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14B8D363-A2FC-47AA-B205-C8ADDBBD8F96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4" i="1" l="1"/>
  <c r="AN94" i="1"/>
  <c r="M94" i="1"/>
  <c r="N94" i="1"/>
  <c r="Q94" i="1"/>
  <c r="R94" i="1"/>
  <c r="AF34" i="1"/>
  <c r="AG34" i="1"/>
  <c r="AH34" i="1"/>
  <c r="AI34" i="1"/>
  <c r="AJ34" i="1"/>
  <c r="AK34" i="1"/>
  <c r="AL34" i="1"/>
  <c r="AM34" i="1"/>
  <c r="AF35" i="1"/>
  <c r="AG35" i="1"/>
  <c r="AH35" i="1"/>
  <c r="AI35" i="1"/>
  <c r="AJ35" i="1"/>
  <c r="AK35" i="1"/>
  <c r="AL35" i="1"/>
  <c r="AM35" i="1"/>
  <c r="N93" i="1"/>
  <c r="M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94" i="1" l="1"/>
  <c r="AL94" i="1"/>
  <c r="AP34" i="1"/>
  <c r="AO34" i="1"/>
  <c r="AP35" i="1"/>
  <c r="AN34" i="1"/>
  <c r="AN35" i="1"/>
  <c r="AO35" i="1"/>
  <c r="Y78" i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R20" i="17"/>
  <c r="R21" i="17"/>
  <c r="R22" i="17"/>
  <c r="R23" i="17"/>
  <c r="R24" i="17"/>
  <c r="R25" i="17"/>
  <c r="R26" i="17"/>
  <c r="R27" i="17"/>
  <c r="R28" i="17"/>
  <c r="Y79" i="1" l="1"/>
  <c r="AL7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9" i="17"/>
  <c r="R30" i="17"/>
  <c r="R31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L94" i="1" s="1"/>
  <c r="E54" i="1"/>
  <c r="E74" i="1" s="1"/>
  <c r="E94" i="1" s="1"/>
  <c r="P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W15" i="1" l="1"/>
  <c r="W11" i="1"/>
  <c r="W14" i="1"/>
  <c r="W10" i="1"/>
  <c r="W6" i="1"/>
  <c r="W7" i="1"/>
  <c r="W13" i="1"/>
  <c r="W9" i="1"/>
  <c r="W8" i="1"/>
  <c r="W4" i="1"/>
  <c r="W12" i="1"/>
  <c r="W3" i="1"/>
  <c r="W2" i="1"/>
  <c r="W5" i="1"/>
  <c r="AN24" i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M33" i="1"/>
  <c r="K14" i="1"/>
  <c r="K5" i="1"/>
  <c r="K28" i="1"/>
  <c r="W20" i="1"/>
  <c r="Y14" i="1"/>
  <c r="W26" i="1"/>
  <c r="X31" i="1"/>
  <c r="L15" i="1"/>
  <c r="W31" i="1"/>
  <c r="L27" i="1"/>
  <c r="W25" i="1"/>
  <c r="W22" i="1"/>
  <c r="W19" i="1"/>
  <c r="L33" i="1"/>
  <c r="X32" i="1"/>
  <c r="L20" i="1"/>
  <c r="Y13" i="1"/>
  <c r="X20" i="1"/>
  <c r="K32" i="1"/>
  <c r="K2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K10" i="1"/>
  <c r="X7" i="1"/>
  <c r="K6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K12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Y10" i="1"/>
  <c r="L10" i="1"/>
  <c r="Y4" i="1"/>
  <c r="L4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N73" i="1" l="1"/>
  <c r="P53" i="1"/>
  <c r="AI93" i="1" s="1"/>
  <c r="I54" i="1"/>
  <c r="N53" i="1"/>
  <c r="F73" i="1"/>
  <c r="F93" i="1"/>
  <c r="G94" i="1"/>
  <c r="O54" i="1"/>
  <c r="G74" i="1"/>
  <c r="O53" i="1"/>
  <c r="G93" i="1"/>
  <c r="G73" i="1"/>
  <c r="H53" i="1"/>
  <c r="J53" i="1"/>
  <c r="AH93" i="1" s="1"/>
  <c r="I53" i="1"/>
  <c r="N74" i="1"/>
  <c r="P74" i="1"/>
  <c r="AJ94" i="1" s="1"/>
  <c r="J54" i="1"/>
  <c r="AH94" i="1" s="1"/>
  <c r="H54" i="1"/>
  <c r="F94" i="1"/>
  <c r="F74" i="1"/>
  <c r="N54" i="1"/>
  <c r="P54" i="1"/>
  <c r="AI94" i="1" s="1"/>
  <c r="P73" i="1"/>
  <c r="AJ93" i="1" s="1"/>
  <c r="O73" i="1"/>
  <c r="O74" i="1"/>
  <c r="J52" i="1"/>
  <c r="AH92" i="1" s="1"/>
  <c r="I52" i="1"/>
  <c r="G92" i="1"/>
  <c r="O52" i="1"/>
  <c r="G72" i="1"/>
  <c r="O72" i="1"/>
  <c r="H52" i="1"/>
  <c r="F92" i="1"/>
  <c r="P52" i="1"/>
  <c r="AI92" i="1" s="1"/>
  <c r="N52" i="1"/>
  <c r="F72" i="1"/>
  <c r="P72" i="1"/>
  <c r="AJ92" i="1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N51" i="1"/>
  <c r="F71" i="1"/>
  <c r="P51" i="1"/>
  <c r="AI91" i="1" s="1"/>
  <c r="P71" i="1"/>
  <c r="AJ91" i="1" s="1"/>
  <c r="J51" i="1"/>
  <c r="AH91" i="1" s="1"/>
  <c r="H51" i="1"/>
  <c r="H50" i="1"/>
  <c r="G70" i="1"/>
  <c r="N50" i="1"/>
  <c r="F70" i="1"/>
  <c r="P50" i="1"/>
  <c r="AI90" i="1" s="1"/>
  <c r="N70" i="1"/>
  <c r="P70" i="1"/>
  <c r="AJ90" i="1" s="1"/>
  <c r="F89" i="1"/>
  <c r="G69" i="1"/>
  <c r="G89" i="1"/>
  <c r="N49" i="1"/>
  <c r="P49" i="1"/>
  <c r="AI89" i="1" s="1"/>
  <c r="J49" i="1"/>
  <c r="AH89" i="1" s="1"/>
  <c r="H49" i="1"/>
  <c r="F69" i="1"/>
  <c r="P69" i="1"/>
  <c r="AJ89" i="1" s="1"/>
  <c r="N69" i="1"/>
  <c r="J47" i="1"/>
  <c r="AH87" i="1" s="1"/>
  <c r="F85" i="1"/>
  <c r="G66" i="1"/>
  <c r="G88" i="1"/>
  <c r="G65" i="1"/>
  <c r="G85" i="1"/>
  <c r="F65" i="1"/>
  <c r="F86" i="1"/>
  <c r="F66" i="1"/>
  <c r="P66" i="1"/>
  <c r="AJ86" i="1" s="1"/>
  <c r="N66" i="1"/>
  <c r="N46" i="1"/>
  <c r="G86" i="1"/>
  <c r="F84" i="1"/>
  <c r="F64" i="1"/>
  <c r="G87" i="1"/>
  <c r="G67" i="1"/>
  <c r="F87" i="1"/>
  <c r="F67" i="1"/>
  <c r="P68" i="1"/>
  <c r="AJ88" i="1" s="1"/>
  <c r="N68" i="1"/>
  <c r="G64" i="1"/>
  <c r="G84" i="1"/>
  <c r="F88" i="1"/>
  <c r="F68" i="1"/>
  <c r="G68" i="1"/>
  <c r="P67" i="1"/>
  <c r="AJ87" i="1" s="1"/>
  <c r="N67" i="1"/>
  <c r="P46" i="1"/>
  <c r="AI86" i="1" s="1"/>
  <c r="P48" i="1"/>
  <c r="AI88" i="1" s="1"/>
  <c r="N48" i="1"/>
  <c r="J48" i="1"/>
  <c r="AH88" i="1" s="1"/>
  <c r="H48" i="1"/>
  <c r="P47" i="1"/>
  <c r="AI87" i="1" s="1"/>
  <c r="N47" i="1"/>
  <c r="H47" i="1"/>
  <c r="H46" i="1"/>
  <c r="P64" i="1"/>
  <c r="AJ84" i="1" s="1"/>
  <c r="N64" i="1"/>
  <c r="N65" i="1"/>
  <c r="P65" i="1"/>
  <c r="AJ85" i="1" s="1"/>
  <c r="P45" i="1"/>
  <c r="AI85" i="1" s="1"/>
  <c r="N45" i="1"/>
  <c r="N44" i="1"/>
  <c r="P44" i="1"/>
  <c r="AI84" i="1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H45" i="1"/>
  <c r="J44" i="1"/>
  <c r="AH84" i="1" s="1"/>
  <c r="J46" i="1"/>
  <c r="AH86" i="1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AF94" i="1" s="1"/>
  <c r="I94" i="1"/>
  <c r="V94" i="1" s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N62" i="1"/>
  <c r="P62" i="1"/>
  <c r="AJ82" i="1" s="1"/>
  <c r="P63" i="1"/>
  <c r="AJ83" i="1" s="1"/>
  <c r="N63" i="1"/>
  <c r="P61" i="1"/>
  <c r="AJ81" i="1" s="1"/>
  <c r="N61" i="1"/>
  <c r="N60" i="1"/>
  <c r="P60" i="1"/>
  <c r="AJ80" i="1" s="1"/>
  <c r="N58" i="1"/>
  <c r="P58" i="1"/>
  <c r="AJ78" i="1" s="1"/>
  <c r="J65" i="1"/>
  <c r="P40" i="1"/>
  <c r="AI80" i="1" s="1"/>
  <c r="N40" i="1"/>
  <c r="P39" i="1"/>
  <c r="AI79" i="1" s="1"/>
  <c r="N39" i="1"/>
  <c r="P43" i="1"/>
  <c r="AI83" i="1" s="1"/>
  <c r="P38" i="1"/>
  <c r="AI78" i="1" s="1"/>
  <c r="N43" i="1"/>
  <c r="N41" i="1"/>
  <c r="P41" i="1"/>
  <c r="AI81" i="1" s="1"/>
  <c r="N38" i="1"/>
  <c r="P42" i="1"/>
  <c r="AI82" i="1" s="1"/>
  <c r="N42" i="1"/>
  <c r="J41" i="1"/>
  <c r="AH81" i="1" s="1"/>
  <c r="J39" i="1"/>
  <c r="AH79" i="1" s="1"/>
  <c r="J38" i="1"/>
  <c r="AH78" i="1" s="1"/>
  <c r="J43" i="1"/>
  <c r="AH83" i="1" s="1"/>
  <c r="J42" i="1"/>
  <c r="AH82" i="1" s="1"/>
  <c r="J40" i="1"/>
  <c r="AH80" i="1" s="1"/>
  <c r="H41" i="1"/>
  <c r="H42" i="1"/>
  <c r="H39" i="1"/>
  <c r="H43" i="1"/>
  <c r="H40" i="1"/>
  <c r="H38" i="1"/>
  <c r="AF93" i="1" l="1"/>
  <c r="W94" i="1"/>
  <c r="Z94" i="1"/>
  <c r="AB94" i="1"/>
  <c r="AM94" i="1"/>
  <c r="AO94" i="1"/>
  <c r="AG94" i="1"/>
  <c r="V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W93" i="1" l="1"/>
  <c r="AK94" i="1"/>
  <c r="AP94" i="1" s="1"/>
  <c r="X94" i="1"/>
  <c r="AC94" i="1" s="1"/>
  <c r="AG93" i="1"/>
  <c r="AM93" i="1"/>
  <c r="AO93" i="1"/>
  <c r="Z93" i="1"/>
  <c r="AB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W88" i="1"/>
  <c r="V83" i="1"/>
  <c r="V80" i="1"/>
  <c r="W85" i="1"/>
  <c r="W92" i="1"/>
  <c r="W84" i="1"/>
  <c r="W86" i="1"/>
  <c r="V79" i="1"/>
  <c r="V81" i="1"/>
  <c r="V78" i="1"/>
  <c r="V82" i="1"/>
  <c r="W87" i="1"/>
  <c r="AG90" i="1"/>
  <c r="AG92" i="1"/>
  <c r="AG88" i="1"/>
  <c r="AG89" i="1"/>
  <c r="AG91" i="1"/>
  <c r="AF82" i="1"/>
  <c r="AG86" i="1"/>
  <c r="AG85" i="1"/>
  <c r="AG87" i="1"/>
  <c r="AF79" i="1"/>
  <c r="AF81" i="1"/>
  <c r="AF78" i="1"/>
  <c r="AG84" i="1"/>
  <c r="AF80" i="1"/>
  <c r="AF83" i="1"/>
  <c r="W90" i="1"/>
  <c r="W89" i="1"/>
  <c r="AK93" i="1" l="1"/>
  <c r="AP93" i="1" s="1"/>
  <c r="X93" i="1"/>
  <c r="AC93" i="1" s="1"/>
  <c r="AK89" i="1"/>
  <c r="AP89" i="1" s="1"/>
  <c r="X89" i="1"/>
  <c r="AC89" i="1" s="1"/>
  <c r="AK91" i="1"/>
  <c r="AP91" i="1" s="1"/>
  <c r="X92" i="1"/>
  <c r="AC92" i="1" s="1"/>
  <c r="AK90" i="1"/>
  <c r="AP90" i="1" s="1"/>
  <c r="X91" i="1"/>
  <c r="AC91" i="1" s="1"/>
  <c r="AK92" i="1"/>
  <c r="AP92" i="1" s="1"/>
  <c r="X90" i="1"/>
  <c r="AC90" i="1" s="1"/>
  <c r="AK86" i="1"/>
  <c r="AP86" i="1" s="1"/>
  <c r="AK85" i="1"/>
  <c r="AP85" i="1" s="1"/>
  <c r="AK84" i="1"/>
  <c r="AP84" i="1" s="1"/>
  <c r="X88" i="1"/>
  <c r="AC88" i="1" s="1"/>
  <c r="X87" i="1"/>
  <c r="AC87" i="1" s="1"/>
  <c r="X86" i="1"/>
  <c r="AC86" i="1" s="1"/>
  <c r="AK88" i="1"/>
  <c r="AP88" i="1" s="1"/>
  <c r="AK87" i="1"/>
  <c r="AP87" i="1" s="1"/>
  <c r="X85" i="1"/>
  <c r="AC85" i="1" s="1"/>
  <c r="X84" i="1"/>
  <c r="AC84" i="1" s="1"/>
  <c r="AO80" i="1"/>
  <c r="AM80" i="1"/>
  <c r="AO79" i="1"/>
  <c r="AM79" i="1"/>
  <c r="AB82" i="1"/>
  <c r="Z82" i="1"/>
  <c r="AB81" i="1"/>
  <c r="Z81" i="1"/>
  <c r="Z79" i="1"/>
  <c r="AB79" i="1"/>
  <c r="AO82" i="1"/>
  <c r="AM82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W82" i="1"/>
  <c r="W81" i="1"/>
  <c r="W78" i="1"/>
  <c r="AG82" i="1"/>
  <c r="W79" i="1"/>
  <c r="AG81" i="1"/>
  <c r="AG79" i="1"/>
  <c r="AG78" i="1"/>
  <c r="AG80" i="1"/>
  <c r="AG83" i="1"/>
  <c r="W80" i="1"/>
  <c r="X78" i="1" l="1"/>
  <c r="AC78" i="1" s="1"/>
  <c r="X79" i="1"/>
  <c r="AC79" i="1" s="1"/>
  <c r="AK82" i="1"/>
  <c r="AP82" i="1" s="1"/>
  <c r="X81" i="1"/>
  <c r="AC81" i="1" s="1"/>
  <c r="AK83" i="1"/>
  <c r="AP83" i="1" s="1"/>
  <c r="AK81" i="1"/>
  <c r="AP81" i="1" s="1"/>
  <c r="AK80" i="1"/>
  <c r="AP80" i="1" s="1"/>
  <c r="AK79" i="1"/>
  <c r="AP79" i="1" s="1"/>
  <c r="AK78" i="1"/>
  <c r="AP78" i="1" s="1"/>
  <c r="X83" i="1"/>
  <c r="AC83" i="1" s="1"/>
  <c r="X82" i="1"/>
  <c r="AC82" i="1" s="1"/>
  <c r="X80" i="1"/>
  <c r="AC80" i="1" s="1"/>
</calcChain>
</file>

<file path=xl/sharedStrings.xml><?xml version="1.0" encoding="utf-8"?>
<sst xmlns="http://schemas.openxmlformats.org/spreadsheetml/2006/main" count="880" uniqueCount="229">
  <si>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</si>
  <si>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</si>
  <si>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</si>
  <si>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</si>
  <si>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</si>
  <si>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</si>
  <si>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</si>
  <si>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</si>
  <si>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</si>
  <si>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</si>
  <si>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</si>
  <si>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</si>
  <si>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</si>
  <si>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</si>
  <si>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</si>
  <si>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</si>
  <si>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</si>
  <si>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</si>
  <si>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</si>
  <si>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</si>
  <si>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</si>
  <si>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</si>
  <si>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</si>
  <si>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</si>
  <si>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</si>
  <si>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</si>
  <si>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</si>
  <si>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</si>
  <si>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</si>
  <si>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</si>
  <si>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</si>
  <si>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</si>
  <si>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</si>
  <si>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</si>
  <si>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</si>
  <si>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</si>
  <si>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</si>
  <si>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</si>
  <si>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</si>
  <si>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</si>
  <si>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</si>
  <si>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</si>
  <si>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</si>
  <si>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</si>
  <si>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</si>
  <si>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</si>
  <si>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</si>
  <si>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</si>
  <si>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</si>
  <si>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</si>
  <si>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</si>
  <si>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</si>
  <si>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</si>
  <si>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</si>
  <si>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</si>
  <si>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</si>
  <si>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</si>
  <si>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</si>
  <si>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</si>
  <si>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</si>
  <si>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</si>
  <si>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</si>
  <si>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</si>
  <si>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</si>
  <si>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</si>
  <si>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</si>
  <si>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</si>
  <si>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</si>
  <si>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</si>
  <si>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</si>
  <si>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</si>
  <si>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</si>
  <si>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</si>
  <si>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</si>
  <si>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</si>
  <si>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</si>
  <si>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</si>
  <si>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</si>
  <si>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</si>
  <si>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</si>
  <si>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</si>
  <si>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</si>
  <si>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</si>
  <si>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</si>
  <si>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</si>
  <si>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</si>
  <si>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</si>
  <si>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</si>
  <si>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</si>
  <si>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</si>
  <si>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</si>
  <si>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</si>
  <si>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</si>
  <si>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</si>
  <si>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</si>
  <si>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</si>
  <si>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</si>
  <si>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</si>
  <si>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</si>
  <si>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</si>
  <si>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</si>
  <si>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</si>
  <si>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</si>
  <si>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</si>
  <si>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</si>
  <si>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</si>
  <si>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</si>
  <si>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</si>
  <si>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</si>
  <si>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</si>
  <si>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</si>
  <si>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</si>
  <si>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</si>
  <si>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</si>
  <si>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</si>
  <si>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</si>
  <si>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</si>
  <si>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</si>
  <si>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</si>
  <si>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</si>
  <si>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</si>
  <si>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</si>
  <si>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</si>
  <si>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</si>
  <si>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</si>
  <si>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</si>
  <si>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</si>
  <si>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</si>
  <si>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</si>
  <si>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</si>
  <si>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</si>
  <si>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</si>
  <si>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</si>
  <si>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DET</t>
  </si>
  <si>
    <t>ATL</t>
  </si>
  <si>
    <t>Player</t>
  </si>
  <si>
    <t>LAD</t>
  </si>
  <si>
    <t>MIL</t>
  </si>
  <si>
    <t>NYM</t>
  </si>
  <si>
    <t>PHI</t>
  </si>
  <si>
    <t>SEA</t>
  </si>
  <si>
    <t>TEX</t>
  </si>
  <si>
    <t>WSN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</si>
  <si>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</si>
  <si>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</si>
  <si>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</si>
  <si>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</si>
  <si>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</si>
  <si>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</si>
  <si>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</si>
  <si>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</si>
  <si>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</si>
  <si>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</si>
  <si>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</si>
  <si>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</si>
  <si>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</si>
  <si>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</si>
  <si>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BOS</t>
  </si>
  <si>
    <t>BAL</t>
  </si>
  <si>
    <t>WSH</t>
  </si>
  <si>
    <t>-115</t>
  </si>
  <si>
    <t>-105</t>
  </si>
  <si>
    <t>ARI</t>
  </si>
  <si>
    <t>CHC</t>
  </si>
  <si>
    <t>chw</t>
  </si>
  <si>
    <t>CIN</t>
  </si>
  <si>
    <t>CLE</t>
  </si>
  <si>
    <t>COL</t>
  </si>
  <si>
    <t>HOU</t>
  </si>
  <si>
    <t>KC</t>
  </si>
  <si>
    <t>LAA</t>
  </si>
  <si>
    <t>MIA</t>
  </si>
  <si>
    <t>NYY</t>
  </si>
  <si>
    <t>PIT</t>
  </si>
  <si>
    <t>SD</t>
  </si>
  <si>
    <t>STL</t>
  </si>
  <si>
    <t>TOR</t>
  </si>
  <si>
    <t>KCR</t>
  </si>
  <si>
    <t>TBR</t>
  </si>
  <si>
    <t>CHW</t>
  </si>
  <si>
    <t>SDP</t>
  </si>
  <si>
    <t>-200</t>
  </si>
  <si>
    <t>+165</t>
  </si>
  <si>
    <t>+105</t>
  </si>
  <si>
    <t>+160</t>
  </si>
  <si>
    <t>-190</t>
  </si>
  <si>
    <t>+195</t>
  </si>
  <si>
    <t>-125</t>
  </si>
  <si>
    <t>Zac Gallen</t>
  </si>
  <si>
    <t>Chris Sale</t>
  </si>
  <si>
    <t>Cade Povich</t>
  </si>
  <si>
    <t>Brayan Bello</t>
  </si>
  <si>
    <t>Justin Steele</t>
  </si>
  <si>
    <t>Chris Flexen</t>
  </si>
  <si>
    <t>Nick Lodolo</t>
  </si>
  <si>
    <t>Tanner Bibee</t>
  </si>
  <si>
    <t>Kyle Freeland</t>
  </si>
  <si>
    <t>Keider Montero</t>
  </si>
  <si>
    <t>Hunter Brown</t>
  </si>
  <si>
    <t>Michael Wacha</t>
  </si>
  <si>
    <t>Griffin Canning</t>
  </si>
  <si>
    <t>Max Meyer</t>
  </si>
  <si>
    <t>Freddy Peralta</t>
  </si>
  <si>
    <t>David Festa</t>
  </si>
  <si>
    <t>Luis Severino</t>
  </si>
  <si>
    <t>Carlos Rodon</t>
  </si>
  <si>
    <t>Osvaldo Bido</t>
  </si>
  <si>
    <t>OAK</t>
  </si>
  <si>
    <t>Cristopher Sanchez</t>
  </si>
  <si>
    <t>Bailey Falter</t>
  </si>
  <si>
    <t>Dylan Cease</t>
  </si>
  <si>
    <t>Luis Castillo</t>
  </si>
  <si>
    <t>Hayden Birdsong</t>
  </si>
  <si>
    <t>Andre Pallante</t>
  </si>
  <si>
    <t>Jeffrey Springs</t>
  </si>
  <si>
    <t>Nathan Eovaldi</t>
  </si>
  <si>
    <t>Chris Bassitt</t>
  </si>
  <si>
    <t>MacKenzie Gore</t>
  </si>
  <si>
    <t>SFG</t>
  </si>
  <si>
    <t>Bobby Miller</t>
  </si>
  <si>
    <t>-155</t>
  </si>
  <si>
    <t>+130</t>
  </si>
  <si>
    <t>-235</t>
  </si>
  <si>
    <t>+145</t>
  </si>
  <si>
    <t>-175</t>
  </si>
  <si>
    <t>+180</t>
  </si>
  <si>
    <t>-215</t>
  </si>
  <si>
    <t>+310</t>
  </si>
  <si>
    <t>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</si>
</sst>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2" fontId="0" fillId="3" borderId="2" xfId="0" quotePrefix="1" applyNumberFormat="1" applyFill="1" applyBorder="1"/>
    <xf numFmtId="2" fontId="0" fillId="3" borderId="2" xfId="0" applyNumberFormat="1" applyFill="1" applyBorder="1"/>
    <xf numFmtId="2" fontId="0" fillId="4" borderId="2" xfId="0" quotePrefix="1" applyNumberFormat="1" applyFill="1" applyBorder="1"/>
    <xf numFmtId="0" fontId="13" fillId="0" borderId="2" xfId="0" applyFont="1" applyBorder="1" applyAlignment="1">
      <alignment horizontal="center" vertical="top"/>
    </xf>
    <xf numFmtId="0" fontId="0" fillId="4" borderId="2" xfId="0" applyFill="1" applyBorder="1"/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R67" zoomScale="80" zoomScaleNormal="80" workbookViewId="0">
      <selection activeCell="AF92" sqref="AF92:AQ9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6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140</v>
      </c>
      <c r="B2" t="s">
        <v>173</v>
      </c>
      <c r="C2" s="5">
        <f>RF!B2</f>
        <v>4.0199999999999996</v>
      </c>
      <c r="D2" s="5">
        <f>LR!B2</f>
        <v>4.6253862532008396</v>
      </c>
      <c r="E2" s="5">
        <f>Adaboost!B2</f>
        <v>4.4904761904761896</v>
      </c>
      <c r="F2" s="5">
        <f>XGBR!B2</f>
        <v>4.1869626000000002</v>
      </c>
      <c r="G2" s="5">
        <f>Huber!B2</f>
        <v>4.4565480118784304</v>
      </c>
      <c r="H2" s="5">
        <f>BayesRidge!B2</f>
        <v>4.6276087817179397</v>
      </c>
      <c r="I2" s="5">
        <f>Elastic!B2</f>
        <v>4.36560723326585</v>
      </c>
      <c r="J2" s="5">
        <f>GBR!B2</f>
        <v>4.1246924697982896</v>
      </c>
      <c r="K2" s="6">
        <f t="shared" ref="K2:K24" si="0">AVERAGE(C2:J2,B39)</f>
        <v>4.3854685683042591</v>
      </c>
      <c r="L2">
        <f>MAX(C2:J2)</f>
        <v>4.6276087817179397</v>
      </c>
      <c r="M2">
        <f>MIN(C2:J2)</f>
        <v>4.0199999999999996</v>
      </c>
      <c r="N2">
        <v>4.75</v>
      </c>
      <c r="O2" s="5">
        <f>RF!C2</f>
        <v>4.05</v>
      </c>
      <c r="P2" s="5">
        <f>LR!C2</f>
        <v>4.0209067291541398</v>
      </c>
      <c r="Q2" s="5">
        <f>Adaboost!C2</f>
        <v>4.3075268817204302</v>
      </c>
      <c r="R2" s="5">
        <f>XGBR!C2</f>
        <v>3.0723498</v>
      </c>
      <c r="S2" s="5">
        <f>Huber!C2</f>
        <v>3.9000156299272701</v>
      </c>
      <c r="T2" s="5">
        <f>BayesRidge!C2</f>
        <v>4.0330743531326796</v>
      </c>
      <c r="U2" s="5">
        <f>Elastic!C2</f>
        <v>4.33984806767325</v>
      </c>
      <c r="V2" s="5">
        <f>GBR!C2</f>
        <v>4.0954932524747996</v>
      </c>
      <c r="W2" s="6">
        <f t="shared" ref="W2:W35" si="1">AVERAGE(O2:V2,C39)</f>
        <v>3.9809053062619628</v>
      </c>
      <c r="X2" s="6">
        <f>MAX(O2:V2)</f>
        <v>4.33984806767325</v>
      </c>
      <c r="Y2" s="6">
        <f>MIN(O2:V2)</f>
        <v>3.0723498</v>
      </c>
      <c r="Z2">
        <v>4.1500000000000004</v>
      </c>
      <c r="AA2" s="6">
        <f>MAX(L2,M2,X3,Y3)-MIN(L3,M3,X2,Y2)</f>
        <v>2.6863374586872504</v>
      </c>
      <c r="AB2" s="6">
        <f>MIN(L2,M2,X3,Y3)-MAX(L3,M3,X2,Y2)</f>
        <v>-0.47047619047619005</v>
      </c>
      <c r="AC2" s="6"/>
      <c r="AE2" t="s">
        <v>211</v>
      </c>
      <c r="AF2" s="6">
        <f>RF!D2</f>
        <v>5.6</v>
      </c>
      <c r="AG2" s="6">
        <f>LR!D2</f>
        <v>5.7862682185523102</v>
      </c>
      <c r="AH2" s="6">
        <f>Adaboost!D2</f>
        <v>5.0753098188751196</v>
      </c>
      <c r="AI2" s="6">
        <f>XGBR!D2</f>
        <v>5.5063240000000002</v>
      </c>
      <c r="AJ2" s="6">
        <f>Huber!D2</f>
        <v>5.7874579470708998</v>
      </c>
      <c r="AK2" s="6">
        <f>BayesRidge!D2</f>
        <v>5.7900412150821303</v>
      </c>
      <c r="AL2" s="6">
        <f>Elastic!D2</f>
        <v>5.3518703534504501</v>
      </c>
      <c r="AM2" s="6">
        <f>GBR!D2</f>
        <v>5.6936822297251997</v>
      </c>
      <c r="AN2" s="6">
        <f>AVERAGE(AF2:AM2,Neural!D2)</f>
        <v>5.5897780116159979</v>
      </c>
      <c r="AO2" s="6">
        <f>MAX(AF2:AM2,Neural!D2)</f>
        <v>5.7900412150821303</v>
      </c>
      <c r="AP2" s="6">
        <f>MIN(AF2:AM2,Neural!D2)</f>
        <v>5.0753098188751196</v>
      </c>
    </row>
    <row r="3" spans="1:42" ht="15" thickBot="1" x14ac:dyDescent="0.35">
      <c r="A3" t="s">
        <v>173</v>
      </c>
      <c r="B3" t="s">
        <v>140</v>
      </c>
      <c r="C3" s="5">
        <f>RF!B3</f>
        <v>4</v>
      </c>
      <c r="D3" s="5">
        <f>LR!B3</f>
        <v>4.1072756178187699</v>
      </c>
      <c r="E3" s="5">
        <f>Adaboost!B3</f>
        <v>4.4904761904761896</v>
      </c>
      <c r="F3" s="5">
        <f>XGBR!B3</f>
        <v>3.1260324000000002</v>
      </c>
      <c r="G3" s="5">
        <f>Huber!B3</f>
        <v>3.9526186433092598</v>
      </c>
      <c r="H3" s="5">
        <f>BayesRidge!B3</f>
        <v>4.1063041141640904</v>
      </c>
      <c r="I3" s="5">
        <f>Elastic!B3</f>
        <v>4.3194524746804399</v>
      </c>
      <c r="J3" s="5">
        <f>GBR!B3</f>
        <v>4.1404183011740603</v>
      </c>
      <c r="K3" s="6">
        <f t="shared" si="0"/>
        <v>4.0368506903322015</v>
      </c>
      <c r="L3">
        <f t="shared" ref="L3:L35" si="2">MAX(C3:J3)</f>
        <v>4.4904761904761896</v>
      </c>
      <c r="M3">
        <f t="shared" ref="M3:M35" si="3">MIN(C3:J3)</f>
        <v>3.1260324000000002</v>
      </c>
      <c r="N3">
        <v>4.2</v>
      </c>
      <c r="O3" s="5">
        <f>RF!C3</f>
        <v>5</v>
      </c>
      <c r="P3" s="5">
        <f>LR!C3</f>
        <v>5.0330956993978502</v>
      </c>
      <c r="Q3" s="5">
        <f>Adaboost!C3</f>
        <v>5.7586872586872504</v>
      </c>
      <c r="R3" s="5">
        <f>XGBR!C3</f>
        <v>4.1667439999999996</v>
      </c>
      <c r="S3" s="5">
        <f>Huber!C3</f>
        <v>4.7500418819939902</v>
      </c>
      <c r="T3" s="5">
        <f>BayesRidge!C3</f>
        <v>5.0332279785868099</v>
      </c>
      <c r="U3" s="5">
        <f>Elastic!C3</f>
        <v>4.8612427345282603</v>
      </c>
      <c r="V3" s="5">
        <f>GBR!C3</f>
        <v>5.0926729548349501</v>
      </c>
      <c r="W3" s="6">
        <f t="shared" si="1"/>
        <v>4.9617502336704336</v>
      </c>
      <c r="X3" s="6">
        <f t="shared" ref="X3:X35" si="4">MAX(O3:V3)</f>
        <v>5.7586872586872504</v>
      </c>
      <c r="Y3" s="6">
        <f t="shared" ref="Y3:Y35" si="5">MIN(O3:V3)</f>
        <v>4.1667439999999996</v>
      </c>
      <c r="Z3">
        <v>5.0999999999999996</v>
      </c>
      <c r="AC3" s="6"/>
      <c r="AE3" t="s">
        <v>209</v>
      </c>
      <c r="AF3" s="6">
        <f>RF!D3</f>
        <v>4.05</v>
      </c>
      <c r="AG3" s="6">
        <f>LR!D3</f>
        <v>3.6098871172710898</v>
      </c>
      <c r="AH3" s="6">
        <f>Adaboost!D3</f>
        <v>3.94246353322528</v>
      </c>
      <c r="AI3" s="6">
        <f>XGBR!D3</f>
        <v>3.2953066999999998</v>
      </c>
      <c r="AJ3" s="6">
        <f>Huber!D3</f>
        <v>3.5739435885365598</v>
      </c>
      <c r="AK3" s="6">
        <f>BayesRidge!D3</f>
        <v>3.60649428433122</v>
      </c>
      <c r="AL3" s="6">
        <f>Elastic!D3</f>
        <v>4.3000875871094202</v>
      </c>
      <c r="AM3" s="6">
        <f>GBR!D3</f>
        <v>3.7800371903920098</v>
      </c>
      <c r="AN3" s="6">
        <f>AVERAGE(AF3:AM3,Neural!D3)</f>
        <v>3.748272500991543</v>
      </c>
      <c r="AO3" s="6">
        <f>MAX(AF3:AM3,Neural!D3)</f>
        <v>4.3000875871094202</v>
      </c>
      <c r="AP3" s="6">
        <f>MIN(AF3:AM3,Neural!D3)</f>
        <v>3.2953066999999998</v>
      </c>
    </row>
    <row r="4" spans="1:42" ht="15" thickBot="1" x14ac:dyDescent="0.35">
      <c r="A4" t="s">
        <v>172</v>
      </c>
      <c r="B4" t="s">
        <v>133</v>
      </c>
      <c r="C4" s="5">
        <f>RF!B4</f>
        <v>6.01</v>
      </c>
      <c r="D4" s="5">
        <f>LR!B4</f>
        <v>6.3696109471424798</v>
      </c>
      <c r="E4" s="5">
        <f>Adaboost!B4</f>
        <v>6.6892361111111098</v>
      </c>
      <c r="F4" s="5">
        <f>XGBR!B4</f>
        <v>6.0587195999999999</v>
      </c>
      <c r="G4" s="5">
        <f>Huber!B4</f>
        <v>6.1072752531383001</v>
      </c>
      <c r="H4" s="5">
        <f>BayesRidge!B4</f>
        <v>6.3782392086292203</v>
      </c>
      <c r="I4" s="5">
        <f>Elastic!B4</f>
        <v>5.9844798536597601</v>
      </c>
      <c r="J4" s="5">
        <f>GBR!B4</f>
        <v>6.1571846487812998</v>
      </c>
      <c r="K4" s="6">
        <f t="shared" si="0"/>
        <v>6.2457901658754738</v>
      </c>
      <c r="L4">
        <f t="shared" si="2"/>
        <v>6.6892361111111098</v>
      </c>
      <c r="M4">
        <f t="shared" si="3"/>
        <v>5.9844798536597601</v>
      </c>
      <c r="N4">
        <v>6.15</v>
      </c>
      <c r="O4" s="5">
        <f>RF!C4</f>
        <v>5.09</v>
      </c>
      <c r="P4" s="5">
        <f>LR!C4</f>
        <v>5.4595089965677497</v>
      </c>
      <c r="Q4" s="5">
        <f>Adaboost!C4</f>
        <v>5.7586872586872504</v>
      </c>
      <c r="R4" s="5">
        <f>XGBR!C4</f>
        <v>5.1367929999999999</v>
      </c>
      <c r="S4" s="5">
        <f>Huber!C4</f>
        <v>5.2500337360848901</v>
      </c>
      <c r="T4" s="5">
        <f>BayesRidge!C4</f>
        <v>5.4637234420822898</v>
      </c>
      <c r="U4" s="5">
        <f>Elastic!C4</f>
        <v>5.3111540690315504</v>
      </c>
      <c r="V4" s="5">
        <f>GBR!C4</f>
        <v>5.2028389693055201</v>
      </c>
      <c r="W4" s="6">
        <f t="shared" si="1"/>
        <v>5.3446790337434109</v>
      </c>
      <c r="X4" s="6">
        <f t="shared" si="4"/>
        <v>5.7586872586872504</v>
      </c>
      <c r="Y4" s="6">
        <f t="shared" si="5"/>
        <v>5.09</v>
      </c>
      <c r="Z4">
        <v>5.5</v>
      </c>
      <c r="AA4" s="6">
        <f>MAX(L4,M4,X5,Y5)-MIN(L5,M5,X4,Y4)</f>
        <v>3.6892361111111098</v>
      </c>
      <c r="AB4" s="6">
        <f>MIN(L4,M4,X5,Y5)-MAX(L5,M5,X4,Y4)</f>
        <v>-2.7270758586872503</v>
      </c>
      <c r="AC4" s="6"/>
      <c r="AE4" t="s">
        <v>205</v>
      </c>
      <c r="AF4" s="6">
        <f>RF!D4</f>
        <v>5.47</v>
      </c>
      <c r="AG4" s="6">
        <f>LR!D4</f>
        <v>5.5694316643349104</v>
      </c>
      <c r="AH4" s="6">
        <f>Adaboost!D4</f>
        <v>5.0753098188751196</v>
      </c>
      <c r="AI4" s="6">
        <f>XGBR!D4</f>
        <v>5.1891327</v>
      </c>
      <c r="AJ4" s="6">
        <f>Huber!D4</f>
        <v>5.62319530680114</v>
      </c>
      <c r="AK4" s="6">
        <f>BayesRidge!D4</f>
        <v>5.5693594498215804</v>
      </c>
      <c r="AL4" s="6">
        <f>Elastic!D4</f>
        <v>5.1925195688759498</v>
      </c>
      <c r="AM4" s="6">
        <f>GBR!D4</f>
        <v>5.3358851003531198</v>
      </c>
      <c r="AN4" s="6">
        <f>AVERAGE(AF4:AM4,Neural!D4)</f>
        <v>5.4150391270124469</v>
      </c>
      <c r="AO4" s="6">
        <f>MAX(AF4:AM4,Neural!D4)</f>
        <v>5.7105185340502098</v>
      </c>
      <c r="AP4" s="6">
        <f>MIN(AF4:AM4,Neural!D4)</f>
        <v>5.0753098188751196</v>
      </c>
    </row>
    <row r="5" spans="1:42" ht="15" thickBot="1" x14ac:dyDescent="0.35">
      <c r="A5" t="s">
        <v>133</v>
      </c>
      <c r="B5" t="s">
        <v>172</v>
      </c>
      <c r="C5" s="5">
        <f>RF!B5</f>
        <v>3</v>
      </c>
      <c r="D5" s="5">
        <f>LR!B5</f>
        <v>3.4482097644085199</v>
      </c>
      <c r="E5" s="5">
        <f>Adaboost!B5</f>
        <v>3.68427230046948</v>
      </c>
      <c r="F5" s="5">
        <f>XGBR!B5</f>
        <v>3.0741258</v>
      </c>
      <c r="G5" s="5">
        <f>Huber!B5</f>
        <v>3.3554883246734399</v>
      </c>
      <c r="H5" s="5">
        <f>BayesRidge!B5</f>
        <v>3.4622951260086801</v>
      </c>
      <c r="I5" s="5">
        <f>Elastic!B5</f>
        <v>3.7678068898481301</v>
      </c>
      <c r="J5" s="5">
        <f>GBR!B5</f>
        <v>3.0778056374694098</v>
      </c>
      <c r="K5" s="6">
        <f t="shared" si="0"/>
        <v>3.3756464183587465</v>
      </c>
      <c r="L5">
        <f t="shared" si="2"/>
        <v>3.7678068898481301</v>
      </c>
      <c r="M5">
        <f t="shared" si="3"/>
        <v>3</v>
      </c>
      <c r="N5">
        <v>3.45</v>
      </c>
      <c r="O5" s="5">
        <f>RF!C5</f>
        <v>4</v>
      </c>
      <c r="P5" s="5">
        <f>LR!C5</f>
        <v>4.0128140831256802</v>
      </c>
      <c r="Q5" s="5">
        <f>Adaboost!C5</f>
        <v>4.3075268817204302</v>
      </c>
      <c r="R5" s="5">
        <f>XGBR!C5</f>
        <v>3.0316114000000001</v>
      </c>
      <c r="S5" s="5">
        <f>Huber!C5</f>
        <v>3.8500681703284001</v>
      </c>
      <c r="T5" s="5">
        <f>BayesRidge!C5</f>
        <v>4.0140966268411802</v>
      </c>
      <c r="U5" s="5">
        <f>Elastic!C5</f>
        <v>4.09060875606135</v>
      </c>
      <c r="V5" s="5">
        <f>GBR!C5</f>
        <v>4.0840035830758499</v>
      </c>
      <c r="W5" s="6">
        <f t="shared" si="1"/>
        <v>3.9343786352839154</v>
      </c>
      <c r="X5" s="6">
        <f t="shared" si="4"/>
        <v>4.3075268817204302</v>
      </c>
      <c r="Y5" s="6">
        <f t="shared" si="5"/>
        <v>3.0316114000000001</v>
      </c>
      <c r="Z5">
        <v>3.9</v>
      </c>
      <c r="AC5" s="6"/>
      <c r="AE5" t="s">
        <v>197</v>
      </c>
      <c r="AF5" s="6">
        <f>RF!D5</f>
        <v>5.3</v>
      </c>
      <c r="AG5" s="6">
        <f>LR!D5</f>
        <v>4.8570716175555804</v>
      </c>
      <c r="AH5" s="6">
        <f>Adaboost!D5</f>
        <v>4.4530168150346103</v>
      </c>
      <c r="AI5" s="6">
        <f>XGBR!D5</f>
        <v>4.9138713000000003</v>
      </c>
      <c r="AJ5" s="6">
        <f>Huber!D5</f>
        <v>4.9113230851651402</v>
      </c>
      <c r="AK5" s="6">
        <f>BayesRidge!D5</f>
        <v>4.8468369382562599</v>
      </c>
      <c r="AL5" s="6">
        <f>Elastic!D5</f>
        <v>4.9627695279654498</v>
      </c>
      <c r="AM5" s="6">
        <f>GBR!D5</f>
        <v>4.9771568849237404</v>
      </c>
      <c r="AN5" s="6">
        <f>AVERAGE(AF5:AM5,Neural!D5)</f>
        <v>4.8907453039968622</v>
      </c>
      <c r="AO5" s="6">
        <f>MAX(AF5:AM5,Neural!D5)</f>
        <v>5.3</v>
      </c>
      <c r="AP5" s="6">
        <f>MIN(AF5:AM5,Neural!D5)</f>
        <v>4.4530168150346103</v>
      </c>
    </row>
    <row r="6" spans="1:42" ht="15" thickBot="1" x14ac:dyDescent="0.35">
      <c r="A6" t="s">
        <v>176</v>
      </c>
      <c r="B6" t="s">
        <v>163</v>
      </c>
      <c r="C6" s="5">
        <f>RF!B6</f>
        <v>5.04</v>
      </c>
      <c r="D6" s="5">
        <f>LR!B6</f>
        <v>5.0003462392940898</v>
      </c>
      <c r="E6" s="5">
        <f>Adaboost!B6</f>
        <v>5.9325997248968303</v>
      </c>
      <c r="F6" s="5">
        <f>XGBR!B6</f>
        <v>4.0858983999999996</v>
      </c>
      <c r="G6" s="5">
        <f>Huber!B6</f>
        <v>4.76725447212901</v>
      </c>
      <c r="H6" s="5">
        <f>BayesRidge!B6</f>
        <v>4.99796441724716</v>
      </c>
      <c r="I6" s="5">
        <f>Elastic!B6</f>
        <v>4.8172175351185498</v>
      </c>
      <c r="J6" s="5">
        <f>GBR!B6</f>
        <v>5.1194243608194903</v>
      </c>
      <c r="K6" s="6">
        <f t="shared" si="0"/>
        <v>4.9825703274676529</v>
      </c>
      <c r="L6">
        <f t="shared" si="2"/>
        <v>5.9325997248968303</v>
      </c>
      <c r="M6">
        <f t="shared" si="3"/>
        <v>4.0858983999999996</v>
      </c>
      <c r="N6">
        <v>4.95</v>
      </c>
      <c r="O6" s="5">
        <f>RF!C6</f>
        <v>5.0199999999999996</v>
      </c>
      <c r="P6" s="5">
        <f>LR!C6</f>
        <v>4.7169339750314903</v>
      </c>
      <c r="Q6" s="5">
        <f>Adaboost!C6</f>
        <v>5.8067061143984198</v>
      </c>
      <c r="R6" s="5">
        <f>XGBR!C6</f>
        <v>4.0707563999999996</v>
      </c>
      <c r="S6" s="5">
        <f>Huber!C6</f>
        <v>4.6000871974650197</v>
      </c>
      <c r="T6" s="5">
        <f>BayesRidge!C6</f>
        <v>4.7153859200805996</v>
      </c>
      <c r="U6" s="5">
        <f>Elastic!C6</f>
        <v>4.7340640455921497</v>
      </c>
      <c r="V6" s="5">
        <f>GBR!C6</f>
        <v>5.0354294989514301</v>
      </c>
      <c r="W6" s="6">
        <f t="shared" si="1"/>
        <v>4.8249611445540266</v>
      </c>
      <c r="X6" s="6">
        <f t="shared" si="4"/>
        <v>5.8067061143984198</v>
      </c>
      <c r="Y6" s="6">
        <f t="shared" si="5"/>
        <v>4.0707563999999996</v>
      </c>
      <c r="Z6">
        <v>4.75</v>
      </c>
      <c r="AA6" s="6">
        <f>MAX(L6,M6,X7,Y7)-MIN(L7,M7,X6,Y6)</f>
        <v>1.8618433248968307</v>
      </c>
      <c r="AB6" s="6">
        <f>MIN(L6,M6,X7,Y7)-MAX(L7,M7,X6,Y6)</f>
        <v>-1.9324954029945207</v>
      </c>
      <c r="AC6" s="6"/>
      <c r="AE6" t="s">
        <v>216</v>
      </c>
      <c r="AF6" s="6">
        <f>RF!D6</f>
        <v>4.3099999999999996</v>
      </c>
      <c r="AG6" s="6">
        <f>LR!D6</f>
        <v>4.4260356121133198</v>
      </c>
      <c r="AH6" s="6">
        <f>Adaboost!D6</f>
        <v>3.94246353322528</v>
      </c>
      <c r="AI6" s="6">
        <f>XGBR!D6</f>
        <v>4.0373653999999997</v>
      </c>
      <c r="AJ6" s="6">
        <f>Huber!D6</f>
        <v>4.4488396162272403</v>
      </c>
      <c r="AK6" s="6">
        <f>BayesRidge!D6</f>
        <v>4.4511962226703501</v>
      </c>
      <c r="AL6" s="6">
        <f>Elastic!D6</f>
        <v>4.6945995291599196</v>
      </c>
      <c r="AM6" s="6">
        <f>GBR!D6</f>
        <v>4.1777812954920401</v>
      </c>
      <c r="AN6" s="6">
        <f>AVERAGE(AF6:AM6,Neural!D6)</f>
        <v>4.3310536870750864</v>
      </c>
      <c r="AO6" s="6">
        <f>MAX(AF6:AM6,Neural!D6)</f>
        <v>4.6945995291599196</v>
      </c>
      <c r="AP6" s="6">
        <f>MIN(AF6:AM6,Neural!D6)</f>
        <v>3.94246353322528</v>
      </c>
    </row>
    <row r="7" spans="1:42" ht="15" thickBot="1" x14ac:dyDescent="0.35">
      <c r="A7" t="s">
        <v>163</v>
      </c>
      <c r="B7" t="s">
        <v>176</v>
      </c>
      <c r="C7" s="5">
        <f>RF!B7</f>
        <v>5.0199999999999996</v>
      </c>
      <c r="D7" s="5">
        <f>LR!B7</f>
        <v>4.7254310530433399</v>
      </c>
      <c r="E7" s="5">
        <f>Adaboost!B7</f>
        <v>5.9325997248968303</v>
      </c>
      <c r="F7" s="5">
        <f>XGBR!B7</f>
        <v>4.1020617000000001</v>
      </c>
      <c r="G7" s="5">
        <f>Huber!B7</f>
        <v>4.6109129312848998</v>
      </c>
      <c r="H7" s="5">
        <f>BayesRidge!B7</f>
        <v>4.7210389085592599</v>
      </c>
      <c r="I7" s="5">
        <f>Elastic!B7</f>
        <v>4.6592700326206398</v>
      </c>
      <c r="J7" s="5">
        <f>GBR!B7</f>
        <v>5.0393797433093104</v>
      </c>
      <c r="K7" s="6">
        <f t="shared" si="0"/>
        <v>4.8407549363277598</v>
      </c>
      <c r="L7">
        <f t="shared" si="2"/>
        <v>5.9325997248968303</v>
      </c>
      <c r="M7">
        <f t="shared" si="3"/>
        <v>4.1020617000000001</v>
      </c>
      <c r="N7">
        <v>4.8499999999999996</v>
      </c>
      <c r="O7" s="5">
        <f>RF!C7</f>
        <v>4.04</v>
      </c>
      <c r="P7" s="5">
        <f>LR!C7</f>
        <v>4.1791131371635499</v>
      </c>
      <c r="Q7" s="5">
        <f>Adaboost!C7</f>
        <v>4.3075268817204302</v>
      </c>
      <c r="R7" s="5">
        <f>XGBR!C7</f>
        <v>4.1490309999999999</v>
      </c>
      <c r="S7" s="5">
        <f>Huber!C7</f>
        <v>4.0001043219023096</v>
      </c>
      <c r="T7" s="5">
        <f>BayesRidge!C7</f>
        <v>4.1801390995926999</v>
      </c>
      <c r="U7" s="5">
        <f>Elastic!C7</f>
        <v>4.2399202536637199</v>
      </c>
      <c r="V7" s="5">
        <f>GBR!C7</f>
        <v>4.0954932524747996</v>
      </c>
      <c r="W7" s="6">
        <f t="shared" si="1"/>
        <v>4.1493117651481368</v>
      </c>
      <c r="X7" s="6">
        <f t="shared" si="4"/>
        <v>4.3075268817204302</v>
      </c>
      <c r="Y7" s="6">
        <f t="shared" si="5"/>
        <v>4.0001043219023096</v>
      </c>
      <c r="Z7">
        <v>4.2</v>
      </c>
      <c r="AC7" s="6"/>
      <c r="AE7" t="s">
        <v>192</v>
      </c>
      <c r="AF7" s="6">
        <f>RF!D7</f>
        <v>5.51</v>
      </c>
      <c r="AG7" s="6">
        <f>LR!D7</f>
        <v>5.3254398836567196</v>
      </c>
      <c r="AH7" s="6">
        <f>Adaboost!D7</f>
        <v>4.4530168150346103</v>
      </c>
      <c r="AI7" s="6">
        <f>XGBR!D7</f>
        <v>4.3870250000000004</v>
      </c>
      <c r="AJ7" s="6">
        <f>Huber!D7</f>
        <v>5.3122490257290904</v>
      </c>
      <c r="AK7" s="6">
        <f>BayesRidge!D7</f>
        <v>5.3050839477736904</v>
      </c>
      <c r="AL7" s="6">
        <f>Elastic!D7</f>
        <v>4.8840350537140198</v>
      </c>
      <c r="AM7" s="6">
        <f>GBR!D7</f>
        <v>5.2939180516163296</v>
      </c>
      <c r="AN7" s="6">
        <f>AVERAGE(AF7:AM7,Neural!D7)</f>
        <v>5.080067778720732</v>
      </c>
      <c r="AO7" s="6">
        <f>MAX(AF7:AM7,Neural!D7)</f>
        <v>5.51</v>
      </c>
      <c r="AP7" s="6">
        <f>MIN(AF7:AM7,Neural!D7)</f>
        <v>4.3870250000000004</v>
      </c>
    </row>
    <row r="8" spans="1:42" ht="15" thickBot="1" x14ac:dyDescent="0.35">
      <c r="A8" t="s">
        <v>162</v>
      </c>
      <c r="B8" t="s">
        <v>178</v>
      </c>
      <c r="C8" s="5">
        <f>RF!B8</f>
        <v>6</v>
      </c>
      <c r="D8" s="5">
        <f>LR!B8</f>
        <v>6.53728845632922</v>
      </c>
      <c r="E8" s="5">
        <f>Adaboost!B8</f>
        <v>6.6977964323189898</v>
      </c>
      <c r="F8" s="5">
        <f>XGBR!B8</f>
        <v>5.9338392999999998</v>
      </c>
      <c r="G8" s="5">
        <f>Huber!B8</f>
        <v>6.4500327957363899</v>
      </c>
      <c r="H8" s="5">
        <f>BayesRidge!B8</f>
        <v>6.5440271870837403</v>
      </c>
      <c r="I8" s="5">
        <f>Elastic!B8</f>
        <v>6.0543650307757604</v>
      </c>
      <c r="J8" s="5">
        <f>GBR!B8</f>
        <v>6.1670846104417398</v>
      </c>
      <c r="K8" s="6">
        <f t="shared" si="0"/>
        <v>6.3175228560010668</v>
      </c>
      <c r="L8">
        <f t="shared" si="2"/>
        <v>6.6977964323189898</v>
      </c>
      <c r="M8">
        <f t="shared" si="3"/>
        <v>5.9338392999999998</v>
      </c>
      <c r="N8">
        <v>6.95</v>
      </c>
      <c r="O8" s="5">
        <f>RF!C8</f>
        <v>4.01</v>
      </c>
      <c r="P8" s="5">
        <f>LR!C8</f>
        <v>4.2539599291113799</v>
      </c>
      <c r="Q8" s="5">
        <f>Adaboost!C8</f>
        <v>4.3075268817204302</v>
      </c>
      <c r="R8" s="5">
        <f>XGBR!C8</f>
        <v>4.1631749999999998</v>
      </c>
      <c r="S8" s="5">
        <f>Huber!C8</f>
        <v>4.1000625156803601</v>
      </c>
      <c r="T8" s="5">
        <f>BayesRidge!C8</f>
        <v>4.2525754160754996</v>
      </c>
      <c r="U8" s="5">
        <f>Elastic!C8</f>
        <v>4.3428972961428096</v>
      </c>
      <c r="V8" s="5">
        <f>GBR!C8</f>
        <v>4.1059845997356001</v>
      </c>
      <c r="W8" s="6">
        <f t="shared" si="1"/>
        <v>4.198094477054263</v>
      </c>
      <c r="X8" s="6">
        <f t="shared" si="4"/>
        <v>4.3428972961428096</v>
      </c>
      <c r="Y8" s="6">
        <f t="shared" si="5"/>
        <v>4.01</v>
      </c>
      <c r="Z8">
        <v>4.25</v>
      </c>
      <c r="AA8" s="6">
        <f>MAX(L8,M8,X9,Y9)-MIN(L9,M9,X8,Y8)</f>
        <v>3.6977964323189898</v>
      </c>
      <c r="AB8" s="6">
        <f>MIN(L8,M8,X9,Y9)-MAX(L9,M9,X8,Y8)</f>
        <v>-1.3616339876351797</v>
      </c>
      <c r="AC8" s="6"/>
      <c r="AE8" t="s">
        <v>188</v>
      </c>
      <c r="AF8" s="6">
        <f>RF!D8</f>
        <v>5.41</v>
      </c>
      <c r="AG8" s="6">
        <f>LR!D8</f>
        <v>5.0491677033800597</v>
      </c>
      <c r="AH8" s="6">
        <f>Adaboost!D8</f>
        <v>4.8415178571428497</v>
      </c>
      <c r="AI8" s="6">
        <f>XGBR!D8</f>
        <v>5.2156105000000004</v>
      </c>
      <c r="AJ8" s="6">
        <f>Huber!D8</f>
        <v>5.0725274681662702</v>
      </c>
      <c r="AK8" s="6">
        <f>BayesRidge!D8</f>
        <v>5.0668433877039103</v>
      </c>
      <c r="AL8" s="6">
        <f>Elastic!D8</f>
        <v>5.0362027654175501</v>
      </c>
      <c r="AM8" s="6">
        <f>GBR!D8</f>
        <v>5.2710606149585004</v>
      </c>
      <c r="AN8" s="6">
        <f>AVERAGE(AF8:AM8,Neural!D8)</f>
        <v>5.1141118811978306</v>
      </c>
      <c r="AO8" s="6">
        <f>MAX(AF8:AM8,Neural!D8)</f>
        <v>5.41</v>
      </c>
      <c r="AP8" s="6">
        <f>MIN(AF8:AM8,Neural!D8)</f>
        <v>4.8415178571428497</v>
      </c>
    </row>
    <row r="9" spans="1:42" ht="15" thickBot="1" x14ac:dyDescent="0.35">
      <c r="A9" t="s">
        <v>178</v>
      </c>
      <c r="B9" t="s">
        <v>162</v>
      </c>
      <c r="C9" s="5">
        <f>RF!B9</f>
        <v>3</v>
      </c>
      <c r="D9" s="5">
        <f>LR!B9</f>
        <v>3.6355116243322199</v>
      </c>
      <c r="E9" s="5">
        <f>Adaboost!B9</f>
        <v>3.68427230046948</v>
      </c>
      <c r="F9" s="5">
        <f>XGBR!B9</f>
        <v>3.0987884999999999</v>
      </c>
      <c r="G9" s="5">
        <f>Huber!B9</f>
        <v>3.4066041008883201</v>
      </c>
      <c r="H9" s="5">
        <f>BayesRidge!B9</f>
        <v>3.6279370159501099</v>
      </c>
      <c r="I9" s="5">
        <f>Elastic!B9</f>
        <v>3.83393996570799</v>
      </c>
      <c r="J9" s="5">
        <f>GBR!B9</f>
        <v>3.1214304877197399</v>
      </c>
      <c r="K9" s="6">
        <f t="shared" si="0"/>
        <v>3.4402562263857144</v>
      </c>
      <c r="L9">
        <f t="shared" si="2"/>
        <v>3.83393996570799</v>
      </c>
      <c r="M9">
        <f t="shared" si="3"/>
        <v>3</v>
      </c>
      <c r="N9">
        <v>3.6</v>
      </c>
      <c r="O9" s="5">
        <f>RF!C9</f>
        <v>3</v>
      </c>
      <c r="P9" s="5">
        <f>LR!C9</f>
        <v>2.9812633085076299</v>
      </c>
      <c r="Q9" s="5">
        <f>Adaboost!C9</f>
        <v>3.7057182705718201</v>
      </c>
      <c r="R9" s="5">
        <f>XGBR!C9</f>
        <v>3.0114717</v>
      </c>
      <c r="S9" s="5">
        <f>Huber!C9</f>
        <v>3.0000435977092099</v>
      </c>
      <c r="T9" s="5">
        <f>BayesRidge!C9</f>
        <v>2.9932322680174801</v>
      </c>
      <c r="U9" s="5">
        <f>Elastic!C9</f>
        <v>3.6522625942062099</v>
      </c>
      <c r="V9" s="5">
        <f>GBR!C9</f>
        <v>3.05507963310039</v>
      </c>
      <c r="W9" s="6">
        <f t="shared" si="1"/>
        <v>3.1526415839169619</v>
      </c>
      <c r="X9" s="6">
        <f t="shared" si="4"/>
        <v>3.7057182705718201</v>
      </c>
      <c r="Y9" s="6">
        <f t="shared" si="5"/>
        <v>2.9812633085076299</v>
      </c>
      <c r="Z9">
        <v>3.15</v>
      </c>
      <c r="AC9" s="6"/>
      <c r="AE9" t="s">
        <v>214</v>
      </c>
      <c r="AF9" s="6">
        <f>RF!D9</f>
        <v>4.3899999999999997</v>
      </c>
      <c r="AG9" s="6">
        <f>LR!D9</f>
        <v>4.1987381180663297</v>
      </c>
      <c r="AH9" s="6">
        <f>Adaboost!D9</f>
        <v>3.9915662650602401</v>
      </c>
      <c r="AI9" s="6">
        <f>XGBR!D9</f>
        <v>4.1395483000000004</v>
      </c>
      <c r="AJ9" s="6">
        <f>Huber!D9</f>
        <v>4.21946610763331</v>
      </c>
      <c r="AK9" s="6">
        <f>BayesRidge!D9</f>
        <v>4.1673535570034401</v>
      </c>
      <c r="AL9" s="6">
        <f>Elastic!D9</f>
        <v>4.6854794553731898</v>
      </c>
      <c r="AM9" s="6">
        <f>GBR!D9</f>
        <v>4.30660836645992</v>
      </c>
      <c r="AN9" s="6">
        <f>AVERAGE(AF9:AM9,Neural!D9)</f>
        <v>4.245044874177891</v>
      </c>
      <c r="AO9" s="6">
        <f>MAX(AF9:AM9,Neural!D9)</f>
        <v>4.6854794553731898</v>
      </c>
      <c r="AP9" s="6">
        <f>MIN(AF9:AM9,Neural!D9)</f>
        <v>3.9915662650602401</v>
      </c>
    </row>
    <row r="10" spans="1:42" ht="15" thickBot="1" x14ac:dyDescent="0.35">
      <c r="A10" t="s">
        <v>171</v>
      </c>
      <c r="B10" t="s">
        <v>138</v>
      </c>
      <c r="C10" s="5">
        <f>RF!B10</f>
        <v>4</v>
      </c>
      <c r="D10" s="5">
        <f>LR!B10</f>
        <v>4.5967283813109798</v>
      </c>
      <c r="E10" s="5">
        <f>Adaboost!B10</f>
        <v>4.4904761904761896</v>
      </c>
      <c r="F10" s="5">
        <f>XGBR!B10</f>
        <v>4.1237135</v>
      </c>
      <c r="G10" s="5">
        <f>Huber!B10</f>
        <v>4.3199517144422703</v>
      </c>
      <c r="H10" s="5">
        <f>BayesRidge!B10</f>
        <v>4.5895320253794401</v>
      </c>
      <c r="I10" s="5">
        <f>Elastic!B10</f>
        <v>4.6331645132425301</v>
      </c>
      <c r="J10" s="5">
        <f>GBR!B10</f>
        <v>4.1408940036453403</v>
      </c>
      <c r="K10" s="6">
        <f t="shared" si="0"/>
        <v>4.3861342858104315</v>
      </c>
      <c r="L10">
        <f t="shared" si="2"/>
        <v>4.6331645132425301</v>
      </c>
      <c r="M10">
        <f t="shared" si="3"/>
        <v>4</v>
      </c>
      <c r="N10">
        <v>4.55</v>
      </c>
      <c r="O10" s="5">
        <f>RF!C10</f>
        <v>5.0199999999999996</v>
      </c>
      <c r="P10" s="5">
        <f>LR!C10</f>
        <v>5.4904764964316097</v>
      </c>
      <c r="Q10" s="5">
        <f>Adaboost!C10</f>
        <v>5.7586872586872504</v>
      </c>
      <c r="R10" s="5">
        <f>XGBR!C10</f>
        <v>5.0376810000000001</v>
      </c>
      <c r="S10" s="5">
        <f>Huber!C10</f>
        <v>5.3000218204419598</v>
      </c>
      <c r="T10" s="5">
        <f>BayesRidge!C10</f>
        <v>5.4945800013516299</v>
      </c>
      <c r="U10" s="5">
        <f>Elastic!C10</f>
        <v>5.2800680764593801</v>
      </c>
      <c r="V10" s="5">
        <f>GBR!C10</f>
        <v>5.1017522965461204</v>
      </c>
      <c r="W10" s="6">
        <f t="shared" si="1"/>
        <v>5.3229164039473993</v>
      </c>
      <c r="X10" s="6">
        <f t="shared" si="4"/>
        <v>5.7586872586872504</v>
      </c>
      <c r="Y10" s="6">
        <f t="shared" si="5"/>
        <v>5.0199999999999996</v>
      </c>
      <c r="Z10">
        <v>5.5</v>
      </c>
      <c r="AA10" s="6">
        <f>MAX(L10,M10,X11,Y11)-MIN(L11,M11,X10,Y10)</f>
        <v>0.61316451324253052</v>
      </c>
      <c r="AB10" s="6">
        <f>MIN(L10,M10,X11,Y11)-MAX(L11,M11,X10,Y10)</f>
        <v>-1.7586872586872504</v>
      </c>
      <c r="AC10" s="6"/>
      <c r="AE10" t="s">
        <v>201</v>
      </c>
      <c r="AF10" s="6">
        <f>RF!D10</f>
        <v>4.91</v>
      </c>
      <c r="AG10" s="6">
        <f>LR!D10</f>
        <v>4.6824304554327396</v>
      </c>
      <c r="AH10" s="6">
        <f>Adaboost!D10</f>
        <v>4.4530168150346103</v>
      </c>
      <c r="AI10" s="6">
        <f>XGBR!D10</f>
        <v>4.4325112999999998</v>
      </c>
      <c r="AJ10" s="6">
        <f>Huber!D10</f>
        <v>4.6651874856448998</v>
      </c>
      <c r="AK10" s="6">
        <f>BayesRidge!D10</f>
        <v>4.6863238457979897</v>
      </c>
      <c r="AL10" s="6">
        <f>Elastic!D10</f>
        <v>4.8148138246568397</v>
      </c>
      <c r="AM10" s="6">
        <f>GBR!D10</f>
        <v>4.6906671883970699</v>
      </c>
      <c r="AN10" s="6">
        <f>AVERAGE(AF10:AM10,Neural!D10)</f>
        <v>4.6781044148304414</v>
      </c>
      <c r="AO10" s="6">
        <f>MAX(AF10:AM10,Neural!D10)</f>
        <v>4.91</v>
      </c>
      <c r="AP10" s="6">
        <f>MIN(AF10:AM10,Neural!D10)</f>
        <v>4.4325112999999998</v>
      </c>
    </row>
    <row r="11" spans="1:42" ht="15" thickBot="1" x14ac:dyDescent="0.35">
      <c r="A11" t="s">
        <v>138</v>
      </c>
      <c r="B11" t="s">
        <v>171</v>
      </c>
      <c r="C11" s="5">
        <f>RF!B11</f>
        <v>4.0199999999999996</v>
      </c>
      <c r="D11" s="5">
        <f>LR!B11</f>
        <v>4.4853221621754296</v>
      </c>
      <c r="E11" s="5">
        <f>Adaboost!B11</f>
        <v>4.4904761904761896</v>
      </c>
      <c r="F11" s="5">
        <f>XGBR!B11</f>
        <v>4.1188399999999996</v>
      </c>
      <c r="G11" s="5">
        <f>Huber!B11</f>
        <v>4.3000324787550896</v>
      </c>
      <c r="H11" s="5">
        <f>BayesRidge!B11</f>
        <v>4.4833769797218297</v>
      </c>
      <c r="I11" s="5">
        <f>Elastic!B11</f>
        <v>4.59462553322569</v>
      </c>
      <c r="J11" s="5">
        <f>GBR!B11</f>
        <v>4.1269143749936097</v>
      </c>
      <c r="K11" s="6">
        <f t="shared" si="0"/>
        <v>4.3450913108455262</v>
      </c>
      <c r="L11">
        <f t="shared" si="2"/>
        <v>4.59462553322569</v>
      </c>
      <c r="M11">
        <f t="shared" si="3"/>
        <v>4.0199999999999996</v>
      </c>
      <c r="N11">
        <v>4.55</v>
      </c>
      <c r="O11" s="5">
        <f>RF!C11</f>
        <v>4.03</v>
      </c>
      <c r="P11" s="5">
        <f>LR!C11</f>
        <v>4.3509063475048402</v>
      </c>
      <c r="Q11" s="5">
        <f>Adaboost!C11</f>
        <v>4.3075268817204302</v>
      </c>
      <c r="R11" s="5">
        <f>XGBR!C11</f>
        <v>4.1276700000000002</v>
      </c>
      <c r="S11" s="5">
        <f>Huber!C11</f>
        <v>4.10014544372393</v>
      </c>
      <c r="T11" s="5">
        <f>BayesRidge!C11</f>
        <v>4.3494247271783903</v>
      </c>
      <c r="U11" s="5">
        <f>Elastic!C11</f>
        <v>4.32719564139492</v>
      </c>
      <c r="V11" s="5">
        <f>GBR!C11</f>
        <v>4.1115460073628798</v>
      </c>
      <c r="W11" s="6">
        <f t="shared" si="1"/>
        <v>4.2260833046034589</v>
      </c>
      <c r="X11" s="6">
        <f t="shared" si="4"/>
        <v>4.3509063475048402</v>
      </c>
      <c r="Y11" s="6">
        <f t="shared" si="5"/>
        <v>4.03</v>
      </c>
      <c r="Z11">
        <v>4.4000000000000004</v>
      </c>
      <c r="AC11" s="6"/>
      <c r="AE11" t="s">
        <v>204</v>
      </c>
      <c r="AF11" s="6">
        <f>RF!D11</f>
        <v>6.61</v>
      </c>
      <c r="AG11" s="6">
        <f>LR!D11</f>
        <v>6.0934601640323196</v>
      </c>
      <c r="AH11" s="6">
        <f>Adaboost!D11</f>
        <v>6.6956228956228898</v>
      </c>
      <c r="AI11" s="6">
        <f>XGBR!D11</f>
        <v>5.0791725999999997</v>
      </c>
      <c r="AJ11" s="6">
        <f>Huber!D11</f>
        <v>6.10063219051644</v>
      </c>
      <c r="AK11" s="6">
        <f>BayesRidge!D11</f>
        <v>6.09933214953851</v>
      </c>
      <c r="AL11" s="6">
        <f>Elastic!D11</f>
        <v>5.43763170849736</v>
      </c>
      <c r="AM11" s="6">
        <f>GBR!D11</f>
        <v>6.4848678783151996</v>
      </c>
      <c r="AN11" s="6">
        <f>AVERAGE(AF11:AM11,Neural!D11)</f>
        <v>6.062948256344078</v>
      </c>
      <c r="AO11" s="6">
        <f>MAX(AF11:AM11,Neural!D11)</f>
        <v>6.6956228956228898</v>
      </c>
      <c r="AP11" s="6">
        <f>MIN(AF11:AM11,Neural!D11)</f>
        <v>5.0791725999999997</v>
      </c>
    </row>
    <row r="12" spans="1:42" ht="15" thickBot="1" x14ac:dyDescent="0.35">
      <c r="A12" t="s">
        <v>142</v>
      </c>
      <c r="B12" t="s">
        <v>139</v>
      </c>
      <c r="C12" s="5">
        <f>RF!B12</f>
        <v>5.03</v>
      </c>
      <c r="D12" s="5">
        <f>LR!B12</f>
        <v>5.1836022169804599</v>
      </c>
      <c r="E12" s="5">
        <f>Adaboost!B12</f>
        <v>5.8192934782608603</v>
      </c>
      <c r="F12" s="5">
        <f>XGBR!B12</f>
        <v>4.0065974999999998</v>
      </c>
      <c r="G12" s="5">
        <f>Huber!B12</f>
        <v>4.9170809558207402</v>
      </c>
      <c r="H12" s="5">
        <f>BayesRidge!B12</f>
        <v>5.1788330805144502</v>
      </c>
      <c r="I12" s="5">
        <f>Elastic!B12</f>
        <v>4.8972102880525998</v>
      </c>
      <c r="J12" s="5">
        <f>GBR!B12</f>
        <v>5.1120802341265597</v>
      </c>
      <c r="K12" s="6">
        <f t="shared" si="0"/>
        <v>5.0321654514236913</v>
      </c>
      <c r="L12">
        <f t="shared" si="2"/>
        <v>5.8192934782608603</v>
      </c>
      <c r="M12">
        <f t="shared" si="3"/>
        <v>4.0065974999999998</v>
      </c>
      <c r="N12">
        <v>5</v>
      </c>
      <c r="O12" s="5">
        <f>RF!C12</f>
        <v>6</v>
      </c>
      <c r="P12" s="5">
        <f>LR!C12</f>
        <v>5.9686143894634904</v>
      </c>
      <c r="Q12" s="5">
        <f>Adaboost!C12</f>
        <v>6.7902439024390198</v>
      </c>
      <c r="R12" s="5">
        <f>XGBR!C12</f>
        <v>5.0549749999999998</v>
      </c>
      <c r="S12" s="5">
        <f>Huber!C12</f>
        <v>5.65019949356389</v>
      </c>
      <c r="T12" s="5">
        <f>BayesRidge!C12</f>
        <v>5.9648557521093704</v>
      </c>
      <c r="U12" s="5">
        <f>Elastic!C12</f>
        <v>5.5536257028581</v>
      </c>
      <c r="V12" s="5">
        <f>GBR!C12</f>
        <v>6.5693840173330802</v>
      </c>
      <c r="W12" s="6">
        <f t="shared" si="1"/>
        <v>5.9435716683642674</v>
      </c>
      <c r="X12" s="6">
        <f t="shared" si="4"/>
        <v>6.7902439024390198</v>
      </c>
      <c r="Y12" s="6">
        <f t="shared" si="5"/>
        <v>5.0549749999999998</v>
      </c>
      <c r="Z12">
        <v>6.05</v>
      </c>
      <c r="AA12" s="6">
        <f>MAX(L12,M12,X13,Y13)-MIN(L13,M13,X12,Y12)</f>
        <v>1.8192934782608603</v>
      </c>
      <c r="AB12" s="6">
        <f>MIN(L12,M12,X13,Y13)-MAX(L13,M13,X12,Y12)</f>
        <v>-2.78364640243902</v>
      </c>
      <c r="AC12" s="6"/>
      <c r="AE12" t="s">
        <v>217</v>
      </c>
      <c r="AF12" s="6">
        <f>RF!D12</f>
        <v>3.98</v>
      </c>
      <c r="AG12" s="6">
        <f>LR!D12</f>
        <v>3.6543648328857001</v>
      </c>
      <c r="AH12" s="6">
        <f>Adaboost!D12</f>
        <v>3.8358974358974298</v>
      </c>
      <c r="AI12" s="6">
        <f>XGBR!D12</f>
        <v>2.8101558999999998</v>
      </c>
      <c r="AJ12" s="6">
        <f>Huber!D12</f>
        <v>3.6565088256196301</v>
      </c>
      <c r="AK12" s="6">
        <f>BayesRidge!D12</f>
        <v>3.6560014101442899</v>
      </c>
      <c r="AL12" s="6">
        <f>Elastic!D12</f>
        <v>4.3750178790706098</v>
      </c>
      <c r="AM12" s="6">
        <f>GBR!D12</f>
        <v>3.97410455662934</v>
      </c>
      <c r="AN12" s="6">
        <f>AVERAGE(AF12:AM12,Neural!D12)</f>
        <v>3.7453874747429001</v>
      </c>
      <c r="AO12" s="6">
        <f>MAX(AF12:AM12,Neural!D12)</f>
        <v>4.3750178790706098</v>
      </c>
      <c r="AP12" s="6">
        <f>MIN(AF12:AM12,Neural!D12)</f>
        <v>2.8101558999999998</v>
      </c>
    </row>
    <row r="13" spans="1:42" ht="15" thickBot="1" x14ac:dyDescent="0.35">
      <c r="A13" t="s">
        <v>139</v>
      </c>
      <c r="B13" t="s">
        <v>142</v>
      </c>
      <c r="C13" s="5">
        <f>RF!B13</f>
        <v>4</v>
      </c>
      <c r="D13" s="5">
        <f>LR!B13</f>
        <v>4.8103363016915299</v>
      </c>
      <c r="E13" s="5">
        <f>Adaboost!B13</f>
        <v>4.5956834532374096</v>
      </c>
      <c r="F13" s="5">
        <f>XGBR!B13</f>
        <v>4.1327550000000004</v>
      </c>
      <c r="G13" s="5">
        <f>Huber!B13</f>
        <v>4.5327371597752402</v>
      </c>
      <c r="H13" s="5">
        <f>BayesRidge!B13</f>
        <v>4.8079684789993902</v>
      </c>
      <c r="I13" s="5">
        <f>Elastic!B13</f>
        <v>4.8100239088888497</v>
      </c>
      <c r="J13" s="5">
        <f>GBR!B13</f>
        <v>4.1463306283461003</v>
      </c>
      <c r="K13" s="6">
        <f t="shared" si="0"/>
        <v>4.5102932272420677</v>
      </c>
      <c r="L13">
        <f t="shared" si="2"/>
        <v>4.8103363016915299</v>
      </c>
      <c r="M13">
        <f t="shared" si="3"/>
        <v>4</v>
      </c>
      <c r="N13">
        <v>4.8499999999999996</v>
      </c>
      <c r="O13" s="5">
        <f>RF!C13</f>
        <v>5.0199999999999996</v>
      </c>
      <c r="P13" s="5">
        <f>LR!C13</f>
        <v>5.3772000493188896</v>
      </c>
      <c r="Q13" s="5">
        <f>Adaboost!C13</f>
        <v>5.7586872586872504</v>
      </c>
      <c r="R13" s="5">
        <f>XGBR!C13</f>
        <v>4.9431240000000001</v>
      </c>
      <c r="S13" s="5">
        <f>Huber!C13</f>
        <v>5.1501040190667799</v>
      </c>
      <c r="T13" s="5">
        <f>BayesRidge!C13</f>
        <v>5.37549542938154</v>
      </c>
      <c r="U13" s="5">
        <f>Elastic!C13</f>
        <v>5.1041699157193801</v>
      </c>
      <c r="V13" s="5">
        <f>GBR!C13</f>
        <v>5.0642249769703502</v>
      </c>
      <c r="W13" s="6">
        <f t="shared" si="1"/>
        <v>5.2330944945091327</v>
      </c>
      <c r="X13" s="6">
        <f t="shared" si="4"/>
        <v>5.7586872586872504</v>
      </c>
      <c r="Y13" s="6">
        <f t="shared" si="5"/>
        <v>4.9431240000000001</v>
      </c>
      <c r="Z13">
        <v>5.3</v>
      </c>
      <c r="AC13" s="6"/>
      <c r="AE13" t="s">
        <v>208</v>
      </c>
      <c r="AF13" s="6">
        <f>RF!D13</f>
        <v>5.2</v>
      </c>
      <c r="AG13" s="6">
        <f>LR!D13</f>
        <v>4.9145983115541396</v>
      </c>
      <c r="AH13" s="6">
        <f>Adaboost!D13</f>
        <v>4.5298461538461501</v>
      </c>
      <c r="AI13" s="6">
        <f>XGBR!D13</f>
        <v>4.5969600000000002</v>
      </c>
      <c r="AJ13" s="6">
        <f>Huber!D13</f>
        <v>4.8926330328950902</v>
      </c>
      <c r="AK13" s="6">
        <f>BayesRidge!D13</f>
        <v>4.9432036395177796</v>
      </c>
      <c r="AL13" s="6">
        <f>Elastic!D13</f>
        <v>4.9508181322102303</v>
      </c>
      <c r="AM13" s="6">
        <f>GBR!D13</f>
        <v>5.1484439758568401</v>
      </c>
      <c r="AN13" s="6">
        <f>AVERAGE(AF13:AM13,Neural!D13)</f>
        <v>4.889423731608753</v>
      </c>
      <c r="AO13" s="6">
        <f>MAX(AF13:AM13,Neural!D13)</f>
        <v>5.2</v>
      </c>
      <c r="AP13" s="6">
        <f>MIN(AF13:AM13,Neural!D13)</f>
        <v>4.5298461538461501</v>
      </c>
    </row>
    <row r="14" spans="1:42" ht="15" thickBot="1" x14ac:dyDescent="0.35">
      <c r="A14" t="s">
        <v>177</v>
      </c>
      <c r="B14" t="s">
        <v>165</v>
      </c>
      <c r="C14" s="5">
        <f>RF!B14</f>
        <v>5</v>
      </c>
      <c r="D14" s="5">
        <f>LR!B14</f>
        <v>5.6570215572194202</v>
      </c>
      <c r="E14" s="5">
        <f>Adaboost!B14</f>
        <v>6.7176165803108798</v>
      </c>
      <c r="F14" s="5">
        <f>XGBR!B14</f>
        <v>5.0052750000000001</v>
      </c>
      <c r="G14" s="5">
        <f>Huber!B14</f>
        <v>5.5035019866760804</v>
      </c>
      <c r="H14" s="5">
        <f>BayesRidge!B14</f>
        <v>5.6554929640107101</v>
      </c>
      <c r="I14" s="5">
        <f>Elastic!B14</f>
        <v>5.2851281235973797</v>
      </c>
      <c r="J14" s="5">
        <f>GBR!B14</f>
        <v>6.0908825647063001</v>
      </c>
      <c r="K14" s="6">
        <f t="shared" si="0"/>
        <v>5.6245890259778584</v>
      </c>
      <c r="L14">
        <f t="shared" si="2"/>
        <v>6.7176165803108798</v>
      </c>
      <c r="M14">
        <f t="shared" si="3"/>
        <v>5</v>
      </c>
      <c r="N14">
        <v>5.65</v>
      </c>
      <c r="O14" s="5">
        <f>RF!C14</f>
        <v>5.0199999999999996</v>
      </c>
      <c r="P14" s="5">
        <f>LR!C14</f>
        <v>4.8155709043236801</v>
      </c>
      <c r="Q14" s="5">
        <f>Adaboost!C14</f>
        <v>5.7733333333333299</v>
      </c>
      <c r="R14" s="5">
        <f>XGBR!C14</f>
        <v>4.0667676999999998</v>
      </c>
      <c r="S14" s="5">
        <f>Huber!C14</f>
        <v>4.7000830571364096</v>
      </c>
      <c r="T14" s="5">
        <f>BayesRidge!C14</f>
        <v>4.8181184034645401</v>
      </c>
      <c r="U14" s="5">
        <f>Elastic!C14</f>
        <v>4.7301536450953101</v>
      </c>
      <c r="V14" s="5">
        <f>GBR!C14</f>
        <v>5.0617668372480402</v>
      </c>
      <c r="W14" s="6">
        <f t="shared" si="1"/>
        <v>4.866172704469534</v>
      </c>
      <c r="X14" s="6">
        <f t="shared" si="4"/>
        <v>5.7733333333333299</v>
      </c>
      <c r="Y14" s="6">
        <f t="shared" si="5"/>
        <v>4.0667676999999998</v>
      </c>
      <c r="Z14">
        <v>4.95</v>
      </c>
      <c r="AA14" s="6">
        <f>MAX(L14,M14,X15,Y15)-MIN(L15,M15,X14,Y14)</f>
        <v>2.6976165803108803</v>
      </c>
      <c r="AB14" s="6">
        <f>MIN(L14,M14,X15,Y15)-MAX(L15,M15,X14,Y14)</f>
        <v>-2.66733553333333</v>
      </c>
      <c r="AC14" s="6"/>
      <c r="AE14" t="s">
        <v>199</v>
      </c>
      <c r="AF14" s="6">
        <f>RF!D14</f>
        <v>4.45</v>
      </c>
      <c r="AG14" s="6">
        <f>LR!D14</f>
        <v>4.6443381190637698</v>
      </c>
      <c r="AH14" s="6">
        <f>Adaboost!D14</f>
        <v>3.94246353322528</v>
      </c>
      <c r="AI14" s="6">
        <f>XGBR!D14</f>
        <v>3.8697457000000002</v>
      </c>
      <c r="AJ14" s="6">
        <f>Huber!D14</f>
        <v>4.6876085358884199</v>
      </c>
      <c r="AK14" s="6">
        <f>BayesRidge!D14</f>
        <v>4.6393323580585903</v>
      </c>
      <c r="AL14" s="6">
        <f>Elastic!D14</f>
        <v>4.6981891229281496</v>
      </c>
      <c r="AM14" s="6">
        <f>GBR!D14</f>
        <v>4.5170633886618301</v>
      </c>
      <c r="AN14" s="6">
        <f>AVERAGE(AF14:AM14,Neural!D14)</f>
        <v>4.4622371133785954</v>
      </c>
      <c r="AO14" s="6">
        <f>MAX(AF14:AM14,Neural!D14)</f>
        <v>4.7113932625813204</v>
      </c>
      <c r="AP14" s="6">
        <f>MIN(AF14:AM14,Neural!D14)</f>
        <v>3.8697457000000002</v>
      </c>
    </row>
    <row r="15" spans="1:42" ht="15" thickBot="1" x14ac:dyDescent="0.35">
      <c r="A15" t="s">
        <v>165</v>
      </c>
      <c r="B15" t="s">
        <v>177</v>
      </c>
      <c r="C15" s="5">
        <f>RF!B15</f>
        <v>4.0199999999999996</v>
      </c>
      <c r="D15" s="5">
        <f>LR!B15</f>
        <v>4.3325353707046999</v>
      </c>
      <c r="E15" s="5">
        <f>Adaboost!B15</f>
        <v>4.4904761904761896</v>
      </c>
      <c r="F15" s="5">
        <f>XGBR!B15</f>
        <v>4.1316030000000001</v>
      </c>
      <c r="G15" s="5">
        <f>Huber!B15</f>
        <v>4.2562355030823404</v>
      </c>
      <c r="H15" s="5">
        <f>BayesRidge!B15</f>
        <v>4.3325342890441796</v>
      </c>
      <c r="I15" s="5">
        <f>Elastic!B15</f>
        <v>4.3071269412369899</v>
      </c>
      <c r="J15" s="5">
        <f>GBR!B15</f>
        <v>4.10352018653799</v>
      </c>
      <c r="K15" s="6">
        <f t="shared" si="0"/>
        <v>4.2589302380066876</v>
      </c>
      <c r="L15">
        <f t="shared" si="2"/>
        <v>4.4904761904761896</v>
      </c>
      <c r="M15">
        <f t="shared" si="3"/>
        <v>4.0199999999999996</v>
      </c>
      <c r="N15">
        <v>4.4000000000000004</v>
      </c>
      <c r="O15" s="5">
        <f>RF!C15</f>
        <v>4.0599999999999996</v>
      </c>
      <c r="P15" s="5">
        <f>LR!C15</f>
        <v>3.82890243587129</v>
      </c>
      <c r="Q15" s="5">
        <f>Adaboost!C15</f>
        <v>4.3075268817204302</v>
      </c>
      <c r="R15" s="5">
        <f>XGBR!C15</f>
        <v>3.1059977999999999</v>
      </c>
      <c r="S15" s="5">
        <f>Huber!C15</f>
        <v>3.7000210110503202</v>
      </c>
      <c r="T15" s="5">
        <f>BayesRidge!C15</f>
        <v>3.8345269937955302</v>
      </c>
      <c r="U15" s="5">
        <f>Elastic!C15</f>
        <v>4.0873070444503501</v>
      </c>
      <c r="V15" s="5">
        <f>GBR!C15</f>
        <v>4.0994757587867703</v>
      </c>
      <c r="W15" s="6">
        <f t="shared" si="1"/>
        <v>3.8725529778889389</v>
      </c>
      <c r="X15" s="6">
        <f t="shared" si="4"/>
        <v>4.3075268817204302</v>
      </c>
      <c r="Y15" s="6">
        <f t="shared" si="5"/>
        <v>3.1059977999999999</v>
      </c>
      <c r="Z15">
        <v>3.9</v>
      </c>
      <c r="AC15" s="6"/>
      <c r="AE15" t="s">
        <v>194</v>
      </c>
      <c r="AF15" s="6">
        <f>RF!D15</f>
        <v>5.66</v>
      </c>
      <c r="AG15" s="6">
        <f>LR!D15</f>
        <v>5.82462774793217</v>
      </c>
      <c r="AH15" s="6">
        <f>Adaboost!D15</f>
        <v>5.0763274336283102</v>
      </c>
      <c r="AI15" s="6">
        <f>XGBR!D15</f>
        <v>5.7683679999999997</v>
      </c>
      <c r="AJ15" s="6">
        <f>Huber!D15</f>
        <v>5.8115364477507399</v>
      </c>
      <c r="AK15" s="6">
        <f>BayesRidge!D15</f>
        <v>5.78522174112579</v>
      </c>
      <c r="AL15" s="6">
        <f>Elastic!D15</f>
        <v>5.2285949924349504</v>
      </c>
      <c r="AM15" s="6">
        <f>GBR!D15</f>
        <v>5.5973440254464499</v>
      </c>
      <c r="AN15" s="6">
        <f>AVERAGE(AF15:AM15,Neural!D15)</f>
        <v>5.6067349405030305</v>
      </c>
      <c r="AO15" s="6">
        <f>MAX(AF15:AM15,Neural!D15)</f>
        <v>5.82462774793217</v>
      </c>
      <c r="AP15" s="6">
        <f>MIN(AF15:AM15,Neural!D15)</f>
        <v>5.0763274336283102</v>
      </c>
    </row>
    <row r="16" spans="1:42" ht="15" thickBot="1" x14ac:dyDescent="0.35">
      <c r="A16" t="s">
        <v>157</v>
      </c>
      <c r="B16" t="s">
        <v>158</v>
      </c>
      <c r="C16" s="5">
        <f>RF!B16</f>
        <v>6.02</v>
      </c>
      <c r="D16" s="5">
        <f>LR!B16</f>
        <v>6.33240338819187</v>
      </c>
      <c r="E16" s="5">
        <f>Adaboost!B16</f>
        <v>6.7176165803108798</v>
      </c>
      <c r="F16" s="5">
        <f>XGBR!B16</f>
        <v>6.0539082999999998</v>
      </c>
      <c r="G16" s="5">
        <f>Huber!B16</f>
        <v>6.1245531130444899</v>
      </c>
      <c r="H16" s="5">
        <f>BayesRidge!B16</f>
        <v>6.3412058524962696</v>
      </c>
      <c r="I16" s="5">
        <f>Elastic!B16</f>
        <v>5.8297828316694096</v>
      </c>
      <c r="J16" s="5">
        <f>GBR!B16</f>
        <v>6.1452884920783903</v>
      </c>
      <c r="K16" s="6">
        <f t="shared" si="0"/>
        <v>6.2216084368898459</v>
      </c>
      <c r="L16">
        <f t="shared" si="2"/>
        <v>6.7176165803108798</v>
      </c>
      <c r="M16">
        <f t="shared" si="3"/>
        <v>5.8297828316694096</v>
      </c>
      <c r="N16">
        <v>6.35</v>
      </c>
      <c r="O16" s="5">
        <f>RF!C16</f>
        <v>6.03</v>
      </c>
      <c r="P16" s="5">
        <f>LR!C16</f>
        <v>6.4236687825263497</v>
      </c>
      <c r="Q16" s="5">
        <f>Adaboost!C16</f>
        <v>6.9183445190156601</v>
      </c>
      <c r="R16" s="5">
        <f>XGBR!C16</f>
        <v>6.0565457</v>
      </c>
      <c r="S16" s="5">
        <f>Huber!C16</f>
        <v>6.2500550841240496</v>
      </c>
      <c r="T16" s="5">
        <f>BayesRidge!C16</f>
        <v>6.4201773915424898</v>
      </c>
      <c r="U16" s="5">
        <f>Elastic!C16</f>
        <v>5.9212675029147297</v>
      </c>
      <c r="V16" s="5">
        <f>GBR!C16</f>
        <v>6.12182294076747</v>
      </c>
      <c r="W16" s="6">
        <f t="shared" si="1"/>
        <v>6.2761734476172082</v>
      </c>
      <c r="X16" s="6">
        <f t="shared" si="4"/>
        <v>6.9183445190156601</v>
      </c>
      <c r="Y16" s="6">
        <f t="shared" si="5"/>
        <v>5.9212675029147297</v>
      </c>
      <c r="Z16">
        <v>6.65</v>
      </c>
      <c r="AA16" s="6">
        <f>MAX(L16,M16,X17,Y17)-MIN(L17,M17,X16,Y16)</f>
        <v>1.5979255803108794</v>
      </c>
      <c r="AB16" s="6">
        <f>MIN(L16,M16,X17,Y17)-MAX(L17,M17,X16,Y16)</f>
        <v>-2.9320409190156602</v>
      </c>
      <c r="AC16" s="6"/>
      <c r="AE16" t="s">
        <v>191</v>
      </c>
      <c r="AF16" s="6">
        <f>RF!D16</f>
        <v>4.88</v>
      </c>
      <c r="AG16" s="6">
        <f>LR!D16</f>
        <v>4.6383401133882902</v>
      </c>
      <c r="AH16" s="6">
        <f>Adaboost!D16</f>
        <v>4.5298461538461501</v>
      </c>
      <c r="AI16" s="6">
        <f>XGBR!D16</f>
        <v>3.9144842999999998</v>
      </c>
      <c r="AJ16" s="6">
        <f>Huber!D16</f>
        <v>4.6534294177831201</v>
      </c>
      <c r="AK16" s="6">
        <f>BayesRidge!D16</f>
        <v>4.6327726242218601</v>
      </c>
      <c r="AL16" s="6">
        <f>Elastic!D16</f>
        <v>4.7481493030823199</v>
      </c>
      <c r="AM16" s="6">
        <f>GBR!D16</f>
        <v>5.0561404938151302</v>
      </c>
      <c r="AN16" s="6">
        <f>AVERAGE(AF16:AM16,Neural!D16)</f>
        <v>4.6546424789287402</v>
      </c>
      <c r="AO16" s="6">
        <f>MAX(AF16:AM16,Neural!D16)</f>
        <v>5.0561404938151302</v>
      </c>
      <c r="AP16" s="6">
        <f>MIN(AF16:AM16,Neural!D16)</f>
        <v>3.9144842999999998</v>
      </c>
    </row>
    <row r="17" spans="1:42" ht="15" thickBot="1" x14ac:dyDescent="0.35">
      <c r="A17" t="s">
        <v>158</v>
      </c>
      <c r="B17" t="s">
        <v>157</v>
      </c>
      <c r="C17" s="5">
        <f>RF!B17</f>
        <v>6.03</v>
      </c>
      <c r="D17" s="5">
        <f>LR!B17</f>
        <v>5.8526227230765597</v>
      </c>
      <c r="E17" s="5">
        <f>Adaboost!B17</f>
        <v>6.7176165803108798</v>
      </c>
      <c r="F17" s="5">
        <f>XGBR!B17</f>
        <v>5.1196910000000004</v>
      </c>
      <c r="G17" s="5">
        <f>Huber!B17</f>
        <v>5.7090253607258701</v>
      </c>
      <c r="H17" s="5">
        <f>BayesRidge!B17</f>
        <v>5.8460353683959996</v>
      </c>
      <c r="I17" s="5">
        <f>Elastic!B17</f>
        <v>5.4458736073470098</v>
      </c>
      <c r="J17" s="5">
        <f>GBR!B17</f>
        <v>6.1197215153414701</v>
      </c>
      <c r="K17" s="6">
        <f t="shared" si="0"/>
        <v>5.8691822595881797</v>
      </c>
      <c r="L17">
        <f t="shared" si="2"/>
        <v>6.7176165803108798</v>
      </c>
      <c r="M17">
        <f t="shared" si="3"/>
        <v>5.1196910000000004</v>
      </c>
      <c r="N17">
        <v>5.75</v>
      </c>
      <c r="O17" s="5">
        <f>RF!C17</f>
        <v>5</v>
      </c>
      <c r="P17" s="5">
        <f>LR!C17</f>
        <v>5.0756426219856001</v>
      </c>
      <c r="Q17" s="5">
        <f>Adaboost!C17</f>
        <v>5.8067061143984198</v>
      </c>
      <c r="R17" s="5">
        <f>XGBR!C17</f>
        <v>3.9863035999999998</v>
      </c>
      <c r="S17" s="5">
        <f>Huber!C17</f>
        <v>4.8002200113861297</v>
      </c>
      <c r="T17" s="5">
        <f>BayesRidge!C17</f>
        <v>5.0762035610220497</v>
      </c>
      <c r="U17" s="5">
        <f>Elastic!C17</f>
        <v>4.9506001381563998</v>
      </c>
      <c r="V17" s="5">
        <f>GBR!C17</f>
        <v>5.0895765693169697</v>
      </c>
      <c r="W17" s="6">
        <f t="shared" si="1"/>
        <v>4.9872296257517128</v>
      </c>
      <c r="X17" s="6">
        <f t="shared" si="4"/>
        <v>5.8067061143984198</v>
      </c>
      <c r="Y17" s="6">
        <f t="shared" si="5"/>
        <v>3.9863035999999998</v>
      </c>
      <c r="Z17">
        <v>5.35</v>
      </c>
      <c r="AC17" s="6"/>
      <c r="AE17" t="s">
        <v>190</v>
      </c>
      <c r="AF17" s="6">
        <f>RF!D17</f>
        <v>3.95</v>
      </c>
      <c r="AG17" s="6">
        <f>LR!D17</f>
        <v>4.2297853774246699</v>
      </c>
      <c r="AH17" s="6">
        <f>Adaboost!D17</f>
        <v>3.9915662650602401</v>
      </c>
      <c r="AI17" s="6">
        <f>XGBR!D17</f>
        <v>3.4842007000000002</v>
      </c>
      <c r="AJ17" s="6">
        <f>Huber!D17</f>
        <v>4.2753885388110504</v>
      </c>
      <c r="AK17" s="6">
        <f>BayesRidge!D17</f>
        <v>4.2087913393843603</v>
      </c>
      <c r="AL17" s="6">
        <f>Elastic!D17</f>
        <v>4.5493426220407702</v>
      </c>
      <c r="AM17" s="6">
        <f>GBR!D17</f>
        <v>4.0179689673902397</v>
      </c>
      <c r="AN17" s="6">
        <f>AVERAGE(AF17:AM17,Neural!D17)</f>
        <v>4.1197121470399631</v>
      </c>
      <c r="AO17" s="6">
        <f>MAX(AF17:AM17,Neural!D17)</f>
        <v>4.5493426220407702</v>
      </c>
      <c r="AP17" s="6">
        <f>MIN(AF17:AM17,Neural!D17)</f>
        <v>3.4842007000000002</v>
      </c>
    </row>
    <row r="18" spans="1:42" ht="15" thickBot="1" x14ac:dyDescent="0.35">
      <c r="A18" t="s">
        <v>36</v>
      </c>
      <c r="B18" t="s">
        <v>141</v>
      </c>
      <c r="C18" s="5">
        <f>RF!B18</f>
        <v>4.0599999999999996</v>
      </c>
      <c r="D18" s="5">
        <f>LR!B18</f>
        <v>4.6071594879132203</v>
      </c>
      <c r="E18" s="5">
        <f>Adaboost!B18</f>
        <v>4.5956834532374096</v>
      </c>
      <c r="F18" s="5">
        <f>XGBR!B18</f>
        <v>4.1176567000000004</v>
      </c>
      <c r="G18" s="5">
        <f>Huber!B18</f>
        <v>4.45002422661541</v>
      </c>
      <c r="H18" s="5">
        <f>BayesRidge!B18</f>
        <v>4.5994735354076699</v>
      </c>
      <c r="I18" s="5">
        <f>Elastic!B18</f>
        <v>4.5866124927438596</v>
      </c>
      <c r="J18" s="5">
        <f>GBR!B18</f>
        <v>4.1238144470775797</v>
      </c>
      <c r="K18" s="6">
        <f t="shared" si="0"/>
        <v>4.4126523521334331</v>
      </c>
      <c r="L18">
        <f t="shared" si="2"/>
        <v>4.6071594879132203</v>
      </c>
      <c r="M18">
        <f t="shared" si="3"/>
        <v>4.0599999999999996</v>
      </c>
      <c r="N18">
        <v>4.8499999999999996</v>
      </c>
      <c r="O18" s="5">
        <f>RF!C18</f>
        <v>4.03</v>
      </c>
      <c r="P18" s="5">
        <f>LR!C18</f>
        <v>4.0069947842827096</v>
      </c>
      <c r="Q18" s="5">
        <f>Adaboost!C18</f>
        <v>4.3075268817204302</v>
      </c>
      <c r="R18" s="5">
        <f>XGBR!C18</f>
        <v>3.1109811999999999</v>
      </c>
      <c r="S18" s="5">
        <f>Huber!C18</f>
        <v>3.9000209232055298</v>
      </c>
      <c r="T18" s="5">
        <f>BayesRidge!C18</f>
        <v>4.0091923210807101</v>
      </c>
      <c r="U18" s="5">
        <f>Elastic!C18</f>
        <v>4.0898226776461701</v>
      </c>
      <c r="V18" s="5">
        <f>GBR!C18</f>
        <v>4.09433008082698</v>
      </c>
      <c r="W18" s="6">
        <f t="shared" si="1"/>
        <v>3.9475002446789853</v>
      </c>
      <c r="X18" s="6">
        <f t="shared" si="4"/>
        <v>4.3075268817204302</v>
      </c>
      <c r="Y18" s="6">
        <f t="shared" si="5"/>
        <v>3.1109811999999999</v>
      </c>
      <c r="Z18">
        <v>4</v>
      </c>
      <c r="AA18" s="6">
        <f>MAX(L18,M18,X19,Y19)-MIN(L19,M19,X18,Y18)</f>
        <v>3.8460234088467602</v>
      </c>
      <c r="AB18" s="6">
        <f>MIN(L18,M18,X19,Y19)-MAX(L19,M19,X18,Y18)</f>
        <v>-0.43047619047619001</v>
      </c>
      <c r="AC18" s="6"/>
      <c r="AE18" t="s">
        <v>203</v>
      </c>
      <c r="AF18" s="6">
        <f>RF!D18</f>
        <v>4.95</v>
      </c>
      <c r="AG18" s="6">
        <f>LR!D18</f>
        <v>4.7675842007907097</v>
      </c>
      <c r="AH18" s="6">
        <f>Adaboost!D18</f>
        <v>4.2891869237217097</v>
      </c>
      <c r="AI18" s="6">
        <f>XGBR!D18</f>
        <v>4.7174325000000001</v>
      </c>
      <c r="AJ18" s="6">
        <f>Huber!D18</f>
        <v>4.8014118969004604</v>
      </c>
      <c r="AK18" s="6">
        <f>BayesRidge!D18</f>
        <v>4.7794042409150803</v>
      </c>
      <c r="AL18" s="6">
        <f>Elastic!D18</f>
        <v>4.8893921591965199</v>
      </c>
      <c r="AM18" s="6">
        <f>GBR!D18</f>
        <v>4.9770430285828997</v>
      </c>
      <c r="AN18" s="6">
        <f>AVERAGE(AF18:AM18,Neural!D18)</f>
        <v>4.7627107266333502</v>
      </c>
      <c r="AO18" s="6">
        <f>MAX(AF18:AM18,Neural!D18)</f>
        <v>4.9770430285828997</v>
      </c>
      <c r="AP18" s="6">
        <f>MIN(AF18:AM18,Neural!D18)</f>
        <v>4.2891869237217097</v>
      </c>
    </row>
    <row r="19" spans="1:42" ht="15" thickBot="1" x14ac:dyDescent="0.35">
      <c r="A19" t="s">
        <v>141</v>
      </c>
      <c r="B19" t="s">
        <v>36</v>
      </c>
      <c r="C19" s="5">
        <f>RF!B19</f>
        <v>4.01</v>
      </c>
      <c r="D19" s="5">
        <f>LR!B19</f>
        <v>4.0324741661066499</v>
      </c>
      <c r="E19" s="5">
        <f>Adaboost!B19</f>
        <v>4.4904761904761896</v>
      </c>
      <c r="F19" s="5">
        <f>XGBR!B19</f>
        <v>3.0339133999999999</v>
      </c>
      <c r="G19" s="5">
        <f>Huber!B19</f>
        <v>3.8999993394602401</v>
      </c>
      <c r="H19" s="5">
        <f>BayesRidge!B19</f>
        <v>4.04501238437759</v>
      </c>
      <c r="I19" s="5">
        <f>Elastic!B19</f>
        <v>4.2387109031873402</v>
      </c>
      <c r="J19" s="5">
        <f>GBR!B19</f>
        <v>4.08230442318371</v>
      </c>
      <c r="K19" s="6">
        <f t="shared" si="0"/>
        <v>3.9887168111830826</v>
      </c>
      <c r="L19">
        <f t="shared" si="2"/>
        <v>4.4904761904761896</v>
      </c>
      <c r="M19">
        <f t="shared" si="3"/>
        <v>3.0339133999999999</v>
      </c>
      <c r="N19">
        <v>4.0999999999999996</v>
      </c>
      <c r="O19" s="5">
        <f>RF!C19</f>
        <v>6</v>
      </c>
      <c r="P19" s="5">
        <f>LR!C19</f>
        <v>6.3725413814094303</v>
      </c>
      <c r="Q19" s="5">
        <f>Adaboost!C19</f>
        <v>6.8799368088467601</v>
      </c>
      <c r="R19" s="5">
        <f>XGBR!C19</f>
        <v>6.1506160000000003</v>
      </c>
      <c r="S19" s="5">
        <f>Huber!C19</f>
        <v>6.15000075940352</v>
      </c>
      <c r="T19" s="5">
        <f>BayesRidge!C19</f>
        <v>6.3729306436075701</v>
      </c>
      <c r="U19" s="5">
        <f>Elastic!C19</f>
        <v>5.7312229954811702</v>
      </c>
      <c r="V19" s="5">
        <f>GBR!C19</f>
        <v>6.1549014105490203</v>
      </c>
      <c r="W19" s="6">
        <f t="shared" si="1"/>
        <v>6.2505375019680889</v>
      </c>
      <c r="X19" s="6">
        <f t="shared" si="4"/>
        <v>6.8799368088467601</v>
      </c>
      <c r="Y19" s="6">
        <f t="shared" si="5"/>
        <v>5.7312229954811702</v>
      </c>
      <c r="Z19">
        <v>6.2</v>
      </c>
      <c r="AC19" s="6"/>
      <c r="AE19" t="s">
        <v>215</v>
      </c>
      <c r="AF19" s="6">
        <f>RF!D19</f>
        <v>4.8499999999999996</v>
      </c>
      <c r="AG19" s="6">
        <f>LR!D19</f>
        <v>4.8897375527057703</v>
      </c>
      <c r="AH19" s="6">
        <f>Adaboost!D19</f>
        <v>4.4530168150346103</v>
      </c>
      <c r="AI19" s="6">
        <f>XGBR!D19</f>
        <v>4.392404</v>
      </c>
      <c r="AJ19" s="6">
        <f>Huber!D19</f>
        <v>4.9039523702809502</v>
      </c>
      <c r="AK19" s="6">
        <f>BayesRidge!D19</f>
        <v>4.9198708583430104</v>
      </c>
      <c r="AL19" s="6">
        <f>Elastic!D19</f>
        <v>4.8109168547870702</v>
      </c>
      <c r="AM19" s="6">
        <f>GBR!D19</f>
        <v>5.2381915095030198</v>
      </c>
      <c r="AN19" s="6">
        <f>AVERAGE(AF19:AM19,Neural!D19)</f>
        <v>4.8163553702820039</v>
      </c>
      <c r="AO19" s="6">
        <f>MAX(AF19:AM19,Neural!D19)</f>
        <v>5.2381915095030198</v>
      </c>
      <c r="AP19" s="6">
        <f>MIN(AF19:AM19,Neural!D19)</f>
        <v>4.392404</v>
      </c>
    </row>
    <row r="20" spans="1:42" ht="15" thickBot="1" x14ac:dyDescent="0.35">
      <c r="A20" t="s">
        <v>218</v>
      </c>
      <c r="B20" t="s">
        <v>207</v>
      </c>
      <c r="C20" s="5">
        <f>RF!B20</f>
        <v>4.0599999999999996</v>
      </c>
      <c r="D20" s="5">
        <f>LR!B20</f>
        <v>4.4881909007689504</v>
      </c>
      <c r="E20" s="5">
        <f>Adaboost!B20</f>
        <v>4.5956834532374096</v>
      </c>
      <c r="F20" s="5">
        <f>XGBR!B20</f>
        <v>4.0510970000000004</v>
      </c>
      <c r="G20" s="5">
        <f>Huber!B20</f>
        <v>4.2131195582104697</v>
      </c>
      <c r="H20" s="5">
        <f>BayesRidge!B20</f>
        <v>4.4850767416981299</v>
      </c>
      <c r="I20" s="5">
        <f>Elastic!B20</f>
        <v>4.5473500903372699</v>
      </c>
      <c r="J20" s="5">
        <f>GBR!B20</f>
        <v>4.1225577060158098</v>
      </c>
      <c r="K20" s="6">
        <f t="shared" si="0"/>
        <v>4.3320584127914987</v>
      </c>
      <c r="L20">
        <f t="shared" si="2"/>
        <v>4.5956834532374096</v>
      </c>
      <c r="M20">
        <f t="shared" si="3"/>
        <v>4.0510970000000004</v>
      </c>
      <c r="N20">
        <v>4.45</v>
      </c>
      <c r="O20" s="5">
        <f>RF!C20</f>
        <v>3</v>
      </c>
      <c r="P20" s="5">
        <f>LR!C20</f>
        <v>3.5816531342876501</v>
      </c>
      <c r="Q20" s="5">
        <f>Adaboost!C20</f>
        <v>3.7057182705718201</v>
      </c>
      <c r="R20" s="5">
        <f>XGBR!C20</f>
        <v>3.0077950000000002</v>
      </c>
      <c r="S20" s="5">
        <f>Huber!C20</f>
        <v>3.4000719773551902</v>
      </c>
      <c r="T20" s="5">
        <f>BayesRidge!C20</f>
        <v>3.5814315015844098</v>
      </c>
      <c r="U20" s="5">
        <f>Elastic!C20</f>
        <v>3.8008282153690298</v>
      </c>
      <c r="V20" s="5">
        <f>GBR!C20</f>
        <v>3.0664623034808698</v>
      </c>
      <c r="W20" s="6">
        <f t="shared" si="1"/>
        <v>3.4161083702111359</v>
      </c>
      <c r="X20" s="6">
        <f t="shared" si="4"/>
        <v>3.8008282153690298</v>
      </c>
      <c r="Y20" s="6">
        <f t="shared" si="5"/>
        <v>3</v>
      </c>
      <c r="Z20">
        <v>3.45</v>
      </c>
      <c r="AA20" s="6">
        <f>MAX(L20,M20,X21,Y21)-MIN(L21,M21,X20,Y20)</f>
        <v>1.6105931532374096</v>
      </c>
      <c r="AB20" s="6">
        <f>MIN(L20,M20,X21,Y21)-MAX(L21,M21,X20,Y20)</f>
        <v>-1.4778273904761896</v>
      </c>
      <c r="AC20" s="6"/>
      <c r="AE20" t="s">
        <v>212</v>
      </c>
      <c r="AF20" s="6">
        <f>RF!D20</f>
        <v>4.7300000000000004</v>
      </c>
      <c r="AG20" s="6">
        <f>LR!D20</f>
        <v>5.1797758337194697</v>
      </c>
      <c r="AH20" s="6">
        <f>Adaboost!D20</f>
        <v>4.4697554697554596</v>
      </c>
      <c r="AI20" s="6">
        <f>XGBR!D20</f>
        <v>5.0345680000000002</v>
      </c>
      <c r="AJ20" s="6">
        <f>Huber!D20</f>
        <v>5.2188882823289298</v>
      </c>
      <c r="AK20" s="6">
        <f>BayesRidge!D20</f>
        <v>5.1329650602751098</v>
      </c>
      <c r="AL20" s="6">
        <f>Elastic!D20</f>
        <v>5.1117174010596198</v>
      </c>
      <c r="AM20" s="6">
        <f>GBR!D20</f>
        <v>4.9424728051985198</v>
      </c>
      <c r="AN20" s="6">
        <f>AVERAGE(AF20:AM20,Neural!D20)</f>
        <v>4.9835265256809995</v>
      </c>
      <c r="AO20" s="6">
        <f>MAX(AF20:AM20,Neural!D20)</f>
        <v>5.2188882823289298</v>
      </c>
      <c r="AP20" s="6">
        <f>MIN(AF20:AM20,Neural!D20)</f>
        <v>4.4697554697554596</v>
      </c>
    </row>
    <row r="21" spans="1:42" ht="15" thickBot="1" x14ac:dyDescent="0.35">
      <c r="A21" t="s">
        <v>207</v>
      </c>
      <c r="B21" t="s">
        <v>218</v>
      </c>
      <c r="C21" s="5">
        <f>RF!B21</f>
        <v>4.05</v>
      </c>
      <c r="D21" s="5">
        <f>LR!B21</f>
        <v>3.97230804476155</v>
      </c>
      <c r="E21" s="5">
        <f>Adaboost!B21</f>
        <v>4.4904761904761896</v>
      </c>
      <c r="F21" s="5">
        <f>XGBR!B21</f>
        <v>2.9850903</v>
      </c>
      <c r="G21" s="5">
        <f>Huber!B21</f>
        <v>3.6581854174748898</v>
      </c>
      <c r="H21" s="5">
        <f>BayesRidge!B21</f>
        <v>3.9717479192371701</v>
      </c>
      <c r="I21" s="5">
        <f>Elastic!B21</f>
        <v>4.3148215143280302</v>
      </c>
      <c r="J21" s="5">
        <f>GBR!B21</f>
        <v>4.1276494252468297</v>
      </c>
      <c r="K21" s="6">
        <f t="shared" si="0"/>
        <v>3.9408279584940007</v>
      </c>
      <c r="L21">
        <f t="shared" si="2"/>
        <v>4.4904761904761896</v>
      </c>
      <c r="M21">
        <f t="shared" si="3"/>
        <v>2.9850903</v>
      </c>
      <c r="N21">
        <v>3.9</v>
      </c>
      <c r="O21" s="5">
        <f>RF!C21</f>
        <v>4.05</v>
      </c>
      <c r="P21" s="5">
        <f>LR!C21</f>
        <v>4.1769670830155903</v>
      </c>
      <c r="Q21" s="5">
        <f>Adaboost!C21</f>
        <v>4.3075268817204302</v>
      </c>
      <c r="R21" s="5">
        <f>XGBR!C21</f>
        <v>3.0126488</v>
      </c>
      <c r="S21" s="5">
        <f>Huber!C21</f>
        <v>3.9500800363212001</v>
      </c>
      <c r="T21" s="5">
        <f>BayesRidge!C21</f>
        <v>4.1785857090485097</v>
      </c>
      <c r="U21" s="5">
        <f>Elastic!C21</f>
        <v>4.1325694694165103</v>
      </c>
      <c r="V21" s="5">
        <f>GBR!C21</f>
        <v>4.0803156344302201</v>
      </c>
      <c r="W21" s="6">
        <f t="shared" si="1"/>
        <v>4.0028560478606527</v>
      </c>
      <c r="X21" s="6">
        <f t="shared" si="4"/>
        <v>4.3075268817204302</v>
      </c>
      <c r="Y21" s="6">
        <f t="shared" si="5"/>
        <v>3.0126488</v>
      </c>
      <c r="Z21">
        <v>4.1500000000000004</v>
      </c>
      <c r="AC21" s="6"/>
      <c r="AE21" t="s">
        <v>206</v>
      </c>
      <c r="AF21" s="6">
        <f>RF!D21</f>
        <v>4.1100000000000003</v>
      </c>
      <c r="AG21" s="6">
        <f>LR!D21</f>
        <v>3.7279004378596299</v>
      </c>
      <c r="AH21" s="6">
        <f>Adaboost!D21</f>
        <v>3.9915662650602401</v>
      </c>
      <c r="AI21" s="6">
        <f>XGBR!D21</f>
        <v>4.0328350000000004</v>
      </c>
      <c r="AJ21" s="6">
        <f>Huber!D21</f>
        <v>3.75014584800835</v>
      </c>
      <c r="AK21" s="6">
        <f>BayesRidge!D21</f>
        <v>3.7290684341346698</v>
      </c>
      <c r="AL21" s="6">
        <f>Elastic!D21</f>
        <v>4.4302515481452902</v>
      </c>
      <c r="AM21" s="6">
        <f>GBR!D21</f>
        <v>4.0579867902323699</v>
      </c>
      <c r="AN21" s="6">
        <f>AVERAGE(AF21:AM21,Neural!D21)</f>
        <v>3.9347126126500163</v>
      </c>
      <c r="AO21" s="6">
        <f>MAX(AF21:AM21,Neural!D21)</f>
        <v>4.4302515481452902</v>
      </c>
      <c r="AP21" s="6">
        <f>MIN(AF21:AM21,Neural!D21)</f>
        <v>3.5826591904096001</v>
      </c>
    </row>
    <row r="22" spans="1:42" ht="15" thickBot="1" x14ac:dyDescent="0.35">
      <c r="A22" t="s">
        <v>179</v>
      </c>
      <c r="B22" t="s">
        <v>168</v>
      </c>
      <c r="C22" s="5">
        <f>RF!B22</f>
        <v>3</v>
      </c>
      <c r="D22" s="5">
        <f>LR!B22</f>
        <v>3.2232858301969101</v>
      </c>
      <c r="E22" s="5">
        <f>Adaboost!B22</f>
        <v>3.68427230046948</v>
      </c>
      <c r="F22" s="5">
        <f>XGBR!B22</f>
        <v>3.1166230000000001</v>
      </c>
      <c r="G22" s="5">
        <f>Huber!B22</f>
        <v>3.1056942626372002</v>
      </c>
      <c r="H22" s="5">
        <f>BayesRidge!B22</f>
        <v>3.2188849924591301</v>
      </c>
      <c r="I22" s="5">
        <f>Elastic!B22</f>
        <v>3.7529358496874101</v>
      </c>
      <c r="J22" s="5">
        <f>GBR!B22</f>
        <v>3.0819720599328599</v>
      </c>
      <c r="K22" s="6">
        <f t="shared" si="0"/>
        <v>3.2756825234430975</v>
      </c>
      <c r="L22">
        <f t="shared" si="2"/>
        <v>3.7529358496874101</v>
      </c>
      <c r="M22">
        <f t="shared" si="3"/>
        <v>3</v>
      </c>
      <c r="N22">
        <v>3.3</v>
      </c>
      <c r="O22" s="5">
        <f>RF!C22</f>
        <v>6.03</v>
      </c>
      <c r="P22" s="5">
        <f>LR!C22</f>
        <v>6.3112127882215496</v>
      </c>
      <c r="Q22" s="5">
        <f>Adaboost!C22</f>
        <v>6.7902439024390198</v>
      </c>
      <c r="R22" s="5">
        <f>XGBR!C22</f>
        <v>5.0379820000000004</v>
      </c>
      <c r="S22" s="5">
        <f>Huber!C22</f>
        <v>5.9501216845218998</v>
      </c>
      <c r="T22" s="5">
        <f>BayesRidge!C22</f>
        <v>6.3157811547780804</v>
      </c>
      <c r="U22" s="5">
        <f>Elastic!C22</f>
        <v>5.8626922881822798</v>
      </c>
      <c r="V22" s="5">
        <f>GBR!C22</f>
        <v>6.1704907493425498</v>
      </c>
      <c r="W22" s="6">
        <f t="shared" si="1"/>
        <v>6.0851734434549218</v>
      </c>
      <c r="X22" s="6">
        <f t="shared" si="4"/>
        <v>6.7902439024390198</v>
      </c>
      <c r="Y22" s="6">
        <f t="shared" si="5"/>
        <v>5.0379820000000004</v>
      </c>
      <c r="Z22">
        <v>6.2</v>
      </c>
      <c r="AA22" s="6">
        <f>MAX(L22,M22,X23,Y23)-MIN(L23,M23,X22,Y22)</f>
        <v>-0.25706415031258967</v>
      </c>
      <c r="AB22" s="6">
        <f>MIN(L22,M22,X23,Y23)-MAX(L23,M23,X22,Y22)</f>
        <v>-3.7902439024390198</v>
      </c>
      <c r="AC22" s="6"/>
      <c r="AE22" t="s">
        <v>193</v>
      </c>
      <c r="AF22" s="6">
        <f>RF!D22</f>
        <v>4.29</v>
      </c>
      <c r="AG22" s="6">
        <f>LR!D22</f>
        <v>3.91656132101678</v>
      </c>
      <c r="AH22" s="6">
        <f>Adaboost!D22</f>
        <v>3.8092399403874802</v>
      </c>
      <c r="AI22" s="6">
        <f>XGBR!D22</f>
        <v>3.8228023000000002</v>
      </c>
      <c r="AJ22" s="6">
        <f>Huber!D22</f>
        <v>3.9240184093821302</v>
      </c>
      <c r="AK22" s="6">
        <f>BayesRidge!D22</f>
        <v>3.8960094992358001</v>
      </c>
      <c r="AL22" s="6">
        <f>Elastic!D22</f>
        <v>4.3444905048626197</v>
      </c>
      <c r="AM22" s="6">
        <f>GBR!D22</f>
        <v>3.8775766159120399</v>
      </c>
      <c r="AN22" s="6">
        <f>AVERAGE(AF22:AM22,Neural!D22)</f>
        <v>3.9800679022507364</v>
      </c>
      <c r="AO22" s="6">
        <f>MAX(AF22:AM22,Neural!D22)</f>
        <v>4.3444905048626197</v>
      </c>
      <c r="AP22" s="6">
        <f>MIN(AF22:AM22,Neural!D22)</f>
        <v>3.8092399403874802</v>
      </c>
    </row>
    <row r="23" spans="1:42" ht="15" thickBot="1" x14ac:dyDescent="0.35">
      <c r="A23" t="s">
        <v>168</v>
      </c>
      <c r="B23" t="s">
        <v>179</v>
      </c>
      <c r="C23" s="5">
        <f>RF!B23</f>
        <v>4.01</v>
      </c>
      <c r="D23" s="5">
        <f>LR!B23</f>
        <v>4.3345709600097804</v>
      </c>
      <c r="E23" s="5">
        <f>Adaboost!B23</f>
        <v>4.4904761904761896</v>
      </c>
      <c r="F23" s="5">
        <f>XGBR!B23</f>
        <v>4.1090574000000002</v>
      </c>
      <c r="G23" s="5">
        <f>Huber!B23</f>
        <v>4.0699277766356401</v>
      </c>
      <c r="H23" s="5">
        <f>BayesRidge!B23</f>
        <v>4.3345219941241702</v>
      </c>
      <c r="I23" s="5">
        <f>Elastic!B23</f>
        <v>4.5686610957224696</v>
      </c>
      <c r="J23" s="5">
        <f>GBR!B23</f>
        <v>4.1197201211263899</v>
      </c>
      <c r="K23" s="6">
        <f t="shared" si="0"/>
        <v>4.2616495918294319</v>
      </c>
      <c r="L23">
        <f t="shared" si="2"/>
        <v>4.5686610957224696</v>
      </c>
      <c r="M23">
        <f t="shared" si="3"/>
        <v>4.01</v>
      </c>
      <c r="N23">
        <v>4.3499999999999996</v>
      </c>
      <c r="O23" s="5">
        <f>RF!C23</f>
        <v>3</v>
      </c>
      <c r="P23" s="5">
        <f>LR!C23</f>
        <v>3.2921824023328501</v>
      </c>
      <c r="Q23" s="5">
        <f>Adaboost!C23</f>
        <v>3.7057182705718201</v>
      </c>
      <c r="R23" s="5">
        <f>XGBR!C23</f>
        <v>3.0116909999999999</v>
      </c>
      <c r="S23" s="5">
        <f>Huber!C23</f>
        <v>3.1500349698711601</v>
      </c>
      <c r="T23" s="5">
        <f>BayesRidge!C23</f>
        <v>3.2939209482003</v>
      </c>
      <c r="U23" s="5">
        <f>Elastic!C23</f>
        <v>3.6757694125667402</v>
      </c>
      <c r="V23" s="5">
        <f>GBR!C23</f>
        <v>3.0500577878553701</v>
      </c>
      <c r="W23" s="6">
        <f t="shared" si="1"/>
        <v>3.2747320904611019</v>
      </c>
      <c r="X23" s="6">
        <f t="shared" si="4"/>
        <v>3.7057182705718201</v>
      </c>
      <c r="Y23" s="6">
        <f t="shared" si="5"/>
        <v>3</v>
      </c>
      <c r="Z23">
        <v>3.3</v>
      </c>
      <c r="AC23" s="6"/>
      <c r="AE23" t="s">
        <v>198</v>
      </c>
      <c r="AF23" s="6">
        <f>RF!D23</f>
        <v>7.38</v>
      </c>
      <c r="AG23" s="6">
        <f>LR!D23</f>
        <v>6.5740648494186296</v>
      </c>
      <c r="AH23" s="6">
        <f>Adaboost!D23</f>
        <v>7.2654676258992801</v>
      </c>
      <c r="AI23" s="6">
        <f>XGBR!D23</f>
        <v>6.8549986000000001</v>
      </c>
      <c r="AJ23" s="6">
        <f>Huber!D23</f>
        <v>6.6079430156377699</v>
      </c>
      <c r="AK23" s="6">
        <f>BayesRidge!D23</f>
        <v>6.5634403724060801</v>
      </c>
      <c r="AL23" s="6">
        <f>Elastic!D23</f>
        <v>5.7923040357041797</v>
      </c>
      <c r="AM23" s="6">
        <f>GBR!D23</f>
        <v>7.2786955300099496</v>
      </c>
      <c r="AN23" s="6">
        <f>AVERAGE(AF23:AM23,Neural!D23)</f>
        <v>6.7480704606475577</v>
      </c>
      <c r="AO23" s="6">
        <f>MAX(AF23:AM23,Neural!D23)</f>
        <v>7.38</v>
      </c>
      <c r="AP23" s="6">
        <f>MIN(AF23:AM23,Neural!D23)</f>
        <v>5.7923040357041797</v>
      </c>
    </row>
    <row r="24" spans="1:42" ht="15" thickBot="1" x14ac:dyDescent="0.35">
      <c r="A24" t="s">
        <v>166</v>
      </c>
      <c r="B24" t="s">
        <v>137</v>
      </c>
      <c r="C24" s="5">
        <f>RF!B24</f>
        <v>4.03</v>
      </c>
      <c r="D24" s="5">
        <f>LR!B24</f>
        <v>4.6136630604206896</v>
      </c>
      <c r="E24" s="5">
        <f>Adaboost!B24</f>
        <v>4.4904761904761896</v>
      </c>
      <c r="F24" s="5">
        <f>XGBR!B24</f>
        <v>4.1034826999999998</v>
      </c>
      <c r="G24" s="5">
        <f>Huber!B24</f>
        <v>4.4581836599835496</v>
      </c>
      <c r="H24" s="5">
        <f>BayesRidge!B24</f>
        <v>4.6166443700623701</v>
      </c>
      <c r="I24" s="5">
        <f>Elastic!B24</f>
        <v>4.4389579607494696</v>
      </c>
      <c r="J24" s="5">
        <f>GBR!B24</f>
        <v>4.10706103370444</v>
      </c>
      <c r="K24" s="6">
        <f t="shared" si="0"/>
        <v>4.385618709402312</v>
      </c>
      <c r="L24">
        <f>MAX(C24:J24)</f>
        <v>4.6166443700623701</v>
      </c>
      <c r="M24">
        <f>MIN(C24:J24)</f>
        <v>4.03</v>
      </c>
      <c r="N24">
        <v>4.55</v>
      </c>
      <c r="O24" s="5">
        <f>RF!C24</f>
        <v>4.09</v>
      </c>
      <c r="P24" s="5">
        <f>LR!C24</f>
        <v>4.35390731122025</v>
      </c>
      <c r="Q24" s="5">
        <f>Adaboost!C24</f>
        <v>4.3075268817204302</v>
      </c>
      <c r="R24" s="5">
        <f>XGBR!C24</f>
        <v>4.1361885000000003</v>
      </c>
      <c r="S24" s="5">
        <f>Huber!C24</f>
        <v>4.2000354106757101</v>
      </c>
      <c r="T24" s="5">
        <f>BayesRidge!C24</f>
        <v>4.3491676021916499</v>
      </c>
      <c r="U24" s="5">
        <f>Elastic!C24</f>
        <v>4.4353988018289803</v>
      </c>
      <c r="V24" s="5">
        <f>GBR!C24</f>
        <v>4.1009627544905802</v>
      </c>
      <c r="W24" s="6">
        <f t="shared" si="1"/>
        <v>4.2567234969739243</v>
      </c>
      <c r="X24" s="6">
        <f>MAX(O24:V24)</f>
        <v>4.4353988018289803</v>
      </c>
      <c r="Y24" s="6">
        <f>MIN(O24:V24)</f>
        <v>4.09</v>
      </c>
      <c r="Z24">
        <v>4.3499999999999996</v>
      </c>
      <c r="AA24" s="6">
        <f>MAX(L24,M24,X25,Y25)-MIN(L25,M25,X24,Y24)</f>
        <v>0.52664437006237019</v>
      </c>
      <c r="AB24" s="6">
        <f>MIN(L24,M24,X25,Y25)-MAX(L25,M25,X24,Y24)</f>
        <v>-1.8192934782608603</v>
      </c>
      <c r="AC24" s="6"/>
      <c r="AE24" t="s">
        <v>195</v>
      </c>
      <c r="AF24" s="6">
        <f>RF!D24</f>
        <v>5.07</v>
      </c>
      <c r="AG24" s="6">
        <f>LR!D24</f>
        <v>4.80759475782338</v>
      </c>
      <c r="AH24" s="6">
        <f>Adaboost!D24</f>
        <v>4.4697554697554596</v>
      </c>
      <c r="AI24" s="6">
        <f>XGBR!D24</f>
        <v>3.8609361999999998</v>
      </c>
      <c r="AJ24" s="6">
        <f>Huber!D24</f>
        <v>4.8056394886911198</v>
      </c>
      <c r="AK24" s="6">
        <f>BayesRidge!D24</f>
        <v>4.8468313660672804</v>
      </c>
      <c r="AL24" s="6">
        <f>Elastic!D24</f>
        <v>4.8001669157544598</v>
      </c>
      <c r="AM24" s="6">
        <f>GBR!D24</f>
        <v>4.9825733715897798</v>
      </c>
      <c r="AN24" s="6">
        <f>AVERAGE(AF24:AM24,Neural!D24)</f>
        <v>4.7131384457164476</v>
      </c>
      <c r="AO24" s="6">
        <f>MAX(AF24:AM24,Neural!D24)</f>
        <v>5.07</v>
      </c>
      <c r="AP24" s="6">
        <f>MIN(AF24:AM24,Neural!D24)</f>
        <v>3.8609361999999998</v>
      </c>
    </row>
    <row r="25" spans="1:42" ht="15" thickBot="1" x14ac:dyDescent="0.35">
      <c r="A25" t="s">
        <v>137</v>
      </c>
      <c r="B25" t="s">
        <v>166</v>
      </c>
      <c r="C25" s="5">
        <f>RF!B25</f>
        <v>5.0199999999999996</v>
      </c>
      <c r="D25" s="5">
        <f>LR!B25</f>
        <v>5.1073199699901801</v>
      </c>
      <c r="E25" s="5">
        <f>Adaboost!B25</f>
        <v>5.8192934782608603</v>
      </c>
      <c r="F25" s="5">
        <f>XGBR!B25</f>
        <v>4.1371416999999999</v>
      </c>
      <c r="G25" s="5">
        <f>Huber!B25</f>
        <v>4.9556940739162698</v>
      </c>
      <c r="H25" s="5">
        <f>BayesRidge!B25</f>
        <v>5.1041400405291304</v>
      </c>
      <c r="I25" s="5">
        <f>Elastic!B25</f>
        <v>4.7865305902899902</v>
      </c>
      <c r="J25" s="5">
        <f>GBR!B25</f>
        <v>5.0981006054748201</v>
      </c>
      <c r="K25" s="6">
        <f t="shared" ref="K25:K35" si="6">AVERAGE(C25:J25,B62)</f>
        <v>5.017635840270076</v>
      </c>
      <c r="L25">
        <f t="shared" si="2"/>
        <v>5.8192934782608603</v>
      </c>
      <c r="M25">
        <f t="shared" si="3"/>
        <v>4.1371416999999999</v>
      </c>
      <c r="N25">
        <v>5.15</v>
      </c>
      <c r="O25" s="5">
        <f>RF!C25</f>
        <v>4</v>
      </c>
      <c r="P25" s="5">
        <f>LR!C25</f>
        <v>4.3092496647507801</v>
      </c>
      <c r="Q25" s="5">
        <f>Adaboost!C25</f>
        <v>4.3461538461538396</v>
      </c>
      <c r="R25" s="5">
        <f>XGBR!C25</f>
        <v>4.0643539999999998</v>
      </c>
      <c r="S25" s="5">
        <f>Huber!C25</f>
        <v>4.1000503824278702</v>
      </c>
      <c r="T25" s="5">
        <f>BayesRidge!C25</f>
        <v>4.3079538420780201</v>
      </c>
      <c r="U25" s="5">
        <f>Elastic!C25</f>
        <v>4.5592394056952701</v>
      </c>
      <c r="V25" s="5">
        <f>GBR!C25</f>
        <v>4.1009627544905802</v>
      </c>
      <c r="W25" s="6">
        <f t="shared" si="1"/>
        <v>4.2322950419230727</v>
      </c>
      <c r="X25" s="6">
        <f t="shared" si="4"/>
        <v>4.5592394056952701</v>
      </c>
      <c r="Y25" s="6">
        <f t="shared" si="5"/>
        <v>4</v>
      </c>
      <c r="Z25">
        <v>4.2</v>
      </c>
      <c r="AC25" s="6"/>
      <c r="AE25" t="s">
        <v>202</v>
      </c>
      <c r="AF25" s="6">
        <f>RF!D25</f>
        <v>5.6</v>
      </c>
      <c r="AG25" s="6">
        <f>LR!D25</f>
        <v>5.4324325100167501</v>
      </c>
      <c r="AH25" s="6">
        <f>Adaboost!D25</f>
        <v>5.0763274336283102</v>
      </c>
      <c r="AI25" s="6">
        <f>XGBR!D25</f>
        <v>5.5612655000000002</v>
      </c>
      <c r="AJ25" s="6">
        <f>Huber!D25</f>
        <v>5.41641239575981</v>
      </c>
      <c r="AK25" s="6">
        <f>BayesRidge!D25</f>
        <v>5.4183285145566398</v>
      </c>
      <c r="AL25" s="6">
        <f>Elastic!D25</f>
        <v>5.0927436128657098</v>
      </c>
      <c r="AM25" s="6">
        <f>GBR!D25</f>
        <v>5.5686861538920596</v>
      </c>
      <c r="AN25" s="6">
        <f>AVERAGE(AF25:AM25,Neural!D25)</f>
        <v>5.3924231055374463</v>
      </c>
      <c r="AO25" s="6">
        <f>MAX(AF25:AM25,Neural!D25)</f>
        <v>5.6</v>
      </c>
      <c r="AP25" s="6">
        <f>MIN(AF25:AM25,Neural!D25)</f>
        <v>5.0763274336283102</v>
      </c>
    </row>
    <row r="26" spans="1:42" ht="15" thickBot="1" x14ac:dyDescent="0.35">
      <c r="A26" t="s">
        <v>136</v>
      </c>
      <c r="B26" t="s">
        <v>175</v>
      </c>
      <c r="C26" s="5">
        <f>RF!B26</f>
        <v>5.0199999999999996</v>
      </c>
      <c r="D26" s="5">
        <f>LR!B26</f>
        <v>5.0270646948640296</v>
      </c>
      <c r="E26" s="5">
        <f>Adaboost!B26</f>
        <v>5.8192934782608603</v>
      </c>
      <c r="F26" s="5">
        <f>XGBR!B26</f>
        <v>4.1015515000000002</v>
      </c>
      <c r="G26" s="5">
        <f>Huber!B26</f>
        <v>4.86091292075624</v>
      </c>
      <c r="H26" s="5">
        <f>BayesRidge!B26</f>
        <v>5.02865889256503</v>
      </c>
      <c r="I26" s="5">
        <f>Elastic!B26</f>
        <v>4.7828467242245098</v>
      </c>
      <c r="J26" s="5">
        <f>GBR!B26</f>
        <v>5.0848441516098601</v>
      </c>
      <c r="K26" s="6">
        <f t="shared" si="6"/>
        <v>4.9690796744988663</v>
      </c>
      <c r="L26">
        <f t="shared" si="2"/>
        <v>5.8192934782608603</v>
      </c>
      <c r="M26">
        <f t="shared" si="3"/>
        <v>4.1015515000000002</v>
      </c>
      <c r="N26">
        <v>4.95</v>
      </c>
      <c r="O26" s="5">
        <f>RF!C26</f>
        <v>4</v>
      </c>
      <c r="P26" s="5">
        <f>LR!C26</f>
        <v>4.4607832171631303</v>
      </c>
      <c r="Q26" s="5">
        <f>Adaboost!C26</f>
        <v>4.7489177489177399</v>
      </c>
      <c r="R26" s="5">
        <f>XGBR!C26</f>
        <v>4.057067</v>
      </c>
      <c r="S26" s="5">
        <f>Huber!C26</f>
        <v>4.2500002954597198</v>
      </c>
      <c r="T26" s="5">
        <f>BayesRidge!C26</f>
        <v>4.46600353381654</v>
      </c>
      <c r="U26" s="5">
        <f>Elastic!C26</f>
        <v>4.7495382983789902</v>
      </c>
      <c r="V26" s="5">
        <f>GBR!C26</f>
        <v>4.1555920034181497</v>
      </c>
      <c r="W26" s="6">
        <f t="shared" si="1"/>
        <v>4.3666931664845308</v>
      </c>
      <c r="X26" s="6">
        <f t="shared" si="4"/>
        <v>4.7495382983789902</v>
      </c>
      <c r="Y26" s="6">
        <f t="shared" si="5"/>
        <v>4</v>
      </c>
      <c r="Z26">
        <v>4.5</v>
      </c>
      <c r="AA26" s="6">
        <f>MAX(L26,M26,X27,Y27)-MIN(L27,M27,X26,Y26)</f>
        <v>1.8192934782608603</v>
      </c>
      <c r="AB26" s="6">
        <f>MIN(L26,M26,X27,Y27)-MAX(L27,M27,X26,Y26)</f>
        <v>-0.64798679837898998</v>
      </c>
      <c r="AC26" s="6"/>
      <c r="AE26" t="s">
        <v>219</v>
      </c>
      <c r="AF26" s="6">
        <f>RF!D26</f>
        <v>3.79</v>
      </c>
      <c r="AG26" s="6">
        <f>LR!D26</f>
        <v>3.9544532159957599</v>
      </c>
      <c r="AH26" s="6">
        <f>Adaboost!D26</f>
        <v>3.9223181257706501</v>
      </c>
      <c r="AI26" s="6">
        <f>XGBR!D26</f>
        <v>3.7022075999999999</v>
      </c>
      <c r="AJ26" s="6">
        <f>Huber!D26</f>
        <v>4.0077054182714704</v>
      </c>
      <c r="AK26" s="6">
        <f>BayesRidge!D26</f>
        <v>4.0025703576718703</v>
      </c>
      <c r="AL26" s="6">
        <f>Elastic!D26</f>
        <v>4.6640430617222997</v>
      </c>
      <c r="AM26" s="6">
        <f>GBR!D26</f>
        <v>3.7781364117596001</v>
      </c>
      <c r="AN26" s="6">
        <f>AVERAGE(AF26:AM26,Neural!D26)</f>
        <v>3.9812743540946829</v>
      </c>
      <c r="AO26" s="6">
        <f>MAX(AF26:AM26,Neural!D26)</f>
        <v>4.6640430617222997</v>
      </c>
      <c r="AP26" s="6">
        <f>MIN(AF26:AM26,Neural!D26)</f>
        <v>3.7022075999999999</v>
      </c>
    </row>
    <row r="27" spans="1:42" ht="15" thickBot="1" x14ac:dyDescent="0.35">
      <c r="A27" t="s">
        <v>175</v>
      </c>
      <c r="B27" t="s">
        <v>136</v>
      </c>
      <c r="C27" s="5">
        <f>RF!B27</f>
        <v>4.05</v>
      </c>
      <c r="D27" s="5">
        <f>LR!B27</f>
        <v>4.2840683501938601</v>
      </c>
      <c r="E27" s="5">
        <f>Adaboost!B27</f>
        <v>4.5141242937853097</v>
      </c>
      <c r="F27" s="5">
        <f>XGBR!B27</f>
        <v>4.1091040000000003</v>
      </c>
      <c r="G27" s="5">
        <f>Huber!B27</f>
        <v>4.1000312705489401</v>
      </c>
      <c r="H27" s="5">
        <f>BayesRidge!B27</f>
        <v>4.2944016734187196</v>
      </c>
      <c r="I27" s="5">
        <f>Elastic!B27</f>
        <v>4.4903004321783699</v>
      </c>
      <c r="J27" s="5">
        <f>GBR!B27</f>
        <v>4.1644480327645397</v>
      </c>
      <c r="K27" s="6">
        <f t="shared" si="6"/>
        <v>4.2500792504930001</v>
      </c>
      <c r="L27">
        <f t="shared" si="2"/>
        <v>4.5141242937853097</v>
      </c>
      <c r="M27">
        <f t="shared" si="3"/>
        <v>4.05</v>
      </c>
      <c r="N27">
        <v>4.2</v>
      </c>
      <c r="O27" s="5">
        <f>RF!C27</f>
        <v>5.05</v>
      </c>
      <c r="P27" s="5">
        <f>LR!C27</f>
        <v>5.6516805816163798</v>
      </c>
      <c r="Q27" s="5">
        <f>Adaboost!C27</f>
        <v>5.7586872586872504</v>
      </c>
      <c r="R27" s="5">
        <f>XGBR!C27</f>
        <v>5.0758324000000004</v>
      </c>
      <c r="S27" s="5">
        <f>Huber!C27</f>
        <v>5.45009114730526</v>
      </c>
      <c r="T27" s="5">
        <f>BayesRidge!C27</f>
        <v>5.63703106675068</v>
      </c>
      <c r="U27" s="5">
        <f>Elastic!C27</f>
        <v>5.1045186439077401</v>
      </c>
      <c r="V27" s="5">
        <f>GBR!C27</f>
        <v>5.0659451122066397</v>
      </c>
      <c r="W27" s="6">
        <f t="shared" si="1"/>
        <v>5.3729397607940221</v>
      </c>
      <c r="X27" s="6">
        <f t="shared" si="4"/>
        <v>5.7586872586872504</v>
      </c>
      <c r="Y27" s="6">
        <f t="shared" si="5"/>
        <v>5.05</v>
      </c>
      <c r="Z27">
        <v>5.6</v>
      </c>
      <c r="AC27" s="6"/>
      <c r="AE27" t="s">
        <v>213</v>
      </c>
      <c r="AF27" s="6">
        <f>RF!D27</f>
        <v>3.96</v>
      </c>
      <c r="AG27" s="6">
        <f>LR!D27</f>
        <v>4.2966089030374501</v>
      </c>
      <c r="AH27" s="6">
        <f>Adaboost!D27</f>
        <v>3.94246353322528</v>
      </c>
      <c r="AI27" s="6">
        <f>XGBR!D27</f>
        <v>4.1939609999999998</v>
      </c>
      <c r="AJ27" s="6">
        <f>Huber!D27</f>
        <v>4.2872337143576598</v>
      </c>
      <c r="AK27" s="6">
        <f>BayesRidge!D27</f>
        <v>4.3295130244739797</v>
      </c>
      <c r="AL27" s="6">
        <f>Elastic!D27</f>
        <v>4.5520160823945996</v>
      </c>
      <c r="AM27" s="6">
        <f>GBR!D27</f>
        <v>4.0411144268083703</v>
      </c>
      <c r="AN27" s="6">
        <f>AVERAGE(AF27:AM27,Neural!D27)</f>
        <v>4.1990757561086305</v>
      </c>
      <c r="AO27" s="6">
        <f>MAX(AF27:AM27,Neural!D27)</f>
        <v>4.5520160823945996</v>
      </c>
      <c r="AP27" s="6">
        <f>MIN(AF27:AM27,Neural!D27)</f>
        <v>3.94246353322528</v>
      </c>
    </row>
    <row r="28" spans="1:42" ht="15" thickBot="1" x14ac:dyDescent="0.35">
      <c r="A28" t="s">
        <v>180</v>
      </c>
      <c r="B28" t="s">
        <v>167</v>
      </c>
      <c r="C28" s="5">
        <f>RF!B28</f>
        <v>6</v>
      </c>
      <c r="D28" s="5">
        <f>LR!B28</f>
        <v>6.1313728045889802</v>
      </c>
      <c r="E28" s="5">
        <f>Adaboost!B28</f>
        <v>6.6892361111111098</v>
      </c>
      <c r="F28" s="5">
        <f>XGBR!B28</f>
        <v>4.9615153999999997</v>
      </c>
      <c r="G28" s="5">
        <f>Huber!B28</f>
        <v>5.8701695256524697</v>
      </c>
      <c r="H28" s="5">
        <f>BayesRidge!B28</f>
        <v>6.1357018312643596</v>
      </c>
      <c r="I28" s="5">
        <f>Elastic!B28</f>
        <v>5.6193910776030496</v>
      </c>
      <c r="J28" s="5">
        <f>GBR!B28</f>
        <v>6.0948674157012697</v>
      </c>
      <c r="K28" s="6">
        <f t="shared" si="6"/>
        <v>5.9631381187032977</v>
      </c>
      <c r="L28">
        <f t="shared" si="2"/>
        <v>6.6892361111111098</v>
      </c>
      <c r="M28">
        <f t="shared" si="3"/>
        <v>4.9615153999999997</v>
      </c>
      <c r="N28">
        <v>6.2</v>
      </c>
      <c r="O28" s="5">
        <f>RF!C28</f>
        <v>4</v>
      </c>
      <c r="P28" s="5">
        <f>LR!C28</f>
        <v>3.8679601292799801</v>
      </c>
      <c r="Q28" s="5">
        <f>Adaboost!C28</f>
        <v>4.3075268817204302</v>
      </c>
      <c r="R28" s="5">
        <f>XGBR!C28</f>
        <v>3.1015223999999999</v>
      </c>
      <c r="S28" s="5">
        <f>Huber!C28</f>
        <v>3.6001180491872802</v>
      </c>
      <c r="T28" s="5">
        <f>BayesRidge!C28</f>
        <v>3.8599047936280901</v>
      </c>
      <c r="U28" s="5">
        <f>Elastic!C28</f>
        <v>3.8744931848109401</v>
      </c>
      <c r="V28" s="5">
        <f>GBR!C28</f>
        <v>4.0751678220831096</v>
      </c>
      <c r="W28" s="6">
        <f t="shared" si="1"/>
        <v>3.8413346676770792</v>
      </c>
      <c r="X28" s="6">
        <f t="shared" si="4"/>
        <v>4.3075268817204302</v>
      </c>
      <c r="Y28" s="6">
        <f t="shared" si="5"/>
        <v>3.1015223999999999</v>
      </c>
      <c r="Z28">
        <v>3.75</v>
      </c>
      <c r="AA28" s="6">
        <f>MAX(L28,M28,X29,Y29)-MIN(L29,M29,X28,Y28)</f>
        <v>3.6887215024390199</v>
      </c>
      <c r="AB28" s="6">
        <f>MIN(L28,M28,X29,Y29)-MAX(L29,M29,X28,Y28)</f>
        <v>0.47103920952381007</v>
      </c>
      <c r="AC28" s="6"/>
      <c r="AE28" t="s">
        <v>210</v>
      </c>
      <c r="AF28" s="6">
        <f>RF!D28</f>
        <v>6.48</v>
      </c>
      <c r="AG28" s="6">
        <f>LR!D28</f>
        <v>6.5611338497012204</v>
      </c>
      <c r="AH28" s="6">
        <f>Adaboost!D28</f>
        <v>6.5819165378670696</v>
      </c>
      <c r="AI28" s="6">
        <f>XGBR!D28</f>
        <v>6.3401759999999996</v>
      </c>
      <c r="AJ28" s="6">
        <f>Huber!D28</f>
        <v>6.5912980838106501</v>
      </c>
      <c r="AK28" s="6">
        <f>BayesRidge!D28</f>
        <v>6.5646607101071002</v>
      </c>
      <c r="AL28" s="6">
        <f>Elastic!D28</f>
        <v>5.5981992893534898</v>
      </c>
      <c r="AM28" s="6">
        <f>GBR!D28</f>
        <v>6.6196860545724903</v>
      </c>
      <c r="AN28" s="6">
        <f>AVERAGE(AF28:AM28,Neural!D28)</f>
        <v>6.4327455713373283</v>
      </c>
      <c r="AO28" s="6">
        <f>MAX(AF28:AM28,Neural!D28)</f>
        <v>6.6196860545724903</v>
      </c>
      <c r="AP28" s="6">
        <f>MIN(AF28:AM28,Neural!D28)</f>
        <v>5.5981992893534898</v>
      </c>
    </row>
    <row r="29" spans="1:42" ht="15" thickBot="1" x14ac:dyDescent="0.35">
      <c r="A29" t="s">
        <v>167</v>
      </c>
      <c r="B29" t="s">
        <v>180</v>
      </c>
      <c r="C29" s="5">
        <f>RF!B29</f>
        <v>4</v>
      </c>
      <c r="D29" s="5">
        <f>LR!B29</f>
        <v>4.24818757151718</v>
      </c>
      <c r="E29" s="5">
        <f>Adaboost!B29</f>
        <v>4.4904761904761896</v>
      </c>
      <c r="F29" s="5">
        <f>XGBR!B29</f>
        <v>4.1050285999999998</v>
      </c>
      <c r="G29" s="5">
        <f>Huber!B29</f>
        <v>4.0657374996442304</v>
      </c>
      <c r="H29" s="5">
        <f>BayesRidge!B29</f>
        <v>4.2416462326314903</v>
      </c>
      <c r="I29" s="5">
        <f>Elastic!B29</f>
        <v>4.1762175330164801</v>
      </c>
      <c r="J29" s="5">
        <f>GBR!B29</f>
        <v>4.1161998048397903</v>
      </c>
      <c r="K29" s="6">
        <f t="shared" si="6"/>
        <v>4.1925880240406377</v>
      </c>
      <c r="L29">
        <f t="shared" si="2"/>
        <v>4.4904761904761896</v>
      </c>
      <c r="M29">
        <f t="shared" si="3"/>
        <v>4</v>
      </c>
      <c r="N29">
        <v>4.1500000000000004</v>
      </c>
      <c r="O29" s="5">
        <f>RF!C29</f>
        <v>6</v>
      </c>
      <c r="P29" s="5">
        <f>LR!C29</f>
        <v>5.9145617750074004</v>
      </c>
      <c r="Q29" s="5">
        <f>Adaboost!C29</f>
        <v>6.7902439024390198</v>
      </c>
      <c r="R29" s="5">
        <f>XGBR!C29</f>
        <v>5.0774508000000003</v>
      </c>
      <c r="S29" s="5">
        <f>Huber!C29</f>
        <v>5.6001451231811998</v>
      </c>
      <c r="T29" s="5">
        <f>BayesRidge!C29</f>
        <v>5.9144427276088596</v>
      </c>
      <c r="U29" s="5">
        <f>Elastic!C29</f>
        <v>5.6418482547272797</v>
      </c>
      <c r="V29" s="5">
        <f>GBR!C29</f>
        <v>6.1140414776664498</v>
      </c>
      <c r="W29" s="6">
        <f t="shared" si="1"/>
        <v>5.8753711911690232</v>
      </c>
      <c r="X29" s="6">
        <f t="shared" si="4"/>
        <v>6.7902439024390198</v>
      </c>
      <c r="Y29" s="6">
        <f t="shared" si="5"/>
        <v>5.0774508000000003</v>
      </c>
      <c r="Z29">
        <v>5.95</v>
      </c>
      <c r="AC29" s="6"/>
      <c r="AE29" t="s">
        <v>196</v>
      </c>
      <c r="AF29" s="6">
        <f>RF!D29</f>
        <v>4.3499999999999996</v>
      </c>
      <c r="AG29" s="6">
        <f>LR!D29</f>
        <v>4.4045525001373997</v>
      </c>
      <c r="AH29" s="6">
        <f>Adaboost!D29</f>
        <v>3.94246353322528</v>
      </c>
      <c r="AI29" s="6">
        <f>XGBR!D29</f>
        <v>3.8533892999999999</v>
      </c>
      <c r="AJ29" s="6">
        <f>Huber!D29</f>
        <v>4.3873016464288801</v>
      </c>
      <c r="AK29" s="6">
        <f>BayesRidge!D29</f>
        <v>4.3987257944725302</v>
      </c>
      <c r="AL29" s="6">
        <f>Elastic!D29</f>
        <v>4.5477785416085297</v>
      </c>
      <c r="AM29" s="6">
        <f>GBR!D29</f>
        <v>4.1589659443578304</v>
      </c>
      <c r="AN29" s="6">
        <f>AVERAGE(AF29:AM29,Neural!D29)</f>
        <v>4.2669397961506537</v>
      </c>
      <c r="AO29" s="6">
        <f>MAX(AF29:AM29,Neural!D29)</f>
        <v>4.5477785416085297</v>
      </c>
      <c r="AP29" s="6">
        <f>MIN(AF29:AM29,Neural!D29)</f>
        <v>3.8533892999999999</v>
      </c>
    </row>
    <row r="30" spans="1:42" ht="15" thickBot="1" x14ac:dyDescent="0.35">
      <c r="A30" t="s">
        <v>134</v>
      </c>
      <c r="B30" t="s">
        <v>170</v>
      </c>
      <c r="C30" s="5">
        <f>RF!B30</f>
        <v>5</v>
      </c>
      <c r="D30" s="5">
        <f>LR!B30</f>
        <v>4.8517438167318199</v>
      </c>
      <c r="E30" s="5">
        <f>Adaboost!B30</f>
        <v>5.9325997248968303</v>
      </c>
      <c r="F30" s="5">
        <f>XGBR!B30</f>
        <v>4.0451490000000003</v>
      </c>
      <c r="G30" s="5">
        <f>Huber!B30</f>
        <v>4.7109131638433004</v>
      </c>
      <c r="H30" s="5">
        <f>BayesRidge!B30</f>
        <v>4.8469741768986099</v>
      </c>
      <c r="I30" s="5">
        <f>Elastic!B30</f>
        <v>4.8808727041581701</v>
      </c>
      <c r="J30" s="5">
        <f>GBR!B30</f>
        <v>5.0814848759118902</v>
      </c>
      <c r="K30" s="6">
        <f t="shared" si="6"/>
        <v>4.9227690997175992</v>
      </c>
      <c r="L30">
        <f t="shared" si="2"/>
        <v>5.9325997248968303</v>
      </c>
      <c r="M30">
        <f t="shared" si="3"/>
        <v>4.0451490000000003</v>
      </c>
      <c r="N30">
        <v>4.75</v>
      </c>
      <c r="O30" s="5">
        <f>RF!C30</f>
        <v>5.0999999999999996</v>
      </c>
      <c r="P30" s="5">
        <f>LR!C30</f>
        <v>5.1246540291558196</v>
      </c>
      <c r="Q30" s="5">
        <f>Adaboost!C30</f>
        <v>5.8067061143984198</v>
      </c>
      <c r="R30" s="5">
        <f>XGBR!C30</f>
        <v>4.2217975000000001</v>
      </c>
      <c r="S30" s="5">
        <f>Huber!C30</f>
        <v>4.9000190514125803</v>
      </c>
      <c r="T30" s="5">
        <f>BayesRidge!C30</f>
        <v>5.1235246347239798</v>
      </c>
      <c r="U30" s="5">
        <f>Elastic!C30</f>
        <v>4.8978364969235599</v>
      </c>
      <c r="V30" s="5">
        <f>GBR!C30</f>
        <v>5.0946261196629097</v>
      </c>
      <c r="W30" s="6">
        <f t="shared" si="1"/>
        <v>5.0430417738386897</v>
      </c>
      <c r="X30" s="6">
        <f t="shared" si="4"/>
        <v>5.8067061143984198</v>
      </c>
      <c r="Y30" s="6">
        <f t="shared" si="5"/>
        <v>4.2217975000000001</v>
      </c>
      <c r="Z30">
        <v>5</v>
      </c>
      <c r="AC30" s="6"/>
      <c r="AE30" t="s">
        <v>189</v>
      </c>
      <c r="AF30" s="6">
        <f>RF!D30</f>
        <v>6.78</v>
      </c>
      <c r="AG30" s="6">
        <f>LR!D30</f>
        <v>7.5945052197245202</v>
      </c>
      <c r="AH30" s="6">
        <f>Adaboost!D30</f>
        <v>7.1935828877005301</v>
      </c>
      <c r="AI30" s="6">
        <f>XGBR!D30</f>
        <v>7.1511509999999996</v>
      </c>
      <c r="AJ30" s="6">
        <f>Huber!D30</f>
        <v>7.5862234410541003</v>
      </c>
      <c r="AK30" s="6">
        <f>BayesRidge!D30</f>
        <v>7.5477518014907403</v>
      </c>
      <c r="AL30" s="6">
        <f>Elastic!D30</f>
        <v>5.9419841411728704</v>
      </c>
      <c r="AM30" s="6">
        <f>GBR!D30</f>
        <v>7.1460414239143502</v>
      </c>
      <c r="AN30" s="6">
        <f>AVERAGE(AF30:AM30,Neural!D30)</f>
        <v>7.1666968757299099</v>
      </c>
      <c r="AO30" s="6">
        <f>MAX(AF30:AM30,Neural!D30)</f>
        <v>7.5945052197245202</v>
      </c>
      <c r="AP30" s="6">
        <f>MIN(AF30:AM30,Neural!D30)</f>
        <v>5.9419841411728704</v>
      </c>
    </row>
    <row r="31" spans="1:42" ht="15" thickBot="1" x14ac:dyDescent="0.35">
      <c r="A31" t="s">
        <v>170</v>
      </c>
      <c r="B31" t="s">
        <v>134</v>
      </c>
      <c r="C31" s="5">
        <f>RF!B31</f>
        <v>4.09</v>
      </c>
      <c r="D31" s="5">
        <f>LR!B31</f>
        <v>4.1470318024440704</v>
      </c>
      <c r="E31" s="5">
        <f>Adaboost!B31</f>
        <v>4.4904761904761896</v>
      </c>
      <c r="F31" s="5">
        <f>XGBR!B31</f>
        <v>3.0854783000000001</v>
      </c>
      <c r="G31" s="5">
        <f>Huber!B31</f>
        <v>3.9030000228489001</v>
      </c>
      <c r="H31" s="5">
        <f>BayesRidge!B31</f>
        <v>4.1460344338457702</v>
      </c>
      <c r="I31" s="5">
        <f>Elastic!B31</f>
        <v>4.1395695539303103</v>
      </c>
      <c r="J31" s="5">
        <f>GBR!B31</f>
        <v>4.1322181679597003</v>
      </c>
      <c r="K31" s="6">
        <f t="shared" si="6"/>
        <v>4.044041543825232</v>
      </c>
      <c r="L31">
        <f t="shared" si="2"/>
        <v>4.4904761904761896</v>
      </c>
      <c r="M31">
        <f t="shared" si="3"/>
        <v>3.0854783000000001</v>
      </c>
      <c r="N31">
        <v>4.05</v>
      </c>
      <c r="O31" s="5">
        <f>RF!C31</f>
        <v>4.12</v>
      </c>
      <c r="P31" s="5">
        <f>LR!C31</f>
        <v>4.5289447253820603</v>
      </c>
      <c r="Q31" s="5">
        <f>Adaboost!C31</f>
        <v>4.3075268817204302</v>
      </c>
      <c r="R31" s="5">
        <f>XGBR!C31</f>
        <v>4.0924649999999998</v>
      </c>
      <c r="S31" s="5">
        <f>Huber!C31</f>
        <v>4.3000883633965303</v>
      </c>
      <c r="T31" s="5">
        <f>BayesRidge!C31</f>
        <v>4.5265051699673098</v>
      </c>
      <c r="U31" s="5">
        <f>Elastic!C31</f>
        <v>4.5666769425996696</v>
      </c>
      <c r="V31" s="5">
        <f>GBR!C31</f>
        <v>4.1127306655404698</v>
      </c>
      <c r="W31" s="6">
        <f t="shared" si="1"/>
        <v>4.3426023024516347</v>
      </c>
      <c r="X31" s="6">
        <f t="shared" si="4"/>
        <v>4.5666769425996696</v>
      </c>
      <c r="Y31" s="6">
        <f t="shared" si="5"/>
        <v>4.0924649999999998</v>
      </c>
      <c r="Z31">
        <v>4.45</v>
      </c>
      <c r="AC31" s="6"/>
      <c r="AE31" t="s">
        <v>200</v>
      </c>
      <c r="AF31" s="6">
        <f>RF!D31</f>
        <v>5.2</v>
      </c>
      <c r="AG31" s="6">
        <f>LR!D31</f>
        <v>4.6086893002340199</v>
      </c>
      <c r="AH31" s="6">
        <f>Adaboost!D31</f>
        <v>4.4530168150346103</v>
      </c>
      <c r="AI31" s="6">
        <f>XGBR!D31</f>
        <v>4.734445</v>
      </c>
      <c r="AJ31" s="6">
        <f>Huber!D31</f>
        <v>4.6340149191164901</v>
      </c>
      <c r="AK31" s="6">
        <f>BayesRidge!D31</f>
        <v>4.6731390117660698</v>
      </c>
      <c r="AL31" s="6">
        <f>Elastic!D31</f>
        <v>4.8246478676419198</v>
      </c>
      <c r="AM31" s="6">
        <f>GBR!D31</f>
        <v>5.0091160380480098</v>
      </c>
      <c r="AN31" s="6">
        <f>AVERAGE(AF31:AM31,Neural!D31)</f>
        <v>4.7575030866847046</v>
      </c>
      <c r="AO31" s="6">
        <f>MAX(AF31:AM31,Neural!D31)</f>
        <v>5.2</v>
      </c>
      <c r="AP31" s="6">
        <f>MIN(AF31:AM31,Neural!D31)</f>
        <v>4.4530168150346103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  <c r="AF34" s="6">
        <f>RF!D34</f>
        <v>0</v>
      </c>
      <c r="AG34" s="6">
        <f>LR!D34</f>
        <v>0</v>
      </c>
      <c r="AH34" s="6">
        <f>Adaboost!D34</f>
        <v>0</v>
      </c>
      <c r="AI34" s="6">
        <f>XGBR!D34</f>
        <v>0</v>
      </c>
      <c r="AJ34" s="6">
        <f>Huber!D34</f>
        <v>0</v>
      </c>
      <c r="AK34" s="6">
        <f>BayesRidge!D34</f>
        <v>0</v>
      </c>
      <c r="AL34" s="6">
        <f>Elastic!D34</f>
        <v>0</v>
      </c>
      <c r="AM34" s="6">
        <f>GBR!D34</f>
        <v>0</v>
      </c>
      <c r="AN34" s="6">
        <f>AVERAGE(AF34:AM34,Neural!D34)</f>
        <v>0</v>
      </c>
      <c r="AO34" s="6">
        <f>MAX(AF34:AM34,Neural!D34)</f>
        <v>0</v>
      </c>
      <c r="AP34" s="6">
        <f>MIN(AF34:AM34,Neural!D34)</f>
        <v>0</v>
      </c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  <c r="AF35" s="6">
        <f>RF!D35</f>
        <v>0</v>
      </c>
      <c r="AG35" s="6">
        <f>LR!D35</f>
        <v>0</v>
      </c>
      <c r="AH35" s="6">
        <f>Adaboost!D35</f>
        <v>0</v>
      </c>
      <c r="AI35" s="6">
        <f>XGBR!D35</f>
        <v>0</v>
      </c>
      <c r="AJ35" s="6">
        <f>Huber!D35</f>
        <v>0</v>
      </c>
      <c r="AK35" s="6">
        <f>BayesRidge!D35</f>
        <v>0</v>
      </c>
      <c r="AL35" s="6">
        <f>Elastic!D35</f>
        <v>0</v>
      </c>
      <c r="AM35" s="6">
        <f>GBR!D35</f>
        <v>0</v>
      </c>
      <c r="AN35" s="6">
        <f>AVERAGE(AF35:AM35,Neural!D35)</f>
        <v>0</v>
      </c>
      <c r="AO35" s="6">
        <f>MAX(AF35:AM35,Neural!D35)</f>
        <v>0</v>
      </c>
      <c r="AP35" s="6">
        <f>MIN(AF35:AM35,Neural!D35)</f>
        <v>0</v>
      </c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SEA</v>
      </c>
      <c r="E38" s="6" t="str">
        <f>B2</f>
        <v>PIT</v>
      </c>
      <c r="F38" s="6">
        <f>(K2+W3)/2</f>
        <v>4.6736094009873463</v>
      </c>
      <c r="G38" s="6">
        <f>(K3+W2)/2</f>
        <v>4.0088779982970824</v>
      </c>
      <c r="H38" s="6">
        <f>F38-G38</f>
        <v>0.66473140269026398</v>
      </c>
      <c r="I38" s="6" t="str">
        <f>IF(G38&gt;F38,E38,D38)</f>
        <v>SEA</v>
      </c>
      <c r="J38" s="6">
        <f t="shared" ref="J38:J51" si="7">F38+G38</f>
        <v>8.6824873992844296</v>
      </c>
      <c r="L38" s="10">
        <f>MAX(K2,W3)</f>
        <v>4.9617502336704336</v>
      </c>
      <c r="M38" s="6">
        <f>MAX(K3,W2)</f>
        <v>4.0368506903322015</v>
      </c>
      <c r="N38" s="6">
        <f t="shared" ref="N38:N54" si="8">L38-M38</f>
        <v>0.9248995433382321</v>
      </c>
      <c r="O38" s="6" t="str">
        <f t="shared" ref="O38:O54" si="9">IF(M38&gt;L38,E38,D38)</f>
        <v>SEA</v>
      </c>
      <c r="P38" s="6">
        <f t="shared" ref="P38:P54" si="10">L38+M38</f>
        <v>8.9986009240026341</v>
      </c>
      <c r="AA38"/>
      <c r="AC38" s="6"/>
    </row>
    <row r="39" spans="1:42" ht="15" thickBot="1" x14ac:dyDescent="0.35">
      <c r="A39" t="str">
        <f>A2</f>
        <v>SEA</v>
      </c>
      <c r="B39" s="5">
        <f>Neural!B2</f>
        <v>4.5719355744007997</v>
      </c>
      <c r="C39" s="5">
        <f>Neural!C2</f>
        <v>4.0089330422750997</v>
      </c>
      <c r="D39" s="6" t="str">
        <f>A4</f>
        <v>NYY</v>
      </c>
      <c r="E39" s="6" t="str">
        <f>B4</f>
        <v>DET</v>
      </c>
      <c r="F39" s="6">
        <f>(K4+W5)/2</f>
        <v>5.0900844005796948</v>
      </c>
      <c r="G39" s="6">
        <f>(K5+W4)/2</f>
        <v>4.3601627260510787</v>
      </c>
      <c r="H39" s="6">
        <f t="shared" ref="H39:H46" si="11">F39-G39</f>
        <v>0.72992167452861612</v>
      </c>
      <c r="I39" s="6" t="str">
        <f t="shared" ref="I39:I51" si="12">IF(G39&gt;F39,E39,D39)</f>
        <v>NYY</v>
      </c>
      <c r="J39" s="6">
        <f t="shared" si="7"/>
        <v>9.4502471266307744</v>
      </c>
      <c r="L39" s="10">
        <f>MAX(K4,W5)</f>
        <v>6.2457901658754738</v>
      </c>
      <c r="M39" s="11">
        <f>MAX(K5,W4)</f>
        <v>5.3446790337434109</v>
      </c>
      <c r="N39" s="6">
        <f t="shared" si="8"/>
        <v>0.90111113213206284</v>
      </c>
      <c r="O39" s="6" t="str">
        <f t="shared" si="9"/>
        <v>NYY</v>
      </c>
      <c r="P39" s="6">
        <f t="shared" si="10"/>
        <v>11.590469199618884</v>
      </c>
      <c r="AA39"/>
      <c r="AC39" s="6"/>
    </row>
    <row r="40" spans="1:42" ht="15" thickBot="1" x14ac:dyDescent="0.35">
      <c r="A40" t="str">
        <f>A3</f>
        <v>PIT</v>
      </c>
      <c r="B40" s="5">
        <f>Neural!B3</f>
        <v>4.0890784713670003</v>
      </c>
      <c r="C40" s="5">
        <f>Neural!C3</f>
        <v>4.9600395950047904</v>
      </c>
      <c r="D40" s="6" t="str">
        <f>A6</f>
        <v>TOR</v>
      </c>
      <c r="E40" s="6" t="str">
        <f>B6</f>
        <v>CHC</v>
      </c>
      <c r="F40" s="6">
        <f>(K6+W7)/2</f>
        <v>4.5659410463078949</v>
      </c>
      <c r="G40" s="6">
        <f>(K7+W6)/2</f>
        <v>4.8328580404408932</v>
      </c>
      <c r="H40" s="6">
        <f t="shared" si="11"/>
        <v>-0.2669169941329983</v>
      </c>
      <c r="I40" s="6" t="str">
        <f t="shared" si="12"/>
        <v>CHC</v>
      </c>
      <c r="J40" s="6">
        <f t="shared" si="7"/>
        <v>9.3987990867487881</v>
      </c>
      <c r="L40" s="10">
        <f>MAX(K6,W7)</f>
        <v>4.9825703274676529</v>
      </c>
      <c r="M40" s="10">
        <f>MAX(K7,W6)</f>
        <v>4.8407549363277598</v>
      </c>
      <c r="N40" s="6">
        <f t="shared" si="8"/>
        <v>0.14181539113989317</v>
      </c>
      <c r="O40" s="6" t="str">
        <f t="shared" si="9"/>
        <v>TOR</v>
      </c>
      <c r="P40" s="6">
        <f t="shared" si="10"/>
        <v>9.8233252637954127</v>
      </c>
      <c r="AA40"/>
      <c r="AC40" s="6"/>
    </row>
    <row r="41" spans="1:42" ht="15" thickBot="1" x14ac:dyDescent="0.35">
      <c r="A41" t="str">
        <f>A4</f>
        <v>NYY</v>
      </c>
      <c r="B41" s="5">
        <f>Neural!B4</f>
        <v>6.4573658704171004</v>
      </c>
      <c r="C41" s="5">
        <f>Neural!C4</f>
        <v>5.4293718319314497</v>
      </c>
      <c r="D41" s="6" t="str">
        <f>A8</f>
        <v>ARI</v>
      </c>
      <c r="E41" s="6" t="str">
        <f>B8</f>
        <v>TBR</v>
      </c>
      <c r="F41" s="6">
        <f>(K8+W9)/2</f>
        <v>4.7350822199590148</v>
      </c>
      <c r="G41" s="6">
        <f>(K9+W8)/2</f>
        <v>3.8191753517199887</v>
      </c>
      <c r="H41" s="6">
        <f t="shared" si="11"/>
        <v>0.91590686823902612</v>
      </c>
      <c r="I41" s="6" t="str">
        <f t="shared" si="12"/>
        <v>ARI</v>
      </c>
      <c r="J41" s="6">
        <f t="shared" si="7"/>
        <v>8.5542575716790026</v>
      </c>
      <c r="L41" s="10">
        <f>MAX(K8,W9)</f>
        <v>6.3175228560010668</v>
      </c>
      <c r="M41" s="10">
        <f>MAX(K9,W8)</f>
        <v>4.198094477054263</v>
      </c>
      <c r="N41" s="6">
        <f t="shared" si="8"/>
        <v>2.1194283789468038</v>
      </c>
      <c r="O41" s="6" t="str">
        <f t="shared" si="9"/>
        <v>ARI</v>
      </c>
      <c r="P41" s="6">
        <f t="shared" si="10"/>
        <v>10.51561733305533</v>
      </c>
      <c r="AA41"/>
      <c r="AC41" s="6"/>
    </row>
    <row r="42" spans="1:42" ht="15" thickBot="1" x14ac:dyDescent="0.35">
      <c r="A42" t="str">
        <f>A5</f>
        <v>DET</v>
      </c>
      <c r="B42" s="5">
        <f>Neural!B5</f>
        <v>3.5108139223510602</v>
      </c>
      <c r="C42" s="5">
        <f>Neural!C5</f>
        <v>4.0186782164023498</v>
      </c>
      <c r="D42" s="6" t="str">
        <f>A10</f>
        <v>MIA</v>
      </c>
      <c r="E42" s="6" t="str">
        <f>B10</f>
        <v>NYM</v>
      </c>
      <c r="F42" s="6">
        <f>(K10+W11)/2</f>
        <v>4.3061087952069457</v>
      </c>
      <c r="G42" s="6">
        <f>(K11+W10)/2</f>
        <v>4.8340038573964623</v>
      </c>
      <c r="H42" s="6">
        <f t="shared" si="11"/>
        <v>-0.52789506218951665</v>
      </c>
      <c r="I42" s="6" t="str">
        <f t="shared" si="12"/>
        <v>NYM</v>
      </c>
      <c r="J42" s="6">
        <f t="shared" si="7"/>
        <v>9.140112652603408</v>
      </c>
      <c r="L42" s="10">
        <f>MAX(K10,W11)</f>
        <v>4.3861342858104315</v>
      </c>
      <c r="M42" s="6">
        <f>MAX(K11,W10)</f>
        <v>5.3229164039473993</v>
      </c>
      <c r="N42" s="6">
        <f t="shared" si="8"/>
        <v>-0.93678211813696777</v>
      </c>
      <c r="O42" s="6" t="str">
        <f t="shared" si="9"/>
        <v>NYM</v>
      </c>
      <c r="P42" s="6">
        <f t="shared" si="10"/>
        <v>9.7090506897578308</v>
      </c>
      <c r="R42" s="23" t="s">
        <v>49</v>
      </c>
      <c r="S42" s="2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TOR</v>
      </c>
      <c r="B43" s="5">
        <f>Neural!B6</f>
        <v>5.0824277977037502</v>
      </c>
      <c r="C43" s="5">
        <f>Neural!C6</f>
        <v>4.72528714946713</v>
      </c>
      <c r="D43" s="6" t="str">
        <f>A12</f>
        <v>WSN</v>
      </c>
      <c r="E43" s="6" t="str">
        <f>B12</f>
        <v>PHI</v>
      </c>
      <c r="F43" s="6">
        <f>(K12+W13)/2</f>
        <v>5.132629972966412</v>
      </c>
      <c r="G43" s="6">
        <f>(K13+W12)/2</f>
        <v>5.2269324478031676</v>
      </c>
      <c r="H43" s="6">
        <f t="shared" si="11"/>
        <v>-9.4302474836755579E-2</v>
      </c>
      <c r="I43" s="6" t="str">
        <f t="shared" si="12"/>
        <v>PHI</v>
      </c>
      <c r="J43" s="6">
        <f t="shared" si="7"/>
        <v>10.35956242076958</v>
      </c>
      <c r="L43" s="10">
        <f>MAX(K12,W13)</f>
        <v>5.2330944945091327</v>
      </c>
      <c r="M43" s="6">
        <f>MAX(K13,W12)</f>
        <v>5.9435716683642674</v>
      </c>
      <c r="N43" s="6">
        <f t="shared" si="8"/>
        <v>-0.71047717385513476</v>
      </c>
      <c r="O43" s="6" t="str">
        <f t="shared" si="9"/>
        <v>PHI</v>
      </c>
      <c r="P43" s="6">
        <f t="shared" si="10"/>
        <v>11.176666162873399</v>
      </c>
      <c r="R43" t="s">
        <v>140</v>
      </c>
      <c r="S43" t="s">
        <v>173</v>
      </c>
      <c r="T43">
        <v>3</v>
      </c>
      <c r="AA43"/>
      <c r="AC43" s="6"/>
    </row>
    <row r="44" spans="1:42" ht="15" thickBot="1" x14ac:dyDescent="0.35">
      <c r="A44" t="str">
        <f>A8</f>
        <v>ARI</v>
      </c>
      <c r="B44" s="5">
        <f>Neural!B7</f>
        <v>4.75610033323556</v>
      </c>
      <c r="C44" s="5">
        <f>Neural!C7</f>
        <v>4.1524779398157197</v>
      </c>
      <c r="D44" s="6" t="str">
        <f>A14</f>
        <v>KCR</v>
      </c>
      <c r="E44" s="6" t="str">
        <f>B14</f>
        <v>CIN</v>
      </c>
      <c r="F44" s="6">
        <f>(K14+W15)/2</f>
        <v>4.7485710019333984</v>
      </c>
      <c r="G44" s="6">
        <f>(K15+W14)/2</f>
        <v>4.5625514712381108</v>
      </c>
      <c r="H44" s="6">
        <f t="shared" si="11"/>
        <v>0.18601953069528765</v>
      </c>
      <c r="I44" s="6" t="str">
        <f t="shared" si="12"/>
        <v>KCR</v>
      </c>
      <c r="J44" s="6">
        <f t="shared" si="7"/>
        <v>9.3111224731715083</v>
      </c>
      <c r="L44" s="10">
        <f>MAX(K14,W15)</f>
        <v>5.6245890259778584</v>
      </c>
      <c r="M44" s="6">
        <f>MAX(K15,W14)</f>
        <v>4.866172704469534</v>
      </c>
      <c r="N44" s="6">
        <f t="shared" si="8"/>
        <v>0.75841632150832439</v>
      </c>
      <c r="O44" s="6" t="str">
        <f t="shared" si="9"/>
        <v>KCR</v>
      </c>
      <c r="P44" s="6">
        <f t="shared" si="10"/>
        <v>10.490761730447392</v>
      </c>
      <c r="R44" t="s">
        <v>173</v>
      </c>
      <c r="S44" t="s">
        <v>140</v>
      </c>
      <c r="T44">
        <v>5</v>
      </c>
      <c r="AA44"/>
      <c r="AC44" s="6"/>
    </row>
    <row r="45" spans="1:42" ht="15" thickBot="1" x14ac:dyDescent="0.35">
      <c r="A45" t="str">
        <f>A7</f>
        <v>CHC</v>
      </c>
      <c r="B45" s="5">
        <f>Neural!B8</f>
        <v>6.4732718913237601</v>
      </c>
      <c r="C45" s="5">
        <f>Neural!C8</f>
        <v>4.2466686550222903</v>
      </c>
      <c r="D45" s="6" t="str">
        <f>A16</f>
        <v>BOS</v>
      </c>
      <c r="E45" s="6" t="str">
        <f>B16</f>
        <v>BAL</v>
      </c>
      <c r="F45" s="6">
        <f>(K16+W17)/2</f>
        <v>5.6044190313207789</v>
      </c>
      <c r="G45" s="6">
        <f>(K17+W16)/2</f>
        <v>6.072677853602694</v>
      </c>
      <c r="H45" s="6">
        <f t="shared" si="11"/>
        <v>-0.46825882228191507</v>
      </c>
      <c r="I45" s="6" t="str">
        <f t="shared" si="12"/>
        <v>BAL</v>
      </c>
      <c r="J45" s="6">
        <f t="shared" si="7"/>
        <v>11.677096884923472</v>
      </c>
      <c r="L45" s="10">
        <f>MAX(K16,W17)</f>
        <v>6.2216084368898459</v>
      </c>
      <c r="M45" s="6">
        <f>MAX(K17,W16)</f>
        <v>6.2761734476172082</v>
      </c>
      <c r="N45" s="6">
        <f t="shared" si="8"/>
        <v>-5.4565010727362306E-2</v>
      </c>
      <c r="O45" s="6" t="str">
        <f t="shared" si="9"/>
        <v>BAL</v>
      </c>
      <c r="P45" s="6">
        <f t="shared" si="10"/>
        <v>12.497781884507054</v>
      </c>
      <c r="R45" t="s">
        <v>172</v>
      </c>
      <c r="S45" t="s">
        <v>133</v>
      </c>
      <c r="T45">
        <v>3.75</v>
      </c>
      <c r="AA45"/>
      <c r="AC45" s="6"/>
    </row>
    <row r="46" spans="1:42" ht="15" thickBot="1" x14ac:dyDescent="0.35">
      <c r="A46" t="str">
        <f t="shared" ref="A46:A61" si="13">A9</f>
        <v>TBR</v>
      </c>
      <c r="B46" s="5">
        <f>Neural!B9</f>
        <v>3.5538220424035698</v>
      </c>
      <c r="C46" s="5">
        <f>Neural!C9</f>
        <v>2.97470288313992</v>
      </c>
      <c r="D46" s="6" t="str">
        <f>A18</f>
        <v>MIN</v>
      </c>
      <c r="E46" s="6" t="str">
        <f>B18</f>
        <v>TEX</v>
      </c>
      <c r="F46" s="6">
        <f>(K18+W19)/2</f>
        <v>5.3315949270507605</v>
      </c>
      <c r="G46" s="6">
        <f>(K19+W18)/2</f>
        <v>3.968108527931034</v>
      </c>
      <c r="H46" s="6">
        <f t="shared" si="11"/>
        <v>1.3634863991197266</v>
      </c>
      <c r="I46" s="6" t="str">
        <f t="shared" si="12"/>
        <v>MIN</v>
      </c>
      <c r="J46" s="6">
        <f t="shared" si="7"/>
        <v>9.2997034549817954</v>
      </c>
      <c r="L46" s="10">
        <f>MAX(K18,W19)</f>
        <v>6.2505375019680889</v>
      </c>
      <c r="M46" s="6">
        <f>MAX(K19,W18)</f>
        <v>3.9887168111830826</v>
      </c>
      <c r="N46" s="6">
        <f t="shared" si="8"/>
        <v>2.2618206907850062</v>
      </c>
      <c r="O46" s="6" t="str">
        <f t="shared" si="9"/>
        <v>MIN</v>
      </c>
      <c r="P46" s="6">
        <f t="shared" si="10"/>
        <v>10.239254313151172</v>
      </c>
      <c r="R46" t="s">
        <v>133</v>
      </c>
      <c r="S46" t="s">
        <v>172</v>
      </c>
      <c r="T46">
        <v>1.5</v>
      </c>
      <c r="AA46"/>
      <c r="AC46" s="6"/>
    </row>
    <row r="47" spans="1:42" ht="15" thickBot="1" x14ac:dyDescent="0.35">
      <c r="A47" t="str">
        <f t="shared" si="13"/>
        <v>MIA</v>
      </c>
      <c r="B47" s="5">
        <f>Neural!B10</f>
        <v>4.5807482437971396</v>
      </c>
      <c r="C47" s="5">
        <f>Neural!C10</f>
        <v>5.42298068560864</v>
      </c>
      <c r="D47" s="6" t="str">
        <f>A20</f>
        <v>SFG</v>
      </c>
      <c r="E47" s="6" t="str">
        <f>B20</f>
        <v>OAK</v>
      </c>
      <c r="F47" s="6">
        <f>(K20+W21)/2</f>
        <v>4.1674572303260753</v>
      </c>
      <c r="G47" s="6">
        <f>(K21+W20)/2</f>
        <v>3.6784681643525685</v>
      </c>
      <c r="H47" s="6">
        <f t="shared" ref="H47:H48" si="14">F47-G47</f>
        <v>0.48898906597350678</v>
      </c>
      <c r="I47" s="6" t="str">
        <f t="shared" si="12"/>
        <v>SFG</v>
      </c>
      <c r="J47" s="6">
        <f t="shared" si="7"/>
        <v>7.8459253946786438</v>
      </c>
      <c r="L47" s="10">
        <f>MAX(K20,W21)</f>
        <v>4.3320584127914987</v>
      </c>
      <c r="M47" s="6">
        <f>MAX(K21,W20)</f>
        <v>3.9408279584940007</v>
      </c>
      <c r="N47" s="6">
        <f t="shared" si="8"/>
        <v>0.39123045429749803</v>
      </c>
      <c r="O47" s="6" t="str">
        <f t="shared" si="9"/>
        <v>SFG</v>
      </c>
      <c r="P47" s="6">
        <f t="shared" si="10"/>
        <v>8.2728863712854999</v>
      </c>
      <c r="R47" t="s">
        <v>176</v>
      </c>
      <c r="S47" t="s">
        <v>163</v>
      </c>
      <c r="T47">
        <v>5</v>
      </c>
      <c r="AA47"/>
      <c r="AC47" s="6"/>
    </row>
    <row r="48" spans="1:42" ht="15" thickBot="1" x14ac:dyDescent="0.35">
      <c r="A48" t="str">
        <f t="shared" si="13"/>
        <v>NYM</v>
      </c>
      <c r="B48" s="5">
        <f>Neural!B11</f>
        <v>4.4862340782618997</v>
      </c>
      <c r="C48" s="5">
        <f>Neural!C11</f>
        <v>4.3303346925457298</v>
      </c>
      <c r="D48" s="6" t="str">
        <f>A22</f>
        <v>CHW</v>
      </c>
      <c r="E48" s="6" t="str">
        <f>B22</f>
        <v>HOU</v>
      </c>
      <c r="F48" s="6">
        <f>(K22+W23)/2</f>
        <v>3.2752073069520997</v>
      </c>
      <c r="G48" s="6">
        <f>(K23+W22)/2</f>
        <v>5.1734115176421769</v>
      </c>
      <c r="H48" s="6">
        <f t="shared" si="14"/>
        <v>-1.8982042106900772</v>
      </c>
      <c r="I48" s="6" t="str">
        <f t="shared" si="12"/>
        <v>HOU</v>
      </c>
      <c r="J48" s="6">
        <f t="shared" si="7"/>
        <v>8.448618824594277</v>
      </c>
      <c r="L48" s="10">
        <f>MAX(K22,W23)</f>
        <v>3.2756825234430975</v>
      </c>
      <c r="M48" s="6">
        <f>MAX(K23,W22)</f>
        <v>6.0851734434549218</v>
      </c>
      <c r="N48" s="6">
        <f t="shared" si="8"/>
        <v>-2.8094909200118243</v>
      </c>
      <c r="O48" s="6" t="str">
        <f t="shared" si="9"/>
        <v>HOU</v>
      </c>
      <c r="P48" s="6">
        <f t="shared" si="10"/>
        <v>9.3608559668980185</v>
      </c>
      <c r="R48" t="s">
        <v>163</v>
      </c>
      <c r="S48" t="s">
        <v>176</v>
      </c>
      <c r="T48">
        <v>6</v>
      </c>
      <c r="AA48"/>
      <c r="AC48" s="6"/>
    </row>
    <row r="49" spans="1:29" ht="15" thickBot="1" x14ac:dyDescent="0.35">
      <c r="A49" t="str">
        <f t="shared" si="13"/>
        <v>WSN</v>
      </c>
      <c r="B49" s="5">
        <f>Neural!B12</f>
        <v>5.1447913090575499</v>
      </c>
      <c r="C49" s="5">
        <f>Neural!C12</f>
        <v>5.9402467575114599</v>
      </c>
      <c r="D49" s="6" t="str">
        <f>A24</f>
        <v>CLE</v>
      </c>
      <c r="E49" s="6" t="str">
        <f>B24</f>
        <v>MIL</v>
      </c>
      <c r="F49" s="6">
        <f>(K24+W25)/2</f>
        <v>4.3089568756626928</v>
      </c>
      <c r="G49" s="6">
        <f>(K25+W24)/2</f>
        <v>4.6371796686220002</v>
      </c>
      <c r="H49" s="6">
        <f t="shared" ref="H49" si="15">F49-G49</f>
        <v>-0.32822279295930734</v>
      </c>
      <c r="I49" s="6" t="str">
        <f t="shared" si="12"/>
        <v>MIL</v>
      </c>
      <c r="J49" s="6">
        <f t="shared" si="7"/>
        <v>8.946136544284693</v>
      </c>
      <c r="L49" s="10">
        <f>MAX(K24,W25)</f>
        <v>4.385618709402312</v>
      </c>
      <c r="M49" s="6">
        <f>MAX(K25,W24)</f>
        <v>5.017635840270076</v>
      </c>
      <c r="N49" s="6">
        <f t="shared" si="8"/>
        <v>-0.63201713086776401</v>
      </c>
      <c r="O49" s="6" t="str">
        <f t="shared" si="9"/>
        <v>MIL</v>
      </c>
      <c r="P49" s="6">
        <f t="shared" si="10"/>
        <v>9.4032545496723881</v>
      </c>
      <c r="R49" t="s">
        <v>162</v>
      </c>
      <c r="S49" t="s">
        <v>178</v>
      </c>
      <c r="T49">
        <v>4</v>
      </c>
      <c r="AA49"/>
      <c r="AC49" s="6"/>
    </row>
    <row r="50" spans="1:29" ht="15" thickBot="1" x14ac:dyDescent="0.35">
      <c r="A50" t="str">
        <f t="shared" si="13"/>
        <v>PHI</v>
      </c>
      <c r="B50" s="5">
        <f>Neural!B13</f>
        <v>4.7568041142400803</v>
      </c>
      <c r="C50" s="5">
        <f>Neural!C13</f>
        <v>5.3048448014379996</v>
      </c>
      <c r="D50" s="6" t="str">
        <f>A26</f>
        <v>LAD</v>
      </c>
      <c r="E50" s="6" t="str">
        <f>B26</f>
        <v>STL</v>
      </c>
      <c r="F50" s="6">
        <f>(K26+W27)/2</f>
        <v>5.1710097176464442</v>
      </c>
      <c r="G50" s="6">
        <f>(K27+W26)/2</f>
        <v>4.3083862084887654</v>
      </c>
      <c r="H50" s="6">
        <f t="shared" ref="H50:H51" si="16">F50-G50</f>
        <v>0.86262350915767882</v>
      </c>
      <c r="I50" s="6" t="str">
        <f t="shared" si="12"/>
        <v>LAD</v>
      </c>
      <c r="J50" s="6">
        <f t="shared" si="7"/>
        <v>9.4793959261352096</v>
      </c>
      <c r="L50" s="10">
        <f>MAX(K26,W27)</f>
        <v>5.3729397607940221</v>
      </c>
      <c r="M50" s="6">
        <f>MAX(K27,W26)</f>
        <v>4.3666931664845308</v>
      </c>
      <c r="N50" s="6">
        <f t="shared" si="8"/>
        <v>1.0062465943094914</v>
      </c>
      <c r="O50" s="6" t="str">
        <f t="shared" si="9"/>
        <v>LAD</v>
      </c>
      <c r="P50" s="6">
        <f t="shared" si="10"/>
        <v>9.7396329272785529</v>
      </c>
      <c r="R50" t="s">
        <v>178</v>
      </c>
      <c r="S50" t="s">
        <v>162</v>
      </c>
      <c r="T50">
        <v>5</v>
      </c>
      <c r="AA50"/>
      <c r="AC50" s="6"/>
    </row>
    <row r="51" spans="1:29" ht="15" thickBot="1" x14ac:dyDescent="0.35">
      <c r="A51" t="str">
        <f t="shared" si="13"/>
        <v>KCR</v>
      </c>
      <c r="B51" s="5">
        <f>Neural!B14</f>
        <v>5.7063824572799602</v>
      </c>
      <c r="C51" s="5">
        <f>Neural!C14</f>
        <v>4.8097604596245001</v>
      </c>
      <c r="D51" s="6" t="str">
        <f>A28</f>
        <v>SDP</v>
      </c>
      <c r="E51" s="6" t="str">
        <f>B28</f>
        <v>COL</v>
      </c>
      <c r="F51" s="6">
        <f>(K28+W29)/2</f>
        <v>5.9192546549361609</v>
      </c>
      <c r="G51" s="6">
        <f>(K29+W28)/2</f>
        <v>4.0169613458588582</v>
      </c>
      <c r="H51" s="6">
        <f t="shared" si="16"/>
        <v>1.9022933090773027</v>
      </c>
      <c r="I51" s="6" t="str">
        <f t="shared" si="12"/>
        <v>SDP</v>
      </c>
      <c r="J51" s="6">
        <f t="shared" si="7"/>
        <v>9.9362160007950191</v>
      </c>
      <c r="L51" s="10">
        <f>MAX(K28,W29)</f>
        <v>5.9631381187032977</v>
      </c>
      <c r="M51" s="6">
        <f>MAX(K29,W28)</f>
        <v>4.1925880240406377</v>
      </c>
      <c r="N51" s="6">
        <f t="shared" si="8"/>
        <v>1.77055009466266</v>
      </c>
      <c r="O51" s="6" t="str">
        <f t="shared" si="9"/>
        <v>SDP</v>
      </c>
      <c r="P51" s="6">
        <f t="shared" si="10"/>
        <v>10.155726142743935</v>
      </c>
      <c r="R51" t="s">
        <v>171</v>
      </c>
      <c r="S51" t="s">
        <v>138</v>
      </c>
      <c r="T51">
        <v>4.3636363636363633</v>
      </c>
      <c r="AA51"/>
      <c r="AC51" s="6"/>
    </row>
    <row r="52" spans="1:29" ht="15" thickBot="1" x14ac:dyDescent="0.35">
      <c r="A52" t="str">
        <f t="shared" si="13"/>
        <v>CIN</v>
      </c>
      <c r="B52" s="5">
        <f>Neural!B15</f>
        <v>4.3563406609777902</v>
      </c>
      <c r="C52" s="5">
        <f>Neural!C15</f>
        <v>3.8292188753257599</v>
      </c>
      <c r="D52" s="6" t="str">
        <f>A30</f>
        <v>ATL</v>
      </c>
      <c r="E52" s="6" t="str">
        <f>B30</f>
        <v>LAA</v>
      </c>
      <c r="F52" s="6">
        <f>(K30+W31)/2</f>
        <v>4.6326857010846165</v>
      </c>
      <c r="G52" s="6">
        <f>(K31+W30)/2</f>
        <v>4.5435416588319608</v>
      </c>
      <c r="H52" s="6">
        <f t="shared" ref="H52" si="17">F52-G52</f>
        <v>8.9144042252655709E-2</v>
      </c>
      <c r="I52" s="6" t="str">
        <f t="shared" ref="I52" si="18">IF(G52&gt;F52,E52,D52)</f>
        <v>ATL</v>
      </c>
      <c r="J52" s="6">
        <f t="shared" ref="J52" si="19">F52+G52</f>
        <v>9.1762273599165773</v>
      </c>
      <c r="L52" s="10">
        <f>MAX(K30,W31)</f>
        <v>4.9227690997175992</v>
      </c>
      <c r="M52" s="6">
        <f>MAX(K31,W30)</f>
        <v>5.0430417738386897</v>
      </c>
      <c r="N52" s="6">
        <f t="shared" si="8"/>
        <v>-0.12027267412109044</v>
      </c>
      <c r="O52" s="6" t="str">
        <f t="shared" si="9"/>
        <v>LAA</v>
      </c>
      <c r="P52" s="6">
        <f t="shared" si="10"/>
        <v>9.9658108735562898</v>
      </c>
      <c r="R52" t="s">
        <v>138</v>
      </c>
      <c r="S52" t="s">
        <v>171</v>
      </c>
      <c r="T52">
        <v>4.6363636363636367</v>
      </c>
      <c r="AA52"/>
      <c r="AC52" s="6"/>
    </row>
    <row r="53" spans="1:29" ht="15" thickBot="1" x14ac:dyDescent="0.35">
      <c r="A53" t="str">
        <f t="shared" si="13"/>
        <v>BOS</v>
      </c>
      <c r="B53" s="5">
        <f>Neural!B16</f>
        <v>6.4297173742172999</v>
      </c>
      <c r="C53" s="5">
        <f>Neural!C16</f>
        <v>6.3436791076641201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142</v>
      </c>
      <c r="S53" t="s">
        <v>139</v>
      </c>
      <c r="T53">
        <v>2.5</v>
      </c>
      <c r="AA53"/>
      <c r="AC53" s="6"/>
    </row>
    <row r="54" spans="1:29" ht="15" thickBot="1" x14ac:dyDescent="0.35">
      <c r="A54" t="str">
        <f t="shared" si="13"/>
        <v>BAL</v>
      </c>
      <c r="B54" s="5">
        <f>Neural!B17</f>
        <v>5.9820541810958296</v>
      </c>
      <c r="C54" s="5">
        <f>Neural!C17</f>
        <v>5.0998140154998399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139</v>
      </c>
      <c r="S54" t="s">
        <v>142</v>
      </c>
      <c r="T54">
        <v>5.75</v>
      </c>
      <c r="AA54"/>
      <c r="AC54" s="6"/>
    </row>
    <row r="55" spans="1:29" ht="15" thickBot="1" x14ac:dyDescent="0.35">
      <c r="A55" t="str">
        <f t="shared" si="13"/>
        <v>MIN</v>
      </c>
      <c r="B55" s="5">
        <f>Neural!B18</f>
        <v>4.5734468262057497</v>
      </c>
      <c r="C55" s="5">
        <f>Neural!C18</f>
        <v>3.9786333333483399</v>
      </c>
      <c r="N55" s="10"/>
      <c r="R55" t="s">
        <v>177</v>
      </c>
      <c r="S55" t="s">
        <v>165</v>
      </c>
      <c r="T55">
        <v>7</v>
      </c>
    </row>
    <row r="56" spans="1:29" ht="15" thickBot="1" x14ac:dyDescent="0.35">
      <c r="A56" t="str">
        <f t="shared" si="13"/>
        <v>TEX</v>
      </c>
      <c r="B56" s="5">
        <f>Neural!B19</f>
        <v>4.0655604938560197</v>
      </c>
      <c r="C56" s="5">
        <f>Neural!C19</f>
        <v>6.4426875184153296</v>
      </c>
      <c r="D56" s="6" t="s">
        <v>39</v>
      </c>
      <c r="L56" s="6" t="s">
        <v>36</v>
      </c>
      <c r="R56" t="s">
        <v>165</v>
      </c>
      <c r="S56" t="s">
        <v>177</v>
      </c>
      <c r="T56">
        <v>1</v>
      </c>
      <c r="AA56"/>
      <c r="AC56" s="6"/>
    </row>
    <row r="57" spans="1:29" ht="15" thickBot="1" x14ac:dyDescent="0.35">
      <c r="A57" t="str">
        <f t="shared" si="13"/>
        <v>SFG</v>
      </c>
      <c r="B57" s="5">
        <f>Neural!B20</f>
        <v>4.4254502648554404</v>
      </c>
      <c r="C57" s="5">
        <f>Neural!C20</f>
        <v>3.6010149292512499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157</v>
      </c>
      <c r="S57" t="s">
        <v>158</v>
      </c>
      <c r="T57">
        <v>4.375</v>
      </c>
      <c r="AA57"/>
      <c r="AC57" s="6"/>
    </row>
    <row r="58" spans="1:29" ht="15" thickBot="1" x14ac:dyDescent="0.35">
      <c r="A58" t="str">
        <f t="shared" si="13"/>
        <v>OAK</v>
      </c>
      <c r="B58" s="5">
        <f>Neural!B21</f>
        <v>3.8971728149213498</v>
      </c>
      <c r="C58" s="5">
        <f>Neural!C21</f>
        <v>4.1370108167934099</v>
      </c>
      <c r="D58" s="8" t="str">
        <f t="shared" ref="D58:E74" si="23">D38</f>
        <v>SEA</v>
      </c>
      <c r="E58" s="8" t="str">
        <f t="shared" si="23"/>
        <v>PIT</v>
      </c>
      <c r="F58" s="6">
        <f t="shared" ref="F58:F74" si="24">MIN(L38,L58)</f>
        <v>4.3854685683042591</v>
      </c>
      <c r="G58" s="6">
        <f t="shared" ref="G58:G74" si="25">MAX(M38,M58)</f>
        <v>4.0368506903322015</v>
      </c>
      <c r="H58" s="6">
        <f t="shared" ref="H58:H69" si="26">F58-G58</f>
        <v>0.34861787797205768</v>
      </c>
      <c r="I58" s="6" t="str">
        <f>IF(G58&gt;F58,E58,D58)</f>
        <v>SEA</v>
      </c>
      <c r="J58" s="6">
        <f t="shared" ref="J58:J71" si="27">F58+G58</f>
        <v>8.4223192586364597</v>
      </c>
      <c r="L58" s="6">
        <f>MIN(K2,W3)</f>
        <v>4.3854685683042591</v>
      </c>
      <c r="M58" s="6">
        <f>MIN(K3,W2)</f>
        <v>3.9809053062619628</v>
      </c>
      <c r="N58" s="6">
        <f t="shared" ref="N58:N74" si="28">L58-M58</f>
        <v>0.40456326204229631</v>
      </c>
      <c r="O58" s="6" t="str">
        <f t="shared" ref="O58:O74" si="29">IF(M58&gt;L58,E58,D58)</f>
        <v>SEA</v>
      </c>
      <c r="P58" s="6">
        <f t="shared" ref="P58:P74" si="30">L58+M58</f>
        <v>8.3663738745662215</v>
      </c>
      <c r="R58" t="s">
        <v>158</v>
      </c>
      <c r="S58" t="s">
        <v>157</v>
      </c>
      <c r="T58">
        <v>7.25</v>
      </c>
      <c r="AA58"/>
      <c r="AC58" s="6"/>
    </row>
    <row r="59" spans="1:29" ht="15" thickBot="1" x14ac:dyDescent="0.35">
      <c r="A59" t="str">
        <f t="shared" si="13"/>
        <v>CHW</v>
      </c>
      <c r="B59" s="5">
        <f>Neural!B22</f>
        <v>3.2974744156048899</v>
      </c>
      <c r="C59" s="5">
        <f>Neural!C22</f>
        <v>6.2980364236089104</v>
      </c>
      <c r="D59" s="8" t="str">
        <f t="shared" si="23"/>
        <v>NYY</v>
      </c>
      <c r="E59" s="8" t="str">
        <f t="shared" si="23"/>
        <v>DET</v>
      </c>
      <c r="F59" s="6">
        <f t="shared" si="24"/>
        <v>3.9343786352839154</v>
      </c>
      <c r="G59" s="6">
        <f t="shared" si="25"/>
        <v>5.3446790337434109</v>
      </c>
      <c r="H59" s="6">
        <f t="shared" si="26"/>
        <v>-1.4103003984594955</v>
      </c>
      <c r="I59" s="6" t="str">
        <f t="shared" ref="I59:I71" si="31">IF(G59&gt;F59,E59,D59)</f>
        <v>DET</v>
      </c>
      <c r="J59" s="6">
        <f t="shared" si="27"/>
        <v>9.2790576690273259</v>
      </c>
      <c r="L59" s="6">
        <f>MIN(K4,W5)</f>
        <v>3.9343786352839154</v>
      </c>
      <c r="M59" s="6">
        <f>MIN(K5,W4)</f>
        <v>3.3756464183587465</v>
      </c>
      <c r="N59" s="6">
        <f t="shared" si="28"/>
        <v>0.55873221692516895</v>
      </c>
      <c r="O59" s="6" t="str">
        <f t="shared" si="29"/>
        <v>NYY</v>
      </c>
      <c r="P59" s="6">
        <f t="shared" si="30"/>
        <v>7.3100250536426614</v>
      </c>
      <c r="R59" t="s">
        <v>36</v>
      </c>
      <c r="S59" t="s">
        <v>141</v>
      </c>
      <c r="T59">
        <v>3.4</v>
      </c>
      <c r="AA59"/>
      <c r="AC59" s="6"/>
    </row>
    <row r="60" spans="1:29" ht="15" thickBot="1" x14ac:dyDescent="0.35">
      <c r="A60" t="str">
        <f t="shared" si="13"/>
        <v>HOU</v>
      </c>
      <c r="B60" s="5">
        <f>Neural!B23</f>
        <v>4.3179107883702503</v>
      </c>
      <c r="C60" s="5">
        <f>Neural!C23</f>
        <v>3.29321402275168</v>
      </c>
      <c r="D60" s="8" t="str">
        <f t="shared" si="23"/>
        <v>TOR</v>
      </c>
      <c r="E60" s="8" t="str">
        <f t="shared" si="23"/>
        <v>CHC</v>
      </c>
      <c r="F60" s="6">
        <f t="shared" si="24"/>
        <v>4.1493117651481368</v>
      </c>
      <c r="G60" s="6">
        <f t="shared" si="25"/>
        <v>4.8407549363277598</v>
      </c>
      <c r="H60" s="6">
        <f t="shared" si="26"/>
        <v>-0.69144317117962295</v>
      </c>
      <c r="I60" s="6" t="str">
        <f t="shared" si="31"/>
        <v>CHC</v>
      </c>
      <c r="J60" s="6">
        <f t="shared" si="27"/>
        <v>8.9900667014758966</v>
      </c>
      <c r="L60" s="6">
        <f>MIN(K6,W7)</f>
        <v>4.1493117651481368</v>
      </c>
      <c r="M60" s="6">
        <f>MIN(K7,W6)</f>
        <v>4.8249611445540266</v>
      </c>
      <c r="N60" s="6">
        <f t="shared" si="28"/>
        <v>-0.67564937940588976</v>
      </c>
      <c r="O60" s="6" t="str">
        <f t="shared" si="29"/>
        <v>CHC</v>
      </c>
      <c r="P60" s="6">
        <f t="shared" si="30"/>
        <v>8.9742729097021634</v>
      </c>
      <c r="R60" t="s">
        <v>141</v>
      </c>
      <c r="S60" t="s">
        <v>36</v>
      </c>
      <c r="T60">
        <v>3.2</v>
      </c>
      <c r="AA60"/>
      <c r="AC60" s="6"/>
    </row>
    <row r="61" spans="1:29" ht="15" thickBot="1" x14ac:dyDescent="0.35">
      <c r="A61" t="str">
        <f t="shared" si="13"/>
        <v>CLE</v>
      </c>
      <c r="B61" s="5">
        <f>Neural!B24</f>
        <v>4.6120994092240997</v>
      </c>
      <c r="C61" s="5">
        <f>Neural!C24</f>
        <v>4.3373242106377203</v>
      </c>
      <c r="D61" s="8" t="str">
        <f t="shared" si="23"/>
        <v>ARI</v>
      </c>
      <c r="E61" s="8" t="str">
        <f t="shared" si="23"/>
        <v>TBR</v>
      </c>
      <c r="F61" s="6">
        <f t="shared" si="24"/>
        <v>3.1526415839169619</v>
      </c>
      <c r="G61" s="6">
        <f t="shared" si="25"/>
        <v>4.198094477054263</v>
      </c>
      <c r="H61" s="6">
        <f t="shared" si="26"/>
        <v>-1.0454528931373011</v>
      </c>
      <c r="I61" s="6" t="str">
        <f t="shared" si="31"/>
        <v>TBR</v>
      </c>
      <c r="J61" s="6">
        <f t="shared" si="27"/>
        <v>7.3507360609712249</v>
      </c>
      <c r="L61" s="6">
        <f>MIN(K8,W9)</f>
        <v>3.1526415839169619</v>
      </c>
      <c r="M61" s="6">
        <f>MIN(K9,W8)</f>
        <v>3.4402562263857144</v>
      </c>
      <c r="N61" s="6">
        <f t="shared" si="28"/>
        <v>-0.28761464246875246</v>
      </c>
      <c r="O61" s="6" t="str">
        <f t="shared" si="29"/>
        <v>TBR</v>
      </c>
      <c r="P61" s="6">
        <f t="shared" si="30"/>
        <v>6.5928978103026763</v>
      </c>
      <c r="R61" t="s">
        <v>218</v>
      </c>
      <c r="S61" t="s">
        <v>207</v>
      </c>
      <c r="T61">
        <v>1.5</v>
      </c>
      <c r="AA61"/>
      <c r="AC61" s="6"/>
    </row>
    <row r="62" spans="1:29" ht="15" thickBot="1" x14ac:dyDescent="0.35">
      <c r="A62" t="str">
        <f t="shared" ref="A62:A66" si="32">A25</f>
        <v>MIL</v>
      </c>
      <c r="B62" s="5">
        <f>Neural!B25</f>
        <v>5.1305021039694303</v>
      </c>
      <c r="C62" s="5">
        <f>Neural!C25</f>
        <v>4.3026914817112898</v>
      </c>
      <c r="D62" s="8" t="str">
        <f t="shared" si="23"/>
        <v>MIA</v>
      </c>
      <c r="E62" s="8" t="str">
        <f t="shared" si="23"/>
        <v>NYM</v>
      </c>
      <c r="F62" s="6">
        <f t="shared" si="24"/>
        <v>4.2260833046034589</v>
      </c>
      <c r="G62" s="6">
        <f t="shared" si="25"/>
        <v>5.3229164039473993</v>
      </c>
      <c r="H62" s="6">
        <f t="shared" si="26"/>
        <v>-1.0968330993439404</v>
      </c>
      <c r="I62" s="6" t="str">
        <f t="shared" si="31"/>
        <v>NYM</v>
      </c>
      <c r="J62" s="6">
        <f t="shared" si="27"/>
        <v>9.5489997085508591</v>
      </c>
      <c r="L62" s="6">
        <f>MIN(K10,W11)</f>
        <v>4.2260833046034589</v>
      </c>
      <c r="M62" s="6">
        <f>MIN(K11,W9)</f>
        <v>3.1526415839169619</v>
      </c>
      <c r="N62" s="6">
        <f t="shared" si="28"/>
        <v>1.073441720686497</v>
      </c>
      <c r="O62" s="6" t="str">
        <f t="shared" si="29"/>
        <v>MIA</v>
      </c>
      <c r="P62" s="6">
        <f t="shared" si="30"/>
        <v>7.3787248885204209</v>
      </c>
      <c r="R62" t="s">
        <v>207</v>
      </c>
      <c r="S62" t="s">
        <v>218</v>
      </c>
      <c r="T62">
        <v>2.5</v>
      </c>
      <c r="AA62"/>
      <c r="AC62" s="6"/>
    </row>
    <row r="63" spans="1:29" ht="15" thickBot="1" x14ac:dyDescent="0.35">
      <c r="A63" t="str">
        <f t="shared" si="32"/>
        <v>LAD</v>
      </c>
      <c r="B63" s="5">
        <f>Neural!B26</f>
        <v>4.99654470820927</v>
      </c>
      <c r="C63" s="5">
        <f>Neural!C26</f>
        <v>4.4123364012065096</v>
      </c>
      <c r="D63" s="8" t="str">
        <f t="shared" si="23"/>
        <v>WSN</v>
      </c>
      <c r="E63" s="8" t="str">
        <f t="shared" si="23"/>
        <v>PHI</v>
      </c>
      <c r="F63" s="6">
        <f t="shared" si="24"/>
        <v>5.0321654514236913</v>
      </c>
      <c r="G63" s="6">
        <f t="shared" si="25"/>
        <v>5.9435716683642674</v>
      </c>
      <c r="H63" s="6">
        <f t="shared" si="26"/>
        <v>-0.91140621694057611</v>
      </c>
      <c r="I63" s="6" t="str">
        <f t="shared" si="31"/>
        <v>PHI</v>
      </c>
      <c r="J63" s="6">
        <f t="shared" si="27"/>
        <v>10.975737119787958</v>
      </c>
      <c r="L63" s="6">
        <f>MIN(K12,W13)</f>
        <v>5.0321654514236913</v>
      </c>
      <c r="M63" s="6">
        <f>MIN(K13,W12)</f>
        <v>4.5102932272420677</v>
      </c>
      <c r="N63" s="6">
        <f t="shared" si="28"/>
        <v>0.5218722241816236</v>
      </c>
      <c r="O63" s="6" t="str">
        <f t="shared" si="29"/>
        <v>WSN</v>
      </c>
      <c r="P63" s="6">
        <f t="shared" si="30"/>
        <v>9.5424586786657599</v>
      </c>
      <c r="R63" t="s">
        <v>179</v>
      </c>
      <c r="S63" t="s">
        <v>168</v>
      </c>
      <c r="T63">
        <v>2.75</v>
      </c>
      <c r="AA63"/>
      <c r="AC63" s="6"/>
    </row>
    <row r="64" spans="1:29" ht="15" thickBot="1" x14ac:dyDescent="0.35">
      <c r="A64" t="str">
        <f t="shared" si="32"/>
        <v>STL</v>
      </c>
      <c r="B64" s="5">
        <f>Neural!B27</f>
        <v>4.2442352015472702</v>
      </c>
      <c r="C64" s="5">
        <f>Neural!C27</f>
        <v>5.56267163667225</v>
      </c>
      <c r="D64" s="8" t="str">
        <f t="shared" si="23"/>
        <v>KCR</v>
      </c>
      <c r="E64" s="8" t="str">
        <f t="shared" si="23"/>
        <v>CIN</v>
      </c>
      <c r="F64" s="6">
        <f t="shared" si="24"/>
        <v>3.8725529778889389</v>
      </c>
      <c r="G64" s="6">
        <f t="shared" si="25"/>
        <v>4.866172704469534</v>
      </c>
      <c r="H64" s="6">
        <f t="shared" si="26"/>
        <v>-0.99361972658059505</v>
      </c>
      <c r="I64" s="6" t="str">
        <f t="shared" si="31"/>
        <v>CIN</v>
      </c>
      <c r="J64" s="6">
        <f t="shared" si="27"/>
        <v>8.7387256823584725</v>
      </c>
      <c r="L64" s="6">
        <f>MIN(K14,W15)</f>
        <v>3.8725529778889389</v>
      </c>
      <c r="M64" s="6">
        <f>MIN(K15,W14)</f>
        <v>4.2589302380066876</v>
      </c>
      <c r="N64" s="6">
        <f t="shared" si="28"/>
        <v>-0.38637726011774864</v>
      </c>
      <c r="O64" s="6" t="str">
        <f t="shared" si="29"/>
        <v>CIN</v>
      </c>
      <c r="P64" s="6">
        <f t="shared" si="30"/>
        <v>8.1314832158956261</v>
      </c>
      <c r="R64" t="s">
        <v>168</v>
      </c>
      <c r="S64" t="s">
        <v>179</v>
      </c>
      <c r="T64">
        <v>3.25</v>
      </c>
      <c r="AA64"/>
      <c r="AC64" s="6"/>
    </row>
    <row r="65" spans="1:46" ht="15" thickBot="1" x14ac:dyDescent="0.35">
      <c r="A65" t="str">
        <f t="shared" si="32"/>
        <v>SDP</v>
      </c>
      <c r="B65" s="5">
        <f>Neural!B28</f>
        <v>6.1659889024084498</v>
      </c>
      <c r="C65" s="5">
        <f>Neural!C28</f>
        <v>3.88531874838388</v>
      </c>
      <c r="D65" s="8" t="str">
        <f t="shared" si="23"/>
        <v>BOS</v>
      </c>
      <c r="E65" s="8" t="str">
        <f t="shared" si="23"/>
        <v>BAL</v>
      </c>
      <c r="F65" s="6">
        <f t="shared" si="24"/>
        <v>4.9872296257517128</v>
      </c>
      <c r="G65" s="6">
        <f t="shared" si="25"/>
        <v>6.2761734476172082</v>
      </c>
      <c r="H65" s="6">
        <f t="shared" si="26"/>
        <v>-1.2889438218654954</v>
      </c>
      <c r="I65" s="6" t="str">
        <f t="shared" si="31"/>
        <v>BAL</v>
      </c>
      <c r="J65" s="6">
        <f t="shared" si="27"/>
        <v>11.26340307336892</v>
      </c>
      <c r="L65" s="6">
        <f>MIN(K16,W17)</f>
        <v>4.9872296257517128</v>
      </c>
      <c r="M65" s="6">
        <f>MIN(K17,W16)</f>
        <v>5.8691822595881797</v>
      </c>
      <c r="N65" s="6">
        <f t="shared" si="28"/>
        <v>-0.88195263383646694</v>
      </c>
      <c r="O65" s="6" t="str">
        <f t="shared" si="29"/>
        <v>BAL</v>
      </c>
      <c r="P65" s="6">
        <f t="shared" si="30"/>
        <v>10.856411885339892</v>
      </c>
      <c r="R65" t="s">
        <v>166</v>
      </c>
      <c r="S65" t="s">
        <v>137</v>
      </c>
      <c r="T65">
        <v>3</v>
      </c>
      <c r="AA65"/>
      <c r="AC65" s="6"/>
    </row>
    <row r="66" spans="1:46" ht="15" thickBot="1" x14ac:dyDescent="0.35">
      <c r="A66" t="str">
        <f t="shared" si="32"/>
        <v>COL</v>
      </c>
      <c r="B66" s="5">
        <f>Neural!B29</f>
        <v>4.2897987842403804</v>
      </c>
      <c r="C66" s="5">
        <f>Neural!C29</f>
        <v>5.8256066598910001</v>
      </c>
      <c r="D66" s="8" t="str">
        <f t="shared" si="23"/>
        <v>MIN</v>
      </c>
      <c r="E66" s="8" t="str">
        <f t="shared" si="23"/>
        <v>TEX</v>
      </c>
      <c r="F66" s="6">
        <f t="shared" si="24"/>
        <v>4.4126523521334331</v>
      </c>
      <c r="G66" s="6">
        <f t="shared" si="25"/>
        <v>3.9887168111830826</v>
      </c>
      <c r="H66" s="6">
        <f t="shared" si="26"/>
        <v>0.42393554095035046</v>
      </c>
      <c r="I66" s="6" t="str">
        <f t="shared" si="31"/>
        <v>MIN</v>
      </c>
      <c r="J66" s="6">
        <f t="shared" si="27"/>
        <v>8.4013691633165166</v>
      </c>
      <c r="L66" s="10">
        <f>MIN(K18,W19)</f>
        <v>4.4126523521334331</v>
      </c>
      <c r="M66" s="6">
        <f>MIN(K19,W18)</f>
        <v>3.9475002446789853</v>
      </c>
      <c r="N66" s="6">
        <f t="shared" si="28"/>
        <v>0.46515210745444779</v>
      </c>
      <c r="O66" s="6" t="str">
        <f t="shared" si="29"/>
        <v>MIN</v>
      </c>
      <c r="P66" s="6">
        <f t="shared" si="30"/>
        <v>8.3601525968124193</v>
      </c>
      <c r="R66" t="s">
        <v>137</v>
      </c>
      <c r="S66" t="s">
        <v>166</v>
      </c>
      <c r="T66">
        <v>5</v>
      </c>
      <c r="AA66"/>
      <c r="AC66" s="6"/>
    </row>
    <row r="67" spans="1:46" ht="15" thickBot="1" x14ac:dyDescent="0.35">
      <c r="A67" t="str">
        <f t="shared" ref="A67:A70" si="33">A30</f>
        <v>ATL</v>
      </c>
      <c r="B67" s="5">
        <f>Neural!B30</f>
        <v>4.9551844350177703</v>
      </c>
      <c r="C67" s="5">
        <f>Neural!C30</f>
        <v>5.1182120182709303</v>
      </c>
      <c r="D67" s="8" t="str">
        <f t="shared" si="23"/>
        <v>SFG</v>
      </c>
      <c r="E67" s="8" t="str">
        <f t="shared" si="23"/>
        <v>OAK</v>
      </c>
      <c r="F67" s="6">
        <f t="shared" si="24"/>
        <v>4.0028560478606527</v>
      </c>
      <c r="G67" s="6">
        <f t="shared" si="25"/>
        <v>3.9408279584940007</v>
      </c>
      <c r="H67" s="6">
        <f t="shared" si="26"/>
        <v>6.2028089366652051E-2</v>
      </c>
      <c r="I67" s="6" t="str">
        <f t="shared" si="31"/>
        <v>SFG</v>
      </c>
      <c r="J67" s="6">
        <f t="shared" si="27"/>
        <v>7.943684006354653</v>
      </c>
      <c r="L67" s="10">
        <f>MIN(K20,W21)</f>
        <v>4.0028560478606527</v>
      </c>
      <c r="M67" s="6">
        <f>MIN(K21,W20)</f>
        <v>3.4161083702111359</v>
      </c>
      <c r="N67" s="6">
        <f t="shared" si="28"/>
        <v>0.58674767764951685</v>
      </c>
      <c r="O67" s="6" t="str">
        <f t="shared" si="29"/>
        <v>SFG</v>
      </c>
      <c r="P67" s="6">
        <f t="shared" si="30"/>
        <v>7.4189644180717886</v>
      </c>
      <c r="R67" t="s">
        <v>136</v>
      </c>
      <c r="S67" t="s">
        <v>175</v>
      </c>
      <c r="T67">
        <v>6</v>
      </c>
      <c r="AA67"/>
      <c r="AC67" s="6"/>
    </row>
    <row r="68" spans="1:46" ht="15" thickBot="1" x14ac:dyDescent="0.35">
      <c r="A68" t="str">
        <f t="shared" si="33"/>
        <v>LAA</v>
      </c>
      <c r="B68" s="5">
        <f>Neural!B31</f>
        <v>4.2625654229221404</v>
      </c>
      <c r="C68" s="5">
        <f>Neural!C31</f>
        <v>4.5284829734582397</v>
      </c>
      <c r="D68" s="8" t="str">
        <f t="shared" si="23"/>
        <v>CHW</v>
      </c>
      <c r="E68" s="8" t="str">
        <f t="shared" si="23"/>
        <v>HOU</v>
      </c>
      <c r="F68" s="6">
        <f t="shared" si="24"/>
        <v>3.2747320904611019</v>
      </c>
      <c r="G68" s="6">
        <f t="shared" si="25"/>
        <v>6.0851734434549218</v>
      </c>
      <c r="H68" s="6">
        <f t="shared" si="26"/>
        <v>-2.8104413529938199</v>
      </c>
      <c r="I68" s="6" t="str">
        <f t="shared" si="31"/>
        <v>HOU</v>
      </c>
      <c r="J68" s="6">
        <f t="shared" si="27"/>
        <v>9.3599055339160238</v>
      </c>
      <c r="L68" s="10">
        <f>MIN(K22,W23)</f>
        <v>3.2747320904611019</v>
      </c>
      <c r="M68" s="6">
        <f>MIN(K23,W22)</f>
        <v>4.2616495918294319</v>
      </c>
      <c r="N68" s="6">
        <f t="shared" si="28"/>
        <v>-0.98691750136833001</v>
      </c>
      <c r="O68" s="6" t="str">
        <f t="shared" si="29"/>
        <v>HOU</v>
      </c>
      <c r="P68" s="6">
        <f t="shared" si="30"/>
        <v>7.5363816822905338</v>
      </c>
      <c r="R68" t="s">
        <v>175</v>
      </c>
      <c r="S68" t="s">
        <v>136</v>
      </c>
      <c r="T68">
        <v>3.5</v>
      </c>
      <c r="AA68"/>
      <c r="AC68" s="6"/>
    </row>
    <row r="69" spans="1:46" ht="15" thickBot="1" x14ac:dyDescent="0.35">
      <c r="A69">
        <f t="shared" si="33"/>
        <v>0</v>
      </c>
      <c r="B69" s="5">
        <f>Neural!B32</f>
        <v>0</v>
      </c>
      <c r="C69" s="13">
        <f>Neural!C32</f>
        <v>0</v>
      </c>
      <c r="D69" s="8" t="str">
        <f t="shared" si="23"/>
        <v>CLE</v>
      </c>
      <c r="E69" s="8" t="str">
        <f t="shared" si="23"/>
        <v>MIL</v>
      </c>
      <c r="F69" s="6">
        <f t="shared" si="24"/>
        <v>4.2322950419230727</v>
      </c>
      <c r="G69" s="6">
        <f t="shared" si="25"/>
        <v>5.017635840270076</v>
      </c>
      <c r="H69" s="6">
        <f t="shared" si="26"/>
        <v>-0.78534079834700332</v>
      </c>
      <c r="I69" s="6" t="str">
        <f t="shared" si="31"/>
        <v>MIL</v>
      </c>
      <c r="J69" s="6">
        <f t="shared" si="27"/>
        <v>9.2499308821931479</v>
      </c>
      <c r="L69" s="10">
        <f>MIN(K24,W25)</f>
        <v>4.2322950419230727</v>
      </c>
      <c r="M69" s="6">
        <f>MIN(K25,W24)</f>
        <v>4.2567234969739243</v>
      </c>
      <c r="N69" s="6">
        <f t="shared" si="28"/>
        <v>-2.4428455050851561E-2</v>
      </c>
      <c r="O69" s="6" t="str">
        <f t="shared" si="29"/>
        <v>MIL</v>
      </c>
      <c r="P69" s="6">
        <f t="shared" si="30"/>
        <v>8.4890185388969961</v>
      </c>
      <c r="R69" t="s">
        <v>180</v>
      </c>
      <c r="S69" t="s">
        <v>167</v>
      </c>
      <c r="T69">
        <v>4.1818181818181817</v>
      </c>
      <c r="AA69"/>
      <c r="AC69" s="6"/>
    </row>
    <row r="70" spans="1:46" ht="15" thickBot="1" x14ac:dyDescent="0.35">
      <c r="A70">
        <f t="shared" si="33"/>
        <v>0</v>
      </c>
      <c r="B70" s="5">
        <f>Neural!B33</f>
        <v>0</v>
      </c>
      <c r="C70" s="13">
        <f>Neural!C33</f>
        <v>0</v>
      </c>
      <c r="D70" s="8" t="str">
        <f t="shared" si="23"/>
        <v>LAD</v>
      </c>
      <c r="E70" s="8" t="str">
        <f t="shared" si="23"/>
        <v>STL</v>
      </c>
      <c r="F70" s="6">
        <f t="shared" si="24"/>
        <v>4.9690796744988663</v>
      </c>
      <c r="G70" s="6">
        <f t="shared" si="25"/>
        <v>4.3666931664845308</v>
      </c>
      <c r="H70" s="6">
        <f t="shared" ref="H70:H71" si="34">F70-G70</f>
        <v>0.60238650801433558</v>
      </c>
      <c r="I70" s="6" t="str">
        <f t="shared" si="31"/>
        <v>LAD</v>
      </c>
      <c r="J70" s="6">
        <f t="shared" si="27"/>
        <v>9.3357728409833971</v>
      </c>
      <c r="L70" s="10">
        <f>MIN(K26,W27)</f>
        <v>4.9690796744988663</v>
      </c>
      <c r="M70" s="6">
        <f>MIN(K27,W26)</f>
        <v>4.2500792504930001</v>
      </c>
      <c r="N70" s="6">
        <f t="shared" si="28"/>
        <v>0.71900042400586628</v>
      </c>
      <c r="O70" s="6" t="str">
        <f t="shared" si="29"/>
        <v>LAD</v>
      </c>
      <c r="P70" s="6">
        <f t="shared" si="30"/>
        <v>9.2191589249918664</v>
      </c>
      <c r="R70" t="s">
        <v>167</v>
      </c>
      <c r="S70" t="s">
        <v>180</v>
      </c>
      <c r="T70">
        <v>5</v>
      </c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3">
        <f>Neural!C34</f>
        <v>0</v>
      </c>
      <c r="D71" s="8" t="str">
        <f t="shared" si="23"/>
        <v>SDP</v>
      </c>
      <c r="E71" s="8" t="str">
        <f t="shared" si="23"/>
        <v>COL</v>
      </c>
      <c r="F71" s="6">
        <f t="shared" si="24"/>
        <v>5.8753711911690232</v>
      </c>
      <c r="G71" s="6">
        <f t="shared" si="25"/>
        <v>4.1925880240406377</v>
      </c>
      <c r="H71" s="6">
        <f t="shared" si="34"/>
        <v>1.6827831671283855</v>
      </c>
      <c r="I71" s="6" t="str">
        <f t="shared" si="31"/>
        <v>SDP</v>
      </c>
      <c r="J71" s="6">
        <f t="shared" si="27"/>
        <v>10.067959215209662</v>
      </c>
      <c r="L71" s="10">
        <f>MIN(K28,W29)</f>
        <v>5.8753711911690232</v>
      </c>
      <c r="M71" s="6">
        <f>MIN(K29,W28)</f>
        <v>3.8413346676770792</v>
      </c>
      <c r="N71" s="6">
        <f t="shared" si="28"/>
        <v>2.034036523491944</v>
      </c>
      <c r="O71" s="6" t="str">
        <f t="shared" si="29"/>
        <v>SDP</v>
      </c>
      <c r="P71" s="6">
        <f t="shared" si="30"/>
        <v>9.7167058588461028</v>
      </c>
      <c r="R71" t="s">
        <v>134</v>
      </c>
      <c r="S71" t="s">
        <v>170</v>
      </c>
      <c r="T71">
        <v>2</v>
      </c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3">
        <f>Neural!C35</f>
        <v>0</v>
      </c>
      <c r="D72" s="6" t="str">
        <f t="shared" si="23"/>
        <v>ATL</v>
      </c>
      <c r="E72" s="6" t="str">
        <f t="shared" si="23"/>
        <v>LAA</v>
      </c>
      <c r="F72" s="6">
        <f t="shared" si="24"/>
        <v>4.3426023024516347</v>
      </c>
      <c r="G72" s="6">
        <f t="shared" si="25"/>
        <v>5.0430417738386897</v>
      </c>
      <c r="H72" s="6">
        <f t="shared" ref="H72" si="35">F72-G72</f>
        <v>-0.70043947138705498</v>
      </c>
      <c r="I72" s="6" t="str">
        <f t="shared" ref="I72" si="36">IF(G72&gt;F72,E72,D72)</f>
        <v>LAA</v>
      </c>
      <c r="J72" s="6">
        <f t="shared" ref="J72" si="37">F72+G72</f>
        <v>9.3856440762903244</v>
      </c>
      <c r="L72" s="10">
        <f>MIN(K30,W31)</f>
        <v>4.3426023024516347</v>
      </c>
      <c r="M72" s="6">
        <f>MIN(K31,W30)</f>
        <v>4.044041543825232</v>
      </c>
      <c r="N72" s="6">
        <f t="shared" si="28"/>
        <v>0.29856075862640274</v>
      </c>
      <c r="O72" s="6" t="str">
        <f t="shared" si="29"/>
        <v>ATL</v>
      </c>
      <c r="P72" s="6">
        <f t="shared" si="30"/>
        <v>8.3866438462768667</v>
      </c>
      <c r="R72" t="s">
        <v>170</v>
      </c>
      <c r="S72" t="s">
        <v>134</v>
      </c>
      <c r="T72">
        <v>3</v>
      </c>
      <c r="AA72"/>
      <c r="AC72" s="6"/>
    </row>
    <row r="73" spans="1:46" ht="15" thickBot="1" x14ac:dyDescent="0.35">
      <c r="B73" s="5">
        <f>Neural!B36</f>
        <v>0</v>
      </c>
      <c r="C73" s="13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3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3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3">
        <f>Neural!C42</f>
        <v>0</v>
      </c>
      <c r="D76" s="6" t="s">
        <v>40</v>
      </c>
      <c r="G76" s="6">
        <f>E76-F76</f>
        <v>0</v>
      </c>
      <c r="R76"/>
      <c r="S76"/>
      <c r="T76"/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4" t="s">
        <v>47</v>
      </c>
      <c r="M77" s="14" t="s">
        <v>118</v>
      </c>
      <c r="N77" s="14" t="s">
        <v>123</v>
      </c>
      <c r="O77" s="14" t="s">
        <v>124</v>
      </c>
      <c r="P77" s="20" t="s">
        <v>48</v>
      </c>
      <c r="Q77" s="14" t="s">
        <v>118</v>
      </c>
      <c r="R77" s="14" t="s">
        <v>123</v>
      </c>
      <c r="S77" s="14" t="s">
        <v>124</v>
      </c>
      <c r="T77" s="20" t="s">
        <v>52</v>
      </c>
      <c r="U77" s="20" t="s">
        <v>53</v>
      </c>
      <c r="V77" s="21" t="s">
        <v>54</v>
      </c>
      <c r="W77" s="21" t="s">
        <v>55</v>
      </c>
      <c r="X77" s="22" t="s">
        <v>116</v>
      </c>
      <c r="Y77" s="22" t="s">
        <v>119</v>
      </c>
      <c r="Z77" s="22" t="s">
        <v>131</v>
      </c>
      <c r="AA77" s="22" t="s">
        <v>130</v>
      </c>
      <c r="AB77" s="22" t="s">
        <v>127</v>
      </c>
      <c r="AC77" s="22" t="s">
        <v>60</v>
      </c>
      <c r="AD77" s="22" t="s">
        <v>14</v>
      </c>
      <c r="AE77" s="21" t="s">
        <v>17</v>
      </c>
      <c r="AF77" s="21" t="s">
        <v>45</v>
      </c>
      <c r="AG77" s="21" t="s">
        <v>46</v>
      </c>
      <c r="AH77" s="22" t="s">
        <v>145</v>
      </c>
      <c r="AI77" s="22" t="s">
        <v>146</v>
      </c>
      <c r="AJ77" s="22" t="s">
        <v>147</v>
      </c>
      <c r="AK77" s="22" t="s">
        <v>116</v>
      </c>
      <c r="AL77" s="22" t="s">
        <v>121</v>
      </c>
      <c r="AM77" s="22" t="s">
        <v>120</v>
      </c>
      <c r="AN77" s="22" t="s">
        <v>128</v>
      </c>
      <c r="AO77" s="22" t="s">
        <v>129</v>
      </c>
      <c r="AP77" s="22" t="s">
        <v>60</v>
      </c>
      <c r="AQ77" s="20" t="s">
        <v>14</v>
      </c>
      <c r="AT77"/>
    </row>
    <row r="78" spans="1:46" x14ac:dyDescent="0.3">
      <c r="D78" s="8" t="str">
        <f t="shared" ref="D78:E91" si="41">D38</f>
        <v>SEA</v>
      </c>
      <c r="E78" s="8" t="str">
        <f t="shared" si="41"/>
        <v>PIT</v>
      </c>
      <c r="F78" s="6">
        <f t="shared" ref="F78:F94" si="42">MAX(L38,L58)</f>
        <v>4.9617502336704336</v>
      </c>
      <c r="G78" s="6">
        <f t="shared" ref="G78:G94" si="43">MIN(M38,M58)</f>
        <v>3.9809053062619628</v>
      </c>
      <c r="H78" s="6">
        <f t="shared" ref="H78:H89" si="44">F78-G78</f>
        <v>0.98084492740847073</v>
      </c>
      <c r="I78" s="6" t="str">
        <f>IF(G78&gt;F78,E78,D78)</f>
        <v>SEA</v>
      </c>
      <c r="J78" s="6">
        <f t="shared" ref="J78:J91" si="45">F78+G78</f>
        <v>8.9426555399323959</v>
      </c>
      <c r="L78" s="14" t="str">
        <f t="shared" ref="L78:L93" si="46">D78</f>
        <v>SEA</v>
      </c>
      <c r="M78" s="14">
        <f>N2</f>
        <v>4.75</v>
      </c>
      <c r="N78" s="14">
        <f>Z2</f>
        <v>4.1500000000000004</v>
      </c>
      <c r="O78" s="14">
        <v>3</v>
      </c>
      <c r="P78" s="14" t="str">
        <f t="shared" ref="P78:P92" si="47">E78</f>
        <v>PIT</v>
      </c>
      <c r="Q78" s="14">
        <f>N3</f>
        <v>4.2</v>
      </c>
      <c r="R78" s="14">
        <f>Z3</f>
        <v>5.0999999999999996</v>
      </c>
      <c r="S78" s="14">
        <v>5</v>
      </c>
      <c r="T78" s="15" t="s">
        <v>220</v>
      </c>
      <c r="U78" s="15" t="s">
        <v>221</v>
      </c>
      <c r="V78" s="32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SEA</v>
      </c>
      <c r="W78" s="33">
        <f t="shared" ref="W78:W92" si="49">(COUNTIF(I38, V78) + COUNTIF(O38, V78) + COUNTIF(I58, V78) + COUNTIF(O58, V78) + COUNTIF(I78, V78))/5</f>
        <v>1</v>
      </c>
      <c r="X78" s="33">
        <f>IF(W78=1, 5, IF(W78=0.8, 4, IF(W78=0.6, 3, IF(W78=0.4, 2, IF(W78=0.2, 1, 0)))))</f>
        <v>5</v>
      </c>
      <c r="Y78" s="33">
        <f>((Q78+N78)/2)-((M78+R78)/2)</f>
        <v>-0.74999999999999911</v>
      </c>
      <c r="Z78" s="33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1.5</v>
      </c>
      <c r="AA78" s="33">
        <f>S78-O78</f>
        <v>2</v>
      </c>
      <c r="AB78" s="33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0</v>
      </c>
      <c r="AC78" s="33">
        <f>SUM(IF(ISNUMBER(X78), X78, 0), IF(ISNUMBER(Z78), Z78, 0), IF(ISNUMBER(AB78), AB78, 0))</f>
        <v>6.5</v>
      </c>
      <c r="AD78" s="33" t="s">
        <v>173</v>
      </c>
      <c r="AE78" s="24">
        <v>8.5</v>
      </c>
      <c r="AF78" s="34" t="str">
        <f t="shared" ref="AF78:AF92" si="50">IF(COUNTIF(J38, "&gt;" &amp; AE78) + COUNTIF(P38, "&gt;" &amp; AE78) + COUNTIF(J58, "&gt;" &amp; AE78) + COUNTIF(J78, "&gt;" &amp; AE78) + COUNTIF(P58, "&gt;" &amp; AE78) &gt;= 3, "Over", "Under")</f>
        <v>Over</v>
      </c>
      <c r="AG78" s="35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0.6</v>
      </c>
      <c r="AH78" s="35">
        <f>J38</f>
        <v>8.6824873992844296</v>
      </c>
      <c r="AI78" s="35">
        <f>P38</f>
        <v>8.9986009240026341</v>
      </c>
      <c r="AJ78" s="35">
        <f>P58</f>
        <v>8.3663738745662215</v>
      </c>
      <c r="AK78" s="35">
        <f t="shared" ref="AK78:AK93" si="52">IF(AG78=1, 5, IF(AG78=0.8, 4, IF(AG78=0.6, 3, IF(AG78=0.4, 2, IF(AG78=0.2, 1, 0)))))</f>
        <v>3</v>
      </c>
      <c r="AL78" s="35">
        <f t="shared" ref="AL78:AL93" si="53">(((N78+Q78)/2)+((M78+R78)/2))-AE78</f>
        <v>0.60000000000000142</v>
      </c>
      <c r="AM78" s="35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0</v>
      </c>
      <c r="AN78" s="35">
        <f t="shared" ref="AN78:AN93" si="55">O78+S78</f>
        <v>8</v>
      </c>
      <c r="AO78" s="35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0</v>
      </c>
      <c r="AP78" s="35">
        <f>SUM(IF(ISNUMBER(AK78), AK78, 0), IF(ISNUMBER(AM78), AM78, 0), IF(ISNUMBER(AO78), AO78, 0))</f>
        <v>3</v>
      </c>
      <c r="AQ78" s="34">
        <v>9</v>
      </c>
      <c r="AT78"/>
    </row>
    <row r="79" spans="1:46" x14ac:dyDescent="0.3">
      <c r="D79" s="8" t="str">
        <f t="shared" si="41"/>
        <v>NYY</v>
      </c>
      <c r="E79" s="8" t="str">
        <f t="shared" si="41"/>
        <v>DET</v>
      </c>
      <c r="F79" s="6">
        <f t="shared" si="42"/>
        <v>6.2457901658754738</v>
      </c>
      <c r="G79" s="6">
        <f t="shared" si="43"/>
        <v>3.3756464183587465</v>
      </c>
      <c r="H79" s="6">
        <f t="shared" si="44"/>
        <v>2.8701437475167273</v>
      </c>
      <c r="I79" s="6" t="str">
        <f t="shared" ref="I79:I91" si="57">IF(G79&gt;F79,E79,D79)</f>
        <v>NYY</v>
      </c>
      <c r="J79" s="6">
        <f t="shared" si="45"/>
        <v>9.6214365842342211</v>
      </c>
      <c r="L79" s="14" t="str">
        <f t="shared" si="46"/>
        <v>NYY</v>
      </c>
      <c r="M79" s="14">
        <f>N4</f>
        <v>6.15</v>
      </c>
      <c r="N79" s="14">
        <f>Z4</f>
        <v>5.5</v>
      </c>
      <c r="O79" s="14">
        <v>3.75</v>
      </c>
      <c r="P79" s="14" t="str">
        <f t="shared" si="47"/>
        <v>DET</v>
      </c>
      <c r="Q79" s="14">
        <f>N5</f>
        <v>3.45</v>
      </c>
      <c r="R79" s="14">
        <f>Z5</f>
        <v>3.9</v>
      </c>
      <c r="S79" s="14">
        <v>1.5</v>
      </c>
      <c r="T79" s="15" t="s">
        <v>222</v>
      </c>
      <c r="U79" s="15" t="s">
        <v>186</v>
      </c>
      <c r="V79" s="32" t="str">
        <f t="shared" si="48"/>
        <v>NYY</v>
      </c>
      <c r="W79" s="33">
        <f t="shared" si="49"/>
        <v>0.8</v>
      </c>
      <c r="X79" s="33">
        <f t="shared" ref="X79:X92" si="58">IF(W79=1, 5, IF(W79=0.8, 4, IF(W79=0.6, 3, IF(W79=0.4, 2, IF(W79=0.2, 1, 0)))))</f>
        <v>4</v>
      </c>
      <c r="Y79" s="33">
        <f t="shared" ref="Y79:Y92" si="59">((Q79+N79)/2)-((M79+R79)/2)</f>
        <v>-0.55000000000000071</v>
      </c>
      <c r="Z79" s="33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33">
        <f>S79-O79</f>
        <v>-2.25</v>
      </c>
      <c r="AB79" s="33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2.5</v>
      </c>
      <c r="AC79" s="33">
        <f t="shared" ref="AC79:AC92" si="62">SUM(IF(ISNUMBER(X79), X79, 0), IF(ISNUMBER(Z79), Z79, 0), IF(ISNUMBER(AB79), AB79, 0))</f>
        <v>7.5</v>
      </c>
      <c r="AD79" s="33" t="s">
        <v>133</v>
      </c>
      <c r="AE79" s="24">
        <v>9.5</v>
      </c>
      <c r="AF79" s="34" t="str">
        <f t="shared" si="50"/>
        <v>Under</v>
      </c>
      <c r="AG79" s="35">
        <f t="shared" si="51"/>
        <v>0.6</v>
      </c>
      <c r="AH79" s="35">
        <f t="shared" ref="AH79:AH93" si="63">J39</f>
        <v>9.4502471266307744</v>
      </c>
      <c r="AI79" s="35">
        <f t="shared" ref="AI79:AI93" si="64">P39</f>
        <v>11.590469199618884</v>
      </c>
      <c r="AJ79" s="35">
        <f t="shared" ref="AJ79:AJ93" si="65">P59</f>
        <v>7.3100250536426614</v>
      </c>
      <c r="AK79" s="35">
        <f t="shared" si="52"/>
        <v>3</v>
      </c>
      <c r="AL79" s="35">
        <f t="shared" si="53"/>
        <v>0</v>
      </c>
      <c r="AM79" s="35">
        <f t="shared" si="54"/>
        <v>0</v>
      </c>
      <c r="AN79" s="35">
        <f t="shared" si="55"/>
        <v>5.25</v>
      </c>
      <c r="AO79" s="35">
        <f t="shared" si="56"/>
        <v>2.5</v>
      </c>
      <c r="AP79" s="35">
        <f t="shared" ref="AP79:AP92" si="66">SUM(IF(ISNUMBER(AK79), AK79, 0), IF(ISNUMBER(AM79), AM79, 0), IF(ISNUMBER(AO79), AO79, 0))</f>
        <v>5.5</v>
      </c>
      <c r="AQ79" s="34">
        <v>4</v>
      </c>
      <c r="AT79"/>
    </row>
    <row r="80" spans="1:46" x14ac:dyDescent="0.3">
      <c r="D80" s="8" t="str">
        <f t="shared" si="41"/>
        <v>TOR</v>
      </c>
      <c r="E80" s="8" t="str">
        <f t="shared" si="41"/>
        <v>CHC</v>
      </c>
      <c r="F80" s="6">
        <f t="shared" si="42"/>
        <v>4.9825703274676529</v>
      </c>
      <c r="G80" s="6">
        <f t="shared" si="43"/>
        <v>4.8249611445540266</v>
      </c>
      <c r="H80" s="6">
        <f t="shared" si="44"/>
        <v>0.15760918291362636</v>
      </c>
      <c r="I80" s="6" t="str">
        <f t="shared" si="57"/>
        <v>TOR</v>
      </c>
      <c r="J80" s="6">
        <f t="shared" si="45"/>
        <v>9.8075314720216795</v>
      </c>
      <c r="L80" s="14" t="str">
        <f t="shared" si="46"/>
        <v>TOR</v>
      </c>
      <c r="M80" s="14">
        <f>N6</f>
        <v>4.95</v>
      </c>
      <c r="N80" s="14">
        <f>Z6</f>
        <v>4.75</v>
      </c>
      <c r="O80" s="14">
        <v>5</v>
      </c>
      <c r="P80" s="14" t="str">
        <f t="shared" si="47"/>
        <v>CHC</v>
      </c>
      <c r="Q80" s="14">
        <f>N7</f>
        <v>4.8499999999999996</v>
      </c>
      <c r="R80" s="14">
        <f>Z7</f>
        <v>4.2</v>
      </c>
      <c r="S80" s="14">
        <v>6</v>
      </c>
      <c r="T80" s="15" t="s">
        <v>223</v>
      </c>
      <c r="U80" s="15" t="s">
        <v>224</v>
      </c>
      <c r="V80" s="34" t="str">
        <f t="shared" si="48"/>
        <v>CHC</v>
      </c>
      <c r="W80" s="35">
        <f t="shared" si="49"/>
        <v>0.6</v>
      </c>
      <c r="X80" s="35">
        <f t="shared" si="58"/>
        <v>3</v>
      </c>
      <c r="Y80" s="35">
        <f t="shared" si="59"/>
        <v>0.22499999999999964</v>
      </c>
      <c r="Z80" s="35">
        <f t="shared" si="60"/>
        <v>0.5</v>
      </c>
      <c r="AA80" s="35">
        <f t="shared" ref="AA80:AA92" si="67">S80-O80</f>
        <v>1</v>
      </c>
      <c r="AB80" s="35">
        <f t="shared" si="61"/>
        <v>0.5</v>
      </c>
      <c r="AC80" s="35">
        <f t="shared" si="62"/>
        <v>4</v>
      </c>
      <c r="AD80" s="35" t="s">
        <v>163</v>
      </c>
      <c r="AE80" s="24">
        <v>7.5</v>
      </c>
      <c r="AF80" s="24" t="str">
        <f t="shared" si="50"/>
        <v>Over</v>
      </c>
      <c r="AG80" s="25">
        <f t="shared" si="51"/>
        <v>1</v>
      </c>
      <c r="AH80" s="25">
        <f t="shared" si="63"/>
        <v>9.3987990867487881</v>
      </c>
      <c r="AI80" s="25">
        <f t="shared" si="64"/>
        <v>9.8233252637954127</v>
      </c>
      <c r="AJ80" s="25">
        <f t="shared" si="65"/>
        <v>8.9742729097021634</v>
      </c>
      <c r="AK80" s="25">
        <f t="shared" si="52"/>
        <v>5</v>
      </c>
      <c r="AL80" s="25">
        <f t="shared" si="53"/>
        <v>1.875</v>
      </c>
      <c r="AM80" s="25">
        <f t="shared" si="54"/>
        <v>1.25</v>
      </c>
      <c r="AN80" s="25">
        <f t="shared" si="55"/>
        <v>11</v>
      </c>
      <c r="AO80" s="25">
        <f t="shared" si="56"/>
        <v>2.5</v>
      </c>
      <c r="AP80" s="25">
        <f t="shared" si="66"/>
        <v>8.75</v>
      </c>
      <c r="AQ80" s="24">
        <v>5</v>
      </c>
      <c r="AR80" s="18"/>
      <c r="AT80"/>
    </row>
    <row r="81" spans="4:46" x14ac:dyDescent="0.3">
      <c r="D81" s="8" t="str">
        <f t="shared" si="41"/>
        <v>ARI</v>
      </c>
      <c r="E81" s="8" t="str">
        <f t="shared" si="41"/>
        <v>TBR</v>
      </c>
      <c r="F81" s="6">
        <f t="shared" si="42"/>
        <v>6.3175228560010668</v>
      </c>
      <c r="G81" s="6">
        <f t="shared" si="43"/>
        <v>3.4402562263857144</v>
      </c>
      <c r="H81" s="6">
        <f t="shared" si="44"/>
        <v>2.8772666296153524</v>
      </c>
      <c r="I81" s="6" t="str">
        <f t="shared" si="57"/>
        <v>ARI</v>
      </c>
      <c r="J81" s="6">
        <f t="shared" si="45"/>
        <v>9.7577790823867812</v>
      </c>
      <c r="L81" s="14" t="str">
        <f t="shared" si="46"/>
        <v>ARI</v>
      </c>
      <c r="M81" s="14">
        <f>N8</f>
        <v>6.95</v>
      </c>
      <c r="N81" s="14">
        <f>Z8</f>
        <v>4.25</v>
      </c>
      <c r="O81" s="14">
        <v>4</v>
      </c>
      <c r="P81" s="14" t="str">
        <f t="shared" si="47"/>
        <v>TBR</v>
      </c>
      <c r="Q81" s="14">
        <f>N9</f>
        <v>3.6</v>
      </c>
      <c r="R81" s="14">
        <f>Z9</f>
        <v>3.15</v>
      </c>
      <c r="S81" s="14">
        <v>5</v>
      </c>
      <c r="T81" s="15" t="s">
        <v>160</v>
      </c>
      <c r="U81" s="15" t="s">
        <v>161</v>
      </c>
      <c r="V81" s="32" t="str">
        <f t="shared" si="48"/>
        <v>ARI</v>
      </c>
      <c r="W81" s="33">
        <f t="shared" si="49"/>
        <v>0.6</v>
      </c>
      <c r="X81" s="33">
        <f t="shared" si="58"/>
        <v>3</v>
      </c>
      <c r="Y81" s="33">
        <f t="shared" si="59"/>
        <v>-1.125</v>
      </c>
      <c r="Z81" s="33">
        <f t="shared" si="60"/>
        <v>2</v>
      </c>
      <c r="AA81" s="33">
        <f t="shared" si="67"/>
        <v>1</v>
      </c>
      <c r="AB81" s="33">
        <f t="shared" si="61"/>
        <v>0</v>
      </c>
      <c r="AC81" s="33">
        <f t="shared" si="62"/>
        <v>5</v>
      </c>
      <c r="AD81" s="33" t="s">
        <v>178</v>
      </c>
      <c r="AE81" s="24">
        <v>7.5</v>
      </c>
      <c r="AF81" s="24" t="str">
        <f t="shared" si="50"/>
        <v>Over</v>
      </c>
      <c r="AG81" s="25">
        <f t="shared" si="51"/>
        <v>0.6</v>
      </c>
      <c r="AH81" s="25">
        <f t="shared" si="63"/>
        <v>8.5542575716790026</v>
      </c>
      <c r="AI81" s="25">
        <f t="shared" si="64"/>
        <v>10.51561733305533</v>
      </c>
      <c r="AJ81" s="25">
        <f t="shared" si="65"/>
        <v>6.5928978103026763</v>
      </c>
      <c r="AK81" s="25">
        <f t="shared" si="52"/>
        <v>3</v>
      </c>
      <c r="AL81" s="25">
        <f t="shared" si="53"/>
        <v>1.4749999999999996</v>
      </c>
      <c r="AM81" s="25">
        <f t="shared" si="54"/>
        <v>1.25</v>
      </c>
      <c r="AN81" s="25">
        <f t="shared" si="55"/>
        <v>9</v>
      </c>
      <c r="AO81" s="25">
        <f t="shared" si="56"/>
        <v>1.25</v>
      </c>
      <c r="AP81" s="25">
        <f t="shared" si="66"/>
        <v>5.5</v>
      </c>
      <c r="AQ81" s="24">
        <v>7</v>
      </c>
      <c r="AT81"/>
    </row>
    <row r="82" spans="4:46" x14ac:dyDescent="0.3">
      <c r="D82" s="8" t="str">
        <f t="shared" si="41"/>
        <v>MIA</v>
      </c>
      <c r="E82" s="8" t="str">
        <f t="shared" si="41"/>
        <v>NYM</v>
      </c>
      <c r="F82" s="6">
        <f t="shared" si="42"/>
        <v>4.3861342858104315</v>
      </c>
      <c r="G82" s="6">
        <f t="shared" si="43"/>
        <v>3.1526415839169619</v>
      </c>
      <c r="H82" s="6">
        <f t="shared" si="44"/>
        <v>1.2334927018934696</v>
      </c>
      <c r="I82" s="6" t="str">
        <f t="shared" si="57"/>
        <v>MIA</v>
      </c>
      <c r="J82" s="6">
        <f t="shared" si="45"/>
        <v>7.5387758697273934</v>
      </c>
      <c r="L82" s="14" t="str">
        <f t="shared" si="46"/>
        <v>MIA</v>
      </c>
      <c r="M82" s="14">
        <f>N10</f>
        <v>4.55</v>
      </c>
      <c r="N82" s="14">
        <f>Z10</f>
        <v>5.5</v>
      </c>
      <c r="O82" s="14">
        <v>4.3600000000000003</v>
      </c>
      <c r="P82" s="14" t="str">
        <f t="shared" si="47"/>
        <v>NYM</v>
      </c>
      <c r="Q82" s="14">
        <f>N11</f>
        <v>4.55</v>
      </c>
      <c r="R82" s="14">
        <f>Z11</f>
        <v>4.4000000000000004</v>
      </c>
      <c r="S82" s="14">
        <v>4.63</v>
      </c>
      <c r="T82" s="15" t="s">
        <v>184</v>
      </c>
      <c r="U82" s="15" t="s">
        <v>185</v>
      </c>
      <c r="V82" s="34" t="str">
        <f t="shared" si="48"/>
        <v>NYM</v>
      </c>
      <c r="W82" s="35">
        <f t="shared" si="49"/>
        <v>0.6</v>
      </c>
      <c r="X82" s="35">
        <f t="shared" si="58"/>
        <v>3</v>
      </c>
      <c r="Y82" s="35">
        <f t="shared" si="59"/>
        <v>0.55000000000000071</v>
      </c>
      <c r="Z82" s="35">
        <f t="shared" si="60"/>
        <v>1</v>
      </c>
      <c r="AA82" s="35">
        <f t="shared" si="67"/>
        <v>0.26999999999999957</v>
      </c>
      <c r="AB82" s="35">
        <f t="shared" si="61"/>
        <v>1</v>
      </c>
      <c r="AC82" s="35">
        <f t="shared" si="62"/>
        <v>5</v>
      </c>
      <c r="AD82" s="35" t="s">
        <v>138</v>
      </c>
      <c r="AE82" s="24">
        <v>8.5</v>
      </c>
      <c r="AF82" s="24" t="str">
        <f t="shared" si="50"/>
        <v>Over</v>
      </c>
      <c r="AG82" s="25">
        <f t="shared" si="51"/>
        <v>0.6</v>
      </c>
      <c r="AH82" s="25">
        <f t="shared" si="63"/>
        <v>9.140112652603408</v>
      </c>
      <c r="AI82" s="25">
        <f t="shared" si="64"/>
        <v>9.7090506897578308</v>
      </c>
      <c r="AJ82" s="25">
        <f t="shared" si="65"/>
        <v>7.3787248885204209</v>
      </c>
      <c r="AK82" s="25">
        <f t="shared" si="52"/>
        <v>3</v>
      </c>
      <c r="AL82" s="25">
        <f t="shared" si="53"/>
        <v>1</v>
      </c>
      <c r="AM82" s="25">
        <f t="shared" si="54"/>
        <v>0</v>
      </c>
      <c r="AN82" s="25">
        <f t="shared" si="55"/>
        <v>8.99</v>
      </c>
      <c r="AO82" s="25">
        <f t="shared" si="56"/>
        <v>0</v>
      </c>
      <c r="AP82" s="25">
        <f t="shared" si="66"/>
        <v>3</v>
      </c>
      <c r="AQ82" s="24">
        <v>4</v>
      </c>
      <c r="AT82"/>
    </row>
    <row r="83" spans="4:46" x14ac:dyDescent="0.3">
      <c r="D83" s="8" t="str">
        <f t="shared" si="41"/>
        <v>WSN</v>
      </c>
      <c r="E83" s="8" t="str">
        <f t="shared" si="41"/>
        <v>PHI</v>
      </c>
      <c r="F83" s="6">
        <f t="shared" si="42"/>
        <v>5.2330944945091327</v>
      </c>
      <c r="G83" s="6">
        <f t="shared" si="43"/>
        <v>4.5102932272420677</v>
      </c>
      <c r="H83" s="6">
        <f t="shared" si="44"/>
        <v>0.72280126726706495</v>
      </c>
      <c r="I83" s="6" t="str">
        <f t="shared" si="57"/>
        <v>WSN</v>
      </c>
      <c r="J83" s="6">
        <f t="shared" si="45"/>
        <v>9.7433877217512013</v>
      </c>
      <c r="L83" s="14" t="str">
        <f t="shared" si="46"/>
        <v>WSN</v>
      </c>
      <c r="M83" s="14">
        <f>N12</f>
        <v>5</v>
      </c>
      <c r="N83" s="14">
        <f>Z12</f>
        <v>6.05</v>
      </c>
      <c r="O83" s="14">
        <v>2.5</v>
      </c>
      <c r="P83" s="14" t="str">
        <f t="shared" si="47"/>
        <v>PHI</v>
      </c>
      <c r="Q83" s="14">
        <f>N13</f>
        <v>4.8499999999999996</v>
      </c>
      <c r="R83" s="14">
        <f>Z13</f>
        <v>5.3</v>
      </c>
      <c r="S83" s="14">
        <v>5.75</v>
      </c>
      <c r="T83" s="15" t="s">
        <v>225</v>
      </c>
      <c r="U83" s="15" t="s">
        <v>226</v>
      </c>
      <c r="V83" s="34" t="str">
        <f t="shared" si="48"/>
        <v>PHI</v>
      </c>
      <c r="W83" s="35">
        <f t="shared" si="49"/>
        <v>0.6</v>
      </c>
      <c r="X83" s="35">
        <f t="shared" si="58"/>
        <v>3</v>
      </c>
      <c r="Y83" s="35">
        <f t="shared" si="59"/>
        <v>0.29999999999999893</v>
      </c>
      <c r="Z83" s="35">
        <f t="shared" si="60"/>
        <v>0.5</v>
      </c>
      <c r="AA83" s="35">
        <f t="shared" si="67"/>
        <v>3.25</v>
      </c>
      <c r="AB83" s="35">
        <f t="shared" si="61"/>
        <v>0.5</v>
      </c>
      <c r="AC83" s="35">
        <f t="shared" si="62"/>
        <v>4</v>
      </c>
      <c r="AD83" s="35" t="s">
        <v>139</v>
      </c>
      <c r="AE83" s="24">
        <v>8.5</v>
      </c>
      <c r="AF83" s="24" t="str">
        <f t="shared" si="50"/>
        <v>Over</v>
      </c>
      <c r="AG83" s="25">
        <f t="shared" si="51"/>
        <v>1</v>
      </c>
      <c r="AH83" s="25">
        <f t="shared" si="63"/>
        <v>10.35956242076958</v>
      </c>
      <c r="AI83" s="25">
        <f t="shared" si="64"/>
        <v>11.176666162873399</v>
      </c>
      <c r="AJ83" s="25">
        <f t="shared" si="65"/>
        <v>9.5424586786657599</v>
      </c>
      <c r="AK83" s="25">
        <f t="shared" si="52"/>
        <v>5</v>
      </c>
      <c r="AL83" s="25">
        <f t="shared" si="53"/>
        <v>2.0999999999999996</v>
      </c>
      <c r="AM83" s="25">
        <f t="shared" si="54"/>
        <v>2.5</v>
      </c>
      <c r="AN83" s="25">
        <f t="shared" si="55"/>
        <v>8.25</v>
      </c>
      <c r="AO83" s="25">
        <f t="shared" si="56"/>
        <v>0</v>
      </c>
      <c r="AP83" s="25">
        <f t="shared" si="66"/>
        <v>7.5</v>
      </c>
      <c r="AQ83" s="24">
        <v>6</v>
      </c>
      <c r="AT83"/>
    </row>
    <row r="84" spans="4:46" x14ac:dyDescent="0.3">
      <c r="D84" s="8" t="str">
        <f t="shared" si="41"/>
        <v>KCR</v>
      </c>
      <c r="E84" s="8" t="str">
        <f t="shared" si="41"/>
        <v>CIN</v>
      </c>
      <c r="F84" s="6">
        <f t="shared" si="42"/>
        <v>5.6245890259778584</v>
      </c>
      <c r="G84" s="6">
        <f t="shared" si="43"/>
        <v>4.2589302380066876</v>
      </c>
      <c r="H84" s="6">
        <f t="shared" si="44"/>
        <v>1.3656587879711708</v>
      </c>
      <c r="I84" s="6" t="str">
        <f t="shared" si="57"/>
        <v>KCR</v>
      </c>
      <c r="J84" s="6">
        <f t="shared" si="45"/>
        <v>9.8835192639845459</v>
      </c>
      <c r="L84" s="14" t="str">
        <f t="shared" si="46"/>
        <v>KCR</v>
      </c>
      <c r="M84" s="14">
        <f>N14</f>
        <v>5.65</v>
      </c>
      <c r="N84" s="14">
        <f>Z14</f>
        <v>4.95</v>
      </c>
      <c r="O84" s="14">
        <v>7</v>
      </c>
      <c r="P84" s="14" t="str">
        <f t="shared" si="47"/>
        <v>CIN</v>
      </c>
      <c r="Q84" s="14">
        <f>N15</f>
        <v>4.4000000000000004</v>
      </c>
      <c r="R84" s="14">
        <f>Z15</f>
        <v>3.9</v>
      </c>
      <c r="S84" s="14">
        <v>1</v>
      </c>
      <c r="T84" s="15" t="s">
        <v>183</v>
      </c>
      <c r="U84" s="15" t="s">
        <v>187</v>
      </c>
      <c r="V84" s="34" t="str">
        <f t="shared" si="48"/>
        <v>KCR</v>
      </c>
      <c r="W84" s="35">
        <f t="shared" si="49"/>
        <v>0.6</v>
      </c>
      <c r="X84" s="35">
        <f t="shared" si="58"/>
        <v>3</v>
      </c>
      <c r="Y84" s="35">
        <f t="shared" si="59"/>
        <v>-9.9999999999999645E-2</v>
      </c>
      <c r="Z84" s="35">
        <f t="shared" si="60"/>
        <v>0.5</v>
      </c>
      <c r="AA84" s="35">
        <f t="shared" si="67"/>
        <v>-6</v>
      </c>
      <c r="AB84" s="35">
        <f t="shared" si="61"/>
        <v>2.5</v>
      </c>
      <c r="AC84" s="35">
        <f t="shared" si="62"/>
        <v>6</v>
      </c>
      <c r="AD84" s="35" t="s">
        <v>177</v>
      </c>
      <c r="AE84" s="24">
        <v>9.5</v>
      </c>
      <c r="AF84" s="24" t="str">
        <f t="shared" si="50"/>
        <v>Under</v>
      </c>
      <c r="AG84" s="25">
        <f t="shared" si="51"/>
        <v>0.6</v>
      </c>
      <c r="AH84" s="25">
        <f t="shared" si="63"/>
        <v>9.3111224731715083</v>
      </c>
      <c r="AI84" s="25">
        <f t="shared" si="64"/>
        <v>10.490761730447392</v>
      </c>
      <c r="AJ84" s="25">
        <f t="shared" si="65"/>
        <v>8.1314832158956261</v>
      </c>
      <c r="AK84" s="25">
        <f t="shared" si="52"/>
        <v>3</v>
      </c>
      <c r="AL84" s="25">
        <f t="shared" si="53"/>
        <v>-4.9999999999998934E-2</v>
      </c>
      <c r="AM84" s="25">
        <f t="shared" si="54"/>
        <v>0</v>
      </c>
      <c r="AN84" s="25">
        <f t="shared" si="55"/>
        <v>8</v>
      </c>
      <c r="AO84" s="25">
        <f t="shared" si="56"/>
        <v>1.25</v>
      </c>
      <c r="AP84" s="25">
        <f t="shared" si="66"/>
        <v>4.25</v>
      </c>
      <c r="AQ84" s="24">
        <v>14</v>
      </c>
      <c r="AT84"/>
    </row>
    <row r="85" spans="4:46" x14ac:dyDescent="0.3">
      <c r="D85" s="8" t="str">
        <f t="shared" si="41"/>
        <v>BOS</v>
      </c>
      <c r="E85" s="8" t="str">
        <f t="shared" si="41"/>
        <v>BAL</v>
      </c>
      <c r="F85" s="6">
        <f t="shared" si="42"/>
        <v>6.2216084368898459</v>
      </c>
      <c r="G85" s="6">
        <f t="shared" si="43"/>
        <v>5.8691822595881797</v>
      </c>
      <c r="H85" s="6">
        <f t="shared" si="44"/>
        <v>0.35242617730166614</v>
      </c>
      <c r="I85" s="6" t="str">
        <f t="shared" si="57"/>
        <v>BOS</v>
      </c>
      <c r="J85" s="6">
        <f t="shared" si="45"/>
        <v>12.090790696478026</v>
      </c>
      <c r="L85" s="14" t="str">
        <f t="shared" si="46"/>
        <v>BOS</v>
      </c>
      <c r="M85" s="14">
        <f>N16</f>
        <v>6.35</v>
      </c>
      <c r="N85" s="14">
        <f>Z16</f>
        <v>6.65</v>
      </c>
      <c r="O85" s="14">
        <v>4.375</v>
      </c>
      <c r="P85" s="14" t="str">
        <f t="shared" si="47"/>
        <v>BAL</v>
      </c>
      <c r="Q85" s="14">
        <f>N17</f>
        <v>5.75</v>
      </c>
      <c r="R85" s="14">
        <f>Z17</f>
        <v>5.35</v>
      </c>
      <c r="S85" s="14">
        <v>7.25</v>
      </c>
      <c r="T85" s="15" t="s">
        <v>183</v>
      </c>
      <c r="U85" s="15" t="s">
        <v>187</v>
      </c>
      <c r="V85" s="32" t="str">
        <f t="shared" si="48"/>
        <v>BAL</v>
      </c>
      <c r="W85" s="33">
        <f t="shared" si="49"/>
        <v>0.8</v>
      </c>
      <c r="X85" s="33">
        <f t="shared" si="58"/>
        <v>4</v>
      </c>
      <c r="Y85" s="33">
        <f t="shared" si="59"/>
        <v>0.35000000000000053</v>
      </c>
      <c r="Z85" s="33">
        <f t="shared" si="60"/>
        <v>1</v>
      </c>
      <c r="AA85" s="33">
        <f t="shared" si="67"/>
        <v>2.875</v>
      </c>
      <c r="AB85" s="33">
        <f t="shared" si="61"/>
        <v>1</v>
      </c>
      <c r="AC85" s="33">
        <f t="shared" si="62"/>
        <v>6</v>
      </c>
      <c r="AD85" s="33" t="s">
        <v>157</v>
      </c>
      <c r="AE85" s="26">
        <v>9.5</v>
      </c>
      <c r="AF85" s="26" t="str">
        <f t="shared" si="50"/>
        <v>Over</v>
      </c>
      <c r="AG85" s="31">
        <f t="shared" si="51"/>
        <v>1</v>
      </c>
      <c r="AH85" s="31">
        <f t="shared" si="63"/>
        <v>11.677096884923472</v>
      </c>
      <c r="AI85" s="31">
        <f t="shared" si="64"/>
        <v>12.497781884507054</v>
      </c>
      <c r="AJ85" s="31">
        <f t="shared" si="65"/>
        <v>10.856411885339892</v>
      </c>
      <c r="AK85" s="31">
        <f t="shared" si="52"/>
        <v>5</v>
      </c>
      <c r="AL85" s="31">
        <f t="shared" si="53"/>
        <v>2.5500000000000007</v>
      </c>
      <c r="AM85" s="31">
        <f t="shared" si="54"/>
        <v>2.5</v>
      </c>
      <c r="AN85" s="31">
        <f t="shared" si="55"/>
        <v>11.625</v>
      </c>
      <c r="AO85" s="31">
        <f t="shared" si="56"/>
        <v>2.5</v>
      </c>
      <c r="AP85" s="31">
        <f t="shared" si="66"/>
        <v>10</v>
      </c>
      <c r="AQ85" s="24">
        <v>6</v>
      </c>
      <c r="AT85"/>
    </row>
    <row r="86" spans="4:46" x14ac:dyDescent="0.3">
      <c r="D86" s="8" t="str">
        <f t="shared" si="41"/>
        <v>MIN</v>
      </c>
      <c r="E86" s="8" t="str">
        <f t="shared" si="41"/>
        <v>TEX</v>
      </c>
      <c r="F86" s="6">
        <f t="shared" si="42"/>
        <v>6.2505375019680889</v>
      </c>
      <c r="G86" s="6">
        <f t="shared" si="43"/>
        <v>3.9475002446789853</v>
      </c>
      <c r="H86" s="6">
        <f t="shared" si="44"/>
        <v>2.3030372572891036</v>
      </c>
      <c r="I86" s="6" t="str">
        <f t="shared" si="57"/>
        <v>MIN</v>
      </c>
      <c r="J86" s="6">
        <f t="shared" si="45"/>
        <v>10.198037746647074</v>
      </c>
      <c r="L86" s="12" t="str">
        <f t="shared" si="46"/>
        <v>MIN</v>
      </c>
      <c r="M86" s="14">
        <f>N18</f>
        <v>4.8499999999999996</v>
      </c>
      <c r="N86" s="14">
        <f>Z18</f>
        <v>4</v>
      </c>
      <c r="O86" s="14">
        <v>3.4</v>
      </c>
      <c r="P86" s="12" t="str">
        <f t="shared" si="47"/>
        <v>TEX</v>
      </c>
      <c r="Q86" s="14">
        <f>N19</f>
        <v>4.0999999999999996</v>
      </c>
      <c r="R86" s="14">
        <f>Z19</f>
        <v>6.2</v>
      </c>
      <c r="S86" s="14">
        <v>3.2</v>
      </c>
      <c r="T86" s="15" t="s">
        <v>144</v>
      </c>
      <c r="U86" s="15" t="s">
        <v>143</v>
      </c>
      <c r="V86" s="34" t="str">
        <f t="shared" si="48"/>
        <v>MIN</v>
      </c>
      <c r="W86" s="35">
        <f t="shared" si="49"/>
        <v>1</v>
      </c>
      <c r="X86" s="35">
        <f t="shared" si="58"/>
        <v>5</v>
      </c>
      <c r="Y86" s="35">
        <f t="shared" si="59"/>
        <v>-1.4750000000000005</v>
      </c>
      <c r="Z86" s="35">
        <f t="shared" si="60"/>
        <v>2</v>
      </c>
      <c r="AA86" s="35">
        <f t="shared" si="67"/>
        <v>-0.19999999999999973</v>
      </c>
      <c r="AB86" s="35">
        <f t="shared" si="61"/>
        <v>0.5</v>
      </c>
      <c r="AC86" s="35">
        <f t="shared" si="62"/>
        <v>7.5</v>
      </c>
      <c r="AD86" s="35" t="s">
        <v>36</v>
      </c>
      <c r="AE86" s="24">
        <v>8.5</v>
      </c>
      <c r="AF86" s="24" t="str">
        <f t="shared" si="50"/>
        <v>Over</v>
      </c>
      <c r="AG86" s="25">
        <f t="shared" si="51"/>
        <v>0.6</v>
      </c>
      <c r="AH86" s="25">
        <f t="shared" si="63"/>
        <v>9.2997034549817954</v>
      </c>
      <c r="AI86" s="25">
        <f t="shared" si="64"/>
        <v>10.239254313151172</v>
      </c>
      <c r="AJ86" s="25">
        <f t="shared" si="65"/>
        <v>8.3601525968124193</v>
      </c>
      <c r="AK86" s="25">
        <f t="shared" si="52"/>
        <v>3</v>
      </c>
      <c r="AL86" s="25">
        <f t="shared" si="53"/>
        <v>1.0749999999999993</v>
      </c>
      <c r="AM86" s="25">
        <f t="shared" si="54"/>
        <v>1.25</v>
      </c>
      <c r="AN86" s="25">
        <f t="shared" si="55"/>
        <v>6.6</v>
      </c>
      <c r="AO86" s="25">
        <f t="shared" si="56"/>
        <v>0</v>
      </c>
      <c r="AP86" s="25">
        <f t="shared" si="66"/>
        <v>4.25</v>
      </c>
      <c r="AQ86" s="24">
        <v>7</v>
      </c>
      <c r="AT86"/>
    </row>
    <row r="87" spans="4:46" x14ac:dyDescent="0.3">
      <c r="D87" s="8" t="str">
        <f t="shared" si="41"/>
        <v>SFG</v>
      </c>
      <c r="E87" s="8" t="str">
        <f t="shared" si="41"/>
        <v>OAK</v>
      </c>
      <c r="F87" s="6">
        <f t="shared" si="42"/>
        <v>4.3320584127914987</v>
      </c>
      <c r="G87" s="6">
        <f t="shared" si="43"/>
        <v>3.4161083702111359</v>
      </c>
      <c r="H87" s="6">
        <f t="shared" si="44"/>
        <v>0.91595004258036283</v>
      </c>
      <c r="I87" s="6" t="str">
        <f t="shared" si="57"/>
        <v>SFG</v>
      </c>
      <c r="J87" s="6">
        <f t="shared" si="45"/>
        <v>7.7481667830026346</v>
      </c>
      <c r="L87" s="12" t="str">
        <f>D87</f>
        <v>SFG</v>
      </c>
      <c r="M87" s="14">
        <f>N20</f>
        <v>4.45</v>
      </c>
      <c r="N87" s="14">
        <f>Z20</f>
        <v>3.45</v>
      </c>
      <c r="O87" s="14">
        <v>1.5</v>
      </c>
      <c r="P87" s="12" t="str">
        <f t="shared" si="47"/>
        <v>OAK</v>
      </c>
      <c r="Q87" s="14">
        <f>N21</f>
        <v>3.9</v>
      </c>
      <c r="R87" s="14">
        <f>Z21</f>
        <v>4.1500000000000004</v>
      </c>
      <c r="S87" s="14">
        <v>2.5</v>
      </c>
      <c r="T87" s="15" t="s">
        <v>187</v>
      </c>
      <c r="U87" s="15" t="s">
        <v>183</v>
      </c>
      <c r="V87" s="32" t="str">
        <f t="shared" si="48"/>
        <v>SFG</v>
      </c>
      <c r="W87" s="33">
        <f t="shared" si="49"/>
        <v>1</v>
      </c>
      <c r="X87" s="33">
        <f t="shared" si="58"/>
        <v>5</v>
      </c>
      <c r="Y87" s="33">
        <f t="shared" si="59"/>
        <v>-0.62500000000000089</v>
      </c>
      <c r="Z87" s="33">
        <f t="shared" si="60"/>
        <v>1</v>
      </c>
      <c r="AA87" s="33">
        <f t="shared" si="67"/>
        <v>1</v>
      </c>
      <c r="AB87" s="33">
        <f t="shared" si="61"/>
        <v>0</v>
      </c>
      <c r="AC87" s="33">
        <f t="shared" si="62"/>
        <v>6</v>
      </c>
      <c r="AD87" s="33" t="s">
        <v>207</v>
      </c>
      <c r="AE87" s="24">
        <v>7.5</v>
      </c>
      <c r="AF87" s="24" t="str">
        <f t="shared" si="50"/>
        <v>Over</v>
      </c>
      <c r="AG87" s="25">
        <f t="shared" si="51"/>
        <v>0.8</v>
      </c>
      <c r="AH87" s="25">
        <f t="shared" si="63"/>
        <v>7.8459253946786438</v>
      </c>
      <c r="AI87" s="25">
        <f t="shared" si="64"/>
        <v>8.2728863712854999</v>
      </c>
      <c r="AJ87" s="25">
        <f t="shared" si="65"/>
        <v>7.4189644180717886</v>
      </c>
      <c r="AK87" s="25">
        <f t="shared" si="52"/>
        <v>4</v>
      </c>
      <c r="AL87" s="25">
        <f t="shared" si="53"/>
        <v>0.47500000000000053</v>
      </c>
      <c r="AM87" s="25">
        <f t="shared" si="54"/>
        <v>0</v>
      </c>
      <c r="AN87" s="25">
        <f t="shared" si="55"/>
        <v>4</v>
      </c>
      <c r="AO87" s="25">
        <f t="shared" si="56"/>
        <v>0</v>
      </c>
      <c r="AP87" s="25">
        <f t="shared" si="66"/>
        <v>4</v>
      </c>
      <c r="AQ87" s="24">
        <v>2</v>
      </c>
      <c r="AT87"/>
    </row>
    <row r="88" spans="4:46" x14ac:dyDescent="0.3">
      <c r="D88" s="8" t="str">
        <f t="shared" si="41"/>
        <v>CHW</v>
      </c>
      <c r="E88" s="8" t="str">
        <f t="shared" si="41"/>
        <v>HOU</v>
      </c>
      <c r="F88" s="6">
        <f t="shared" si="42"/>
        <v>3.2756825234430975</v>
      </c>
      <c r="G88" s="6">
        <f t="shared" si="43"/>
        <v>4.2616495918294319</v>
      </c>
      <c r="H88" s="6">
        <f t="shared" si="44"/>
        <v>-0.98596706838633441</v>
      </c>
      <c r="I88" s="6" t="str">
        <f t="shared" si="57"/>
        <v>HOU</v>
      </c>
      <c r="J88" s="6">
        <f t="shared" si="45"/>
        <v>7.5373321152725294</v>
      </c>
      <c r="L88" s="28" t="str">
        <f t="shared" si="46"/>
        <v>CHW</v>
      </c>
      <c r="M88" s="29">
        <f>N22</f>
        <v>3.3</v>
      </c>
      <c r="N88" s="29">
        <f>Z22</f>
        <v>6.2</v>
      </c>
      <c r="O88" s="29">
        <v>2.75</v>
      </c>
      <c r="P88" s="28" t="str">
        <f t="shared" si="47"/>
        <v>HOU</v>
      </c>
      <c r="Q88" s="29">
        <f>N23</f>
        <v>4.3499999999999996</v>
      </c>
      <c r="R88" s="29">
        <f>Z23</f>
        <v>3.3</v>
      </c>
      <c r="S88" s="29">
        <v>3.25</v>
      </c>
      <c r="T88" s="30" t="s">
        <v>227</v>
      </c>
      <c r="U88" s="30" t="s">
        <v>228</v>
      </c>
      <c r="V88" s="34" t="str">
        <f t="shared" si="48"/>
        <v>HOU</v>
      </c>
      <c r="W88" s="35">
        <f t="shared" si="49"/>
        <v>1</v>
      </c>
      <c r="X88" s="35">
        <f t="shared" si="58"/>
        <v>5</v>
      </c>
      <c r="Y88" s="35">
        <f t="shared" si="59"/>
        <v>1.9750000000000005</v>
      </c>
      <c r="Z88" s="35">
        <f t="shared" si="60"/>
        <v>2.5</v>
      </c>
      <c r="AA88" s="35">
        <f t="shared" si="67"/>
        <v>0.5</v>
      </c>
      <c r="AB88" s="35">
        <f t="shared" si="61"/>
        <v>2.5</v>
      </c>
      <c r="AC88" s="35">
        <f t="shared" si="62"/>
        <v>10</v>
      </c>
      <c r="AD88" s="35" t="s">
        <v>168</v>
      </c>
      <c r="AE88" s="24">
        <v>8.5</v>
      </c>
      <c r="AF88" s="34" t="str">
        <f t="shared" si="50"/>
        <v>Under</v>
      </c>
      <c r="AG88" s="35">
        <f t="shared" si="51"/>
        <v>0.6</v>
      </c>
      <c r="AH88" s="35">
        <f t="shared" si="63"/>
        <v>8.448618824594277</v>
      </c>
      <c r="AI88" s="35">
        <f t="shared" si="64"/>
        <v>9.3608559668980185</v>
      </c>
      <c r="AJ88" s="35">
        <f t="shared" si="65"/>
        <v>7.5363816822905338</v>
      </c>
      <c r="AK88" s="35">
        <f t="shared" si="52"/>
        <v>3</v>
      </c>
      <c r="AL88" s="35">
        <f t="shared" si="53"/>
        <v>7.4999999999999289E-2</v>
      </c>
      <c r="AM88" s="35">
        <f t="shared" si="54"/>
        <v>0</v>
      </c>
      <c r="AN88" s="35">
        <f t="shared" si="55"/>
        <v>6</v>
      </c>
      <c r="AO88" s="35">
        <f t="shared" si="56"/>
        <v>2.5</v>
      </c>
      <c r="AP88" s="35">
        <f t="shared" si="66"/>
        <v>5.5</v>
      </c>
      <c r="AQ88" s="34">
        <v>7</v>
      </c>
      <c r="AT88"/>
    </row>
    <row r="89" spans="4:46" x14ac:dyDescent="0.3">
      <c r="D89" s="8" t="str">
        <f t="shared" si="41"/>
        <v>CLE</v>
      </c>
      <c r="E89" s="8" t="str">
        <f t="shared" si="41"/>
        <v>MIL</v>
      </c>
      <c r="F89" s="6">
        <f t="shared" si="42"/>
        <v>4.385618709402312</v>
      </c>
      <c r="G89" s="6">
        <f t="shared" si="43"/>
        <v>4.2567234969739243</v>
      </c>
      <c r="H89" s="6">
        <f t="shared" si="44"/>
        <v>0.12889521242838775</v>
      </c>
      <c r="I89" s="6" t="str">
        <f t="shared" si="57"/>
        <v>CLE</v>
      </c>
      <c r="J89" s="6">
        <f t="shared" si="45"/>
        <v>8.6423422063762363</v>
      </c>
      <c r="L89" s="14" t="str">
        <f t="shared" si="46"/>
        <v>CLE</v>
      </c>
      <c r="M89" s="14">
        <f>N24</f>
        <v>4.55</v>
      </c>
      <c r="N89" s="14">
        <f>Z24</f>
        <v>4.3499999999999996</v>
      </c>
      <c r="O89" s="14">
        <v>3</v>
      </c>
      <c r="P89" s="14" t="str">
        <f>E89</f>
        <v>MIL</v>
      </c>
      <c r="Q89" s="14">
        <f>N25</f>
        <v>5.15</v>
      </c>
      <c r="R89" s="14">
        <f>Z25</f>
        <v>4.2</v>
      </c>
      <c r="S89" s="14">
        <v>5</v>
      </c>
      <c r="T89" s="15" t="s">
        <v>144</v>
      </c>
      <c r="U89" s="15" t="s">
        <v>143</v>
      </c>
      <c r="V89" s="34" t="str">
        <f t="shared" si="48"/>
        <v>MIL</v>
      </c>
      <c r="W89" s="35">
        <f t="shared" si="49"/>
        <v>0.8</v>
      </c>
      <c r="X89" s="35">
        <f t="shared" si="58"/>
        <v>4</v>
      </c>
      <c r="Y89" s="35">
        <f t="shared" si="59"/>
        <v>0.375</v>
      </c>
      <c r="Z89" s="35">
        <f t="shared" si="60"/>
        <v>1</v>
      </c>
      <c r="AA89" s="35">
        <f t="shared" si="67"/>
        <v>2</v>
      </c>
      <c r="AB89" s="35">
        <f t="shared" si="61"/>
        <v>1</v>
      </c>
      <c r="AC89" s="35">
        <f t="shared" si="62"/>
        <v>6</v>
      </c>
      <c r="AD89" s="35" t="s">
        <v>137</v>
      </c>
      <c r="AE89" s="24">
        <v>7.5</v>
      </c>
      <c r="AF89" s="24" t="str">
        <f t="shared" si="50"/>
        <v>Over</v>
      </c>
      <c r="AG89" s="25">
        <f t="shared" si="51"/>
        <v>1</v>
      </c>
      <c r="AH89" s="25">
        <f t="shared" si="63"/>
        <v>8.946136544284693</v>
      </c>
      <c r="AI89" s="25">
        <f t="shared" si="64"/>
        <v>9.4032545496723881</v>
      </c>
      <c r="AJ89" s="25">
        <f t="shared" si="65"/>
        <v>8.4890185388969961</v>
      </c>
      <c r="AK89" s="25">
        <f t="shared" si="52"/>
        <v>5</v>
      </c>
      <c r="AL89" s="25">
        <f t="shared" si="53"/>
        <v>1.625</v>
      </c>
      <c r="AM89" s="25">
        <f t="shared" si="54"/>
        <v>1.25</v>
      </c>
      <c r="AN89" s="25">
        <f t="shared" si="55"/>
        <v>8</v>
      </c>
      <c r="AO89" s="25">
        <f t="shared" si="56"/>
        <v>0</v>
      </c>
      <c r="AP89" s="25">
        <f t="shared" si="66"/>
        <v>6.25</v>
      </c>
      <c r="AQ89" s="24">
        <v>3</v>
      </c>
      <c r="AT89"/>
    </row>
    <row r="90" spans="4:46" x14ac:dyDescent="0.3">
      <c r="D90" s="8" t="str">
        <f t="shared" si="41"/>
        <v>LAD</v>
      </c>
      <c r="E90" s="8" t="str">
        <f t="shared" si="41"/>
        <v>STL</v>
      </c>
      <c r="F90" s="6">
        <f t="shared" si="42"/>
        <v>5.3729397607940221</v>
      </c>
      <c r="G90" s="6">
        <f t="shared" si="43"/>
        <v>4.2500792504930001</v>
      </c>
      <c r="H90" s="6">
        <f t="shared" ref="H90:H91" si="68">F90-G90</f>
        <v>1.1228605103010221</v>
      </c>
      <c r="I90" s="6" t="str">
        <f t="shared" si="57"/>
        <v>LAD</v>
      </c>
      <c r="J90" s="6">
        <f t="shared" si="45"/>
        <v>9.6230190112870222</v>
      </c>
      <c r="L90" s="28" t="str">
        <f t="shared" si="46"/>
        <v>LAD</v>
      </c>
      <c r="M90" s="29">
        <f>N26</f>
        <v>4.95</v>
      </c>
      <c r="N90" s="29">
        <f>Z26</f>
        <v>4.5</v>
      </c>
      <c r="O90" s="29">
        <v>6</v>
      </c>
      <c r="P90" s="28" t="str">
        <f t="shared" si="47"/>
        <v>STL</v>
      </c>
      <c r="Q90" s="29">
        <f>N27</f>
        <v>4.2</v>
      </c>
      <c r="R90" s="29">
        <f>Z27</f>
        <v>5.6</v>
      </c>
      <c r="S90" s="29">
        <v>3.5</v>
      </c>
      <c r="T90" s="30" t="s">
        <v>143</v>
      </c>
      <c r="U90" s="30" t="s">
        <v>144</v>
      </c>
      <c r="V90" s="32" t="str">
        <f t="shared" si="48"/>
        <v>LAD</v>
      </c>
      <c r="W90" s="33">
        <f t="shared" si="49"/>
        <v>1</v>
      </c>
      <c r="X90" s="33">
        <f t="shared" si="58"/>
        <v>5</v>
      </c>
      <c r="Y90" s="33">
        <f t="shared" si="59"/>
        <v>-0.92500000000000071</v>
      </c>
      <c r="Z90" s="33">
        <f t="shared" si="60"/>
        <v>1.5</v>
      </c>
      <c r="AA90" s="33">
        <f t="shared" si="67"/>
        <v>-2.5</v>
      </c>
      <c r="AB90" s="33">
        <f t="shared" si="61"/>
        <v>2.5</v>
      </c>
      <c r="AC90" s="33">
        <f t="shared" si="62"/>
        <v>9</v>
      </c>
      <c r="AD90" s="33" t="s">
        <v>175</v>
      </c>
      <c r="AE90" s="24">
        <v>9.5</v>
      </c>
      <c r="AF90" s="34" t="str">
        <f t="shared" si="50"/>
        <v>Under</v>
      </c>
      <c r="AG90" s="35">
        <f t="shared" si="51"/>
        <v>0.6</v>
      </c>
      <c r="AH90" s="35">
        <f t="shared" si="63"/>
        <v>9.4793959261352096</v>
      </c>
      <c r="AI90" s="35">
        <f t="shared" si="64"/>
        <v>9.7396329272785529</v>
      </c>
      <c r="AJ90" s="35">
        <f t="shared" si="65"/>
        <v>9.2191589249918664</v>
      </c>
      <c r="AK90" s="35">
        <f t="shared" si="52"/>
        <v>3</v>
      </c>
      <c r="AL90" s="35">
        <f t="shared" si="53"/>
        <v>0.125</v>
      </c>
      <c r="AM90" s="35">
        <f t="shared" si="54"/>
        <v>0</v>
      </c>
      <c r="AN90" s="35">
        <f t="shared" si="55"/>
        <v>9.5</v>
      </c>
      <c r="AO90" s="35">
        <f t="shared" si="56"/>
        <v>0</v>
      </c>
      <c r="AP90" s="35">
        <f t="shared" si="66"/>
        <v>3</v>
      </c>
      <c r="AQ90" s="34">
        <v>7</v>
      </c>
      <c r="AT90"/>
    </row>
    <row r="91" spans="4:46" x14ac:dyDescent="0.3">
      <c r="D91" s="8" t="str">
        <f t="shared" si="41"/>
        <v>SDP</v>
      </c>
      <c r="E91" s="8" t="str">
        <f t="shared" si="41"/>
        <v>COL</v>
      </c>
      <c r="F91" s="6">
        <f t="shared" si="42"/>
        <v>5.9631381187032977</v>
      </c>
      <c r="G91" s="6">
        <f t="shared" si="43"/>
        <v>3.8413346676770792</v>
      </c>
      <c r="H91" s="6">
        <f t="shared" si="68"/>
        <v>2.1218034510262185</v>
      </c>
      <c r="I91" s="6" t="str">
        <f t="shared" si="57"/>
        <v>SDP</v>
      </c>
      <c r="J91" s="6">
        <f t="shared" si="45"/>
        <v>9.8044727863803764</v>
      </c>
      <c r="L91" s="12" t="str">
        <f t="shared" si="46"/>
        <v>SDP</v>
      </c>
      <c r="M91" s="14">
        <f>N28</f>
        <v>6.2</v>
      </c>
      <c r="N91" s="14">
        <f>Z28</f>
        <v>3.75</v>
      </c>
      <c r="O91" s="14">
        <v>4.18</v>
      </c>
      <c r="P91" s="12" t="str">
        <f t="shared" si="47"/>
        <v>COL</v>
      </c>
      <c r="Q91" s="14">
        <f>N29</f>
        <v>4.1500000000000004</v>
      </c>
      <c r="R91" s="14">
        <f>Z29</f>
        <v>5.95</v>
      </c>
      <c r="S91" s="14">
        <v>5</v>
      </c>
      <c r="T91" s="15" t="s">
        <v>181</v>
      </c>
      <c r="U91" s="15" t="s">
        <v>182</v>
      </c>
      <c r="V91" s="34" t="str">
        <f t="shared" si="48"/>
        <v>SDP</v>
      </c>
      <c r="W91" s="35">
        <f t="shared" si="49"/>
        <v>1</v>
      </c>
      <c r="X91" s="35">
        <f t="shared" si="58"/>
        <v>5</v>
      </c>
      <c r="Y91" s="35">
        <f t="shared" si="59"/>
        <v>-2.125</v>
      </c>
      <c r="Z91" s="35">
        <f t="shared" si="60"/>
        <v>2.5</v>
      </c>
      <c r="AA91" s="35">
        <f t="shared" si="67"/>
        <v>0.82000000000000028</v>
      </c>
      <c r="AB91" s="35">
        <f t="shared" si="61"/>
        <v>0</v>
      </c>
      <c r="AC91" s="35">
        <f t="shared" si="62"/>
        <v>7.5</v>
      </c>
      <c r="AD91" s="35" t="s">
        <v>180</v>
      </c>
      <c r="AE91" s="24">
        <v>10.5</v>
      </c>
      <c r="AF91" s="24" t="str">
        <f t="shared" si="50"/>
        <v>Under</v>
      </c>
      <c r="AG91" s="25">
        <f t="shared" si="51"/>
        <v>1</v>
      </c>
      <c r="AH91" s="25">
        <f t="shared" si="63"/>
        <v>9.9362160007950191</v>
      </c>
      <c r="AI91" s="25">
        <f t="shared" si="64"/>
        <v>10.155726142743935</v>
      </c>
      <c r="AJ91" s="25">
        <f t="shared" si="65"/>
        <v>9.7167058588461028</v>
      </c>
      <c r="AK91" s="25">
        <f t="shared" si="52"/>
        <v>5</v>
      </c>
      <c r="AL91" s="25">
        <f t="shared" si="53"/>
        <v>-0.47499999999999964</v>
      </c>
      <c r="AM91" s="25">
        <f t="shared" si="54"/>
        <v>0</v>
      </c>
      <c r="AN91" s="25">
        <f t="shared" si="55"/>
        <v>9.18</v>
      </c>
      <c r="AO91" s="25">
        <f t="shared" si="56"/>
        <v>1.25</v>
      </c>
      <c r="AP91" s="25">
        <f t="shared" si="66"/>
        <v>6.25</v>
      </c>
      <c r="AQ91" s="24">
        <v>11</v>
      </c>
      <c r="AT91"/>
    </row>
    <row r="92" spans="4:46" x14ac:dyDescent="0.3">
      <c r="D92" s="6" t="str">
        <f>D72</f>
        <v>ATL</v>
      </c>
      <c r="E92" s="6" t="str">
        <f>E72</f>
        <v>LAA</v>
      </c>
      <c r="F92" s="6">
        <f t="shared" si="42"/>
        <v>4.9227690997175992</v>
      </c>
      <c r="G92" s="6">
        <f t="shared" si="43"/>
        <v>4.044041543825232</v>
      </c>
      <c r="H92" s="6">
        <f t="shared" ref="H92" si="69">F92-G92</f>
        <v>0.87872755589236728</v>
      </c>
      <c r="I92" s="6" t="str">
        <f t="shared" ref="I92" si="70">IF(G92&gt;F92,E92,D92)</f>
        <v>ATL</v>
      </c>
      <c r="J92" s="6">
        <f t="shared" ref="J92" si="71">F92+G92</f>
        <v>8.9668106435428321</v>
      </c>
      <c r="L92" s="12" t="str">
        <f t="shared" si="46"/>
        <v>ATL</v>
      </c>
      <c r="M92" s="14">
        <f>N30</f>
        <v>4.75</v>
      </c>
      <c r="N92" s="14">
        <f>Z30</f>
        <v>5</v>
      </c>
      <c r="O92" s="14">
        <v>2</v>
      </c>
      <c r="P92" s="12" t="str">
        <f t="shared" si="47"/>
        <v>LAA</v>
      </c>
      <c r="Q92" s="14">
        <f>N31</f>
        <v>4.05</v>
      </c>
      <c r="R92" s="14">
        <f>Z31</f>
        <v>4.45</v>
      </c>
      <c r="S92" s="14">
        <v>3</v>
      </c>
      <c r="T92" s="15" t="s">
        <v>226</v>
      </c>
      <c r="U92" s="15" t="s">
        <v>225</v>
      </c>
      <c r="V92" s="34" t="str">
        <f t="shared" si="48"/>
        <v>ATL</v>
      </c>
      <c r="W92" s="35">
        <f t="shared" si="49"/>
        <v>0.6</v>
      </c>
      <c r="X92" s="35">
        <f t="shared" si="58"/>
        <v>3</v>
      </c>
      <c r="Y92" s="35">
        <f t="shared" si="59"/>
        <v>-7.4999999999999289E-2</v>
      </c>
      <c r="Z92" s="35">
        <f t="shared" si="60"/>
        <v>0.5</v>
      </c>
      <c r="AA92" s="35">
        <f t="shared" si="67"/>
        <v>1</v>
      </c>
      <c r="AB92" s="35">
        <f t="shared" si="61"/>
        <v>0</v>
      </c>
      <c r="AC92" s="35">
        <f t="shared" si="62"/>
        <v>3.5</v>
      </c>
      <c r="AD92" s="35" t="s">
        <v>134</v>
      </c>
      <c r="AE92" s="24">
        <v>8.5</v>
      </c>
      <c r="AF92" s="34" t="str">
        <f t="shared" si="50"/>
        <v>Over</v>
      </c>
      <c r="AG92" s="35">
        <f t="shared" si="51"/>
        <v>0.8</v>
      </c>
      <c r="AH92" s="35">
        <f t="shared" si="63"/>
        <v>9.1762273599165773</v>
      </c>
      <c r="AI92" s="35">
        <f t="shared" si="64"/>
        <v>9.9658108735562898</v>
      </c>
      <c r="AJ92" s="35">
        <f t="shared" si="65"/>
        <v>8.3866438462768667</v>
      </c>
      <c r="AK92" s="35">
        <f t="shared" si="52"/>
        <v>4</v>
      </c>
      <c r="AL92" s="35">
        <f t="shared" si="53"/>
        <v>0.625</v>
      </c>
      <c r="AM92" s="35">
        <f t="shared" si="54"/>
        <v>0</v>
      </c>
      <c r="AN92" s="35">
        <f t="shared" si="55"/>
        <v>5</v>
      </c>
      <c r="AO92" s="35">
        <f t="shared" si="56"/>
        <v>0</v>
      </c>
      <c r="AP92" s="35">
        <f t="shared" si="66"/>
        <v>4</v>
      </c>
      <c r="AQ92" s="34">
        <v>14</v>
      </c>
      <c r="AT92"/>
    </row>
    <row r="93" spans="4:46" x14ac:dyDescent="0.3">
      <c r="D93" s="6">
        <f t="shared" ref="D93:E93" si="72">D73</f>
        <v>0</v>
      </c>
      <c r="E93" s="6">
        <f t="shared" si="72"/>
        <v>0</v>
      </c>
      <c r="F93" s="6">
        <f t="shared" si="42"/>
        <v>0</v>
      </c>
      <c r="G93" s="6">
        <f t="shared" si="43"/>
        <v>0</v>
      </c>
      <c r="H93" s="6">
        <f t="shared" ref="H93:H94" si="73">F93-G93</f>
        <v>0</v>
      </c>
      <c r="I93" s="6">
        <f t="shared" ref="I93:I94" si="74">IF(G93&gt;F93,E93,D93)</f>
        <v>0</v>
      </c>
      <c r="J93" s="6">
        <f t="shared" ref="J93:J94" si="75">F93+G93</f>
        <v>0</v>
      </c>
      <c r="L93" s="12">
        <f t="shared" si="46"/>
        <v>0</v>
      </c>
      <c r="M93" s="14">
        <f>N32</f>
        <v>0</v>
      </c>
      <c r="N93" s="14">
        <f>Z32</f>
        <v>0</v>
      </c>
      <c r="O93" s="14"/>
      <c r="P93" s="12">
        <f t="shared" ref="P93" si="76">E93</f>
        <v>0</v>
      </c>
      <c r="Q93" s="14">
        <f>N32</f>
        <v>0</v>
      </c>
      <c r="R93" s="14">
        <f>Z32</f>
        <v>0</v>
      </c>
      <c r="S93" s="14"/>
      <c r="T93" s="15"/>
      <c r="U93" s="15"/>
      <c r="V93" s="24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25">
        <f t="shared" ref="W93" si="78">(COUNTIF(I53, V93) + COUNTIF(O53, V93) + COUNTIF(I73, V93) + COUNTIF(O73, V93) + COUNTIF(I93, V93))/5</f>
        <v>0</v>
      </c>
      <c r="X93" s="25">
        <f t="shared" ref="X93" si="79">IF(W93=1, 5, IF(W93=0.8, 4, IF(W93=0.6, 3, IF(W93=0.4, 2, IF(W93=0.2, 1, 0)))))</f>
        <v>0</v>
      </c>
      <c r="Y93" s="25">
        <f t="shared" ref="Y93" si="80">((Q93+N93)/2)-((M93+R93)/2)</f>
        <v>0</v>
      </c>
      <c r="Z93" s="25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25">
        <f t="shared" ref="AA93" si="82">S93-O93</f>
        <v>0</v>
      </c>
      <c r="AB93" s="25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25">
        <f t="shared" ref="AC93" si="84">SUM(IF(ISNUMBER(X93), X93, 0), IF(ISNUMBER(Z93), Z93, 0), IF(ISNUMBER(AB93), AB93, 0))</f>
        <v>0</v>
      </c>
      <c r="AD93" s="25"/>
      <c r="AE93" s="24"/>
      <c r="AF93" s="25" t="str">
        <f t="shared" ref="AF93" si="85">IF(COUNTIF(J53, "&gt;" &amp; AE93) + COUNTIF(P53, "&gt;" &amp; AE93) + COUNTIF(J73, "&gt;" &amp; AE93) + COUNTIF(J93, "&gt;" &amp; AE93) + COUNTIF(P73, "&gt;" &amp; AE93) &gt;= 3, "Over", "Under")</f>
        <v>Under</v>
      </c>
      <c r="AG93" s="25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25">
        <f t="shared" si="63"/>
        <v>0</v>
      </c>
      <c r="AI93" s="25">
        <f t="shared" si="64"/>
        <v>0</v>
      </c>
      <c r="AJ93" s="25">
        <f t="shared" si="65"/>
        <v>0</v>
      </c>
      <c r="AK93" s="25">
        <f t="shared" si="52"/>
        <v>0</v>
      </c>
      <c r="AL93" s="25">
        <f t="shared" si="53"/>
        <v>0</v>
      </c>
      <c r="AM93" s="25">
        <f t="shared" si="54"/>
        <v>0</v>
      </c>
      <c r="AN93" s="25">
        <f t="shared" si="55"/>
        <v>0</v>
      </c>
      <c r="AO93" s="25">
        <f t="shared" si="56"/>
        <v>0</v>
      </c>
      <c r="AP93" s="25">
        <f t="shared" ref="AP93" si="87">SUM(IF(ISNUMBER(AK93), AK93, 0), IF(ISNUMBER(AM93), AM93, 0), IF(ISNUMBER(AO93), AO93, 0))</f>
        <v>0</v>
      </c>
      <c r="AQ93" s="24"/>
    </row>
    <row r="94" spans="4:46" x14ac:dyDescent="0.3">
      <c r="D94" s="6">
        <f t="shared" ref="D94:E94" si="88">D74</f>
        <v>0</v>
      </c>
      <c r="E94" s="6">
        <f t="shared" si="88"/>
        <v>0</v>
      </c>
      <c r="F94" s="6">
        <f t="shared" si="42"/>
        <v>0</v>
      </c>
      <c r="G94" s="6">
        <f t="shared" si="43"/>
        <v>0</v>
      </c>
      <c r="H94" s="6">
        <f t="shared" si="73"/>
        <v>0</v>
      </c>
      <c r="I94" s="6">
        <f t="shared" si="74"/>
        <v>0</v>
      </c>
      <c r="J94" s="6">
        <f t="shared" si="75"/>
        <v>0</v>
      </c>
      <c r="L94" s="12">
        <f t="shared" ref="L94" si="89">D94</f>
        <v>0</v>
      </c>
      <c r="M94" s="14">
        <f>N33</f>
        <v>0</v>
      </c>
      <c r="N94" s="14">
        <f>Z33</f>
        <v>0</v>
      </c>
      <c r="O94" s="14"/>
      <c r="P94" s="12">
        <f t="shared" ref="P94" si="90">E94</f>
        <v>0</v>
      </c>
      <c r="Q94" s="14">
        <f>N33</f>
        <v>0</v>
      </c>
      <c r="R94" s="14">
        <f>Z33</f>
        <v>0</v>
      </c>
      <c r="S94" s="12"/>
      <c r="T94" s="15"/>
      <c r="U94" s="15"/>
      <c r="V94" s="24" t="str">
        <f t="shared" ref="V94" si="91">IF(SUM(COUNTIF(I54, L94), COUNTIF(O54, L94), COUNTIF(I74, L94), COUNTIF(O74, L94), COUNTIF(I94, L94)) &gt; SUM(COUNTIF(I54, P94), COUNTIF(O54, P94), COUNTIF(I74, P94), COUNTIF(O74, P94), COUNTIF(I94, P94)), L94, IF(SUM(COUNTIF(I54, L94), COUNTIF(O54, L94), COUNTIF(I74, L94), COUNTIF(O74, L94), COUNTIF(I94, L94)) &lt; SUM(COUNTIF(I54, P94), COUNTIF(O54, P94), COUNTIF(I74, P94), COUNTIF(O74, P94), COUNTIF(I94, P94)), P94, "Tie"))</f>
        <v>Tie</v>
      </c>
      <c r="W94" s="25">
        <f t="shared" ref="W94" si="92">(COUNTIF(I54, V94) + COUNTIF(O54, V94) + COUNTIF(I74, V94) + COUNTIF(O74, V94) + COUNTIF(I94, V94))/5</f>
        <v>0</v>
      </c>
      <c r="X94" s="25">
        <f t="shared" ref="X94" si="93">IF(W94=1, 5, IF(W94=0.8, 4, IF(W94=0.6, 3, IF(W94=0.4, 2, IF(W94=0.2, 1, 0)))))</f>
        <v>0</v>
      </c>
      <c r="Y94" s="25">
        <f t="shared" ref="Y94" si="94">((Q94+N94)/2)-((M94+R94)/2)</f>
        <v>0</v>
      </c>
      <c r="Z94" s="25">
        <f t="shared" ref="Z94" si="95">IF(OR(AND(P94=V94, Y94&gt;1.5), AND(P94&lt;&gt;V94, Y94&lt;-1.5)), 2.5,
   IF(OR(AND(P94=V94, Y94&gt;1), AND(P94&lt;&gt;V94, Y94&lt;-1)), 2,
   IF(OR(AND(P94=V94, Y94&gt;0.66), AND(P94&lt;&gt;V94, Y94&lt;-0.66)), 1.5,
   IF(OR(AND(P94=V94, Y94&gt;0.33), AND(P94&lt;&gt;V94, Y94&lt;-0.33)), 1,
   IF(OR(AND(P94=V94, Y94&gt;0), AND(P94&lt;&gt;V94, Y94&lt;0)), 0.5, 0)))))</f>
        <v>0</v>
      </c>
      <c r="AA94" s="25">
        <f t="shared" ref="AA94" si="96">S94-O94</f>
        <v>0</v>
      </c>
      <c r="AB94" s="25">
        <f t="shared" ref="AB94" si="97">IF(OR(AND(P94=V94, Y94&gt;1.5), AND(P94&lt;&gt;V94, AA94&lt;-1.5)), 2.5,
   IF(OR(AND(P94=V94, Y94&gt;1), AND(P94&lt;&gt;V94, AA94&lt;-1)), 2,
   IF(OR(AND(P94=V94, Y94&gt;0.66), AND(P94&lt;&gt;V94, AA94&lt;-0.66)), 1.5,
   IF(OR(AND(P94=V94, Y94&gt;0.33), AND(P94&lt;&gt;V94, AA94&lt;-0.33)), 1,
   IF(OR(AND(P94=V94, Y94&gt;0), AND(P94&lt;&gt;V94, AA94&lt;0)), 0.5, 0)))))</f>
        <v>0</v>
      </c>
      <c r="AC94" s="25">
        <f t="shared" ref="AC94" si="98">SUM(IF(ISNUMBER(X94), X94, 0), IF(ISNUMBER(Z94), Z94, 0), IF(ISNUMBER(AB94), AB94, 0))</f>
        <v>0</v>
      </c>
      <c r="AD94" s="25"/>
      <c r="AE94" s="24"/>
      <c r="AF94" s="25" t="str">
        <f t="shared" ref="AF94" si="99">IF(COUNTIF(J54, "&gt;" &amp; AE94) + COUNTIF(P54, "&gt;" &amp; AE94) + COUNTIF(J74, "&gt;" &amp; AE94) + COUNTIF(J94, "&gt;" &amp; AE94) + COUNTIF(P74, "&gt;" &amp; AE94) &gt;= 3, "Over", "Under")</f>
        <v>Under</v>
      </c>
      <c r="AG94" s="25">
        <f t="shared" ref="AG94" si="100">IF(AF94="Over",((COUNTIF(J54,"&gt;"&amp;AE94)+COUNTIF(P54,"&gt;"&amp;AE94)+COUNTIF(J74,"&gt;"&amp;AE94)+COUNTIF(J94,"&gt;"&amp;AE94)+COUNTIF(P74,"&gt;"&amp;AE94))/5),((COUNTIF(J54,"&lt;="&amp;AE94)+COUNTIF(P54,"&lt;="&amp;AE94)+COUNTIF(J74,"&lt;="&amp;AE94)+COUNTIF(J94,"&lt;="&amp;AE94)+COUNTIF(P74,"&lt;="&amp;AE94))/5))</f>
        <v>0</v>
      </c>
      <c r="AH94" s="25">
        <f t="shared" ref="AH94" si="101">J54</f>
        <v>0</v>
      </c>
      <c r="AI94" s="25">
        <f t="shared" ref="AI94" si="102">P54</f>
        <v>0</v>
      </c>
      <c r="AJ94" s="25">
        <f t="shared" ref="AJ94" si="103">P74</f>
        <v>0</v>
      </c>
      <c r="AK94" s="25">
        <f t="shared" ref="AK94" si="104">IF(AG94=1, 5, IF(AG94=0.8, 4, IF(AG94=0.6, 3, IF(AG94=0.4, 2, IF(AG94=0.2, 1, 0)))))</f>
        <v>0</v>
      </c>
      <c r="AL94" s="25">
        <f t="shared" ref="AL94" si="105">(((N94+Q94)/2)+((M94+R94)/2))-AE94</f>
        <v>0</v>
      </c>
      <c r="AM94" s="25">
        <f t="shared" ref="AM94" si="106">IF(OR(AND(AF94="Over",(((N94+Q94)/2)+((M94+R94)/2))&gt;AE94),AND(AF94="Under",(((N94+Q94)/2)+((M94+R94)/2))&lt;AE94)),IF(OR(AL94&gt;2,AL94&lt;-2),2.5,IF(OR(AND(AL94&lt;2,AL94&gt;1),AND(AL94&gt;-2,AL94&lt;-1)),1.25,IF(OR(AND(AL94&lt;1,AL94&gt;0),AND(AL94&gt;-1,AL94&lt;0)),0,0))),0)</f>
        <v>0</v>
      </c>
      <c r="AN94" s="25">
        <f t="shared" ref="AN94" si="107">O94+S94</f>
        <v>0</v>
      </c>
      <c r="AO94" s="25">
        <f t="shared" ref="AO94" si="108">IF(OR(AND(AF94="Over",AN94&gt;AE94),AND(AF94="Under",AN94&lt;AE94)),IF(OR(AE94-AN94&gt;2,AE94-AN94&lt;-2),2.5,IF(OR(AND(AE94-AN94&lt;2,AE94-AN94&gt;1),AND(AE94-AN94&gt;-2,AE94-AN94&lt;-1)),1.25,IF(OR(AND(AE94-AN94&lt;1,AE94-AN94&gt;0),AND(AE94-AN94&gt;-1,AE94-AN94&lt;0)),0,0))),0)</f>
        <v>0</v>
      </c>
      <c r="AP94" s="25">
        <f t="shared" ref="AP94" si="109">SUM(IF(ISNUMBER(AK94), AK94, 0), IF(ISNUMBER(AM94), AM94, 0), IF(ISNUMBER(AO94), AO94, 0))</f>
        <v>0</v>
      </c>
      <c r="AQ94" s="24"/>
    </row>
    <row r="97" spans="22:26" x14ac:dyDescent="0.3">
      <c r="V97" s="18"/>
      <c r="Z97" s="19"/>
    </row>
    <row r="98" spans="22:26" x14ac:dyDescent="0.3">
      <c r="V98" s="18"/>
      <c r="Z98" s="19"/>
    </row>
    <row r="99" spans="22:26" x14ac:dyDescent="0.3">
      <c r="V99" s="18"/>
      <c r="Z99" s="19"/>
    </row>
    <row r="100" spans="22:26" x14ac:dyDescent="0.3">
      <c r="V100" s="18"/>
      <c r="Z100" s="19"/>
    </row>
    <row r="101" spans="22:26" x14ac:dyDescent="0.3">
      <c r="V101" s="18"/>
      <c r="Z101" s="19"/>
    </row>
    <row r="102" spans="22:26" x14ac:dyDescent="0.3">
      <c r="V102" s="18"/>
      <c r="Z102" s="19"/>
    </row>
    <row r="103" spans="22:26" x14ac:dyDescent="0.3">
      <c r="V103" s="18"/>
      <c r="Z103" s="19"/>
    </row>
    <row r="104" spans="22:26" x14ac:dyDescent="0.3">
      <c r="V104" s="18"/>
      <c r="Z104" s="19"/>
    </row>
    <row r="105" spans="22:26" x14ac:dyDescent="0.3">
      <c r="V105" s="18"/>
      <c r="Z105" s="19"/>
    </row>
    <row r="106" spans="22:26" x14ac:dyDescent="0.3">
      <c r="V106" s="18"/>
      <c r="Z106" s="19"/>
    </row>
    <row r="107" spans="22:26" x14ac:dyDescent="0.3">
      <c r="V107" s="18"/>
      <c r="Z107" s="19"/>
    </row>
    <row r="108" spans="22:26" x14ac:dyDescent="0.3">
      <c r="V108" s="18"/>
      <c r="Z108" s="19"/>
    </row>
    <row r="109" spans="22:26" x14ac:dyDescent="0.3">
      <c r="V109" s="18"/>
      <c r="Z109" s="19"/>
    </row>
    <row r="110" spans="22:26" x14ac:dyDescent="0.3">
      <c r="V110" s="18"/>
      <c r="Z110" s="19"/>
    </row>
    <row r="111" spans="22:26" x14ac:dyDescent="0.3">
      <c r="V111" s="18"/>
      <c r="Z111" s="19"/>
    </row>
    <row r="112" spans="22:26" x14ac:dyDescent="0.3">
      <c r="V112" s="18"/>
      <c r="Z112" s="19"/>
    </row>
    <row r="113" spans="22:26" x14ac:dyDescent="0.3">
      <c r="V113" s="18"/>
      <c r="Z113" s="19"/>
    </row>
    <row r="114" spans="22:26" x14ac:dyDescent="0.3">
      <c r="V114" s="18"/>
      <c r="Z114" s="19"/>
    </row>
    <row r="115" spans="22:26" x14ac:dyDescent="0.3">
      <c r="V115" s="18"/>
      <c r="Z115" s="19"/>
    </row>
    <row r="116" spans="22:26" x14ac:dyDescent="0.3">
      <c r="V116" s="18"/>
      <c r="Z116" s="19"/>
    </row>
    <row r="117" spans="22:26" x14ac:dyDescent="0.3">
      <c r="V117" s="18"/>
      <c r="Z117" s="19"/>
    </row>
    <row r="118" spans="22:26" x14ac:dyDescent="0.3">
      <c r="V118" s="18"/>
      <c r="Z118" s="19"/>
    </row>
    <row r="119" spans="22:26" x14ac:dyDescent="0.3">
      <c r="V119" s="18"/>
      <c r="Z119" s="19"/>
    </row>
    <row r="120" spans="22:26" x14ac:dyDescent="0.3">
      <c r="V120" s="18"/>
      <c r="Z120" s="19"/>
    </row>
    <row r="121" spans="22:26" x14ac:dyDescent="0.3">
      <c r="V121" s="18"/>
      <c r="Z121" s="19"/>
    </row>
    <row r="122" spans="22:26" x14ac:dyDescent="0.3">
      <c r="V122" s="18"/>
      <c r="Z122" s="19"/>
    </row>
    <row r="123" spans="22:26" x14ac:dyDescent="0.3">
      <c r="V123" s="18"/>
      <c r="Z123" s="19"/>
    </row>
    <row r="124" spans="22:26" x14ac:dyDescent="0.3">
      <c r="V124" s="18"/>
      <c r="Z124" s="19"/>
    </row>
    <row r="125" spans="22:26" x14ac:dyDescent="0.3">
      <c r="V125" s="18"/>
      <c r="Z125" s="19"/>
    </row>
    <row r="126" spans="22:26" x14ac:dyDescent="0.3">
      <c r="V126" s="18"/>
      <c r="Z126" s="19"/>
    </row>
    <row r="127" spans="22:26" x14ac:dyDescent="0.3">
      <c r="V127" s="18"/>
      <c r="Z127" s="19"/>
    </row>
    <row r="128" spans="22:26" x14ac:dyDescent="0.3">
      <c r="V128" s="18"/>
    </row>
  </sheetData>
  <autoFilter ref="L77:AQ94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22</v>
      </c>
      <c r="B2" s="1">
        <v>4.4565480118784304</v>
      </c>
      <c r="C2" s="1">
        <v>3.9000156299272701</v>
      </c>
      <c r="D2" s="1">
        <v>5.7874579470708998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21</v>
      </c>
      <c r="B3" s="1">
        <v>3.9526186433092598</v>
      </c>
      <c r="C3" s="1">
        <v>4.7500418819939902</v>
      </c>
      <c r="D3" s="1">
        <v>3.5739435885365598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12</v>
      </c>
      <c r="B4" s="1">
        <v>6.1072752531383001</v>
      </c>
      <c r="C4" s="1">
        <v>5.2500337360848901</v>
      </c>
      <c r="D4" s="1">
        <v>5.62319530680114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</v>
      </c>
      <c r="B5" s="1">
        <v>3.3554883246734399</v>
      </c>
      <c r="C5" s="1">
        <v>3.8500681703284001</v>
      </c>
      <c r="D5" s="1">
        <v>4.9113230851651402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6</v>
      </c>
      <c r="B6" s="1">
        <v>4.76725447212901</v>
      </c>
      <c r="C6" s="1">
        <v>4.6000871974650197</v>
      </c>
      <c r="D6" s="1">
        <v>4.4488396162272403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5</v>
      </c>
      <c r="B7" s="1">
        <v>4.6109129312848998</v>
      </c>
      <c r="C7" s="1">
        <v>4.0001043219023096</v>
      </c>
      <c r="D7" s="1">
        <v>5.3122490257290904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25</v>
      </c>
      <c r="B8" s="1">
        <v>6.4500327957363899</v>
      </c>
      <c r="C8" s="1">
        <v>4.1000625156803601</v>
      </c>
      <c r="D8" s="1">
        <v>5.0725274681662702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26</v>
      </c>
      <c r="B9" s="1">
        <v>3.4066041008883201</v>
      </c>
      <c r="C9" s="1">
        <v>3.0000435977092099</v>
      </c>
      <c r="D9" s="1">
        <v>4.21946610763331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17</v>
      </c>
      <c r="B10" s="1">
        <v>4.3199517144422703</v>
      </c>
      <c r="C10" s="1">
        <v>5.3000218204419598</v>
      </c>
      <c r="D10" s="1">
        <v>4.6651874856448998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18</v>
      </c>
      <c r="B11" s="1">
        <v>4.3000324787550896</v>
      </c>
      <c r="C11" s="1">
        <v>4.10014544372393</v>
      </c>
      <c r="D11" s="1">
        <v>6.10063219051644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20</v>
      </c>
      <c r="B12" s="1">
        <v>4.9170809558207402</v>
      </c>
      <c r="C12" s="1">
        <v>5.65019949356389</v>
      </c>
      <c r="D12" s="1">
        <v>3.6565088256196301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19</v>
      </c>
      <c r="B13" s="1">
        <v>4.5327371597752402</v>
      </c>
      <c r="C13" s="1">
        <v>5.1501040190667799</v>
      </c>
      <c r="D13" s="1">
        <v>4.8926330328950902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8</v>
      </c>
      <c r="B14" s="1">
        <v>5.5035019866760804</v>
      </c>
      <c r="C14" s="1">
        <v>4.7000830571364096</v>
      </c>
      <c r="D14" s="1">
        <v>4.6876085358884199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7</v>
      </c>
      <c r="B15" s="1">
        <v>4.2562355030823404</v>
      </c>
      <c r="C15" s="1">
        <v>3.7000210110503202</v>
      </c>
      <c r="D15" s="1">
        <v>5.8115364477507399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4</v>
      </c>
      <c r="B16" s="1">
        <v>6.1245531130444899</v>
      </c>
      <c r="C16" s="1">
        <v>6.2500550841240496</v>
      </c>
      <c r="D16" s="1">
        <v>4.6534294177831201</v>
      </c>
    </row>
    <row r="17" spans="1:4" ht="15" thickBot="1" x14ac:dyDescent="0.35">
      <c r="A17" s="1">
        <v>3</v>
      </c>
      <c r="B17" s="1">
        <v>5.7090253607258701</v>
      </c>
      <c r="C17" s="1">
        <v>4.8002200113861297</v>
      </c>
      <c r="D17" s="1">
        <v>4.2753885388110504</v>
      </c>
    </row>
    <row r="18" spans="1:4" ht="15" thickBot="1" x14ac:dyDescent="0.35">
      <c r="A18" s="1">
        <v>27</v>
      </c>
      <c r="B18" s="1">
        <v>4.45002422661541</v>
      </c>
      <c r="C18" s="1">
        <v>3.9000209232055298</v>
      </c>
      <c r="D18" s="1">
        <v>4.8014118969004604</v>
      </c>
    </row>
    <row r="19" spans="1:4" ht="15" thickBot="1" x14ac:dyDescent="0.35">
      <c r="A19" s="1">
        <v>28</v>
      </c>
      <c r="B19" s="1">
        <v>3.8999993394602401</v>
      </c>
      <c r="C19" s="1">
        <v>6.15000075940352</v>
      </c>
      <c r="D19" s="1">
        <v>4.9039523702809502</v>
      </c>
    </row>
    <row r="20" spans="1:4" ht="15" thickBot="1" x14ac:dyDescent="0.35">
      <c r="A20" s="1">
        <v>30</v>
      </c>
      <c r="B20" s="1">
        <v>4.2131195582104697</v>
      </c>
      <c r="C20" s="1">
        <v>3.4000719773551902</v>
      </c>
      <c r="D20" s="1">
        <v>5.2188882823289298</v>
      </c>
    </row>
    <row r="21" spans="1:4" ht="15" thickBot="1" x14ac:dyDescent="0.35">
      <c r="A21" s="1">
        <v>29</v>
      </c>
      <c r="B21" s="1">
        <v>3.6581854174748898</v>
      </c>
      <c r="C21" s="1">
        <v>3.9500800363212001</v>
      </c>
      <c r="D21" s="1">
        <v>3.75014584800835</v>
      </c>
    </row>
    <row r="22" spans="1:4" ht="15" thickBot="1" x14ac:dyDescent="0.35">
      <c r="A22" s="1">
        <v>13</v>
      </c>
      <c r="B22" s="1">
        <v>3.1056942626372002</v>
      </c>
      <c r="C22" s="1">
        <v>5.9501216845218998</v>
      </c>
      <c r="D22" s="1">
        <v>3.9240184093821302</v>
      </c>
    </row>
    <row r="23" spans="1:4" ht="15" thickBot="1" x14ac:dyDescent="0.35">
      <c r="A23" s="1">
        <v>14</v>
      </c>
      <c r="B23" s="1">
        <v>4.0699277766356401</v>
      </c>
      <c r="C23" s="1">
        <v>3.1500349698711601</v>
      </c>
      <c r="D23" s="1">
        <v>6.6079430156377699</v>
      </c>
    </row>
    <row r="24" spans="1:4" ht="15" thickBot="1" x14ac:dyDescent="0.35">
      <c r="A24" s="1">
        <v>15</v>
      </c>
      <c r="B24" s="1">
        <v>4.4581836599835496</v>
      </c>
      <c r="C24" s="1">
        <v>4.2000354106757101</v>
      </c>
      <c r="D24" s="1">
        <v>4.8056394886911198</v>
      </c>
    </row>
    <row r="25" spans="1:4" ht="15" thickBot="1" x14ac:dyDescent="0.35">
      <c r="A25" s="1">
        <v>16</v>
      </c>
      <c r="B25" s="1">
        <v>4.9556940739162698</v>
      </c>
      <c r="C25" s="1">
        <v>4.1000503824278702</v>
      </c>
      <c r="D25" s="1">
        <v>5.41641239575981</v>
      </c>
    </row>
    <row r="26" spans="1:4" ht="15" thickBot="1" x14ac:dyDescent="0.35">
      <c r="A26" s="1">
        <v>23</v>
      </c>
      <c r="B26" s="1">
        <v>4.86091292075624</v>
      </c>
      <c r="C26" s="1">
        <v>4.2500002954597198</v>
      </c>
      <c r="D26" s="1">
        <v>4.0077054182714704</v>
      </c>
    </row>
    <row r="27" spans="1:4" ht="15" thickBot="1" x14ac:dyDescent="0.35">
      <c r="A27" s="1">
        <v>24</v>
      </c>
      <c r="B27" s="1">
        <v>4.1000312705489401</v>
      </c>
      <c r="C27" s="1">
        <v>5.45009114730526</v>
      </c>
      <c r="D27" s="1">
        <v>4.2872337143576598</v>
      </c>
    </row>
    <row r="28" spans="1:4" ht="15" thickBot="1" x14ac:dyDescent="0.35">
      <c r="A28" s="1">
        <v>10</v>
      </c>
      <c r="B28" s="1">
        <v>5.8701695256524697</v>
      </c>
      <c r="C28" s="1">
        <v>3.6001180491872802</v>
      </c>
      <c r="D28" s="1">
        <v>6.5912980838106501</v>
      </c>
    </row>
    <row r="29" spans="1:4" ht="15" thickBot="1" x14ac:dyDescent="0.35">
      <c r="A29" s="1">
        <v>9</v>
      </c>
      <c r="B29" s="1">
        <v>4.0657374996442304</v>
      </c>
      <c r="C29" s="1">
        <v>5.6001451231811998</v>
      </c>
      <c r="D29" s="1">
        <v>4.3873016464288801</v>
      </c>
    </row>
    <row r="30" spans="1:4" ht="15" thickBot="1" x14ac:dyDescent="0.35">
      <c r="A30" s="1">
        <v>2</v>
      </c>
      <c r="B30" s="1">
        <v>4.7109131638433004</v>
      </c>
      <c r="C30" s="1">
        <v>4.9000190514125803</v>
      </c>
      <c r="D30" s="1">
        <v>7.5862234410541003</v>
      </c>
    </row>
    <row r="31" spans="1:4" ht="15" thickBot="1" x14ac:dyDescent="0.35">
      <c r="A31" s="1">
        <v>1</v>
      </c>
      <c r="B31" s="1">
        <v>3.9030000228489001</v>
      </c>
      <c r="C31" s="1">
        <v>4.3000883633965303</v>
      </c>
      <c r="D31" s="1">
        <v>4.6340149191164901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22</v>
      </c>
      <c r="B2" s="1">
        <v>4.6276087817179397</v>
      </c>
      <c r="C2" s="1">
        <v>4.0330743531326796</v>
      </c>
      <c r="D2" s="1">
        <v>5.7900412150821303</v>
      </c>
    </row>
    <row r="3" spans="1:5" ht="15" thickBot="1" x14ac:dyDescent="0.35">
      <c r="A3" s="1">
        <v>21</v>
      </c>
      <c r="B3" s="1">
        <v>4.1063041141640904</v>
      </c>
      <c r="C3" s="1">
        <v>5.0332279785868099</v>
      </c>
      <c r="D3" s="1">
        <v>3.60649428433122</v>
      </c>
    </row>
    <row r="4" spans="1:5" ht="15" thickBot="1" x14ac:dyDescent="0.35">
      <c r="A4" s="1">
        <v>12</v>
      </c>
      <c r="B4" s="1">
        <v>6.3782392086292203</v>
      </c>
      <c r="C4" s="1">
        <v>5.4637234420822898</v>
      </c>
      <c r="D4" s="1">
        <v>5.5693594498215804</v>
      </c>
    </row>
    <row r="5" spans="1:5" ht="15" thickBot="1" x14ac:dyDescent="0.35">
      <c r="A5" s="1">
        <v>11</v>
      </c>
      <c r="B5" s="1">
        <v>3.4622951260086801</v>
      </c>
      <c r="C5" s="1">
        <v>4.0140966268411802</v>
      </c>
      <c r="D5" s="1">
        <v>4.8468369382562599</v>
      </c>
    </row>
    <row r="6" spans="1:5" ht="15" thickBot="1" x14ac:dyDescent="0.35">
      <c r="A6" s="1">
        <v>6</v>
      </c>
      <c r="B6" s="1">
        <v>4.99796441724716</v>
      </c>
      <c r="C6" s="1">
        <v>4.7153859200805996</v>
      </c>
      <c r="D6" s="1">
        <v>4.4511962226703501</v>
      </c>
    </row>
    <row r="7" spans="1:5" ht="15" thickBot="1" x14ac:dyDescent="0.35">
      <c r="A7" s="1">
        <v>5</v>
      </c>
      <c r="B7" s="1">
        <v>4.7210389085592599</v>
      </c>
      <c r="C7" s="1">
        <v>4.1801390995926999</v>
      </c>
      <c r="D7" s="1">
        <v>5.3050839477736904</v>
      </c>
    </row>
    <row r="8" spans="1:5" ht="15" thickBot="1" x14ac:dyDescent="0.35">
      <c r="A8" s="1">
        <v>25</v>
      </c>
      <c r="B8" s="1">
        <v>6.5440271870837403</v>
      </c>
      <c r="C8" s="1">
        <v>4.2525754160754996</v>
      </c>
      <c r="D8" s="1">
        <v>5.0668433877039103</v>
      </c>
    </row>
    <row r="9" spans="1:5" ht="15" thickBot="1" x14ac:dyDescent="0.35">
      <c r="A9" s="1">
        <v>26</v>
      </c>
      <c r="B9" s="1">
        <v>3.6279370159501099</v>
      </c>
      <c r="C9" s="1">
        <v>2.9932322680174801</v>
      </c>
      <c r="D9" s="1">
        <v>4.1673535570034401</v>
      </c>
    </row>
    <row r="10" spans="1:5" ht="15" thickBot="1" x14ac:dyDescent="0.35">
      <c r="A10" s="1">
        <v>17</v>
      </c>
      <c r="B10" s="1">
        <v>4.5895320253794401</v>
      </c>
      <c r="C10" s="1">
        <v>5.4945800013516299</v>
      </c>
      <c r="D10" s="1">
        <v>4.6863238457979897</v>
      </c>
    </row>
    <row r="11" spans="1:5" ht="15" thickBot="1" x14ac:dyDescent="0.35">
      <c r="A11" s="1">
        <v>18</v>
      </c>
      <c r="B11" s="1">
        <v>4.4833769797218297</v>
      </c>
      <c r="C11" s="1">
        <v>4.3494247271783903</v>
      </c>
      <c r="D11" s="1">
        <v>6.09933214953851</v>
      </c>
    </row>
    <row r="12" spans="1:5" ht="15" thickBot="1" x14ac:dyDescent="0.35">
      <c r="A12" s="1">
        <v>20</v>
      </c>
      <c r="B12" s="1">
        <v>5.1788330805144502</v>
      </c>
      <c r="C12" s="1">
        <v>5.9648557521093704</v>
      </c>
      <c r="D12" s="1">
        <v>3.6560014101442899</v>
      </c>
    </row>
    <row r="13" spans="1:5" ht="15" thickBot="1" x14ac:dyDescent="0.35">
      <c r="A13" s="1">
        <v>19</v>
      </c>
      <c r="B13" s="1">
        <v>4.8079684789993902</v>
      </c>
      <c r="C13" s="1">
        <v>5.37549542938154</v>
      </c>
      <c r="D13" s="1">
        <v>4.9432036395177796</v>
      </c>
    </row>
    <row r="14" spans="1:5" ht="15" thickBot="1" x14ac:dyDescent="0.35">
      <c r="A14" s="1">
        <v>8</v>
      </c>
      <c r="B14" s="1">
        <v>5.6554929640107101</v>
      </c>
      <c r="C14" s="1">
        <v>4.8181184034645401</v>
      </c>
      <c r="D14" s="1">
        <v>4.6393323580585903</v>
      </c>
    </row>
    <row r="15" spans="1:5" ht="15" thickBot="1" x14ac:dyDescent="0.35">
      <c r="A15" s="1">
        <v>7</v>
      </c>
      <c r="B15" s="1">
        <v>4.3325342890441796</v>
      </c>
      <c r="C15" s="1">
        <v>3.8345269937955302</v>
      </c>
      <c r="D15" s="1">
        <v>5.78522174112579</v>
      </c>
    </row>
    <row r="16" spans="1:5" ht="15" thickBot="1" x14ac:dyDescent="0.35">
      <c r="A16" s="1">
        <v>4</v>
      </c>
      <c r="B16" s="1">
        <v>6.3412058524962696</v>
      </c>
      <c r="C16" s="1">
        <v>6.4201773915424898</v>
      </c>
      <c r="D16" s="1">
        <v>4.6327726242218601</v>
      </c>
    </row>
    <row r="17" spans="1:4" ht="15" thickBot="1" x14ac:dyDescent="0.35">
      <c r="A17" s="1">
        <v>3</v>
      </c>
      <c r="B17" s="1">
        <v>5.8460353683959996</v>
      </c>
      <c r="C17" s="1">
        <v>5.0762035610220497</v>
      </c>
      <c r="D17" s="1">
        <v>4.2087913393843603</v>
      </c>
    </row>
    <row r="18" spans="1:4" ht="15" thickBot="1" x14ac:dyDescent="0.35">
      <c r="A18" s="1">
        <v>27</v>
      </c>
      <c r="B18" s="1">
        <v>4.5994735354076699</v>
      </c>
      <c r="C18" s="1">
        <v>4.0091923210807101</v>
      </c>
      <c r="D18" s="1">
        <v>4.7794042409150803</v>
      </c>
    </row>
    <row r="19" spans="1:4" ht="15" thickBot="1" x14ac:dyDescent="0.35">
      <c r="A19" s="1">
        <v>28</v>
      </c>
      <c r="B19" s="1">
        <v>4.04501238437759</v>
      </c>
      <c r="C19" s="1">
        <v>6.3729306436075701</v>
      </c>
      <c r="D19" s="1">
        <v>4.9198708583430104</v>
      </c>
    </row>
    <row r="20" spans="1:4" ht="15" thickBot="1" x14ac:dyDescent="0.35">
      <c r="A20" s="1">
        <v>30</v>
      </c>
      <c r="B20" s="1">
        <v>4.4850767416981299</v>
      </c>
      <c r="C20" s="1">
        <v>3.5814315015844098</v>
      </c>
      <c r="D20" s="1">
        <v>5.1329650602751098</v>
      </c>
    </row>
    <row r="21" spans="1:4" ht="15" thickBot="1" x14ac:dyDescent="0.35">
      <c r="A21" s="1">
        <v>29</v>
      </c>
      <c r="B21" s="1">
        <v>3.9717479192371701</v>
      </c>
      <c r="C21" s="1">
        <v>4.1785857090485097</v>
      </c>
      <c r="D21" s="1">
        <v>3.7290684341346698</v>
      </c>
    </row>
    <row r="22" spans="1:4" ht="15" thickBot="1" x14ac:dyDescent="0.35">
      <c r="A22" s="1">
        <v>13</v>
      </c>
      <c r="B22" s="1">
        <v>3.2188849924591301</v>
      </c>
      <c r="C22" s="1">
        <v>6.3157811547780804</v>
      </c>
      <c r="D22" s="1">
        <v>3.8960094992358001</v>
      </c>
    </row>
    <row r="23" spans="1:4" ht="15" thickBot="1" x14ac:dyDescent="0.35">
      <c r="A23" s="1">
        <v>14</v>
      </c>
      <c r="B23" s="1">
        <v>4.3345219941241702</v>
      </c>
      <c r="C23" s="1">
        <v>3.2939209482003</v>
      </c>
      <c r="D23" s="1">
        <v>6.5634403724060801</v>
      </c>
    </row>
    <row r="24" spans="1:4" ht="15" thickBot="1" x14ac:dyDescent="0.35">
      <c r="A24" s="1">
        <v>15</v>
      </c>
      <c r="B24" s="1">
        <v>4.6166443700623701</v>
      </c>
      <c r="C24" s="1">
        <v>4.3491676021916499</v>
      </c>
      <c r="D24" s="1">
        <v>4.8468313660672804</v>
      </c>
    </row>
    <row r="25" spans="1:4" ht="15" thickBot="1" x14ac:dyDescent="0.35">
      <c r="A25" s="1">
        <v>16</v>
      </c>
      <c r="B25" s="1">
        <v>5.1041400405291304</v>
      </c>
      <c r="C25" s="1">
        <v>4.3079538420780201</v>
      </c>
      <c r="D25" s="1">
        <v>5.4183285145566398</v>
      </c>
    </row>
    <row r="26" spans="1:4" ht="15" thickBot="1" x14ac:dyDescent="0.35">
      <c r="A26" s="1">
        <v>23</v>
      </c>
      <c r="B26" s="1">
        <v>5.02865889256503</v>
      </c>
      <c r="C26" s="1">
        <v>4.46600353381654</v>
      </c>
      <c r="D26" s="1">
        <v>4.0025703576718703</v>
      </c>
    </row>
    <row r="27" spans="1:4" ht="15" thickBot="1" x14ac:dyDescent="0.35">
      <c r="A27" s="1">
        <v>24</v>
      </c>
      <c r="B27" s="1">
        <v>4.2944016734187196</v>
      </c>
      <c r="C27" s="1">
        <v>5.63703106675068</v>
      </c>
      <c r="D27" s="1">
        <v>4.3295130244739797</v>
      </c>
    </row>
    <row r="28" spans="1:4" ht="15" thickBot="1" x14ac:dyDescent="0.35">
      <c r="A28" s="1">
        <v>10</v>
      </c>
      <c r="B28" s="1">
        <v>6.1357018312643596</v>
      </c>
      <c r="C28" s="1">
        <v>3.8599047936280901</v>
      </c>
      <c r="D28" s="1">
        <v>6.5646607101071002</v>
      </c>
    </row>
    <row r="29" spans="1:4" ht="15" thickBot="1" x14ac:dyDescent="0.35">
      <c r="A29" s="1">
        <v>9</v>
      </c>
      <c r="B29" s="1">
        <v>4.2416462326314903</v>
      </c>
      <c r="C29" s="1">
        <v>5.9144427276088596</v>
      </c>
      <c r="D29" s="1">
        <v>4.3987257944725302</v>
      </c>
    </row>
    <row r="30" spans="1:4" ht="15" thickBot="1" x14ac:dyDescent="0.35">
      <c r="A30" s="1">
        <v>2</v>
      </c>
      <c r="B30" s="1">
        <v>4.8469741768986099</v>
      </c>
      <c r="C30" s="1">
        <v>5.1235246347239798</v>
      </c>
      <c r="D30" s="1">
        <v>7.5477518014907403</v>
      </c>
    </row>
    <row r="31" spans="1:4" ht="15" thickBot="1" x14ac:dyDescent="0.35">
      <c r="A31" s="1">
        <v>1</v>
      </c>
      <c r="B31" s="1">
        <v>4.1460344338457702</v>
      </c>
      <c r="C31" s="1">
        <v>4.5265051699673098</v>
      </c>
      <c r="D31" s="1">
        <v>4.6731390117660698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/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22</v>
      </c>
      <c r="B2" s="1">
        <v>4.36560723326585</v>
      </c>
      <c r="C2" s="1">
        <v>4.33984806767325</v>
      </c>
      <c r="D2" s="1">
        <v>5.3518703534504501</v>
      </c>
    </row>
    <row r="3" spans="1:4" ht="15" thickBot="1" x14ac:dyDescent="0.35">
      <c r="A3" s="1">
        <v>21</v>
      </c>
      <c r="B3" s="1">
        <v>4.3194524746804399</v>
      </c>
      <c r="C3" s="1">
        <v>4.8612427345282603</v>
      </c>
      <c r="D3" s="1">
        <v>4.3000875871094202</v>
      </c>
    </row>
    <row r="4" spans="1:4" ht="15" thickBot="1" x14ac:dyDescent="0.35">
      <c r="A4" s="1">
        <v>12</v>
      </c>
      <c r="B4" s="1">
        <v>5.9844798536597601</v>
      </c>
      <c r="C4" s="1">
        <v>5.3111540690315504</v>
      </c>
      <c r="D4" s="1">
        <v>5.1925195688759498</v>
      </c>
    </row>
    <row r="5" spans="1:4" ht="15" thickBot="1" x14ac:dyDescent="0.35">
      <c r="A5" s="1">
        <v>11</v>
      </c>
      <c r="B5" s="1">
        <v>3.7678068898481301</v>
      </c>
      <c r="C5" s="1">
        <v>4.09060875606135</v>
      </c>
      <c r="D5" s="1">
        <v>4.9627695279654498</v>
      </c>
    </row>
    <row r="6" spans="1:4" ht="15" thickBot="1" x14ac:dyDescent="0.35">
      <c r="A6" s="1">
        <v>6</v>
      </c>
      <c r="B6" s="1">
        <v>4.8172175351185498</v>
      </c>
      <c r="C6" s="1">
        <v>4.7340640455921497</v>
      </c>
      <c r="D6" s="1">
        <v>4.6945995291599196</v>
      </c>
    </row>
    <row r="7" spans="1:4" ht="15" thickBot="1" x14ac:dyDescent="0.35">
      <c r="A7" s="1">
        <v>5</v>
      </c>
      <c r="B7" s="1">
        <v>4.6592700326206398</v>
      </c>
      <c r="C7" s="1">
        <v>4.2399202536637199</v>
      </c>
      <c r="D7" s="1">
        <v>4.8840350537140198</v>
      </c>
    </row>
    <row r="8" spans="1:4" ht="15" thickBot="1" x14ac:dyDescent="0.35">
      <c r="A8" s="1">
        <v>25</v>
      </c>
      <c r="B8" s="1">
        <v>6.0543650307757604</v>
      </c>
      <c r="C8" s="1">
        <v>4.3428972961428096</v>
      </c>
      <c r="D8" s="1">
        <v>5.0362027654175501</v>
      </c>
    </row>
    <row r="9" spans="1:4" ht="15" thickBot="1" x14ac:dyDescent="0.35">
      <c r="A9" s="1">
        <v>26</v>
      </c>
      <c r="B9" s="1">
        <v>3.83393996570799</v>
      </c>
      <c r="C9" s="1">
        <v>3.6522625942062099</v>
      </c>
      <c r="D9" s="1">
        <v>4.6854794553731898</v>
      </c>
    </row>
    <row r="10" spans="1:4" ht="15" thickBot="1" x14ac:dyDescent="0.35">
      <c r="A10" s="1">
        <v>17</v>
      </c>
      <c r="B10" s="1">
        <v>4.6331645132425301</v>
      </c>
      <c r="C10" s="1">
        <v>5.2800680764593801</v>
      </c>
      <c r="D10" s="1">
        <v>4.8148138246568397</v>
      </c>
    </row>
    <row r="11" spans="1:4" ht="15" thickBot="1" x14ac:dyDescent="0.35">
      <c r="A11" s="1">
        <v>18</v>
      </c>
      <c r="B11" s="1">
        <v>4.59462553322569</v>
      </c>
      <c r="C11" s="1">
        <v>4.32719564139492</v>
      </c>
      <c r="D11" s="1">
        <v>5.43763170849736</v>
      </c>
    </row>
    <row r="12" spans="1:4" ht="15" thickBot="1" x14ac:dyDescent="0.35">
      <c r="A12" s="1">
        <v>20</v>
      </c>
      <c r="B12" s="1">
        <v>4.8972102880525998</v>
      </c>
      <c r="C12" s="1">
        <v>5.5536257028581</v>
      </c>
      <c r="D12" s="1">
        <v>4.3750178790706098</v>
      </c>
    </row>
    <row r="13" spans="1:4" ht="15" thickBot="1" x14ac:dyDescent="0.35">
      <c r="A13" s="1">
        <v>19</v>
      </c>
      <c r="B13" s="1">
        <v>4.8100239088888497</v>
      </c>
      <c r="C13" s="1">
        <v>5.1041699157193801</v>
      </c>
      <c r="D13" s="1">
        <v>4.9508181322102303</v>
      </c>
    </row>
    <row r="14" spans="1:4" ht="15" thickBot="1" x14ac:dyDescent="0.35">
      <c r="A14" s="1">
        <v>8</v>
      </c>
      <c r="B14" s="1">
        <v>5.2851281235973797</v>
      </c>
      <c r="C14" s="1">
        <v>4.7301536450953101</v>
      </c>
      <c r="D14" s="1">
        <v>4.6981891229281496</v>
      </c>
    </row>
    <row r="15" spans="1:4" ht="15" thickBot="1" x14ac:dyDescent="0.35">
      <c r="A15" s="1">
        <v>7</v>
      </c>
      <c r="B15" s="1">
        <v>4.3071269412369899</v>
      </c>
      <c r="C15" s="1">
        <v>4.0873070444503501</v>
      </c>
      <c r="D15" s="1">
        <v>5.2285949924349504</v>
      </c>
    </row>
    <row r="16" spans="1:4" ht="15" thickBot="1" x14ac:dyDescent="0.35">
      <c r="A16" s="1">
        <v>4</v>
      </c>
      <c r="B16" s="1">
        <v>5.8297828316694096</v>
      </c>
      <c r="C16" s="1">
        <v>5.9212675029147297</v>
      </c>
      <c r="D16" s="1">
        <v>4.7481493030823199</v>
      </c>
    </row>
    <row r="17" spans="1:4" ht="15" thickBot="1" x14ac:dyDescent="0.35">
      <c r="A17" s="1">
        <v>3</v>
      </c>
      <c r="B17" s="1">
        <v>5.4458736073470098</v>
      </c>
      <c r="C17" s="1">
        <v>4.9506001381563998</v>
      </c>
      <c r="D17" s="1">
        <v>4.5493426220407702</v>
      </c>
    </row>
    <row r="18" spans="1:4" ht="15" thickBot="1" x14ac:dyDescent="0.35">
      <c r="A18" s="1">
        <v>27</v>
      </c>
      <c r="B18" s="1">
        <v>4.5866124927438596</v>
      </c>
      <c r="C18" s="1">
        <v>4.0898226776461701</v>
      </c>
      <c r="D18" s="1">
        <v>4.8893921591965199</v>
      </c>
    </row>
    <row r="19" spans="1:4" ht="15" thickBot="1" x14ac:dyDescent="0.35">
      <c r="A19" s="1">
        <v>28</v>
      </c>
      <c r="B19" s="1">
        <v>4.2387109031873402</v>
      </c>
      <c r="C19" s="1">
        <v>5.7312229954811702</v>
      </c>
      <c r="D19" s="1">
        <v>4.8109168547870702</v>
      </c>
    </row>
    <row r="20" spans="1:4" ht="15" thickBot="1" x14ac:dyDescent="0.35">
      <c r="A20" s="1">
        <v>30</v>
      </c>
      <c r="B20" s="1">
        <v>4.5473500903372699</v>
      </c>
      <c r="C20" s="1">
        <v>3.8008282153690298</v>
      </c>
      <c r="D20" s="1">
        <v>5.1117174010596198</v>
      </c>
    </row>
    <row r="21" spans="1:4" ht="15" thickBot="1" x14ac:dyDescent="0.35">
      <c r="A21" s="1">
        <v>29</v>
      </c>
      <c r="B21" s="1">
        <v>4.3148215143280302</v>
      </c>
      <c r="C21" s="1">
        <v>4.1325694694165103</v>
      </c>
      <c r="D21" s="1">
        <v>4.4302515481452902</v>
      </c>
    </row>
    <row r="22" spans="1:4" ht="15" thickBot="1" x14ac:dyDescent="0.35">
      <c r="A22" s="1">
        <v>13</v>
      </c>
      <c r="B22" s="1">
        <v>3.7529358496874101</v>
      </c>
      <c r="C22" s="1">
        <v>5.8626922881822798</v>
      </c>
      <c r="D22" s="1">
        <v>4.3444905048626197</v>
      </c>
    </row>
    <row r="23" spans="1:4" ht="15" thickBot="1" x14ac:dyDescent="0.35">
      <c r="A23" s="1">
        <v>14</v>
      </c>
      <c r="B23" s="1">
        <v>4.5686610957224696</v>
      </c>
      <c r="C23" s="1">
        <v>3.6757694125667402</v>
      </c>
      <c r="D23" s="1">
        <v>5.7923040357041797</v>
      </c>
    </row>
    <row r="24" spans="1:4" ht="15" thickBot="1" x14ac:dyDescent="0.35">
      <c r="A24" s="1">
        <v>15</v>
      </c>
      <c r="B24" s="1">
        <v>4.4389579607494696</v>
      </c>
      <c r="C24" s="1">
        <v>4.4353988018289803</v>
      </c>
      <c r="D24" s="1">
        <v>4.8001669157544598</v>
      </c>
    </row>
    <row r="25" spans="1:4" ht="15" thickBot="1" x14ac:dyDescent="0.35">
      <c r="A25" s="1">
        <v>16</v>
      </c>
      <c r="B25" s="1">
        <v>4.7865305902899902</v>
      </c>
      <c r="C25" s="1">
        <v>4.5592394056952701</v>
      </c>
      <c r="D25" s="1">
        <v>5.0927436128657098</v>
      </c>
    </row>
    <row r="26" spans="1:4" ht="15" thickBot="1" x14ac:dyDescent="0.35">
      <c r="A26" s="1">
        <v>23</v>
      </c>
      <c r="B26" s="1">
        <v>4.7828467242245098</v>
      </c>
      <c r="C26" s="1">
        <v>4.7495382983789902</v>
      </c>
      <c r="D26" s="1">
        <v>4.6640430617222997</v>
      </c>
    </row>
    <row r="27" spans="1:4" ht="15" thickBot="1" x14ac:dyDescent="0.35">
      <c r="A27" s="1">
        <v>24</v>
      </c>
      <c r="B27" s="1">
        <v>4.4903004321783699</v>
      </c>
      <c r="C27" s="1">
        <v>5.1045186439077401</v>
      </c>
      <c r="D27" s="1">
        <v>4.5520160823945996</v>
      </c>
    </row>
    <row r="28" spans="1:4" ht="15" thickBot="1" x14ac:dyDescent="0.35">
      <c r="A28" s="1">
        <v>10</v>
      </c>
      <c r="B28" s="1">
        <v>5.6193910776030496</v>
      </c>
      <c r="C28" s="1">
        <v>3.8744931848109401</v>
      </c>
      <c r="D28" s="1">
        <v>5.5981992893534898</v>
      </c>
    </row>
    <row r="29" spans="1:4" ht="15" thickBot="1" x14ac:dyDescent="0.35">
      <c r="A29" s="1">
        <v>9</v>
      </c>
      <c r="B29" s="1">
        <v>4.1762175330164801</v>
      </c>
      <c r="C29" s="1">
        <v>5.6418482547272797</v>
      </c>
      <c r="D29" s="1">
        <v>4.5477785416085297</v>
      </c>
    </row>
    <row r="30" spans="1:4" ht="15" thickBot="1" x14ac:dyDescent="0.35">
      <c r="A30" s="1">
        <v>2</v>
      </c>
      <c r="B30" s="1">
        <v>4.8808727041581701</v>
      </c>
      <c r="C30" s="1">
        <v>4.8978364969235599</v>
      </c>
      <c r="D30" s="1">
        <v>5.9419841411728704</v>
      </c>
    </row>
    <row r="31" spans="1:4" ht="15" thickBot="1" x14ac:dyDescent="0.35">
      <c r="A31" s="1">
        <v>1</v>
      </c>
      <c r="B31" s="1">
        <v>4.1395695539303103</v>
      </c>
      <c r="C31" s="1">
        <v>4.5666769425996696</v>
      </c>
      <c r="D31" s="1">
        <v>4.8246478676419198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22</v>
      </c>
      <c r="B2" s="1">
        <v>4.1246924697982896</v>
      </c>
      <c r="C2" s="1">
        <v>4.0954932524747996</v>
      </c>
      <c r="D2" s="1">
        <v>5.6936822297251997</v>
      </c>
    </row>
    <row r="3" spans="1:4" ht="15" thickBot="1" x14ac:dyDescent="0.35">
      <c r="A3" s="1">
        <v>21</v>
      </c>
      <c r="B3" s="1">
        <v>4.1404183011740603</v>
      </c>
      <c r="C3" s="1">
        <v>5.0926729548349501</v>
      </c>
      <c r="D3" s="1">
        <v>3.7800371903920098</v>
      </c>
    </row>
    <row r="4" spans="1:4" ht="15" thickBot="1" x14ac:dyDescent="0.35">
      <c r="A4" s="1">
        <v>12</v>
      </c>
      <c r="B4" s="1">
        <v>6.1571846487812998</v>
      </c>
      <c r="C4" s="1">
        <v>5.2028389693055201</v>
      </c>
      <c r="D4" s="1">
        <v>5.3358851003531198</v>
      </c>
    </row>
    <row r="5" spans="1:4" ht="15" thickBot="1" x14ac:dyDescent="0.35">
      <c r="A5" s="1">
        <v>11</v>
      </c>
      <c r="B5" s="1">
        <v>3.0778056374694098</v>
      </c>
      <c r="C5" s="1">
        <v>4.0840035830758499</v>
      </c>
      <c r="D5" s="1">
        <v>4.9771568849237404</v>
      </c>
    </row>
    <row r="6" spans="1:4" ht="15" thickBot="1" x14ac:dyDescent="0.35">
      <c r="A6" s="1">
        <v>6</v>
      </c>
      <c r="B6" s="1">
        <v>5.1194243608194903</v>
      </c>
      <c r="C6" s="1">
        <v>5.0354294989514301</v>
      </c>
      <c r="D6" s="1">
        <v>4.1777812954920401</v>
      </c>
    </row>
    <row r="7" spans="1:4" ht="15" thickBot="1" x14ac:dyDescent="0.35">
      <c r="A7" s="1">
        <v>5</v>
      </c>
      <c r="B7" s="1">
        <v>5.0393797433093104</v>
      </c>
      <c r="C7" s="1">
        <v>4.0954932524747996</v>
      </c>
      <c r="D7" s="1">
        <v>5.2939180516163296</v>
      </c>
    </row>
    <row r="8" spans="1:4" ht="15" thickBot="1" x14ac:dyDescent="0.35">
      <c r="A8" s="1">
        <v>25</v>
      </c>
      <c r="B8" s="1">
        <v>6.1670846104417398</v>
      </c>
      <c r="C8" s="1">
        <v>4.1059845997356001</v>
      </c>
      <c r="D8" s="1">
        <v>5.2710606149585004</v>
      </c>
    </row>
    <row r="9" spans="1:4" ht="15" thickBot="1" x14ac:dyDescent="0.35">
      <c r="A9" s="1">
        <v>26</v>
      </c>
      <c r="B9" s="1">
        <v>3.1214304877197399</v>
      </c>
      <c r="C9" s="1">
        <v>3.05507963310039</v>
      </c>
      <c r="D9" s="1">
        <v>4.30660836645992</v>
      </c>
    </row>
    <row r="10" spans="1:4" ht="15" thickBot="1" x14ac:dyDescent="0.35">
      <c r="A10" s="1">
        <v>17</v>
      </c>
      <c r="B10" s="1">
        <v>4.1408940036453403</v>
      </c>
      <c r="C10" s="1">
        <v>5.1017522965461204</v>
      </c>
      <c r="D10" s="1">
        <v>4.6906671883970699</v>
      </c>
    </row>
    <row r="11" spans="1:4" ht="15" thickBot="1" x14ac:dyDescent="0.35">
      <c r="A11" s="1">
        <v>18</v>
      </c>
      <c r="B11" s="1">
        <v>4.1269143749936097</v>
      </c>
      <c r="C11" s="1">
        <v>4.1115460073628798</v>
      </c>
      <c r="D11" s="1">
        <v>6.4848678783151996</v>
      </c>
    </row>
    <row r="12" spans="1:4" ht="15" thickBot="1" x14ac:dyDescent="0.35">
      <c r="A12" s="1">
        <v>20</v>
      </c>
      <c r="B12" s="1">
        <v>5.1120802341265597</v>
      </c>
      <c r="C12" s="1">
        <v>6.5693840173330802</v>
      </c>
      <c r="D12" s="1">
        <v>3.97410455662934</v>
      </c>
    </row>
    <row r="13" spans="1:4" ht="15" thickBot="1" x14ac:dyDescent="0.35">
      <c r="A13" s="1">
        <v>19</v>
      </c>
      <c r="B13" s="1">
        <v>4.1463306283461003</v>
      </c>
      <c r="C13" s="1">
        <v>5.0642249769703502</v>
      </c>
      <c r="D13" s="1">
        <v>5.1484439758568401</v>
      </c>
    </row>
    <row r="14" spans="1:4" ht="15" thickBot="1" x14ac:dyDescent="0.35">
      <c r="A14" s="1">
        <v>8</v>
      </c>
      <c r="B14" s="1">
        <v>6.0908825647063001</v>
      </c>
      <c r="C14" s="1">
        <v>5.0617668372480402</v>
      </c>
      <c r="D14" s="1">
        <v>4.5170633886618301</v>
      </c>
    </row>
    <row r="15" spans="1:4" ht="15" thickBot="1" x14ac:dyDescent="0.35">
      <c r="A15" s="1">
        <v>7</v>
      </c>
      <c r="B15" s="1">
        <v>4.10352018653799</v>
      </c>
      <c r="C15" s="1">
        <v>4.0994757587867703</v>
      </c>
      <c r="D15" s="1">
        <v>5.5973440254464499</v>
      </c>
    </row>
    <row r="16" spans="1:4" ht="15" thickBot="1" x14ac:dyDescent="0.35">
      <c r="A16" s="1">
        <v>4</v>
      </c>
      <c r="B16" s="1">
        <v>6.1452884920783903</v>
      </c>
      <c r="C16" s="1">
        <v>6.12182294076747</v>
      </c>
      <c r="D16" s="1">
        <v>5.0561404938151302</v>
      </c>
    </row>
    <row r="17" spans="1:4" ht="15" thickBot="1" x14ac:dyDescent="0.35">
      <c r="A17" s="1">
        <v>3</v>
      </c>
      <c r="B17" s="1">
        <v>6.1197215153414701</v>
      </c>
      <c r="C17" s="1">
        <v>5.0895765693169697</v>
      </c>
      <c r="D17" s="1">
        <v>4.0179689673902397</v>
      </c>
    </row>
    <row r="18" spans="1:4" ht="15" thickBot="1" x14ac:dyDescent="0.35">
      <c r="A18" s="1">
        <v>27</v>
      </c>
      <c r="B18" s="1">
        <v>4.1238144470775797</v>
      </c>
      <c r="C18" s="1">
        <v>4.09433008082698</v>
      </c>
      <c r="D18" s="1">
        <v>4.9770430285828997</v>
      </c>
    </row>
    <row r="19" spans="1:4" ht="15" thickBot="1" x14ac:dyDescent="0.35">
      <c r="A19" s="1">
        <v>28</v>
      </c>
      <c r="B19" s="1">
        <v>4.08230442318371</v>
      </c>
      <c r="C19" s="1">
        <v>6.1549014105490203</v>
      </c>
      <c r="D19" s="1">
        <v>5.2381915095030198</v>
      </c>
    </row>
    <row r="20" spans="1:4" ht="15" thickBot="1" x14ac:dyDescent="0.35">
      <c r="A20" s="1">
        <v>30</v>
      </c>
      <c r="B20" s="1">
        <v>4.1225577060158098</v>
      </c>
      <c r="C20" s="1">
        <v>3.0664623034808698</v>
      </c>
      <c r="D20" s="1">
        <v>4.9424728051985198</v>
      </c>
    </row>
    <row r="21" spans="1:4" ht="15" thickBot="1" x14ac:dyDescent="0.35">
      <c r="A21" s="1">
        <v>29</v>
      </c>
      <c r="B21" s="1">
        <v>4.1276494252468297</v>
      </c>
      <c r="C21" s="1">
        <v>4.0803156344302201</v>
      </c>
      <c r="D21" s="1">
        <v>4.0579867902323699</v>
      </c>
    </row>
    <row r="22" spans="1:4" ht="15" thickBot="1" x14ac:dyDescent="0.35">
      <c r="A22" s="1">
        <v>13</v>
      </c>
      <c r="B22" s="1">
        <v>3.0819720599328599</v>
      </c>
      <c r="C22" s="1">
        <v>6.1704907493425498</v>
      </c>
      <c r="D22" s="1">
        <v>3.8775766159120399</v>
      </c>
    </row>
    <row r="23" spans="1:4" ht="15" thickBot="1" x14ac:dyDescent="0.35">
      <c r="A23" s="1">
        <v>14</v>
      </c>
      <c r="B23" s="1">
        <v>4.1197201211263899</v>
      </c>
      <c r="C23" s="1">
        <v>3.0500577878553701</v>
      </c>
      <c r="D23" s="1">
        <v>7.2786955300099496</v>
      </c>
    </row>
    <row r="24" spans="1:4" ht="15" thickBot="1" x14ac:dyDescent="0.35">
      <c r="A24" s="1">
        <v>15</v>
      </c>
      <c r="B24" s="1">
        <v>4.10706103370444</v>
      </c>
      <c r="C24" s="1">
        <v>4.1009627544905802</v>
      </c>
      <c r="D24" s="1">
        <v>4.9825733715897798</v>
      </c>
    </row>
    <row r="25" spans="1:4" ht="15" thickBot="1" x14ac:dyDescent="0.35">
      <c r="A25" s="1">
        <v>16</v>
      </c>
      <c r="B25" s="1">
        <v>5.0981006054748201</v>
      </c>
      <c r="C25" s="1">
        <v>4.1009627544905802</v>
      </c>
      <c r="D25" s="1">
        <v>5.5686861538920596</v>
      </c>
    </row>
    <row r="26" spans="1:4" ht="15" thickBot="1" x14ac:dyDescent="0.35">
      <c r="A26" s="1">
        <v>23</v>
      </c>
      <c r="B26" s="1">
        <v>5.0848441516098601</v>
      </c>
      <c r="C26" s="1">
        <v>4.1555920034181497</v>
      </c>
      <c r="D26" s="1">
        <v>3.7781364117596001</v>
      </c>
    </row>
    <row r="27" spans="1:4" ht="15" thickBot="1" x14ac:dyDescent="0.35">
      <c r="A27" s="1">
        <v>24</v>
      </c>
      <c r="B27" s="1">
        <v>4.1644480327645397</v>
      </c>
      <c r="C27" s="1">
        <v>5.0659451122066397</v>
      </c>
      <c r="D27" s="1">
        <v>4.0411144268083703</v>
      </c>
    </row>
    <row r="28" spans="1:4" ht="15" thickBot="1" x14ac:dyDescent="0.35">
      <c r="A28" s="1">
        <v>10</v>
      </c>
      <c r="B28" s="1">
        <v>6.0948674157012697</v>
      </c>
      <c r="C28" s="1">
        <v>4.0751678220831096</v>
      </c>
      <c r="D28" s="1">
        <v>6.6196860545724903</v>
      </c>
    </row>
    <row r="29" spans="1:4" ht="15" thickBot="1" x14ac:dyDescent="0.35">
      <c r="A29" s="1">
        <v>9</v>
      </c>
      <c r="B29" s="1">
        <v>4.1161998048397903</v>
      </c>
      <c r="C29" s="1">
        <v>6.1140414776664498</v>
      </c>
      <c r="D29" s="1">
        <v>4.1589659443578304</v>
      </c>
    </row>
    <row r="30" spans="1:4" ht="15" thickBot="1" x14ac:dyDescent="0.35">
      <c r="A30" s="1">
        <v>2</v>
      </c>
      <c r="B30" s="1">
        <v>5.0814848759118902</v>
      </c>
      <c r="C30" s="1">
        <v>5.0946261196629097</v>
      </c>
      <c r="D30" s="1">
        <v>7.1460414239143502</v>
      </c>
    </row>
    <row r="31" spans="1:4" ht="15" thickBot="1" x14ac:dyDescent="0.35">
      <c r="A31" s="1">
        <v>1</v>
      </c>
      <c r="B31" s="1">
        <v>4.1322181679597003</v>
      </c>
      <c r="C31" s="1">
        <v>4.1127306655404698</v>
      </c>
      <c r="D31" s="1">
        <v>5.0091160380480098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O31"/>
  <sheetViews>
    <sheetView zoomScale="80" zoomScaleNormal="80" workbookViewId="0">
      <selection activeCell="D1" sqref="D1:D1048576"/>
    </sheetView>
  </sheetViews>
  <sheetFormatPr defaultRowHeight="14.4" x14ac:dyDescent="0.3"/>
  <cols>
    <col min="1" max="1" width="5.6640625" bestFit="1" customWidth="1"/>
    <col min="2" max="2" width="5.109375" bestFit="1" customWidth="1"/>
    <col min="3" max="3" width="11.6640625" bestFit="1" customWidth="1"/>
    <col min="4" max="5" width="17.6640625" bestFit="1" customWidth="1"/>
    <col min="6" max="7" width="6" bestFit="1" customWidth="1"/>
    <col min="8" max="8" width="5" bestFit="1" customWidth="1"/>
    <col min="9" max="9" width="6" bestFit="1" customWidth="1"/>
    <col min="10" max="16" width="5" bestFit="1" customWidth="1"/>
    <col min="17" max="17" width="5.109375" bestFit="1" customWidth="1"/>
    <col min="18" max="18" width="6" bestFit="1" customWidth="1"/>
    <col min="19" max="22" width="8" bestFit="1" customWidth="1"/>
    <col min="23" max="23" width="6" bestFit="1" customWidth="1"/>
    <col min="24" max="24" width="5.21875" bestFit="1" customWidth="1"/>
    <col min="25" max="28" width="5" bestFit="1" customWidth="1"/>
    <col min="29" max="30" width="12.88671875" bestFit="1" customWidth="1"/>
    <col min="31" max="31" width="11.5546875" bestFit="1" customWidth="1"/>
    <col min="32" max="32" width="11.6640625" bestFit="1" customWidth="1"/>
    <col min="33" max="35" width="12.44140625" bestFit="1" customWidth="1"/>
    <col min="36" max="36" width="12.88671875" bestFit="1" customWidth="1"/>
    <col min="37" max="37" width="13.33203125" bestFit="1" customWidth="1"/>
    <col min="38" max="39" width="12.44140625" bestFit="1" customWidth="1"/>
    <col min="40" max="40" width="12.77734375" bestFit="1" customWidth="1"/>
    <col min="41" max="42" width="12.88671875" bestFit="1" customWidth="1"/>
    <col min="43" max="43" width="14.109375" bestFit="1" customWidth="1"/>
    <col min="44" max="44" width="13.77734375" bestFit="1" customWidth="1"/>
    <col min="45" max="45" width="14" bestFit="1" customWidth="1"/>
    <col min="46" max="46" width="12.44140625" bestFit="1" customWidth="1"/>
    <col min="47" max="47" width="14.88671875" bestFit="1" customWidth="1"/>
    <col min="48" max="48" width="14" bestFit="1" customWidth="1"/>
    <col min="49" max="49" width="12.77734375" bestFit="1" customWidth="1"/>
    <col min="50" max="50" width="12.33203125" bestFit="1" customWidth="1"/>
    <col min="51" max="51" width="13.33203125" bestFit="1" customWidth="1"/>
    <col min="52" max="62" width="12" bestFit="1" customWidth="1"/>
    <col min="63" max="63" width="13.33203125" bestFit="1" customWidth="1"/>
    <col min="64" max="67" width="12" bestFit="1" customWidth="1"/>
  </cols>
  <sheetData>
    <row r="1" spans="1:67" x14ac:dyDescent="0.3">
      <c r="A1" s="27" t="s">
        <v>49</v>
      </c>
      <c r="B1" s="27" t="s">
        <v>107</v>
      </c>
      <c r="C1" s="27" t="s">
        <v>65</v>
      </c>
      <c r="D1" s="27" t="s">
        <v>56</v>
      </c>
      <c r="E1" s="27" t="s">
        <v>148</v>
      </c>
      <c r="F1" s="27" t="s">
        <v>66</v>
      </c>
      <c r="G1" s="27" t="s">
        <v>67</v>
      </c>
      <c r="H1" s="27" t="s">
        <v>50</v>
      </c>
      <c r="I1" s="27" t="s">
        <v>68</v>
      </c>
      <c r="J1" s="27" t="s">
        <v>69</v>
      </c>
      <c r="K1" s="27" t="s">
        <v>70</v>
      </c>
      <c r="L1" s="27" t="s">
        <v>71</v>
      </c>
      <c r="M1" s="27" t="s">
        <v>72</v>
      </c>
      <c r="N1" s="27" t="s">
        <v>73</v>
      </c>
      <c r="O1" s="27" t="s">
        <v>74</v>
      </c>
      <c r="P1" s="27" t="s">
        <v>75</v>
      </c>
      <c r="Q1" s="27" t="s">
        <v>108</v>
      </c>
      <c r="R1" s="27" t="s">
        <v>76</v>
      </c>
      <c r="S1" s="27" t="s">
        <v>77</v>
      </c>
      <c r="T1" s="27" t="s">
        <v>78</v>
      </c>
      <c r="U1" s="27" t="s">
        <v>79</v>
      </c>
      <c r="V1" s="27" t="s">
        <v>80</v>
      </c>
      <c r="W1" s="27" t="s">
        <v>63</v>
      </c>
      <c r="X1" s="27" t="s">
        <v>81</v>
      </c>
      <c r="Y1" s="27" t="s">
        <v>82</v>
      </c>
      <c r="Z1" s="27" t="s">
        <v>83</v>
      </c>
      <c r="AA1" s="27" t="s">
        <v>64</v>
      </c>
      <c r="AB1" s="27" t="s">
        <v>84</v>
      </c>
      <c r="AC1" s="27" t="s">
        <v>85</v>
      </c>
      <c r="AD1" s="27" t="s">
        <v>86</v>
      </c>
      <c r="AE1" s="27" t="s">
        <v>51</v>
      </c>
      <c r="AF1" s="27" t="s">
        <v>87</v>
      </c>
      <c r="AG1" s="27" t="s">
        <v>88</v>
      </c>
      <c r="AH1" s="27" t="s">
        <v>89</v>
      </c>
      <c r="AI1" s="27" t="s">
        <v>90</v>
      </c>
      <c r="AJ1" s="27" t="s">
        <v>91</v>
      </c>
      <c r="AK1" s="27" t="s">
        <v>92</v>
      </c>
      <c r="AL1" s="27" t="s">
        <v>93</v>
      </c>
      <c r="AM1" s="27" t="s">
        <v>94</v>
      </c>
      <c r="AN1" s="27" t="s">
        <v>95</v>
      </c>
      <c r="AO1" s="27" t="s">
        <v>96</v>
      </c>
      <c r="AP1" s="27" t="s">
        <v>97</v>
      </c>
      <c r="AQ1" s="27" t="s">
        <v>98</v>
      </c>
      <c r="AR1" s="27" t="s">
        <v>99</v>
      </c>
      <c r="AS1" s="27" t="s">
        <v>100</v>
      </c>
      <c r="AT1" s="27" t="s">
        <v>101</v>
      </c>
      <c r="AU1" s="27" t="s">
        <v>102</v>
      </c>
      <c r="AV1" s="27" t="s">
        <v>103</v>
      </c>
      <c r="AW1" s="27" t="s">
        <v>104</v>
      </c>
      <c r="AX1" s="27" t="s">
        <v>105</v>
      </c>
      <c r="AY1" s="27" t="s">
        <v>106</v>
      </c>
      <c r="AZ1" s="27" t="s">
        <v>109</v>
      </c>
      <c r="BA1" s="27" t="s">
        <v>110</v>
      </c>
      <c r="BB1" s="27" t="s">
        <v>111</v>
      </c>
      <c r="BC1" s="27" t="s">
        <v>112</v>
      </c>
      <c r="BD1" s="27" t="s">
        <v>113</v>
      </c>
      <c r="BE1" s="27" t="s">
        <v>57</v>
      </c>
      <c r="BF1" s="27" t="s">
        <v>114</v>
      </c>
      <c r="BG1" s="27" t="s">
        <v>115</v>
      </c>
      <c r="BH1" s="27" t="s">
        <v>149</v>
      </c>
      <c r="BI1" s="27" t="s">
        <v>150</v>
      </c>
      <c r="BJ1" s="27" t="s">
        <v>151</v>
      </c>
      <c r="BK1" s="27" t="s">
        <v>152</v>
      </c>
      <c r="BL1" s="27" t="s">
        <v>153</v>
      </c>
      <c r="BM1" s="27" t="s">
        <v>154</v>
      </c>
      <c r="BN1" s="27" t="s">
        <v>155</v>
      </c>
      <c r="BO1" s="27" t="s">
        <v>156</v>
      </c>
    </row>
    <row r="2" spans="1:67" x14ac:dyDescent="0.3">
      <c r="A2" t="s">
        <v>140</v>
      </c>
      <c r="B2" t="s">
        <v>173</v>
      </c>
      <c r="C2" t="s">
        <v>10</v>
      </c>
      <c r="D2" t="s">
        <v>211</v>
      </c>
      <c r="E2" t="s">
        <v>209</v>
      </c>
      <c r="F2">
        <v>38.1</v>
      </c>
      <c r="G2">
        <v>32.950000000000003</v>
      </c>
      <c r="H2">
        <v>4.75</v>
      </c>
      <c r="I2">
        <v>6.9</v>
      </c>
      <c r="J2">
        <v>3.95</v>
      </c>
      <c r="K2">
        <v>1.55</v>
      </c>
      <c r="L2">
        <v>0.05</v>
      </c>
      <c r="M2">
        <v>1.35</v>
      </c>
      <c r="N2">
        <v>4.45</v>
      </c>
      <c r="O2">
        <v>0.85</v>
      </c>
      <c r="P2">
        <v>0.15</v>
      </c>
      <c r="Q2">
        <v>4.2</v>
      </c>
      <c r="R2">
        <v>10.15</v>
      </c>
      <c r="S2">
        <v>0.20405000000000001</v>
      </c>
      <c r="T2">
        <v>0.30685000000000001</v>
      </c>
      <c r="U2">
        <v>0.37114999999999998</v>
      </c>
      <c r="V2">
        <v>0.67789999999999995</v>
      </c>
      <c r="W2">
        <v>12.6</v>
      </c>
      <c r="X2">
        <v>0.7</v>
      </c>
      <c r="Y2">
        <v>0.85</v>
      </c>
      <c r="Z2">
        <v>0.05</v>
      </c>
      <c r="AA2">
        <v>0.05</v>
      </c>
      <c r="AB2">
        <v>0.05</v>
      </c>
      <c r="AC2">
        <v>37.25</v>
      </c>
      <c r="AD2">
        <v>35.1</v>
      </c>
      <c r="AE2">
        <v>4.1500000000000004</v>
      </c>
      <c r="AF2">
        <v>8.9499999999999993</v>
      </c>
      <c r="AG2">
        <v>5.4</v>
      </c>
      <c r="AH2">
        <v>2.4500000000000002</v>
      </c>
      <c r="AI2">
        <v>0.05</v>
      </c>
      <c r="AJ2">
        <v>1.05</v>
      </c>
      <c r="AK2">
        <v>3.9</v>
      </c>
      <c r="AL2">
        <v>0.7</v>
      </c>
      <c r="AM2">
        <v>0.2</v>
      </c>
      <c r="AN2">
        <v>1.85</v>
      </c>
      <c r="AO2">
        <v>9.35</v>
      </c>
      <c r="AP2">
        <v>0.24729999999999999</v>
      </c>
      <c r="AQ2">
        <v>0.28875000000000001</v>
      </c>
      <c r="AR2">
        <v>0.40110000000000001</v>
      </c>
      <c r="AS2">
        <v>0.68984999999999996</v>
      </c>
      <c r="AT2">
        <v>14.65</v>
      </c>
      <c r="AU2">
        <v>0.35</v>
      </c>
      <c r="AV2">
        <v>0.25</v>
      </c>
      <c r="AW2">
        <v>0</v>
      </c>
      <c r="AX2">
        <v>0.05</v>
      </c>
      <c r="AY2">
        <v>0</v>
      </c>
      <c r="AZ2">
        <v>5.8679999999999994</v>
      </c>
      <c r="BA2">
        <v>2.2799999999999998</v>
      </c>
      <c r="BB2">
        <v>0.04</v>
      </c>
      <c r="BC2">
        <v>0.68</v>
      </c>
      <c r="BD2">
        <v>1.6</v>
      </c>
      <c r="BE2">
        <v>5.92</v>
      </c>
      <c r="BF2">
        <v>24.32</v>
      </c>
      <c r="BG2">
        <v>7.2</v>
      </c>
      <c r="BH2">
        <v>5.0250000000000004</v>
      </c>
      <c r="BI2">
        <v>2.2999999999999998</v>
      </c>
      <c r="BJ2">
        <v>0.1</v>
      </c>
      <c r="BK2">
        <v>0.65</v>
      </c>
      <c r="BL2">
        <v>1.55</v>
      </c>
      <c r="BM2">
        <v>3.35</v>
      </c>
      <c r="BN2">
        <v>20.7</v>
      </c>
      <c r="BO2">
        <v>6.3</v>
      </c>
    </row>
    <row r="3" spans="1:67" x14ac:dyDescent="0.3">
      <c r="A3" t="s">
        <v>173</v>
      </c>
      <c r="B3" t="s">
        <v>140</v>
      </c>
      <c r="C3" t="s">
        <v>11</v>
      </c>
      <c r="D3" t="s">
        <v>209</v>
      </c>
      <c r="E3" t="s">
        <v>211</v>
      </c>
      <c r="F3">
        <v>38.5</v>
      </c>
      <c r="G3">
        <v>34.950000000000003</v>
      </c>
      <c r="H3">
        <v>4.2</v>
      </c>
      <c r="I3">
        <v>8.5500000000000007</v>
      </c>
      <c r="J3">
        <v>5.9</v>
      </c>
      <c r="K3">
        <v>1.6</v>
      </c>
      <c r="L3">
        <v>0.15</v>
      </c>
      <c r="M3">
        <v>0.9</v>
      </c>
      <c r="N3">
        <v>3.95</v>
      </c>
      <c r="O3">
        <v>0.9</v>
      </c>
      <c r="P3">
        <v>0.15</v>
      </c>
      <c r="Q3">
        <v>2.8</v>
      </c>
      <c r="R3">
        <v>10.65</v>
      </c>
      <c r="S3">
        <v>0.24149999999999999</v>
      </c>
      <c r="T3">
        <v>0.30714999999999998</v>
      </c>
      <c r="U3">
        <v>0.37440000000000001</v>
      </c>
      <c r="V3">
        <v>0.68174999999999997</v>
      </c>
      <c r="W3">
        <v>13.15</v>
      </c>
      <c r="X3">
        <v>0.55000000000000004</v>
      </c>
      <c r="Y3">
        <v>0.6</v>
      </c>
      <c r="Z3">
        <v>0.05</v>
      </c>
      <c r="AA3">
        <v>0.1</v>
      </c>
      <c r="AB3">
        <v>0.1</v>
      </c>
      <c r="AC3">
        <v>38.15</v>
      </c>
      <c r="AD3">
        <v>33.35</v>
      </c>
      <c r="AE3">
        <v>5.0999999999999996</v>
      </c>
      <c r="AF3">
        <v>8.6999999999999993</v>
      </c>
      <c r="AG3">
        <v>5.65</v>
      </c>
      <c r="AH3">
        <v>1.25</v>
      </c>
      <c r="AI3">
        <v>0.4</v>
      </c>
      <c r="AJ3">
        <v>1.4</v>
      </c>
      <c r="AK3">
        <v>4.75</v>
      </c>
      <c r="AL3">
        <v>0.9</v>
      </c>
      <c r="AM3">
        <v>0.25</v>
      </c>
      <c r="AN3">
        <v>3.5</v>
      </c>
      <c r="AO3">
        <v>6.65</v>
      </c>
      <c r="AP3">
        <v>0.25629999999999997</v>
      </c>
      <c r="AQ3">
        <v>0.33334999999999998</v>
      </c>
      <c r="AR3">
        <v>0.43949999999999989</v>
      </c>
      <c r="AS3">
        <v>0.77290000000000003</v>
      </c>
      <c r="AT3">
        <v>14.95</v>
      </c>
      <c r="AU3">
        <v>0.8</v>
      </c>
      <c r="AV3">
        <v>0.7</v>
      </c>
      <c r="AW3">
        <v>0.25</v>
      </c>
      <c r="AX3">
        <v>0.35</v>
      </c>
      <c r="AY3">
        <v>0.1</v>
      </c>
      <c r="AZ3">
        <v>5.0250000000000004</v>
      </c>
      <c r="BA3">
        <v>2.2999999999999998</v>
      </c>
      <c r="BB3">
        <v>0.1</v>
      </c>
      <c r="BC3">
        <v>0.65</v>
      </c>
      <c r="BD3">
        <v>1.55</v>
      </c>
      <c r="BE3">
        <v>3.35</v>
      </c>
      <c r="BF3">
        <v>20.7</v>
      </c>
      <c r="BG3">
        <v>6.3</v>
      </c>
      <c r="BH3">
        <v>5.8679999999999994</v>
      </c>
      <c r="BI3">
        <v>2.2799999999999998</v>
      </c>
      <c r="BJ3">
        <v>0.04</v>
      </c>
      <c r="BK3">
        <v>0.68</v>
      </c>
      <c r="BL3">
        <v>1.6</v>
      </c>
      <c r="BM3">
        <v>5.92</v>
      </c>
      <c r="BN3">
        <v>24.32</v>
      </c>
      <c r="BO3">
        <v>7.2</v>
      </c>
    </row>
    <row r="4" spans="1:67" x14ac:dyDescent="0.3">
      <c r="A4" t="s">
        <v>172</v>
      </c>
      <c r="B4" t="s">
        <v>133</v>
      </c>
      <c r="C4" t="s">
        <v>10</v>
      </c>
      <c r="D4" t="s">
        <v>205</v>
      </c>
      <c r="E4" t="s">
        <v>197</v>
      </c>
      <c r="F4">
        <v>41.75</v>
      </c>
      <c r="G4">
        <v>35.950000000000003</v>
      </c>
      <c r="H4">
        <v>6.15</v>
      </c>
      <c r="I4">
        <v>10.15</v>
      </c>
      <c r="J4">
        <v>5.9</v>
      </c>
      <c r="K4">
        <v>2.15</v>
      </c>
      <c r="L4">
        <v>0.05</v>
      </c>
      <c r="M4">
        <v>2.0499999999999998</v>
      </c>
      <c r="N4">
        <v>6.1</v>
      </c>
      <c r="O4">
        <v>0.55000000000000004</v>
      </c>
      <c r="P4">
        <v>0</v>
      </c>
      <c r="Q4">
        <v>4.8</v>
      </c>
      <c r="R4">
        <v>7.95</v>
      </c>
      <c r="S4">
        <v>0.27994999999999998</v>
      </c>
      <c r="T4">
        <v>0.36070000000000002</v>
      </c>
      <c r="U4">
        <v>0.51070000000000004</v>
      </c>
      <c r="V4">
        <v>0.87140000000000006</v>
      </c>
      <c r="W4">
        <v>18.55</v>
      </c>
      <c r="X4">
        <v>0.35</v>
      </c>
      <c r="Y4">
        <v>0.25</v>
      </c>
      <c r="Z4">
        <v>0.05</v>
      </c>
      <c r="AA4">
        <v>0.7</v>
      </c>
      <c r="AB4">
        <v>0.4</v>
      </c>
      <c r="AC4">
        <v>41.1</v>
      </c>
      <c r="AD4">
        <v>36.65</v>
      </c>
      <c r="AE4">
        <v>5.5</v>
      </c>
      <c r="AF4">
        <v>10.199999999999999</v>
      </c>
      <c r="AG4">
        <v>6.55</v>
      </c>
      <c r="AH4">
        <v>2.2999999999999998</v>
      </c>
      <c r="AI4">
        <v>0.15</v>
      </c>
      <c r="AJ4">
        <v>1.2</v>
      </c>
      <c r="AK4">
        <v>5.25</v>
      </c>
      <c r="AL4">
        <v>0.5</v>
      </c>
      <c r="AM4">
        <v>0.25</v>
      </c>
      <c r="AN4">
        <v>3.55</v>
      </c>
      <c r="AO4">
        <v>9.35</v>
      </c>
      <c r="AP4">
        <v>0.27239999999999998</v>
      </c>
      <c r="AQ4">
        <v>0.34384999999999999</v>
      </c>
      <c r="AR4">
        <v>0.43614999999999998</v>
      </c>
      <c r="AS4">
        <v>0.77980000000000005</v>
      </c>
      <c r="AT4">
        <v>16.399999999999999</v>
      </c>
      <c r="AU4">
        <v>0.5</v>
      </c>
      <c r="AV4">
        <v>0.6</v>
      </c>
      <c r="AW4">
        <v>0.05</v>
      </c>
      <c r="AX4">
        <v>0.25</v>
      </c>
      <c r="AY4">
        <v>0.15</v>
      </c>
      <c r="AZ4">
        <v>5.375</v>
      </c>
      <c r="BA4">
        <v>2.541666666666667</v>
      </c>
      <c r="BB4">
        <v>8.3333333333333329E-2</v>
      </c>
      <c r="BC4">
        <v>1</v>
      </c>
      <c r="BD4">
        <v>1.791666666666667</v>
      </c>
      <c r="BE4">
        <v>5.958333333333333</v>
      </c>
      <c r="BF4">
        <v>23.125</v>
      </c>
      <c r="BG4">
        <v>7.041666666666667</v>
      </c>
      <c r="BH4">
        <v>5.4888888888888889</v>
      </c>
      <c r="BI4">
        <v>3.333333333333333</v>
      </c>
      <c r="BJ4">
        <v>0.1111111111111111</v>
      </c>
      <c r="BK4">
        <v>1.2222222222222221</v>
      </c>
      <c r="BL4">
        <v>1.555555555555556</v>
      </c>
      <c r="BM4">
        <v>4.2222222222222223</v>
      </c>
      <c r="BN4">
        <v>23.333333333333329</v>
      </c>
      <c r="BO4">
        <v>7.666666666666667</v>
      </c>
    </row>
    <row r="5" spans="1:67" x14ac:dyDescent="0.3">
      <c r="A5" t="s">
        <v>133</v>
      </c>
      <c r="B5" t="s">
        <v>172</v>
      </c>
      <c r="C5" t="s">
        <v>11</v>
      </c>
      <c r="D5" t="s">
        <v>197</v>
      </c>
      <c r="E5" t="s">
        <v>205</v>
      </c>
      <c r="F5">
        <v>36.200000000000003</v>
      </c>
      <c r="G5">
        <v>33.200000000000003</v>
      </c>
      <c r="H5">
        <v>3.45</v>
      </c>
      <c r="I5">
        <v>7.3</v>
      </c>
      <c r="J5">
        <v>4.8</v>
      </c>
      <c r="K5">
        <v>1.35</v>
      </c>
      <c r="L5">
        <v>0.2</v>
      </c>
      <c r="M5">
        <v>0.95</v>
      </c>
      <c r="N5">
        <v>3.35</v>
      </c>
      <c r="O5">
        <v>0.65</v>
      </c>
      <c r="P5">
        <v>0.15</v>
      </c>
      <c r="Q5">
        <v>2.6</v>
      </c>
      <c r="R5">
        <v>8.9</v>
      </c>
      <c r="S5">
        <v>0.20935000000000001</v>
      </c>
      <c r="T5">
        <v>0.26705000000000001</v>
      </c>
      <c r="U5">
        <v>0.3367</v>
      </c>
      <c r="V5">
        <v>0.6038</v>
      </c>
      <c r="W5">
        <v>11.9</v>
      </c>
      <c r="X5">
        <v>0.6</v>
      </c>
      <c r="Y5">
        <v>0.1</v>
      </c>
      <c r="Z5">
        <v>0</v>
      </c>
      <c r="AA5">
        <v>0.25</v>
      </c>
      <c r="AB5">
        <v>0.1</v>
      </c>
      <c r="AC5">
        <v>37</v>
      </c>
      <c r="AD5">
        <v>33.25</v>
      </c>
      <c r="AE5">
        <v>3.9</v>
      </c>
      <c r="AF5">
        <v>7</v>
      </c>
      <c r="AG5">
        <v>4.3</v>
      </c>
      <c r="AH5">
        <v>1.45</v>
      </c>
      <c r="AI5">
        <v>0.1</v>
      </c>
      <c r="AJ5">
        <v>1.1499999999999999</v>
      </c>
      <c r="AK5">
        <v>3.85</v>
      </c>
      <c r="AL5">
        <v>0.65</v>
      </c>
      <c r="AM5">
        <v>0.1</v>
      </c>
      <c r="AN5">
        <v>2.5</v>
      </c>
      <c r="AO5">
        <v>8.4</v>
      </c>
      <c r="AP5">
        <v>0.20335</v>
      </c>
      <c r="AQ5">
        <v>0.27224999999999999</v>
      </c>
      <c r="AR5">
        <v>0.35144999999999998</v>
      </c>
      <c r="AS5">
        <v>0.62370000000000003</v>
      </c>
      <c r="AT5">
        <v>12.1</v>
      </c>
      <c r="AU5">
        <v>0.65</v>
      </c>
      <c r="AV5">
        <v>0.7</v>
      </c>
      <c r="AW5">
        <v>0.15</v>
      </c>
      <c r="AX5">
        <v>0.4</v>
      </c>
      <c r="AY5">
        <v>0.05</v>
      </c>
      <c r="AZ5">
        <v>5.4888888888888889</v>
      </c>
      <c r="BA5">
        <v>3.333333333333333</v>
      </c>
      <c r="BB5">
        <v>0.1111111111111111</v>
      </c>
      <c r="BC5">
        <v>1.2222222222222221</v>
      </c>
      <c r="BD5">
        <v>1.555555555555556</v>
      </c>
      <c r="BE5">
        <v>4.2222222222222223</v>
      </c>
      <c r="BF5">
        <v>23.333333333333329</v>
      </c>
      <c r="BG5">
        <v>7.666666666666667</v>
      </c>
      <c r="BH5">
        <v>5.375</v>
      </c>
      <c r="BI5">
        <v>2.541666666666667</v>
      </c>
      <c r="BJ5">
        <v>8.3333333333333329E-2</v>
      </c>
      <c r="BK5">
        <v>1</v>
      </c>
      <c r="BL5">
        <v>1.791666666666667</v>
      </c>
      <c r="BM5">
        <v>5.958333333333333</v>
      </c>
      <c r="BN5">
        <v>23.125</v>
      </c>
      <c r="BO5">
        <v>7.041666666666667</v>
      </c>
    </row>
    <row r="6" spans="1:67" x14ac:dyDescent="0.3">
      <c r="A6" t="s">
        <v>176</v>
      </c>
      <c r="B6" t="s">
        <v>163</v>
      </c>
      <c r="C6" t="s">
        <v>10</v>
      </c>
      <c r="D6" t="s">
        <v>216</v>
      </c>
      <c r="E6" t="s">
        <v>192</v>
      </c>
      <c r="F6">
        <v>38.700000000000003</v>
      </c>
      <c r="G6">
        <v>34.35</v>
      </c>
      <c r="H6">
        <v>4.95</v>
      </c>
      <c r="I6">
        <v>8.9499999999999993</v>
      </c>
      <c r="J6">
        <v>5.45</v>
      </c>
      <c r="K6">
        <v>2.2999999999999998</v>
      </c>
      <c r="L6">
        <v>0.2</v>
      </c>
      <c r="M6">
        <v>1</v>
      </c>
      <c r="N6">
        <v>4.75</v>
      </c>
      <c r="O6">
        <v>0.65</v>
      </c>
      <c r="P6">
        <v>0.15</v>
      </c>
      <c r="Q6">
        <v>3.15</v>
      </c>
      <c r="R6">
        <v>8.5</v>
      </c>
      <c r="S6">
        <v>0.25585000000000002</v>
      </c>
      <c r="T6">
        <v>0.32600000000000001</v>
      </c>
      <c r="U6">
        <v>0.42070000000000002</v>
      </c>
      <c r="V6">
        <v>0.74654999999999994</v>
      </c>
      <c r="W6">
        <v>14.65</v>
      </c>
      <c r="X6">
        <v>0.6</v>
      </c>
      <c r="Y6">
        <v>0.65</v>
      </c>
      <c r="Z6">
        <v>0.05</v>
      </c>
      <c r="AA6">
        <v>0.5</v>
      </c>
      <c r="AB6">
        <v>0.2</v>
      </c>
      <c r="AC6">
        <v>37.75</v>
      </c>
      <c r="AD6">
        <v>33.5</v>
      </c>
      <c r="AE6">
        <v>4.75</v>
      </c>
      <c r="AF6">
        <v>8.1</v>
      </c>
      <c r="AG6">
        <v>4.8</v>
      </c>
      <c r="AH6">
        <v>1.5</v>
      </c>
      <c r="AI6">
        <v>0.15</v>
      </c>
      <c r="AJ6">
        <v>1.65</v>
      </c>
      <c r="AK6">
        <v>4.5999999999999996</v>
      </c>
      <c r="AL6">
        <v>0.45</v>
      </c>
      <c r="AM6">
        <v>0.2</v>
      </c>
      <c r="AN6">
        <v>3.55</v>
      </c>
      <c r="AO6">
        <v>7.4</v>
      </c>
      <c r="AP6">
        <v>0.23715</v>
      </c>
      <c r="AQ6">
        <v>0.31009999999999999</v>
      </c>
      <c r="AR6">
        <v>0.43685000000000002</v>
      </c>
      <c r="AS6">
        <v>0.74700000000000011</v>
      </c>
      <c r="AT6">
        <v>14.85</v>
      </c>
      <c r="AU6">
        <v>0.7</v>
      </c>
      <c r="AV6">
        <v>0.35</v>
      </c>
      <c r="AW6">
        <v>0.05</v>
      </c>
      <c r="AX6">
        <v>0.25</v>
      </c>
      <c r="AY6">
        <v>0.25</v>
      </c>
      <c r="AZ6">
        <v>5.4666666666666659</v>
      </c>
      <c r="BA6">
        <v>2.666666666666667</v>
      </c>
      <c r="BB6">
        <v>0.16666666666666671</v>
      </c>
      <c r="BC6">
        <v>0.625</v>
      </c>
      <c r="BD6">
        <v>2.166666666666667</v>
      </c>
      <c r="BE6">
        <v>5.375</v>
      </c>
      <c r="BF6">
        <v>24.458333333333329</v>
      </c>
      <c r="BG6">
        <v>8.625</v>
      </c>
      <c r="BH6">
        <v>5.8157894736842106</v>
      </c>
      <c r="BI6">
        <v>2.263157894736842</v>
      </c>
      <c r="BJ6">
        <v>0.26315789473684209</v>
      </c>
      <c r="BK6">
        <v>0.52631578947368418</v>
      </c>
      <c r="BL6">
        <v>1.631578947368421</v>
      </c>
      <c r="BM6">
        <v>5.8947368421052628</v>
      </c>
      <c r="BN6">
        <v>24.84210526315789</v>
      </c>
      <c r="BO6">
        <v>7.1052631578947372</v>
      </c>
    </row>
    <row r="7" spans="1:67" x14ac:dyDescent="0.3">
      <c r="A7" t="s">
        <v>163</v>
      </c>
      <c r="B7" t="s">
        <v>176</v>
      </c>
      <c r="C7" t="s">
        <v>11</v>
      </c>
      <c r="D7" t="s">
        <v>192</v>
      </c>
      <c r="E7" t="s">
        <v>216</v>
      </c>
      <c r="F7">
        <v>37.15</v>
      </c>
      <c r="G7">
        <v>33.6</v>
      </c>
      <c r="H7">
        <v>4.8499999999999996</v>
      </c>
      <c r="I7">
        <v>8.25</v>
      </c>
      <c r="J7">
        <v>4.75</v>
      </c>
      <c r="K7">
        <v>1.85</v>
      </c>
      <c r="L7">
        <v>0.3</v>
      </c>
      <c r="M7">
        <v>1.35</v>
      </c>
      <c r="N7">
        <v>4.5999999999999996</v>
      </c>
      <c r="O7">
        <v>1.1000000000000001</v>
      </c>
      <c r="P7">
        <v>0.1</v>
      </c>
      <c r="Q7">
        <v>2.8</v>
      </c>
      <c r="R7">
        <v>7.35</v>
      </c>
      <c r="S7">
        <v>0.23880000000000001</v>
      </c>
      <c r="T7">
        <v>0.29730000000000001</v>
      </c>
      <c r="U7">
        <v>0.42654999999999998</v>
      </c>
      <c r="V7">
        <v>0.72375</v>
      </c>
      <c r="W7">
        <v>14.75</v>
      </c>
      <c r="X7">
        <v>0.25</v>
      </c>
      <c r="Y7">
        <v>0.25</v>
      </c>
      <c r="Z7">
        <v>0.2</v>
      </c>
      <c r="AA7">
        <v>0.3</v>
      </c>
      <c r="AB7">
        <v>0.15</v>
      </c>
      <c r="AC7">
        <v>36.4</v>
      </c>
      <c r="AD7">
        <v>33.65</v>
      </c>
      <c r="AE7">
        <v>4.2</v>
      </c>
      <c r="AF7">
        <v>8.1</v>
      </c>
      <c r="AG7">
        <v>5.3</v>
      </c>
      <c r="AH7">
        <v>1.5</v>
      </c>
      <c r="AI7">
        <v>0.15</v>
      </c>
      <c r="AJ7">
        <v>1.1499999999999999</v>
      </c>
      <c r="AK7">
        <v>4</v>
      </c>
      <c r="AL7">
        <v>0.6</v>
      </c>
      <c r="AM7">
        <v>0.3</v>
      </c>
      <c r="AN7">
        <v>2.2000000000000002</v>
      </c>
      <c r="AO7">
        <v>7.7</v>
      </c>
      <c r="AP7">
        <v>0.23685</v>
      </c>
      <c r="AQ7">
        <v>0.29060000000000002</v>
      </c>
      <c r="AR7">
        <v>0.39269999999999999</v>
      </c>
      <c r="AS7">
        <v>0.68354999999999999</v>
      </c>
      <c r="AT7">
        <v>13.35</v>
      </c>
      <c r="AU7">
        <v>0.3</v>
      </c>
      <c r="AV7">
        <v>0.35</v>
      </c>
      <c r="AW7">
        <v>0.1</v>
      </c>
      <c r="AX7">
        <v>0.1</v>
      </c>
      <c r="AY7">
        <v>0</v>
      </c>
      <c r="AZ7">
        <v>5.8157894736842106</v>
      </c>
      <c r="BA7">
        <v>2.263157894736842</v>
      </c>
      <c r="BB7">
        <v>0.26315789473684209</v>
      </c>
      <c r="BC7">
        <v>0.52631578947368418</v>
      </c>
      <c r="BD7">
        <v>1.631578947368421</v>
      </c>
      <c r="BE7">
        <v>5.8947368421052628</v>
      </c>
      <c r="BF7">
        <v>24.84210526315789</v>
      </c>
      <c r="BG7">
        <v>7.1052631578947372</v>
      </c>
      <c r="BH7">
        <v>5.4666666666666659</v>
      </c>
      <c r="BI7">
        <v>2.666666666666667</v>
      </c>
      <c r="BJ7">
        <v>0.16666666666666671</v>
      </c>
      <c r="BK7">
        <v>0.625</v>
      </c>
      <c r="BL7">
        <v>2.166666666666667</v>
      </c>
      <c r="BM7">
        <v>5.375</v>
      </c>
      <c r="BN7">
        <v>24.458333333333329</v>
      </c>
      <c r="BO7">
        <v>8.625</v>
      </c>
    </row>
    <row r="8" spans="1:67" x14ac:dyDescent="0.3">
      <c r="A8" t="s">
        <v>162</v>
      </c>
      <c r="B8" t="s">
        <v>178</v>
      </c>
      <c r="C8" t="s">
        <v>10</v>
      </c>
      <c r="D8" t="s">
        <v>188</v>
      </c>
      <c r="E8" t="s">
        <v>214</v>
      </c>
      <c r="F8">
        <v>39.700000000000003</v>
      </c>
      <c r="G8">
        <v>35</v>
      </c>
      <c r="H8">
        <v>6.95</v>
      </c>
      <c r="I8">
        <v>10.7</v>
      </c>
      <c r="J8">
        <v>6.45</v>
      </c>
      <c r="K8">
        <v>1.85</v>
      </c>
      <c r="L8">
        <v>0.55000000000000004</v>
      </c>
      <c r="M8">
        <v>1.85</v>
      </c>
      <c r="N8">
        <v>6.45</v>
      </c>
      <c r="O8">
        <v>0.9</v>
      </c>
      <c r="P8">
        <v>0.2</v>
      </c>
      <c r="Q8">
        <v>3.7</v>
      </c>
      <c r="R8">
        <v>6.75</v>
      </c>
      <c r="S8">
        <v>0.29994999999999999</v>
      </c>
      <c r="T8">
        <v>0.37064999999999998</v>
      </c>
      <c r="U8">
        <v>0.53915000000000002</v>
      </c>
      <c r="V8">
        <v>0.90969999999999995</v>
      </c>
      <c r="W8">
        <v>19.2</v>
      </c>
      <c r="X8">
        <v>0.85</v>
      </c>
      <c r="Y8">
        <v>0.4</v>
      </c>
      <c r="Z8">
        <v>0.25</v>
      </c>
      <c r="AA8">
        <v>0.3</v>
      </c>
      <c r="AB8">
        <v>0.1</v>
      </c>
      <c r="AC8">
        <v>38.15</v>
      </c>
      <c r="AD8">
        <v>34.5</v>
      </c>
      <c r="AE8">
        <v>4.25</v>
      </c>
      <c r="AF8">
        <v>8.5</v>
      </c>
      <c r="AG8">
        <v>5.3</v>
      </c>
      <c r="AH8">
        <v>2.35</v>
      </c>
      <c r="AI8">
        <v>0.25</v>
      </c>
      <c r="AJ8">
        <v>0.6</v>
      </c>
      <c r="AK8">
        <v>4.0999999999999996</v>
      </c>
      <c r="AL8">
        <v>0.85</v>
      </c>
      <c r="AM8">
        <v>0.15</v>
      </c>
      <c r="AN8">
        <v>3.05</v>
      </c>
      <c r="AO8">
        <v>9.0500000000000007</v>
      </c>
      <c r="AP8">
        <v>0.24195</v>
      </c>
      <c r="AQ8">
        <v>0.30530000000000002</v>
      </c>
      <c r="AR8">
        <v>0.37635000000000002</v>
      </c>
      <c r="AS8">
        <v>0.68169999999999997</v>
      </c>
      <c r="AT8">
        <v>13.15</v>
      </c>
      <c r="AU8">
        <v>0.55000000000000004</v>
      </c>
      <c r="AV8">
        <v>0.35</v>
      </c>
      <c r="AW8">
        <v>0</v>
      </c>
      <c r="AX8">
        <v>0.25</v>
      </c>
      <c r="AY8">
        <v>0.25</v>
      </c>
      <c r="AZ8">
        <v>5.18</v>
      </c>
      <c r="BA8">
        <v>2.15</v>
      </c>
      <c r="BB8">
        <v>0.1</v>
      </c>
      <c r="BC8">
        <v>0.4</v>
      </c>
      <c r="BD8">
        <v>1.75</v>
      </c>
      <c r="BE8">
        <v>4.95</v>
      </c>
      <c r="BF8">
        <v>22.05</v>
      </c>
      <c r="BG8">
        <v>6.95</v>
      </c>
      <c r="BH8">
        <v>4.3999999999999986</v>
      </c>
      <c r="BI8">
        <v>2.333333333333333</v>
      </c>
      <c r="BJ8">
        <v>0</v>
      </c>
      <c r="BK8">
        <v>1.333333333333333</v>
      </c>
      <c r="BL8">
        <v>1.333333333333333</v>
      </c>
      <c r="BM8">
        <v>4.666666666666667</v>
      </c>
      <c r="BN8">
        <v>21</v>
      </c>
      <c r="BO8">
        <v>7.666666666666667</v>
      </c>
    </row>
    <row r="9" spans="1:67" x14ac:dyDescent="0.3">
      <c r="A9" t="s">
        <v>178</v>
      </c>
      <c r="B9" t="s">
        <v>162</v>
      </c>
      <c r="C9" t="s">
        <v>11</v>
      </c>
      <c r="D9" t="s">
        <v>214</v>
      </c>
      <c r="E9" t="s">
        <v>188</v>
      </c>
      <c r="F9">
        <v>37.200000000000003</v>
      </c>
      <c r="G9">
        <v>33.049999999999997</v>
      </c>
      <c r="H9">
        <v>3.6</v>
      </c>
      <c r="I9">
        <v>7.25</v>
      </c>
      <c r="J9">
        <v>4.5</v>
      </c>
      <c r="K9">
        <v>1.9</v>
      </c>
      <c r="L9">
        <v>0.15</v>
      </c>
      <c r="M9">
        <v>0.7</v>
      </c>
      <c r="N9">
        <v>3.4</v>
      </c>
      <c r="O9">
        <v>1.75</v>
      </c>
      <c r="P9">
        <v>0.3</v>
      </c>
      <c r="Q9">
        <v>3.15</v>
      </c>
      <c r="R9">
        <v>9.6999999999999993</v>
      </c>
      <c r="S9">
        <v>0.21360000000000001</v>
      </c>
      <c r="T9">
        <v>0.2903</v>
      </c>
      <c r="U9">
        <v>0.34110000000000001</v>
      </c>
      <c r="V9">
        <v>0.63129999999999997</v>
      </c>
      <c r="W9">
        <v>11.55</v>
      </c>
      <c r="X9">
        <v>0.45</v>
      </c>
      <c r="Y9">
        <v>0.65</v>
      </c>
      <c r="Z9">
        <v>0.05</v>
      </c>
      <c r="AA9">
        <v>0.25</v>
      </c>
      <c r="AB9">
        <v>0.05</v>
      </c>
      <c r="AC9">
        <v>36.299999999999997</v>
      </c>
      <c r="AD9">
        <v>33.6</v>
      </c>
      <c r="AE9">
        <v>3.15</v>
      </c>
      <c r="AF9">
        <v>7.5</v>
      </c>
      <c r="AG9">
        <v>5.2</v>
      </c>
      <c r="AH9">
        <v>1.35</v>
      </c>
      <c r="AI9">
        <v>0</v>
      </c>
      <c r="AJ9">
        <v>0.95</v>
      </c>
      <c r="AK9">
        <v>3</v>
      </c>
      <c r="AL9">
        <v>0.75</v>
      </c>
      <c r="AM9">
        <v>0.2</v>
      </c>
      <c r="AN9">
        <v>2.2000000000000002</v>
      </c>
      <c r="AO9">
        <v>8.65</v>
      </c>
      <c r="AP9">
        <v>0.2177</v>
      </c>
      <c r="AQ9">
        <v>0.27195000000000003</v>
      </c>
      <c r="AR9">
        <v>0.33900000000000002</v>
      </c>
      <c r="AS9">
        <v>0.61109999999999998</v>
      </c>
      <c r="AT9">
        <v>11.7</v>
      </c>
      <c r="AU9">
        <v>0.5</v>
      </c>
      <c r="AV9">
        <v>0.3</v>
      </c>
      <c r="AW9">
        <v>0.05</v>
      </c>
      <c r="AX9">
        <v>0.1</v>
      </c>
      <c r="AY9">
        <v>0.1</v>
      </c>
      <c r="AZ9">
        <v>4.3999999999999986</v>
      </c>
      <c r="BA9">
        <v>2.333333333333333</v>
      </c>
      <c r="BB9">
        <v>0</v>
      </c>
      <c r="BC9">
        <v>1.333333333333333</v>
      </c>
      <c r="BD9">
        <v>1.333333333333333</v>
      </c>
      <c r="BE9">
        <v>4.666666666666667</v>
      </c>
      <c r="BF9">
        <v>21</v>
      </c>
      <c r="BG9">
        <v>7.666666666666667</v>
      </c>
      <c r="BH9">
        <v>5.18</v>
      </c>
      <c r="BI9">
        <v>2.15</v>
      </c>
      <c r="BJ9">
        <v>0.1</v>
      </c>
      <c r="BK9">
        <v>0.4</v>
      </c>
      <c r="BL9">
        <v>1.75</v>
      </c>
      <c r="BM9">
        <v>4.95</v>
      </c>
      <c r="BN9">
        <v>22.05</v>
      </c>
      <c r="BO9">
        <v>6.95</v>
      </c>
    </row>
    <row r="10" spans="1:67" x14ac:dyDescent="0.3">
      <c r="A10" t="s">
        <v>171</v>
      </c>
      <c r="B10" t="s">
        <v>138</v>
      </c>
      <c r="C10" t="s">
        <v>10</v>
      </c>
      <c r="D10" t="s">
        <v>201</v>
      </c>
      <c r="E10" t="s">
        <v>204</v>
      </c>
      <c r="F10">
        <v>39.1</v>
      </c>
      <c r="G10">
        <v>34.75</v>
      </c>
      <c r="H10">
        <v>4.55</v>
      </c>
      <c r="I10">
        <v>8.5500000000000007</v>
      </c>
      <c r="J10">
        <v>5.8</v>
      </c>
      <c r="K10">
        <v>1.25</v>
      </c>
      <c r="L10">
        <v>0.1</v>
      </c>
      <c r="M10">
        <v>1.4</v>
      </c>
      <c r="N10">
        <v>4.3</v>
      </c>
      <c r="O10">
        <v>1.5</v>
      </c>
      <c r="P10">
        <v>0.15</v>
      </c>
      <c r="Q10">
        <v>3.2</v>
      </c>
      <c r="R10">
        <v>10.199999999999999</v>
      </c>
      <c r="S10">
        <v>0.24395</v>
      </c>
      <c r="T10">
        <v>0.31559999999999999</v>
      </c>
      <c r="U10">
        <v>0.40634999999999999</v>
      </c>
      <c r="V10">
        <v>0.72199999999999998</v>
      </c>
      <c r="W10">
        <v>14.2</v>
      </c>
      <c r="X10">
        <v>0.7</v>
      </c>
      <c r="Y10">
        <v>0.65</v>
      </c>
      <c r="Z10">
        <v>0.2</v>
      </c>
      <c r="AA10">
        <v>0.3</v>
      </c>
      <c r="AB10">
        <v>0.1</v>
      </c>
      <c r="AC10">
        <v>38.700000000000003</v>
      </c>
      <c r="AD10">
        <v>34.6</v>
      </c>
      <c r="AE10">
        <v>5.5</v>
      </c>
      <c r="AF10">
        <v>9.4</v>
      </c>
      <c r="AG10">
        <v>5.55</v>
      </c>
      <c r="AH10">
        <v>2.15</v>
      </c>
      <c r="AI10">
        <v>0.3</v>
      </c>
      <c r="AJ10">
        <v>1.4</v>
      </c>
      <c r="AK10">
        <v>5.3</v>
      </c>
      <c r="AL10">
        <v>0.7</v>
      </c>
      <c r="AM10">
        <v>0.2</v>
      </c>
      <c r="AN10">
        <v>3.15</v>
      </c>
      <c r="AO10">
        <v>8.3000000000000007</v>
      </c>
      <c r="AP10">
        <v>0.26715</v>
      </c>
      <c r="AQ10">
        <v>0.33145000000000002</v>
      </c>
      <c r="AR10">
        <v>0.4662</v>
      </c>
      <c r="AS10">
        <v>0.79790000000000005</v>
      </c>
      <c r="AT10">
        <v>16.350000000000001</v>
      </c>
      <c r="AU10">
        <v>0.8</v>
      </c>
      <c r="AV10">
        <v>0.45</v>
      </c>
      <c r="AW10">
        <v>0.15</v>
      </c>
      <c r="AX10">
        <v>0.3</v>
      </c>
      <c r="AY10">
        <v>0.05</v>
      </c>
      <c r="AZ10">
        <v>5.1571428571428566</v>
      </c>
      <c r="BA10">
        <v>3</v>
      </c>
      <c r="BB10">
        <v>0</v>
      </c>
      <c r="BC10">
        <v>1</v>
      </c>
      <c r="BD10">
        <v>1.285714285714286</v>
      </c>
      <c r="BE10">
        <v>4.2857142857142856</v>
      </c>
      <c r="BF10">
        <v>21.714285714285719</v>
      </c>
      <c r="BG10">
        <v>6.8571428571428568</v>
      </c>
      <c r="BH10">
        <v>5.7608695652173916</v>
      </c>
      <c r="BI10">
        <v>2.695652173913043</v>
      </c>
      <c r="BJ10">
        <v>0.30434782608695649</v>
      </c>
      <c r="BK10">
        <v>0.73913043478260865</v>
      </c>
      <c r="BL10">
        <v>2</v>
      </c>
      <c r="BM10">
        <v>4.7391304347826084</v>
      </c>
      <c r="BN10">
        <v>24.60869565217391</v>
      </c>
      <c r="BO10">
        <v>7.8695652173913047</v>
      </c>
    </row>
    <row r="11" spans="1:67" x14ac:dyDescent="0.3">
      <c r="A11" t="s">
        <v>138</v>
      </c>
      <c r="B11" t="s">
        <v>171</v>
      </c>
      <c r="C11" t="s">
        <v>11</v>
      </c>
      <c r="D11" t="s">
        <v>204</v>
      </c>
      <c r="E11" t="s">
        <v>201</v>
      </c>
      <c r="F11">
        <v>38.049999999999997</v>
      </c>
      <c r="G11">
        <v>34</v>
      </c>
      <c r="H11">
        <v>4.55</v>
      </c>
      <c r="I11">
        <v>8.5500000000000007</v>
      </c>
      <c r="J11">
        <v>5.4</v>
      </c>
      <c r="K11">
        <v>2.0499999999999998</v>
      </c>
      <c r="L11">
        <v>0.1</v>
      </c>
      <c r="M11">
        <v>1</v>
      </c>
      <c r="N11">
        <v>4.3</v>
      </c>
      <c r="O11">
        <v>0.5</v>
      </c>
      <c r="P11">
        <v>0.05</v>
      </c>
      <c r="Q11">
        <v>3.2</v>
      </c>
      <c r="R11">
        <v>9.15</v>
      </c>
      <c r="S11">
        <v>0.24615000000000001</v>
      </c>
      <c r="T11">
        <v>0.31455</v>
      </c>
      <c r="U11">
        <v>0.39900000000000002</v>
      </c>
      <c r="V11">
        <v>0.71360000000000001</v>
      </c>
      <c r="W11">
        <v>13.8</v>
      </c>
      <c r="X11">
        <v>0.6</v>
      </c>
      <c r="Y11">
        <v>0.55000000000000004</v>
      </c>
      <c r="Z11">
        <v>0</v>
      </c>
      <c r="AA11">
        <v>0.25</v>
      </c>
      <c r="AB11">
        <v>0</v>
      </c>
      <c r="AC11">
        <v>37.450000000000003</v>
      </c>
      <c r="AD11">
        <v>32.700000000000003</v>
      </c>
      <c r="AE11">
        <v>4.4000000000000004</v>
      </c>
      <c r="AF11">
        <v>7.5</v>
      </c>
      <c r="AG11">
        <v>4.8</v>
      </c>
      <c r="AH11">
        <v>1.45</v>
      </c>
      <c r="AI11">
        <v>0.1</v>
      </c>
      <c r="AJ11">
        <v>1.1499999999999999</v>
      </c>
      <c r="AK11">
        <v>4.0999999999999996</v>
      </c>
      <c r="AL11">
        <v>0.7</v>
      </c>
      <c r="AM11">
        <v>0.1</v>
      </c>
      <c r="AN11">
        <v>3.75</v>
      </c>
      <c r="AO11">
        <v>9.75</v>
      </c>
      <c r="AP11">
        <v>0.22600000000000001</v>
      </c>
      <c r="AQ11">
        <v>0.31230000000000002</v>
      </c>
      <c r="AR11">
        <v>0.37769999999999998</v>
      </c>
      <c r="AS11">
        <v>0.69000000000000006</v>
      </c>
      <c r="AT11">
        <v>12.6</v>
      </c>
      <c r="AU11">
        <v>0.55000000000000004</v>
      </c>
      <c r="AV11">
        <v>0.7</v>
      </c>
      <c r="AW11">
        <v>0.1</v>
      </c>
      <c r="AX11">
        <v>0.2</v>
      </c>
      <c r="AY11">
        <v>0</v>
      </c>
      <c r="AZ11">
        <v>5.7608695652173916</v>
      </c>
      <c r="BA11">
        <v>2.695652173913043</v>
      </c>
      <c r="BB11">
        <v>0.30434782608695649</v>
      </c>
      <c r="BC11">
        <v>0.73913043478260865</v>
      </c>
      <c r="BD11">
        <v>2</v>
      </c>
      <c r="BE11">
        <v>4.7391304347826084</v>
      </c>
      <c r="BF11">
        <v>24.60869565217391</v>
      </c>
      <c r="BG11">
        <v>7.8695652173913047</v>
      </c>
      <c r="BH11">
        <v>5.1571428571428566</v>
      </c>
      <c r="BI11">
        <v>3</v>
      </c>
      <c r="BJ11">
        <v>0</v>
      </c>
      <c r="BK11">
        <v>1</v>
      </c>
      <c r="BL11">
        <v>1.285714285714286</v>
      </c>
      <c r="BM11">
        <v>4.2857142857142856</v>
      </c>
      <c r="BN11">
        <v>21.714285714285719</v>
      </c>
      <c r="BO11">
        <v>6.8571428571428568</v>
      </c>
    </row>
    <row r="12" spans="1:67" x14ac:dyDescent="0.3">
      <c r="A12" t="s">
        <v>142</v>
      </c>
      <c r="B12" t="s">
        <v>139</v>
      </c>
      <c r="C12" t="s">
        <v>10</v>
      </c>
      <c r="D12" t="s">
        <v>217</v>
      </c>
      <c r="E12" t="s">
        <v>208</v>
      </c>
      <c r="F12">
        <v>38.65</v>
      </c>
      <c r="G12">
        <v>34.5</v>
      </c>
      <c r="H12">
        <v>5</v>
      </c>
      <c r="I12">
        <v>9.65</v>
      </c>
      <c r="J12">
        <v>6.6</v>
      </c>
      <c r="K12">
        <v>2.1</v>
      </c>
      <c r="L12">
        <v>0.25</v>
      </c>
      <c r="M12">
        <v>0.7</v>
      </c>
      <c r="N12">
        <v>4.9000000000000004</v>
      </c>
      <c r="O12">
        <v>1.5</v>
      </c>
      <c r="P12">
        <v>0.45</v>
      </c>
      <c r="Q12">
        <v>3.15</v>
      </c>
      <c r="R12">
        <v>6.85</v>
      </c>
      <c r="S12">
        <v>0.27555000000000002</v>
      </c>
      <c r="T12">
        <v>0.33529999999999999</v>
      </c>
      <c r="U12">
        <v>0.40939999999999999</v>
      </c>
      <c r="V12">
        <v>0.74479999999999991</v>
      </c>
      <c r="W12">
        <v>14.35</v>
      </c>
      <c r="X12">
        <v>0.8</v>
      </c>
      <c r="Y12">
        <v>0.4</v>
      </c>
      <c r="Z12">
        <v>0.3</v>
      </c>
      <c r="AA12">
        <v>0.3</v>
      </c>
      <c r="AB12">
        <v>0.1</v>
      </c>
      <c r="AC12">
        <v>40.299999999999997</v>
      </c>
      <c r="AD12">
        <v>36.35</v>
      </c>
      <c r="AE12">
        <v>6.05</v>
      </c>
      <c r="AF12">
        <v>10.7</v>
      </c>
      <c r="AG12">
        <v>7.35</v>
      </c>
      <c r="AH12">
        <v>1.7</v>
      </c>
      <c r="AI12">
        <v>0.25</v>
      </c>
      <c r="AJ12">
        <v>1.4</v>
      </c>
      <c r="AK12">
        <v>5.65</v>
      </c>
      <c r="AL12">
        <v>0.85</v>
      </c>
      <c r="AM12">
        <v>0.05</v>
      </c>
      <c r="AN12">
        <v>3.45</v>
      </c>
      <c r="AO12">
        <v>6.95</v>
      </c>
      <c r="AP12">
        <v>0.28960000000000002</v>
      </c>
      <c r="AQ12">
        <v>0.35189999999999999</v>
      </c>
      <c r="AR12">
        <v>0.46234999999999998</v>
      </c>
      <c r="AS12">
        <v>0.81430000000000002</v>
      </c>
      <c r="AT12">
        <v>17.100000000000001</v>
      </c>
      <c r="AU12">
        <v>0.9</v>
      </c>
      <c r="AV12">
        <v>0.25</v>
      </c>
      <c r="AW12">
        <v>0.05</v>
      </c>
      <c r="AX12">
        <v>0.2</v>
      </c>
      <c r="AY12">
        <v>0.05</v>
      </c>
      <c r="AZ12">
        <v>4.8833333333333337</v>
      </c>
      <c r="BA12">
        <v>2.625</v>
      </c>
      <c r="BB12">
        <v>0.5</v>
      </c>
      <c r="BC12">
        <v>0.45833333333333331</v>
      </c>
      <c r="BD12">
        <v>2.166666666666667</v>
      </c>
      <c r="BE12">
        <v>5.416666666666667</v>
      </c>
      <c r="BF12">
        <v>22.708333333333329</v>
      </c>
      <c r="BG12">
        <v>8.375</v>
      </c>
      <c r="BH12">
        <v>5.6086956521739131</v>
      </c>
      <c r="BI12">
        <v>2.304347826086957</v>
      </c>
      <c r="BJ12">
        <v>0.2608695652173913</v>
      </c>
      <c r="BK12">
        <v>0.17391304347826089</v>
      </c>
      <c r="BL12">
        <v>1.4782608695652171</v>
      </c>
      <c r="BM12">
        <v>4.5217391304347823</v>
      </c>
      <c r="BN12">
        <v>23.95652173913043</v>
      </c>
      <c r="BO12">
        <v>7.9565217391304346</v>
      </c>
    </row>
    <row r="13" spans="1:67" x14ac:dyDescent="0.3">
      <c r="A13" t="s">
        <v>139</v>
      </c>
      <c r="B13" t="s">
        <v>142</v>
      </c>
      <c r="C13" t="s">
        <v>11</v>
      </c>
      <c r="D13" t="s">
        <v>208</v>
      </c>
      <c r="E13" t="s">
        <v>217</v>
      </c>
      <c r="F13">
        <v>39.15</v>
      </c>
      <c r="G13">
        <v>35.65</v>
      </c>
      <c r="H13">
        <v>4.8499999999999996</v>
      </c>
      <c r="I13">
        <v>9.1999999999999993</v>
      </c>
      <c r="J13">
        <v>5.75</v>
      </c>
      <c r="K13">
        <v>2</v>
      </c>
      <c r="L13">
        <v>0.2</v>
      </c>
      <c r="M13">
        <v>1.25</v>
      </c>
      <c r="N13">
        <v>4.5</v>
      </c>
      <c r="O13">
        <v>0.75</v>
      </c>
      <c r="P13">
        <v>0.1</v>
      </c>
      <c r="Q13">
        <v>3</v>
      </c>
      <c r="R13">
        <v>8.1</v>
      </c>
      <c r="S13">
        <v>0.25455</v>
      </c>
      <c r="T13">
        <v>0.31740000000000002</v>
      </c>
      <c r="U13">
        <v>0.42425000000000002</v>
      </c>
      <c r="V13">
        <v>0.74160000000000004</v>
      </c>
      <c r="W13">
        <v>15.35</v>
      </c>
      <c r="X13">
        <v>0.55000000000000004</v>
      </c>
      <c r="Y13">
        <v>0.45</v>
      </c>
      <c r="Z13">
        <v>0</v>
      </c>
      <c r="AA13">
        <v>0.05</v>
      </c>
      <c r="AB13">
        <v>0.3</v>
      </c>
      <c r="AC13">
        <v>38.4</v>
      </c>
      <c r="AD13">
        <v>34.950000000000003</v>
      </c>
      <c r="AE13">
        <v>5.3</v>
      </c>
      <c r="AF13">
        <v>9.5500000000000007</v>
      </c>
      <c r="AG13">
        <v>6.3</v>
      </c>
      <c r="AH13">
        <v>1.5</v>
      </c>
      <c r="AI13">
        <v>0.1</v>
      </c>
      <c r="AJ13">
        <v>1.65</v>
      </c>
      <c r="AK13">
        <v>5.15</v>
      </c>
      <c r="AL13">
        <v>0.8</v>
      </c>
      <c r="AM13">
        <v>0.2</v>
      </c>
      <c r="AN13">
        <v>2.8</v>
      </c>
      <c r="AO13">
        <v>8.1999999999999993</v>
      </c>
      <c r="AP13">
        <v>0.26865</v>
      </c>
      <c r="AQ13">
        <v>0.32469999999999999</v>
      </c>
      <c r="AR13">
        <v>0.4551</v>
      </c>
      <c r="AS13">
        <v>0.77984999999999993</v>
      </c>
      <c r="AT13">
        <v>16.2</v>
      </c>
      <c r="AU13">
        <v>0.9</v>
      </c>
      <c r="AV13">
        <v>0.4</v>
      </c>
      <c r="AW13">
        <v>0.05</v>
      </c>
      <c r="AX13">
        <v>0.2</v>
      </c>
      <c r="AY13">
        <v>0.05</v>
      </c>
      <c r="AZ13">
        <v>5.6086956521739131</v>
      </c>
      <c r="BA13">
        <v>2.304347826086957</v>
      </c>
      <c r="BB13">
        <v>0.2608695652173913</v>
      </c>
      <c r="BC13">
        <v>0.17391304347826089</v>
      </c>
      <c r="BD13">
        <v>1.4782608695652171</v>
      </c>
      <c r="BE13">
        <v>4.5217391304347823</v>
      </c>
      <c r="BF13">
        <v>23.95652173913043</v>
      </c>
      <c r="BG13">
        <v>7.9565217391304346</v>
      </c>
      <c r="BH13">
        <v>4.8833333333333337</v>
      </c>
      <c r="BI13">
        <v>2.625</v>
      </c>
      <c r="BJ13">
        <v>0.5</v>
      </c>
      <c r="BK13">
        <v>0.45833333333333331</v>
      </c>
      <c r="BL13">
        <v>2.166666666666667</v>
      </c>
      <c r="BM13">
        <v>5.416666666666667</v>
      </c>
      <c r="BN13">
        <v>22.708333333333329</v>
      </c>
      <c r="BO13">
        <v>8.375</v>
      </c>
    </row>
    <row r="14" spans="1:67" x14ac:dyDescent="0.3">
      <c r="A14" t="s">
        <v>177</v>
      </c>
      <c r="B14" t="s">
        <v>165</v>
      </c>
      <c r="C14" t="s">
        <v>10</v>
      </c>
      <c r="D14" t="s">
        <v>199</v>
      </c>
      <c r="E14" t="s">
        <v>194</v>
      </c>
      <c r="F14">
        <v>38.65</v>
      </c>
      <c r="G14">
        <v>35.549999999999997</v>
      </c>
      <c r="H14">
        <v>5.65</v>
      </c>
      <c r="I14">
        <v>9.85</v>
      </c>
      <c r="J14">
        <v>6.3</v>
      </c>
      <c r="K14">
        <v>1.85</v>
      </c>
      <c r="L14">
        <v>0.25</v>
      </c>
      <c r="M14">
        <v>1.45</v>
      </c>
      <c r="N14">
        <v>5.5</v>
      </c>
      <c r="O14">
        <v>0.85</v>
      </c>
      <c r="P14">
        <v>0.25</v>
      </c>
      <c r="Q14">
        <v>2.25</v>
      </c>
      <c r="R14">
        <v>6.55</v>
      </c>
      <c r="S14">
        <v>0.27315</v>
      </c>
      <c r="T14">
        <v>0.3216</v>
      </c>
      <c r="U14">
        <v>0.46074999999999999</v>
      </c>
      <c r="V14">
        <v>0.78259999999999996</v>
      </c>
      <c r="W14">
        <v>16.55</v>
      </c>
      <c r="X14">
        <v>0.45</v>
      </c>
      <c r="Y14">
        <v>0.4</v>
      </c>
      <c r="Z14">
        <v>0.2</v>
      </c>
      <c r="AA14">
        <v>0.2</v>
      </c>
      <c r="AB14">
        <v>0.05</v>
      </c>
      <c r="AC14">
        <v>38</v>
      </c>
      <c r="AD14">
        <v>34.5</v>
      </c>
      <c r="AE14">
        <v>4.95</v>
      </c>
      <c r="AF14">
        <v>8.8000000000000007</v>
      </c>
      <c r="AG14">
        <v>5.25</v>
      </c>
      <c r="AH14">
        <v>2.0499999999999998</v>
      </c>
      <c r="AI14">
        <v>0.25</v>
      </c>
      <c r="AJ14">
        <v>1.25</v>
      </c>
      <c r="AK14">
        <v>4.7</v>
      </c>
      <c r="AL14">
        <v>0.4</v>
      </c>
      <c r="AM14">
        <v>0.1</v>
      </c>
      <c r="AN14">
        <v>2.75</v>
      </c>
      <c r="AO14">
        <v>7.25</v>
      </c>
      <c r="AP14">
        <v>0.24690000000000001</v>
      </c>
      <c r="AQ14">
        <v>0.30514999999999998</v>
      </c>
      <c r="AR14">
        <v>0.42159999999999997</v>
      </c>
      <c r="AS14">
        <v>0.72675000000000001</v>
      </c>
      <c r="AT14">
        <v>15.1</v>
      </c>
      <c r="AU14">
        <v>0.7</v>
      </c>
      <c r="AV14">
        <v>0.3</v>
      </c>
      <c r="AW14">
        <v>0.15</v>
      </c>
      <c r="AX14">
        <v>0.25</v>
      </c>
      <c r="AY14">
        <v>0.4</v>
      </c>
      <c r="AZ14">
        <v>5.6619047619047622</v>
      </c>
      <c r="BA14">
        <v>2.2380952380952381</v>
      </c>
      <c r="BB14">
        <v>9.5238095238095233E-2</v>
      </c>
      <c r="BC14">
        <v>0.66666666666666663</v>
      </c>
      <c r="BD14">
        <v>1.7619047619047621</v>
      </c>
      <c r="BE14">
        <v>4.7142857142857144</v>
      </c>
      <c r="BF14">
        <v>23.80952380952381</v>
      </c>
      <c r="BG14">
        <v>7.2380952380952381</v>
      </c>
      <c r="BH14">
        <v>5.5052631578947366</v>
      </c>
      <c r="BI14">
        <v>2.5263157894736841</v>
      </c>
      <c r="BJ14">
        <v>5.2631578947368418E-2</v>
      </c>
      <c r="BK14">
        <v>0.63157894736842102</v>
      </c>
      <c r="BL14">
        <v>1.6842105263157889</v>
      </c>
      <c r="BM14">
        <v>5.8421052631578947</v>
      </c>
      <c r="BN14">
        <v>23.94736842105263</v>
      </c>
      <c r="BO14">
        <v>7.5789473684210522</v>
      </c>
    </row>
    <row r="15" spans="1:67" x14ac:dyDescent="0.3">
      <c r="A15" t="s">
        <v>165</v>
      </c>
      <c r="B15" t="s">
        <v>177</v>
      </c>
      <c r="C15" t="s">
        <v>11</v>
      </c>
      <c r="D15" t="s">
        <v>194</v>
      </c>
      <c r="E15" t="s">
        <v>199</v>
      </c>
      <c r="F15">
        <v>36.5</v>
      </c>
      <c r="G15">
        <v>33.1</v>
      </c>
      <c r="H15">
        <v>4.4000000000000004</v>
      </c>
      <c r="I15">
        <v>7.4</v>
      </c>
      <c r="J15">
        <v>4.0999999999999996</v>
      </c>
      <c r="K15">
        <v>1.7</v>
      </c>
      <c r="L15">
        <v>0</v>
      </c>
      <c r="M15">
        <v>1.6</v>
      </c>
      <c r="N15">
        <v>4.25</v>
      </c>
      <c r="O15">
        <v>1.1000000000000001</v>
      </c>
      <c r="P15">
        <v>0.2</v>
      </c>
      <c r="Q15">
        <v>2.65</v>
      </c>
      <c r="R15">
        <v>8.9499999999999993</v>
      </c>
      <c r="S15">
        <v>0.21454999999999999</v>
      </c>
      <c r="T15">
        <v>0.28075</v>
      </c>
      <c r="U15">
        <v>0.40529999999999999</v>
      </c>
      <c r="V15">
        <v>0.68589999999999995</v>
      </c>
      <c r="W15">
        <v>13.9</v>
      </c>
      <c r="X15">
        <v>0.3</v>
      </c>
      <c r="Y15">
        <v>0.5</v>
      </c>
      <c r="Z15">
        <v>0.05</v>
      </c>
      <c r="AA15">
        <v>0.2</v>
      </c>
      <c r="AB15">
        <v>0.05</v>
      </c>
      <c r="AC15">
        <v>36.549999999999997</v>
      </c>
      <c r="AD15">
        <v>33.1</v>
      </c>
      <c r="AE15">
        <v>3.9</v>
      </c>
      <c r="AF15">
        <v>7.45</v>
      </c>
      <c r="AG15">
        <v>4.4000000000000004</v>
      </c>
      <c r="AH15">
        <v>1.8</v>
      </c>
      <c r="AI15">
        <v>0.05</v>
      </c>
      <c r="AJ15">
        <v>1.2</v>
      </c>
      <c r="AK15">
        <v>3.7</v>
      </c>
      <c r="AL15">
        <v>0.75</v>
      </c>
      <c r="AM15">
        <v>0.2</v>
      </c>
      <c r="AN15">
        <v>2.5</v>
      </c>
      <c r="AO15">
        <v>9.3000000000000007</v>
      </c>
      <c r="AP15">
        <v>0.21640000000000001</v>
      </c>
      <c r="AQ15">
        <v>0.28775000000000001</v>
      </c>
      <c r="AR15">
        <v>0.37969999999999998</v>
      </c>
      <c r="AS15">
        <v>0.66744999999999999</v>
      </c>
      <c r="AT15">
        <v>12.95</v>
      </c>
      <c r="AU15">
        <v>0.5</v>
      </c>
      <c r="AV15">
        <v>0.8</v>
      </c>
      <c r="AW15">
        <v>0.15</v>
      </c>
      <c r="AX15">
        <v>0</v>
      </c>
      <c r="AY15">
        <v>0.1</v>
      </c>
      <c r="AZ15">
        <v>5.5052631578947366</v>
      </c>
      <c r="BA15">
        <v>2.5263157894736841</v>
      </c>
      <c r="BB15">
        <v>5.2631578947368418E-2</v>
      </c>
      <c r="BC15">
        <v>0.63157894736842102</v>
      </c>
      <c r="BD15">
        <v>1.6842105263157889</v>
      </c>
      <c r="BE15">
        <v>5.8421052631578947</v>
      </c>
      <c r="BF15">
        <v>23.94736842105263</v>
      </c>
      <c r="BG15">
        <v>7.5789473684210522</v>
      </c>
      <c r="BH15">
        <v>5.6619047619047622</v>
      </c>
      <c r="BI15">
        <v>2.2380952380952381</v>
      </c>
      <c r="BJ15">
        <v>9.5238095238095233E-2</v>
      </c>
      <c r="BK15">
        <v>0.66666666666666663</v>
      </c>
      <c r="BL15">
        <v>1.7619047619047621</v>
      </c>
      <c r="BM15">
        <v>4.7142857142857144</v>
      </c>
      <c r="BN15">
        <v>23.80952380952381</v>
      </c>
      <c r="BO15">
        <v>7.2380952380952381</v>
      </c>
    </row>
    <row r="16" spans="1:67" x14ac:dyDescent="0.3">
      <c r="A16" t="s">
        <v>157</v>
      </c>
      <c r="B16" t="s">
        <v>158</v>
      </c>
      <c r="C16" t="s">
        <v>10</v>
      </c>
      <c r="D16" t="s">
        <v>191</v>
      </c>
      <c r="E16" t="s">
        <v>190</v>
      </c>
      <c r="F16">
        <v>40.450000000000003</v>
      </c>
      <c r="G16">
        <v>36.4</v>
      </c>
      <c r="H16">
        <v>6.35</v>
      </c>
      <c r="I16">
        <v>10.45</v>
      </c>
      <c r="J16">
        <v>6.1</v>
      </c>
      <c r="K16">
        <v>2.65</v>
      </c>
      <c r="L16">
        <v>0.1</v>
      </c>
      <c r="M16">
        <v>1.6</v>
      </c>
      <c r="N16">
        <v>6.1</v>
      </c>
      <c r="O16">
        <v>1.1499999999999999</v>
      </c>
      <c r="P16">
        <v>0.15</v>
      </c>
      <c r="Q16">
        <v>3.3</v>
      </c>
      <c r="R16">
        <v>10.050000000000001</v>
      </c>
      <c r="S16">
        <v>0.28184999999999999</v>
      </c>
      <c r="T16">
        <v>0.34439999999999998</v>
      </c>
      <c r="U16">
        <v>0.48544999999999999</v>
      </c>
      <c r="V16">
        <v>0.82985000000000009</v>
      </c>
      <c r="W16">
        <v>18.100000000000001</v>
      </c>
      <c r="X16">
        <v>0.5</v>
      </c>
      <c r="Y16">
        <v>0.45</v>
      </c>
      <c r="Z16">
        <v>0</v>
      </c>
      <c r="AA16">
        <v>0.3</v>
      </c>
      <c r="AB16">
        <v>0.3</v>
      </c>
      <c r="AC16">
        <v>40.950000000000003</v>
      </c>
      <c r="AD16">
        <v>36.5</v>
      </c>
      <c r="AE16">
        <v>6.65</v>
      </c>
      <c r="AF16">
        <v>10.3</v>
      </c>
      <c r="AG16">
        <v>5.9</v>
      </c>
      <c r="AH16">
        <v>2.25</v>
      </c>
      <c r="AI16">
        <v>0.15</v>
      </c>
      <c r="AJ16">
        <v>2</v>
      </c>
      <c r="AK16">
        <v>6.25</v>
      </c>
      <c r="AL16">
        <v>0.6</v>
      </c>
      <c r="AM16">
        <v>0.05</v>
      </c>
      <c r="AN16">
        <v>3.3</v>
      </c>
      <c r="AO16">
        <v>7.95</v>
      </c>
      <c r="AP16">
        <v>0.27594999999999997</v>
      </c>
      <c r="AQ16">
        <v>0.33884999999999998</v>
      </c>
      <c r="AR16">
        <v>0.50770000000000004</v>
      </c>
      <c r="AS16">
        <v>0.84645000000000015</v>
      </c>
      <c r="AT16">
        <v>18.850000000000001</v>
      </c>
      <c r="AU16">
        <v>0.65</v>
      </c>
      <c r="AV16">
        <v>0.6</v>
      </c>
      <c r="AW16">
        <v>0</v>
      </c>
      <c r="AX16">
        <v>0.55000000000000004</v>
      </c>
      <c r="AY16">
        <v>0.15</v>
      </c>
      <c r="AZ16">
        <v>5.168181818181818</v>
      </c>
      <c r="BA16">
        <v>2.954545454545455</v>
      </c>
      <c r="BB16">
        <v>0.13636363636363641</v>
      </c>
      <c r="BC16">
        <v>0.81818181818181823</v>
      </c>
      <c r="BD16">
        <v>2</v>
      </c>
      <c r="BE16">
        <v>5.1818181818181817</v>
      </c>
      <c r="BF16">
        <v>23.5</v>
      </c>
      <c r="BG16">
        <v>8.3181818181818183</v>
      </c>
      <c r="BH16">
        <v>4.4625000000000004</v>
      </c>
      <c r="BI16">
        <v>3.25</v>
      </c>
      <c r="BJ16">
        <v>0.375</v>
      </c>
      <c r="BK16">
        <v>0.875</v>
      </c>
      <c r="BL16">
        <v>2.875</v>
      </c>
      <c r="BM16">
        <v>3.125</v>
      </c>
      <c r="BN16">
        <v>21.875</v>
      </c>
      <c r="BO16">
        <v>8.25</v>
      </c>
    </row>
    <row r="17" spans="1:67" x14ac:dyDescent="0.3">
      <c r="A17" t="s">
        <v>158</v>
      </c>
      <c r="B17" t="s">
        <v>157</v>
      </c>
      <c r="C17" t="s">
        <v>11</v>
      </c>
      <c r="D17" t="s">
        <v>190</v>
      </c>
      <c r="E17" t="s">
        <v>191</v>
      </c>
      <c r="F17">
        <v>39.299999999999997</v>
      </c>
      <c r="G17">
        <v>34.65</v>
      </c>
      <c r="H17">
        <v>5.75</v>
      </c>
      <c r="I17">
        <v>9.75</v>
      </c>
      <c r="J17">
        <v>6.4</v>
      </c>
      <c r="K17">
        <v>1.75</v>
      </c>
      <c r="L17">
        <v>0.25</v>
      </c>
      <c r="M17">
        <v>1.35</v>
      </c>
      <c r="N17">
        <v>5.7</v>
      </c>
      <c r="O17">
        <v>0.25</v>
      </c>
      <c r="P17">
        <v>0.15</v>
      </c>
      <c r="Q17">
        <v>3.75</v>
      </c>
      <c r="R17">
        <v>8.85</v>
      </c>
      <c r="S17">
        <v>0.27495000000000003</v>
      </c>
      <c r="T17">
        <v>0.34420000000000001</v>
      </c>
      <c r="U17">
        <v>0.45429999999999998</v>
      </c>
      <c r="V17">
        <v>0.79854999999999998</v>
      </c>
      <c r="W17">
        <v>16.05</v>
      </c>
      <c r="X17">
        <v>0.6</v>
      </c>
      <c r="Y17">
        <v>0.25</v>
      </c>
      <c r="Z17">
        <v>0.1</v>
      </c>
      <c r="AA17">
        <v>0.4</v>
      </c>
      <c r="AB17">
        <v>0.05</v>
      </c>
      <c r="AC17">
        <v>38.549999999999997</v>
      </c>
      <c r="AD17">
        <v>34.4</v>
      </c>
      <c r="AE17">
        <v>5.35</v>
      </c>
      <c r="AF17">
        <v>9.15</v>
      </c>
      <c r="AG17">
        <v>5.7</v>
      </c>
      <c r="AH17">
        <v>2.2999999999999998</v>
      </c>
      <c r="AI17">
        <v>0.1</v>
      </c>
      <c r="AJ17">
        <v>1.05</v>
      </c>
      <c r="AK17">
        <v>4.8</v>
      </c>
      <c r="AL17">
        <v>1.4</v>
      </c>
      <c r="AM17">
        <v>0.25</v>
      </c>
      <c r="AN17">
        <v>3.25</v>
      </c>
      <c r="AO17">
        <v>8.0500000000000007</v>
      </c>
      <c r="AP17">
        <v>0.26119999999999999</v>
      </c>
      <c r="AQ17">
        <v>0.32524999999999998</v>
      </c>
      <c r="AR17">
        <v>0.42009999999999997</v>
      </c>
      <c r="AS17">
        <v>0.74534999999999996</v>
      </c>
      <c r="AT17">
        <v>14.8</v>
      </c>
      <c r="AU17">
        <v>0.5</v>
      </c>
      <c r="AV17">
        <v>0.35</v>
      </c>
      <c r="AW17">
        <v>0</v>
      </c>
      <c r="AX17">
        <v>0.55000000000000004</v>
      </c>
      <c r="AY17">
        <v>0.2</v>
      </c>
      <c r="AZ17">
        <v>4.4625000000000004</v>
      </c>
      <c r="BA17">
        <v>3.25</v>
      </c>
      <c r="BB17">
        <v>0.375</v>
      </c>
      <c r="BC17">
        <v>0.875</v>
      </c>
      <c r="BD17">
        <v>2.875</v>
      </c>
      <c r="BE17">
        <v>3.125</v>
      </c>
      <c r="BF17">
        <v>21.875</v>
      </c>
      <c r="BG17">
        <v>8.25</v>
      </c>
      <c r="BH17">
        <v>5.168181818181818</v>
      </c>
      <c r="BI17">
        <v>2.954545454545455</v>
      </c>
      <c r="BJ17">
        <v>0.13636363636363641</v>
      </c>
      <c r="BK17">
        <v>0.81818181818181823</v>
      </c>
      <c r="BL17">
        <v>2</v>
      </c>
      <c r="BM17">
        <v>5.1818181818181817</v>
      </c>
      <c r="BN17">
        <v>23.5</v>
      </c>
      <c r="BO17">
        <v>8.3181818181818183</v>
      </c>
    </row>
    <row r="18" spans="1:67" x14ac:dyDescent="0.3">
      <c r="A18" t="s">
        <v>36</v>
      </c>
      <c r="B18" t="s">
        <v>141</v>
      </c>
      <c r="C18" t="s">
        <v>10</v>
      </c>
      <c r="D18" t="s">
        <v>203</v>
      </c>
      <c r="E18" t="s">
        <v>215</v>
      </c>
      <c r="F18">
        <v>36.9</v>
      </c>
      <c r="G18">
        <v>33.1</v>
      </c>
      <c r="H18">
        <v>4.8499999999999996</v>
      </c>
      <c r="I18">
        <v>8.1999999999999993</v>
      </c>
      <c r="J18">
        <v>4.8499999999999996</v>
      </c>
      <c r="K18">
        <v>1.8</v>
      </c>
      <c r="L18">
        <v>0.2</v>
      </c>
      <c r="M18">
        <v>1.35</v>
      </c>
      <c r="N18">
        <v>4.45</v>
      </c>
      <c r="O18">
        <v>0.5</v>
      </c>
      <c r="P18">
        <v>0.05</v>
      </c>
      <c r="Q18">
        <v>3</v>
      </c>
      <c r="R18">
        <v>8.25</v>
      </c>
      <c r="S18">
        <v>0.24385000000000001</v>
      </c>
      <c r="T18">
        <v>0.30554999999999999</v>
      </c>
      <c r="U18">
        <v>0.43120000000000003</v>
      </c>
      <c r="V18">
        <v>0.73665000000000003</v>
      </c>
      <c r="W18">
        <v>14.45</v>
      </c>
      <c r="X18">
        <v>0.6</v>
      </c>
      <c r="Y18">
        <v>0.4</v>
      </c>
      <c r="Z18">
        <v>0</v>
      </c>
      <c r="AA18">
        <v>0.4</v>
      </c>
      <c r="AB18">
        <v>0.1</v>
      </c>
      <c r="AC18">
        <v>36.549999999999997</v>
      </c>
      <c r="AD18">
        <v>33.049999999999997</v>
      </c>
      <c r="AE18">
        <v>4</v>
      </c>
      <c r="AF18">
        <v>7.3</v>
      </c>
      <c r="AG18">
        <v>4.95</v>
      </c>
      <c r="AH18">
        <v>1.05</v>
      </c>
      <c r="AI18">
        <v>0.15</v>
      </c>
      <c r="AJ18">
        <v>1.1499999999999999</v>
      </c>
      <c r="AK18">
        <v>3.9</v>
      </c>
      <c r="AL18">
        <v>0.8</v>
      </c>
      <c r="AM18">
        <v>0.1</v>
      </c>
      <c r="AN18">
        <v>2.85</v>
      </c>
      <c r="AO18">
        <v>9.1999999999999993</v>
      </c>
      <c r="AP18">
        <v>0.21429999999999999</v>
      </c>
      <c r="AQ18">
        <v>0.27400000000000002</v>
      </c>
      <c r="AR18">
        <v>0.35825000000000001</v>
      </c>
      <c r="AS18">
        <v>0.63224999999999998</v>
      </c>
      <c r="AT18">
        <v>12.1</v>
      </c>
      <c r="AU18">
        <v>0.25</v>
      </c>
      <c r="AV18">
        <v>0.25</v>
      </c>
      <c r="AW18">
        <v>0</v>
      </c>
      <c r="AX18">
        <v>0.35</v>
      </c>
      <c r="AY18">
        <v>0.05</v>
      </c>
      <c r="AZ18">
        <v>4.62</v>
      </c>
      <c r="BA18">
        <v>3</v>
      </c>
      <c r="BB18">
        <v>0</v>
      </c>
      <c r="BC18">
        <v>1.2</v>
      </c>
      <c r="BD18">
        <v>1.4</v>
      </c>
      <c r="BE18">
        <v>5.2</v>
      </c>
      <c r="BF18">
        <v>20.2</v>
      </c>
      <c r="BG18">
        <v>6.4</v>
      </c>
      <c r="BH18">
        <v>5.6476190476190471</v>
      </c>
      <c r="BI18">
        <v>2.3809523809523809</v>
      </c>
      <c r="BJ18">
        <v>0</v>
      </c>
      <c r="BK18">
        <v>0.80952380952380953</v>
      </c>
      <c r="BL18">
        <v>1.3809523809523809</v>
      </c>
      <c r="BM18">
        <v>5.5714285714285712</v>
      </c>
      <c r="BN18">
        <v>23.238095238095241</v>
      </c>
      <c r="BO18">
        <v>6.5714285714285712</v>
      </c>
    </row>
    <row r="19" spans="1:67" ht="15" customHeight="1" x14ac:dyDescent="0.3">
      <c r="A19" t="s">
        <v>141</v>
      </c>
      <c r="B19" t="s">
        <v>36</v>
      </c>
      <c r="C19" t="s">
        <v>11</v>
      </c>
      <c r="D19" t="s">
        <v>215</v>
      </c>
      <c r="E19" t="s">
        <v>203</v>
      </c>
      <c r="F19">
        <v>38.049999999999997</v>
      </c>
      <c r="G19">
        <v>34.75</v>
      </c>
      <c r="H19">
        <v>4.0999999999999996</v>
      </c>
      <c r="I19">
        <v>8.0500000000000007</v>
      </c>
      <c r="J19">
        <v>5.65</v>
      </c>
      <c r="K19">
        <v>1.05</v>
      </c>
      <c r="L19">
        <v>0.1</v>
      </c>
      <c r="M19">
        <v>1.25</v>
      </c>
      <c r="N19">
        <v>3.9</v>
      </c>
      <c r="O19">
        <v>0.35</v>
      </c>
      <c r="P19">
        <v>0.15</v>
      </c>
      <c r="Q19">
        <v>2.75</v>
      </c>
      <c r="R19">
        <v>7.85</v>
      </c>
      <c r="S19">
        <v>0.22234999999999999</v>
      </c>
      <c r="T19">
        <v>0.2797</v>
      </c>
      <c r="U19">
        <v>0.36275000000000002</v>
      </c>
      <c r="V19">
        <v>0.64234999999999998</v>
      </c>
      <c r="W19">
        <v>13.05</v>
      </c>
      <c r="X19">
        <v>0.4</v>
      </c>
      <c r="Y19">
        <v>0.2</v>
      </c>
      <c r="Z19">
        <v>0</v>
      </c>
      <c r="AA19">
        <v>0.35</v>
      </c>
      <c r="AB19">
        <v>0.05</v>
      </c>
      <c r="AC19">
        <v>39.950000000000003</v>
      </c>
      <c r="AD19">
        <v>34.950000000000003</v>
      </c>
      <c r="AE19">
        <v>6.2</v>
      </c>
      <c r="AF19">
        <v>10.25</v>
      </c>
      <c r="AG19">
        <v>6.65</v>
      </c>
      <c r="AH19">
        <v>1.95</v>
      </c>
      <c r="AI19">
        <v>0.1</v>
      </c>
      <c r="AJ19">
        <v>1.55</v>
      </c>
      <c r="AK19">
        <v>6.15</v>
      </c>
      <c r="AL19">
        <v>1.05</v>
      </c>
      <c r="AM19">
        <v>0</v>
      </c>
      <c r="AN19">
        <v>3.5</v>
      </c>
      <c r="AO19">
        <v>7.7</v>
      </c>
      <c r="AP19">
        <v>0.29060000000000002</v>
      </c>
      <c r="AQ19">
        <v>0.35920000000000002</v>
      </c>
      <c r="AR19">
        <v>0.48594999999999999</v>
      </c>
      <c r="AS19">
        <v>0.84495000000000009</v>
      </c>
      <c r="AT19">
        <v>17.05</v>
      </c>
      <c r="AU19">
        <v>0.4</v>
      </c>
      <c r="AV19">
        <v>0.7</v>
      </c>
      <c r="AW19">
        <v>0.15</v>
      </c>
      <c r="AX19">
        <v>0.65</v>
      </c>
      <c r="AY19">
        <v>0.4</v>
      </c>
      <c r="AZ19">
        <v>5.6476190476190471</v>
      </c>
      <c r="BA19">
        <v>2.3809523809523809</v>
      </c>
      <c r="BB19">
        <v>0</v>
      </c>
      <c r="BC19">
        <v>0.80952380952380953</v>
      </c>
      <c r="BD19">
        <v>1.3809523809523809</v>
      </c>
      <c r="BE19">
        <v>5.5714285714285712</v>
      </c>
      <c r="BF19">
        <v>23.238095238095241</v>
      </c>
      <c r="BG19">
        <v>6.5714285714285712</v>
      </c>
      <c r="BH19">
        <v>4.62</v>
      </c>
      <c r="BI19">
        <v>3</v>
      </c>
      <c r="BJ19">
        <v>0</v>
      </c>
      <c r="BK19">
        <v>1.2</v>
      </c>
      <c r="BL19">
        <v>1.4</v>
      </c>
      <c r="BM19">
        <v>5.2</v>
      </c>
      <c r="BN19">
        <v>20.2</v>
      </c>
      <c r="BO19">
        <v>6.4</v>
      </c>
    </row>
    <row r="20" spans="1:67" x14ac:dyDescent="0.3">
      <c r="A20" t="s">
        <v>218</v>
      </c>
      <c r="B20" t="s">
        <v>207</v>
      </c>
      <c r="C20" t="s">
        <v>10</v>
      </c>
      <c r="D20" t="s">
        <v>212</v>
      </c>
      <c r="E20" t="s">
        <v>206</v>
      </c>
      <c r="F20">
        <v>37.450000000000003</v>
      </c>
      <c r="G20">
        <v>34.049999999999997</v>
      </c>
      <c r="H20">
        <v>4.45</v>
      </c>
      <c r="I20">
        <v>8.3000000000000007</v>
      </c>
      <c r="J20">
        <v>4.8499999999999996</v>
      </c>
      <c r="K20">
        <v>1.7</v>
      </c>
      <c r="L20">
        <v>0.45</v>
      </c>
      <c r="M20">
        <v>1.3</v>
      </c>
      <c r="N20">
        <v>4.2</v>
      </c>
      <c r="O20">
        <v>0.6</v>
      </c>
      <c r="P20">
        <v>0.15</v>
      </c>
      <c r="Q20">
        <v>2.5</v>
      </c>
      <c r="R20">
        <v>9.35</v>
      </c>
      <c r="S20">
        <v>0.23865</v>
      </c>
      <c r="T20">
        <v>0.29599999999999999</v>
      </c>
      <c r="U20">
        <v>0.42530000000000001</v>
      </c>
      <c r="V20">
        <v>0.72160000000000002</v>
      </c>
      <c r="W20">
        <v>14.8</v>
      </c>
      <c r="X20">
        <v>0.65</v>
      </c>
      <c r="Y20">
        <v>0.5</v>
      </c>
      <c r="Z20">
        <v>0.05</v>
      </c>
      <c r="AA20">
        <v>0.35</v>
      </c>
      <c r="AB20">
        <v>0</v>
      </c>
      <c r="AC20">
        <v>36.4</v>
      </c>
      <c r="AD20">
        <v>32.799999999999997</v>
      </c>
      <c r="AE20">
        <v>3.45</v>
      </c>
      <c r="AF20">
        <v>6.65</v>
      </c>
      <c r="AG20">
        <v>4.1500000000000004</v>
      </c>
      <c r="AH20">
        <v>1.05</v>
      </c>
      <c r="AI20">
        <v>0.2</v>
      </c>
      <c r="AJ20">
        <v>1.25</v>
      </c>
      <c r="AK20">
        <v>3.4</v>
      </c>
      <c r="AL20">
        <v>0.7</v>
      </c>
      <c r="AM20">
        <v>0.35</v>
      </c>
      <c r="AN20">
        <v>2.9</v>
      </c>
      <c r="AO20">
        <v>10.199999999999999</v>
      </c>
      <c r="AP20">
        <v>0.19625000000000001</v>
      </c>
      <c r="AQ20">
        <v>0.2646</v>
      </c>
      <c r="AR20">
        <v>0.34889999999999999</v>
      </c>
      <c r="AS20">
        <v>0.61369999999999991</v>
      </c>
      <c r="AT20">
        <v>11.85</v>
      </c>
      <c r="AU20">
        <v>0.5</v>
      </c>
      <c r="AV20">
        <v>0.35</v>
      </c>
      <c r="AW20">
        <v>0.1</v>
      </c>
      <c r="AX20">
        <v>0.2</v>
      </c>
      <c r="AY20">
        <v>0</v>
      </c>
      <c r="AZ20">
        <v>4.4375</v>
      </c>
      <c r="BA20">
        <v>2.75</v>
      </c>
      <c r="BB20">
        <v>0.125</v>
      </c>
      <c r="BC20">
        <v>1</v>
      </c>
      <c r="BD20">
        <v>2.375</v>
      </c>
      <c r="BE20">
        <v>5.5</v>
      </c>
      <c r="BF20">
        <v>19.875</v>
      </c>
      <c r="BG20">
        <v>6.625</v>
      </c>
      <c r="BH20">
        <v>4.4800000000000004</v>
      </c>
      <c r="BI20">
        <v>2.8</v>
      </c>
      <c r="BJ20">
        <v>0.2</v>
      </c>
      <c r="BK20">
        <v>0.4</v>
      </c>
      <c r="BL20">
        <v>2</v>
      </c>
      <c r="BM20">
        <v>5.4</v>
      </c>
      <c r="BN20">
        <v>20.2</v>
      </c>
      <c r="BO20">
        <v>7</v>
      </c>
    </row>
    <row r="21" spans="1:67" x14ac:dyDescent="0.3">
      <c r="A21" t="s">
        <v>207</v>
      </c>
      <c r="B21" t="s">
        <v>218</v>
      </c>
      <c r="C21" t="s">
        <v>11</v>
      </c>
      <c r="D21" t="s">
        <v>206</v>
      </c>
      <c r="E21" t="s">
        <v>212</v>
      </c>
      <c r="F21">
        <v>37.4</v>
      </c>
      <c r="G21">
        <v>33.25</v>
      </c>
      <c r="H21">
        <v>3.9</v>
      </c>
      <c r="I21">
        <v>8.0500000000000007</v>
      </c>
      <c r="J21">
        <v>5.0999999999999996</v>
      </c>
      <c r="K21">
        <v>1.5</v>
      </c>
      <c r="L21">
        <v>0.1</v>
      </c>
      <c r="M21">
        <v>1.35</v>
      </c>
      <c r="N21">
        <v>3.65</v>
      </c>
      <c r="O21">
        <v>0.75</v>
      </c>
      <c r="P21">
        <v>0.4</v>
      </c>
      <c r="Q21">
        <v>3.4</v>
      </c>
      <c r="R21">
        <v>7.75</v>
      </c>
      <c r="S21">
        <v>0.23865</v>
      </c>
      <c r="T21">
        <v>0.31505</v>
      </c>
      <c r="U21">
        <v>0.40679999999999988</v>
      </c>
      <c r="V21">
        <v>0.7218</v>
      </c>
      <c r="W21">
        <v>13.8</v>
      </c>
      <c r="X21">
        <v>0.8</v>
      </c>
      <c r="Y21">
        <v>0.55000000000000004</v>
      </c>
      <c r="Z21">
        <v>0.05</v>
      </c>
      <c r="AA21">
        <v>0.15</v>
      </c>
      <c r="AB21">
        <v>0</v>
      </c>
      <c r="AC21">
        <v>36.35</v>
      </c>
      <c r="AD21">
        <v>32.549999999999997</v>
      </c>
      <c r="AE21">
        <v>4.1500000000000004</v>
      </c>
      <c r="AF21">
        <v>7.4</v>
      </c>
      <c r="AG21">
        <v>4.5999999999999996</v>
      </c>
      <c r="AH21">
        <v>1.9</v>
      </c>
      <c r="AI21">
        <v>0</v>
      </c>
      <c r="AJ21">
        <v>0.9</v>
      </c>
      <c r="AK21">
        <v>3.95</v>
      </c>
      <c r="AL21">
        <v>0.75</v>
      </c>
      <c r="AM21">
        <v>0.3</v>
      </c>
      <c r="AN21">
        <v>2.85</v>
      </c>
      <c r="AO21">
        <v>7.7</v>
      </c>
      <c r="AP21">
        <v>0.222</v>
      </c>
      <c r="AQ21">
        <v>0.29225000000000001</v>
      </c>
      <c r="AR21">
        <v>0.36085</v>
      </c>
      <c r="AS21">
        <v>0.6532</v>
      </c>
      <c r="AT21">
        <v>12</v>
      </c>
      <c r="AU21">
        <v>0.45</v>
      </c>
      <c r="AV21">
        <v>0.65</v>
      </c>
      <c r="AW21">
        <v>0.05</v>
      </c>
      <c r="AX21">
        <v>0.25</v>
      </c>
      <c r="AY21">
        <v>0</v>
      </c>
      <c r="AZ21">
        <v>4.4800000000000004</v>
      </c>
      <c r="BA21">
        <v>2.8</v>
      </c>
      <c r="BB21">
        <v>0.2</v>
      </c>
      <c r="BC21">
        <v>0.4</v>
      </c>
      <c r="BD21">
        <v>2</v>
      </c>
      <c r="BE21">
        <v>5.4</v>
      </c>
      <c r="BF21">
        <v>20.2</v>
      </c>
      <c r="BG21">
        <v>7</v>
      </c>
      <c r="BH21">
        <v>4.4375</v>
      </c>
      <c r="BI21">
        <v>2.75</v>
      </c>
      <c r="BJ21">
        <v>0.125</v>
      </c>
      <c r="BK21">
        <v>1</v>
      </c>
      <c r="BL21">
        <v>2.375</v>
      </c>
      <c r="BM21">
        <v>5.5</v>
      </c>
      <c r="BN21">
        <v>19.875</v>
      </c>
      <c r="BO21">
        <v>6.625</v>
      </c>
    </row>
    <row r="22" spans="1:67" x14ac:dyDescent="0.3">
      <c r="A22" t="s">
        <v>179</v>
      </c>
      <c r="B22" t="s">
        <v>168</v>
      </c>
      <c r="C22" t="s">
        <v>10</v>
      </c>
      <c r="D22" t="s">
        <v>193</v>
      </c>
      <c r="E22" t="s">
        <v>198</v>
      </c>
      <c r="F22">
        <v>36.15</v>
      </c>
      <c r="G22">
        <v>33.9</v>
      </c>
      <c r="H22">
        <v>3.3</v>
      </c>
      <c r="I22">
        <v>7.8</v>
      </c>
      <c r="J22">
        <v>4.9000000000000004</v>
      </c>
      <c r="K22">
        <v>1.95</v>
      </c>
      <c r="L22">
        <v>0.1</v>
      </c>
      <c r="M22">
        <v>0.85</v>
      </c>
      <c r="N22">
        <v>3.1</v>
      </c>
      <c r="O22">
        <v>0.5</v>
      </c>
      <c r="P22">
        <v>0.35</v>
      </c>
      <c r="Q22">
        <v>1.95</v>
      </c>
      <c r="R22">
        <v>8.85</v>
      </c>
      <c r="S22">
        <v>0.2225</v>
      </c>
      <c r="T22">
        <v>0.26719999999999999</v>
      </c>
      <c r="U22">
        <v>0.35639999999999999</v>
      </c>
      <c r="V22">
        <v>0.62355000000000005</v>
      </c>
      <c r="W22">
        <v>12.5</v>
      </c>
      <c r="X22">
        <v>0.4</v>
      </c>
      <c r="Y22">
        <v>0.2</v>
      </c>
      <c r="Z22">
        <v>0.1</v>
      </c>
      <c r="AA22">
        <v>0</v>
      </c>
      <c r="AB22">
        <v>0</v>
      </c>
      <c r="AC22">
        <v>40.6</v>
      </c>
      <c r="AD22">
        <v>34.65</v>
      </c>
      <c r="AE22">
        <v>6.2</v>
      </c>
      <c r="AF22">
        <v>10.050000000000001</v>
      </c>
      <c r="AG22">
        <v>6.25</v>
      </c>
      <c r="AH22">
        <v>1.65</v>
      </c>
      <c r="AI22">
        <v>0.25</v>
      </c>
      <c r="AJ22">
        <v>1.9</v>
      </c>
      <c r="AK22">
        <v>5.95</v>
      </c>
      <c r="AL22">
        <v>0.65</v>
      </c>
      <c r="AM22">
        <v>0.3</v>
      </c>
      <c r="AN22">
        <v>5.0999999999999996</v>
      </c>
      <c r="AO22">
        <v>7.1</v>
      </c>
      <c r="AP22">
        <v>0.28294999999999998</v>
      </c>
      <c r="AQ22">
        <v>0.38124999999999998</v>
      </c>
      <c r="AR22">
        <v>0.502</v>
      </c>
      <c r="AS22">
        <v>0.88335000000000008</v>
      </c>
      <c r="AT22">
        <v>17.899999999999999</v>
      </c>
      <c r="AU22">
        <v>0.55000000000000004</v>
      </c>
      <c r="AV22">
        <v>0.5</v>
      </c>
      <c r="AW22">
        <v>0.05</v>
      </c>
      <c r="AX22">
        <v>0.3</v>
      </c>
      <c r="AY22">
        <v>0.15</v>
      </c>
      <c r="AZ22">
        <v>4.6826086956521742</v>
      </c>
      <c r="BA22">
        <v>3</v>
      </c>
      <c r="BB22">
        <v>0.30434782608695649</v>
      </c>
      <c r="BC22">
        <v>0.78260869565217395</v>
      </c>
      <c r="BD22">
        <v>2.1304347826086958</v>
      </c>
      <c r="BE22">
        <v>3.4782608695652169</v>
      </c>
      <c r="BF22">
        <v>21.739130434782609</v>
      </c>
      <c r="BG22">
        <v>7.7826086956521738</v>
      </c>
      <c r="BH22">
        <v>5.2478260869565219</v>
      </c>
      <c r="BI22">
        <v>2.3913043478260869</v>
      </c>
      <c r="BJ22">
        <v>8.6956521739130432E-2</v>
      </c>
      <c r="BK22">
        <v>0.60869565217391308</v>
      </c>
      <c r="BL22">
        <v>2.0869565217391299</v>
      </c>
      <c r="BM22">
        <v>5.7391304347826084</v>
      </c>
      <c r="BN22">
        <v>22.695652173913039</v>
      </c>
      <c r="BO22">
        <v>7.6521739130434776</v>
      </c>
    </row>
    <row r="23" spans="1:67" x14ac:dyDescent="0.3">
      <c r="A23" t="s">
        <v>168</v>
      </c>
      <c r="B23" t="s">
        <v>179</v>
      </c>
      <c r="C23" t="s">
        <v>11</v>
      </c>
      <c r="D23" t="s">
        <v>198</v>
      </c>
      <c r="E23" t="s">
        <v>193</v>
      </c>
      <c r="F23">
        <v>38</v>
      </c>
      <c r="G23">
        <v>34.35</v>
      </c>
      <c r="H23">
        <v>4.3499999999999996</v>
      </c>
      <c r="I23">
        <v>8.75</v>
      </c>
      <c r="J23">
        <v>5.85</v>
      </c>
      <c r="K23">
        <v>1.4</v>
      </c>
      <c r="L23">
        <v>0.1</v>
      </c>
      <c r="M23">
        <v>1.4</v>
      </c>
      <c r="N23">
        <v>4.05</v>
      </c>
      <c r="O23">
        <v>0.25</v>
      </c>
      <c r="P23">
        <v>0.1</v>
      </c>
      <c r="Q23">
        <v>2.75</v>
      </c>
      <c r="R23">
        <v>7.95</v>
      </c>
      <c r="S23">
        <v>0.24804999999999999</v>
      </c>
      <c r="T23">
        <v>0.31319999999999998</v>
      </c>
      <c r="U23">
        <v>0.41265000000000002</v>
      </c>
      <c r="V23">
        <v>0.7258</v>
      </c>
      <c r="W23">
        <v>14.55</v>
      </c>
      <c r="X23">
        <v>0.9</v>
      </c>
      <c r="Y23">
        <v>0.65</v>
      </c>
      <c r="Z23">
        <v>0.1</v>
      </c>
      <c r="AA23">
        <v>0.15</v>
      </c>
      <c r="AB23">
        <v>0.2</v>
      </c>
      <c r="AC23">
        <v>37.15</v>
      </c>
      <c r="AD23">
        <v>33.25</v>
      </c>
      <c r="AE23">
        <v>3.3</v>
      </c>
      <c r="AF23">
        <v>6.75</v>
      </c>
      <c r="AG23">
        <v>4.45</v>
      </c>
      <c r="AH23">
        <v>1.1499999999999999</v>
      </c>
      <c r="AI23">
        <v>0.1</v>
      </c>
      <c r="AJ23">
        <v>1.05</v>
      </c>
      <c r="AK23">
        <v>3.15</v>
      </c>
      <c r="AL23">
        <v>0.95</v>
      </c>
      <c r="AM23">
        <v>0.3</v>
      </c>
      <c r="AN23">
        <v>3.5</v>
      </c>
      <c r="AO23">
        <v>11.65</v>
      </c>
      <c r="AP23">
        <v>0.19785</v>
      </c>
      <c r="AQ23">
        <v>0.2747</v>
      </c>
      <c r="AR23">
        <v>0.33055000000000001</v>
      </c>
      <c r="AS23">
        <v>0.60534999999999994</v>
      </c>
      <c r="AT23">
        <v>11.25</v>
      </c>
      <c r="AU23">
        <v>0.55000000000000004</v>
      </c>
      <c r="AV23">
        <v>0.2</v>
      </c>
      <c r="AW23">
        <v>0</v>
      </c>
      <c r="AX23">
        <v>0.2</v>
      </c>
      <c r="AY23">
        <v>0</v>
      </c>
      <c r="AZ23">
        <v>5.2478260869565219</v>
      </c>
      <c r="BA23">
        <v>2.3913043478260869</v>
      </c>
      <c r="BB23">
        <v>8.6956521739130432E-2</v>
      </c>
      <c r="BC23">
        <v>0.60869565217391308</v>
      </c>
      <c r="BD23">
        <v>2.0869565217391299</v>
      </c>
      <c r="BE23">
        <v>5.7391304347826084</v>
      </c>
      <c r="BF23">
        <v>22.695652173913039</v>
      </c>
      <c r="BG23">
        <v>7.6521739130434776</v>
      </c>
      <c r="BH23">
        <v>4.6826086956521742</v>
      </c>
      <c r="BI23">
        <v>3</v>
      </c>
      <c r="BJ23">
        <v>0.30434782608695649</v>
      </c>
      <c r="BK23">
        <v>0.78260869565217395</v>
      </c>
      <c r="BL23">
        <v>2.1304347826086958</v>
      </c>
      <c r="BM23">
        <v>3.4782608695652169</v>
      </c>
      <c r="BN23">
        <v>21.739130434782609</v>
      </c>
      <c r="BO23">
        <v>7.7826086956521738</v>
      </c>
    </row>
    <row r="24" spans="1:67" x14ac:dyDescent="0.3">
      <c r="A24" t="s">
        <v>166</v>
      </c>
      <c r="B24" t="s">
        <v>137</v>
      </c>
      <c r="C24" t="s">
        <v>10</v>
      </c>
      <c r="D24" t="s">
        <v>195</v>
      </c>
      <c r="E24" t="s">
        <v>202</v>
      </c>
      <c r="F24">
        <v>36.5</v>
      </c>
      <c r="G24">
        <v>33.4</v>
      </c>
      <c r="H24">
        <v>4.55</v>
      </c>
      <c r="I24">
        <v>7.9</v>
      </c>
      <c r="J24">
        <v>5.25</v>
      </c>
      <c r="K24">
        <v>1.05</v>
      </c>
      <c r="L24">
        <v>0.15</v>
      </c>
      <c r="M24">
        <v>1.45</v>
      </c>
      <c r="N24">
        <v>4.45</v>
      </c>
      <c r="O24">
        <v>1.1499999999999999</v>
      </c>
      <c r="P24">
        <v>0.1</v>
      </c>
      <c r="Q24">
        <v>2.5</v>
      </c>
      <c r="R24">
        <v>6.7</v>
      </c>
      <c r="S24">
        <v>0.23519999999999999</v>
      </c>
      <c r="T24">
        <v>0.28810000000000002</v>
      </c>
      <c r="U24">
        <v>0.40434999999999999</v>
      </c>
      <c r="V24">
        <v>0.69264999999999999</v>
      </c>
      <c r="W24">
        <v>13.6</v>
      </c>
      <c r="X24">
        <v>0.65</v>
      </c>
      <c r="Y24">
        <v>0.25</v>
      </c>
      <c r="Z24">
        <v>0.1</v>
      </c>
      <c r="AA24">
        <v>0.25</v>
      </c>
      <c r="AB24">
        <v>0.1</v>
      </c>
      <c r="AC24">
        <v>37.1</v>
      </c>
      <c r="AD24">
        <v>33.049999999999997</v>
      </c>
      <c r="AE24">
        <v>4.3499999999999996</v>
      </c>
      <c r="AF24">
        <v>7.9</v>
      </c>
      <c r="AG24">
        <v>4.55</v>
      </c>
      <c r="AH24">
        <v>1.7</v>
      </c>
      <c r="AI24">
        <v>0.25</v>
      </c>
      <c r="AJ24">
        <v>1.4</v>
      </c>
      <c r="AK24">
        <v>4.2</v>
      </c>
      <c r="AL24">
        <v>0.6</v>
      </c>
      <c r="AM24">
        <v>0.05</v>
      </c>
      <c r="AN24">
        <v>3.3</v>
      </c>
      <c r="AO24">
        <v>7.95</v>
      </c>
      <c r="AP24">
        <v>0.23415</v>
      </c>
      <c r="AQ24">
        <v>0.30299999999999999</v>
      </c>
      <c r="AR24">
        <v>0.42344999999999999</v>
      </c>
      <c r="AS24">
        <v>0.72625000000000006</v>
      </c>
      <c r="AT24">
        <v>14.3</v>
      </c>
      <c r="AU24">
        <v>0.9</v>
      </c>
      <c r="AV24">
        <v>0.2</v>
      </c>
      <c r="AW24">
        <v>0.15</v>
      </c>
      <c r="AX24">
        <v>0.4</v>
      </c>
      <c r="AY24">
        <v>0.1</v>
      </c>
      <c r="AZ24">
        <v>5.4043478260869566</v>
      </c>
      <c r="BA24">
        <v>2.0869565217391299</v>
      </c>
      <c r="BB24">
        <v>8.6956521739130432E-2</v>
      </c>
      <c r="BC24">
        <v>0.65217391304347827</v>
      </c>
      <c r="BD24">
        <v>1.347826086956522</v>
      </c>
      <c r="BE24">
        <v>5.9565217391304346</v>
      </c>
      <c r="BF24">
        <v>22.521739130434781</v>
      </c>
      <c r="BG24">
        <v>6.6521739130434776</v>
      </c>
      <c r="BH24">
        <v>5.375</v>
      </c>
      <c r="BI24">
        <v>2.5</v>
      </c>
      <c r="BJ24">
        <v>0.125</v>
      </c>
      <c r="BK24">
        <v>0.875</v>
      </c>
      <c r="BL24">
        <v>2.041666666666667</v>
      </c>
      <c r="BM24">
        <v>6.625</v>
      </c>
      <c r="BN24">
        <v>23</v>
      </c>
      <c r="BO24">
        <v>7.125</v>
      </c>
    </row>
    <row r="25" spans="1:67" x14ac:dyDescent="0.3">
      <c r="A25" t="s">
        <v>137</v>
      </c>
      <c r="B25" t="s">
        <v>166</v>
      </c>
      <c r="C25" t="s">
        <v>11</v>
      </c>
      <c r="D25" t="s">
        <v>202</v>
      </c>
      <c r="E25" t="s">
        <v>195</v>
      </c>
      <c r="F25">
        <v>37.5</v>
      </c>
      <c r="G25">
        <v>33.25</v>
      </c>
      <c r="H25">
        <v>5.15</v>
      </c>
      <c r="I25">
        <v>8.4499999999999993</v>
      </c>
      <c r="J25">
        <v>5.35</v>
      </c>
      <c r="K25">
        <v>1.35</v>
      </c>
      <c r="L25">
        <v>0.35</v>
      </c>
      <c r="M25">
        <v>1.4</v>
      </c>
      <c r="N25">
        <v>4.95</v>
      </c>
      <c r="O25">
        <v>0.95</v>
      </c>
      <c r="P25">
        <v>0.25</v>
      </c>
      <c r="Q25">
        <v>3.5</v>
      </c>
      <c r="R25">
        <v>9.25</v>
      </c>
      <c r="S25">
        <v>0.24324999999999999</v>
      </c>
      <c r="T25">
        <v>0.317</v>
      </c>
      <c r="U25">
        <v>0.42680000000000001</v>
      </c>
      <c r="V25">
        <v>0.74385000000000001</v>
      </c>
      <c r="W25">
        <v>14.7</v>
      </c>
      <c r="X25">
        <v>0.45</v>
      </c>
      <c r="Y25">
        <v>0.45</v>
      </c>
      <c r="Z25">
        <v>0.05</v>
      </c>
      <c r="AA25">
        <v>0.25</v>
      </c>
      <c r="AB25">
        <v>0.05</v>
      </c>
      <c r="AC25">
        <v>37.5</v>
      </c>
      <c r="AD25">
        <v>34.15</v>
      </c>
      <c r="AE25">
        <v>4.2</v>
      </c>
      <c r="AF25">
        <v>8.65</v>
      </c>
      <c r="AG25">
        <v>5.5</v>
      </c>
      <c r="AH25">
        <v>1.45</v>
      </c>
      <c r="AI25">
        <v>0.15</v>
      </c>
      <c r="AJ25">
        <v>1.55</v>
      </c>
      <c r="AK25">
        <v>4.0999999999999996</v>
      </c>
      <c r="AL25">
        <v>0.75</v>
      </c>
      <c r="AM25">
        <v>0.2</v>
      </c>
      <c r="AN25">
        <v>2.75</v>
      </c>
      <c r="AO25">
        <v>9</v>
      </c>
      <c r="AP25">
        <v>0.25009999999999999</v>
      </c>
      <c r="AQ25">
        <v>0.30645</v>
      </c>
      <c r="AR25">
        <v>0.43519999999999998</v>
      </c>
      <c r="AS25">
        <v>0.74180000000000001</v>
      </c>
      <c r="AT25">
        <v>15.05</v>
      </c>
      <c r="AU25">
        <v>0.85</v>
      </c>
      <c r="AV25">
        <v>0.2</v>
      </c>
      <c r="AW25">
        <v>0.2</v>
      </c>
      <c r="AX25">
        <v>0.2</v>
      </c>
      <c r="AY25">
        <v>0.05</v>
      </c>
      <c r="AZ25">
        <v>5.375</v>
      </c>
      <c r="BA25">
        <v>2.5</v>
      </c>
      <c r="BB25">
        <v>0.125</v>
      </c>
      <c r="BC25">
        <v>0.875</v>
      </c>
      <c r="BD25">
        <v>2.041666666666667</v>
      </c>
      <c r="BE25">
        <v>6.625</v>
      </c>
      <c r="BF25">
        <v>23</v>
      </c>
      <c r="BG25">
        <v>7.125</v>
      </c>
      <c r="BH25">
        <v>5.4043478260869566</v>
      </c>
      <c r="BI25">
        <v>2.0869565217391299</v>
      </c>
      <c r="BJ25">
        <v>8.6956521739130432E-2</v>
      </c>
      <c r="BK25">
        <v>0.65217391304347827</v>
      </c>
      <c r="BL25">
        <v>1.347826086956522</v>
      </c>
      <c r="BM25">
        <v>5.9565217391304346</v>
      </c>
      <c r="BN25">
        <v>22.521739130434781</v>
      </c>
      <c r="BO25">
        <v>6.6521739130434776</v>
      </c>
    </row>
    <row r="26" spans="1:67" x14ac:dyDescent="0.3">
      <c r="A26" t="s">
        <v>136</v>
      </c>
      <c r="B26" t="s">
        <v>175</v>
      </c>
      <c r="C26" t="s">
        <v>10</v>
      </c>
      <c r="D26" t="s">
        <v>219</v>
      </c>
      <c r="E26" t="s">
        <v>213</v>
      </c>
      <c r="F26">
        <v>38.25</v>
      </c>
      <c r="G26">
        <v>34.450000000000003</v>
      </c>
      <c r="H26">
        <v>4.95</v>
      </c>
      <c r="I26">
        <v>8.6999999999999993</v>
      </c>
      <c r="J26">
        <v>5.4</v>
      </c>
      <c r="K26">
        <v>1.95</v>
      </c>
      <c r="L26">
        <v>0.05</v>
      </c>
      <c r="M26">
        <v>1.3</v>
      </c>
      <c r="N26">
        <v>4.8499999999999996</v>
      </c>
      <c r="O26">
        <v>1.05</v>
      </c>
      <c r="P26">
        <v>0.2</v>
      </c>
      <c r="Q26">
        <v>3.15</v>
      </c>
      <c r="R26">
        <v>9.4499999999999993</v>
      </c>
      <c r="S26">
        <v>0.24815000000000001</v>
      </c>
      <c r="T26">
        <v>0.3125</v>
      </c>
      <c r="U26">
        <v>0.41935</v>
      </c>
      <c r="V26">
        <v>0.73175000000000001</v>
      </c>
      <c r="W26">
        <v>14.65</v>
      </c>
      <c r="X26">
        <v>0.3</v>
      </c>
      <c r="Y26">
        <v>0.25</v>
      </c>
      <c r="Z26">
        <v>0.15</v>
      </c>
      <c r="AA26">
        <v>0.25</v>
      </c>
      <c r="AB26">
        <v>0.1</v>
      </c>
      <c r="AC26">
        <v>37.15</v>
      </c>
      <c r="AD26">
        <v>34.1</v>
      </c>
      <c r="AE26">
        <v>4.5</v>
      </c>
      <c r="AF26">
        <v>8.6</v>
      </c>
      <c r="AG26">
        <v>5.2</v>
      </c>
      <c r="AH26">
        <v>1.65</v>
      </c>
      <c r="AI26">
        <v>0.25</v>
      </c>
      <c r="AJ26">
        <v>1.5</v>
      </c>
      <c r="AK26">
        <v>4.25</v>
      </c>
      <c r="AL26">
        <v>0.65</v>
      </c>
      <c r="AM26">
        <v>0.15</v>
      </c>
      <c r="AN26">
        <v>2.5499999999999998</v>
      </c>
      <c r="AO26">
        <v>9.0500000000000007</v>
      </c>
      <c r="AP26">
        <v>0.24815000000000001</v>
      </c>
      <c r="AQ26">
        <v>0.30735000000000001</v>
      </c>
      <c r="AR26">
        <v>0.44285000000000002</v>
      </c>
      <c r="AS26">
        <v>0.75014999999999998</v>
      </c>
      <c r="AT26">
        <v>15.25</v>
      </c>
      <c r="AU26">
        <v>0.5</v>
      </c>
      <c r="AV26">
        <v>0.35</v>
      </c>
      <c r="AW26">
        <v>0.1</v>
      </c>
      <c r="AX26">
        <v>0.05</v>
      </c>
      <c r="AY26">
        <v>0.05</v>
      </c>
      <c r="AZ26">
        <v>4.0428571428571427</v>
      </c>
      <c r="BA26">
        <v>3.714285714285714</v>
      </c>
      <c r="BB26">
        <v>0</v>
      </c>
      <c r="BC26">
        <v>1</v>
      </c>
      <c r="BD26">
        <v>2.5714285714285721</v>
      </c>
      <c r="BE26">
        <v>3.8571428571428572</v>
      </c>
      <c r="BF26">
        <v>19</v>
      </c>
      <c r="BG26">
        <v>7.5714285714285712</v>
      </c>
      <c r="BH26">
        <v>5.0666666666666664</v>
      </c>
      <c r="BI26">
        <v>2.25</v>
      </c>
      <c r="BJ26">
        <v>0.16666666666666671</v>
      </c>
      <c r="BK26">
        <v>0.33333333333333331</v>
      </c>
      <c r="BL26">
        <v>2</v>
      </c>
      <c r="BM26">
        <v>4.083333333333333</v>
      </c>
      <c r="BN26">
        <v>21.75</v>
      </c>
      <c r="BO26">
        <v>6.833333333333333</v>
      </c>
    </row>
    <row r="27" spans="1:67" x14ac:dyDescent="0.3">
      <c r="A27" t="s">
        <v>175</v>
      </c>
      <c r="B27" t="s">
        <v>136</v>
      </c>
      <c r="C27" t="s">
        <v>11</v>
      </c>
      <c r="D27" t="s">
        <v>213</v>
      </c>
      <c r="E27" t="s">
        <v>219</v>
      </c>
      <c r="F27">
        <v>37.1</v>
      </c>
      <c r="G27">
        <v>33.85</v>
      </c>
      <c r="H27">
        <v>4.2</v>
      </c>
      <c r="I27">
        <v>8.25</v>
      </c>
      <c r="J27">
        <v>5.5</v>
      </c>
      <c r="K27">
        <v>1.5</v>
      </c>
      <c r="L27">
        <v>0.1</v>
      </c>
      <c r="M27">
        <v>1.1499999999999999</v>
      </c>
      <c r="N27">
        <v>4.0999999999999996</v>
      </c>
      <c r="O27">
        <v>0.25</v>
      </c>
      <c r="P27">
        <v>0.1</v>
      </c>
      <c r="Q27">
        <v>2.65</v>
      </c>
      <c r="R27">
        <v>7.5</v>
      </c>
      <c r="S27">
        <v>0.23980000000000001</v>
      </c>
      <c r="T27">
        <v>0.3019</v>
      </c>
      <c r="U27">
        <v>0.39095000000000002</v>
      </c>
      <c r="V27">
        <v>0.69299999999999995</v>
      </c>
      <c r="W27">
        <v>13.4</v>
      </c>
      <c r="X27">
        <v>0.6</v>
      </c>
      <c r="Y27">
        <v>0.4</v>
      </c>
      <c r="Z27">
        <v>0.05</v>
      </c>
      <c r="AA27">
        <v>0.1</v>
      </c>
      <c r="AB27">
        <v>0</v>
      </c>
      <c r="AC27">
        <v>37.700000000000003</v>
      </c>
      <c r="AD27">
        <v>34.450000000000003</v>
      </c>
      <c r="AE27">
        <v>5.6</v>
      </c>
      <c r="AF27">
        <v>9.25</v>
      </c>
      <c r="AG27">
        <v>5.85</v>
      </c>
      <c r="AH27">
        <v>1.7</v>
      </c>
      <c r="AI27">
        <v>0.35</v>
      </c>
      <c r="AJ27">
        <v>1.35</v>
      </c>
      <c r="AK27">
        <v>5.45</v>
      </c>
      <c r="AL27">
        <v>1.35</v>
      </c>
      <c r="AM27">
        <v>0.25</v>
      </c>
      <c r="AN27">
        <v>2.6</v>
      </c>
      <c r="AO27">
        <v>7.45</v>
      </c>
      <c r="AP27">
        <v>0.26365</v>
      </c>
      <c r="AQ27">
        <v>0.31369999999999998</v>
      </c>
      <c r="AR27">
        <v>0.45095000000000002</v>
      </c>
      <c r="AS27">
        <v>0.76434999999999997</v>
      </c>
      <c r="AT27">
        <v>15.7</v>
      </c>
      <c r="AU27">
        <v>0.5</v>
      </c>
      <c r="AV27">
        <v>0.3</v>
      </c>
      <c r="AW27">
        <v>0.05</v>
      </c>
      <c r="AX27">
        <v>0.3</v>
      </c>
      <c r="AY27">
        <v>0.05</v>
      </c>
      <c r="AZ27">
        <v>5.0666666666666664</v>
      </c>
      <c r="BA27">
        <v>2.25</v>
      </c>
      <c r="BB27">
        <v>0.16666666666666671</v>
      </c>
      <c r="BC27">
        <v>0.33333333333333331</v>
      </c>
      <c r="BD27">
        <v>2</v>
      </c>
      <c r="BE27">
        <v>4.083333333333333</v>
      </c>
      <c r="BF27">
        <v>21.75</v>
      </c>
      <c r="BG27">
        <v>6.833333333333333</v>
      </c>
      <c r="BH27">
        <v>4.0428571428571427</v>
      </c>
      <c r="BI27">
        <v>3.714285714285714</v>
      </c>
      <c r="BJ27">
        <v>0</v>
      </c>
      <c r="BK27">
        <v>1</v>
      </c>
      <c r="BL27">
        <v>2.5714285714285721</v>
      </c>
      <c r="BM27">
        <v>3.8571428571428572</v>
      </c>
      <c r="BN27">
        <v>19</v>
      </c>
      <c r="BO27">
        <v>7.5714285714285712</v>
      </c>
    </row>
    <row r="28" spans="1:67" x14ac:dyDescent="0.3">
      <c r="A28" t="s">
        <v>180</v>
      </c>
      <c r="B28" t="s">
        <v>167</v>
      </c>
      <c r="C28" t="s">
        <v>10</v>
      </c>
      <c r="D28" t="s">
        <v>210</v>
      </c>
      <c r="E28" t="s">
        <v>196</v>
      </c>
      <c r="F28">
        <v>39.200000000000003</v>
      </c>
      <c r="G28">
        <v>35.200000000000003</v>
      </c>
      <c r="H28">
        <v>6.2</v>
      </c>
      <c r="I28">
        <v>10.3</v>
      </c>
      <c r="J28">
        <v>6.65</v>
      </c>
      <c r="K28">
        <v>2</v>
      </c>
      <c r="L28">
        <v>0.25</v>
      </c>
      <c r="M28">
        <v>1.4</v>
      </c>
      <c r="N28">
        <v>5.85</v>
      </c>
      <c r="O28">
        <v>0.7</v>
      </c>
      <c r="P28">
        <v>0.15</v>
      </c>
      <c r="Q28">
        <v>2.6</v>
      </c>
      <c r="R28">
        <v>6.3</v>
      </c>
      <c r="S28">
        <v>0.28544999999999998</v>
      </c>
      <c r="T28">
        <v>0.34029999999999999</v>
      </c>
      <c r="U28">
        <v>0.47165000000000001</v>
      </c>
      <c r="V28">
        <v>0.81199999999999994</v>
      </c>
      <c r="W28">
        <v>17</v>
      </c>
      <c r="X28">
        <v>1.1000000000000001</v>
      </c>
      <c r="Y28">
        <v>0.7</v>
      </c>
      <c r="Z28">
        <v>0.35</v>
      </c>
      <c r="AA28">
        <v>0.35</v>
      </c>
      <c r="AB28">
        <v>0.1</v>
      </c>
      <c r="AC28">
        <v>37.549999999999997</v>
      </c>
      <c r="AD28">
        <v>33.700000000000003</v>
      </c>
      <c r="AE28">
        <v>3.75</v>
      </c>
      <c r="AF28">
        <v>7.25</v>
      </c>
      <c r="AG28">
        <v>5.2</v>
      </c>
      <c r="AH28">
        <v>0.85</v>
      </c>
      <c r="AI28">
        <v>0.15</v>
      </c>
      <c r="AJ28">
        <v>1.05</v>
      </c>
      <c r="AK28">
        <v>3.6</v>
      </c>
      <c r="AL28">
        <v>0.95</v>
      </c>
      <c r="AM28">
        <v>0.1</v>
      </c>
      <c r="AN28">
        <v>3</v>
      </c>
      <c r="AO28">
        <v>10.65</v>
      </c>
      <c r="AP28">
        <v>0.2092</v>
      </c>
      <c r="AQ28">
        <v>0.27879999999999999</v>
      </c>
      <c r="AR28">
        <v>0.3347</v>
      </c>
      <c r="AS28">
        <v>0.61329999999999996</v>
      </c>
      <c r="AT28">
        <v>11.55</v>
      </c>
      <c r="AU28">
        <v>0.5</v>
      </c>
      <c r="AV28">
        <v>0.5</v>
      </c>
      <c r="AW28">
        <v>0.1</v>
      </c>
      <c r="AX28">
        <v>0.2</v>
      </c>
      <c r="AY28">
        <v>0.1</v>
      </c>
      <c r="AZ28">
        <v>5.5479999999999992</v>
      </c>
      <c r="BA28">
        <v>2.16</v>
      </c>
      <c r="BB28">
        <v>0.24</v>
      </c>
      <c r="BC28">
        <v>0.64</v>
      </c>
      <c r="BD28">
        <v>1.8</v>
      </c>
      <c r="BE28">
        <v>7.24</v>
      </c>
      <c r="BF28">
        <v>22.68</v>
      </c>
      <c r="BG28">
        <v>6.04</v>
      </c>
      <c r="BH28">
        <v>5</v>
      </c>
      <c r="BI28">
        <v>3.307692307692307</v>
      </c>
      <c r="BJ28">
        <v>0.30769230769230771</v>
      </c>
      <c r="BK28">
        <v>0.84615384615384615</v>
      </c>
      <c r="BL28">
        <v>1.384615384615385</v>
      </c>
      <c r="BM28">
        <v>4.3076923076923066</v>
      </c>
      <c r="BN28">
        <v>22.69230769230769</v>
      </c>
      <c r="BO28">
        <v>8</v>
      </c>
    </row>
    <row r="29" spans="1:67" x14ac:dyDescent="0.3">
      <c r="A29" t="s">
        <v>167</v>
      </c>
      <c r="B29" t="s">
        <v>180</v>
      </c>
      <c r="C29" t="s">
        <v>11</v>
      </c>
      <c r="D29" t="s">
        <v>196</v>
      </c>
      <c r="E29" t="s">
        <v>210</v>
      </c>
      <c r="F29">
        <v>36.6</v>
      </c>
      <c r="G29">
        <v>33.4</v>
      </c>
      <c r="H29">
        <v>4.1500000000000004</v>
      </c>
      <c r="I29">
        <v>7.8</v>
      </c>
      <c r="J29">
        <v>4.95</v>
      </c>
      <c r="K29">
        <v>1.7</v>
      </c>
      <c r="L29">
        <v>0.15</v>
      </c>
      <c r="M29">
        <v>1</v>
      </c>
      <c r="N29">
        <v>4.05</v>
      </c>
      <c r="O29">
        <v>0.45</v>
      </c>
      <c r="P29">
        <v>0.1</v>
      </c>
      <c r="Q29">
        <v>2.4</v>
      </c>
      <c r="R29">
        <v>11.05</v>
      </c>
      <c r="S29">
        <v>0.22950000000000001</v>
      </c>
      <c r="T29">
        <v>0.28649999999999998</v>
      </c>
      <c r="U29">
        <v>0.3785</v>
      </c>
      <c r="V29">
        <v>0.66505000000000003</v>
      </c>
      <c r="W29">
        <v>12.8</v>
      </c>
      <c r="X29">
        <v>0.5</v>
      </c>
      <c r="Y29">
        <v>0.4</v>
      </c>
      <c r="Z29">
        <v>0.1</v>
      </c>
      <c r="AA29">
        <v>0.3</v>
      </c>
      <c r="AB29">
        <v>0</v>
      </c>
      <c r="AC29">
        <v>38.5</v>
      </c>
      <c r="AD29">
        <v>34.25</v>
      </c>
      <c r="AE29">
        <v>5.95</v>
      </c>
      <c r="AF29">
        <v>9.9499999999999993</v>
      </c>
      <c r="AG29">
        <v>5.75</v>
      </c>
      <c r="AH29">
        <v>2.1</v>
      </c>
      <c r="AI29">
        <v>0.45</v>
      </c>
      <c r="AJ29">
        <v>1.65</v>
      </c>
      <c r="AK29">
        <v>5.6</v>
      </c>
      <c r="AL29">
        <v>0.55000000000000004</v>
      </c>
      <c r="AM29">
        <v>0.1</v>
      </c>
      <c r="AN29">
        <v>3.1</v>
      </c>
      <c r="AO29">
        <v>7.45</v>
      </c>
      <c r="AP29">
        <v>0.28660000000000002</v>
      </c>
      <c r="AQ29">
        <v>0.35025000000000001</v>
      </c>
      <c r="AR29">
        <v>0.51449999999999996</v>
      </c>
      <c r="AS29">
        <v>0.86485000000000001</v>
      </c>
      <c r="AT29">
        <v>17.899999999999999</v>
      </c>
      <c r="AU29">
        <v>1</v>
      </c>
      <c r="AV29">
        <v>0.6</v>
      </c>
      <c r="AW29">
        <v>0.3</v>
      </c>
      <c r="AX29">
        <v>0.2</v>
      </c>
      <c r="AY29">
        <v>0</v>
      </c>
      <c r="AZ29">
        <v>5</v>
      </c>
      <c r="BA29">
        <v>3.307692307692307</v>
      </c>
      <c r="BB29">
        <v>0.30769230769230771</v>
      </c>
      <c r="BC29">
        <v>0.84615384615384615</v>
      </c>
      <c r="BD29">
        <v>1.384615384615385</v>
      </c>
      <c r="BE29">
        <v>4.3076923076923066</v>
      </c>
      <c r="BF29">
        <v>22.69230769230769</v>
      </c>
      <c r="BG29">
        <v>8</v>
      </c>
      <c r="BH29">
        <v>5.5479999999999992</v>
      </c>
      <c r="BI29">
        <v>2.16</v>
      </c>
      <c r="BJ29">
        <v>0.24</v>
      </c>
      <c r="BK29">
        <v>0.64</v>
      </c>
      <c r="BL29">
        <v>1.8</v>
      </c>
      <c r="BM29">
        <v>7.24</v>
      </c>
      <c r="BN29">
        <v>22.68</v>
      </c>
      <c r="BO29">
        <v>6.04</v>
      </c>
    </row>
    <row r="30" spans="1:67" x14ac:dyDescent="0.3">
      <c r="A30" t="s">
        <v>134</v>
      </c>
      <c r="B30" t="s">
        <v>170</v>
      </c>
      <c r="C30" t="s">
        <v>10</v>
      </c>
      <c r="D30" t="s">
        <v>189</v>
      </c>
      <c r="E30" t="s">
        <v>200</v>
      </c>
      <c r="F30">
        <v>37.799999999999997</v>
      </c>
      <c r="G30">
        <v>33.75</v>
      </c>
      <c r="H30">
        <v>4.75</v>
      </c>
      <c r="I30">
        <v>8.1999999999999993</v>
      </c>
      <c r="J30">
        <v>5</v>
      </c>
      <c r="K30">
        <v>1.05</v>
      </c>
      <c r="L30">
        <v>0.1</v>
      </c>
      <c r="M30">
        <v>2.0499999999999998</v>
      </c>
      <c r="N30">
        <v>4.7</v>
      </c>
      <c r="O30">
        <v>0.15</v>
      </c>
      <c r="P30">
        <v>0.05</v>
      </c>
      <c r="Q30">
        <v>3.55</v>
      </c>
      <c r="R30">
        <v>10.15</v>
      </c>
      <c r="S30">
        <v>0.23785000000000001</v>
      </c>
      <c r="T30">
        <v>0.31154999999999999</v>
      </c>
      <c r="U30">
        <v>0.45234999999999997</v>
      </c>
      <c r="V30">
        <v>0.76395000000000002</v>
      </c>
      <c r="W30">
        <v>15.6</v>
      </c>
      <c r="X30">
        <v>1.3</v>
      </c>
      <c r="Y30">
        <v>0.25</v>
      </c>
      <c r="Z30">
        <v>0.1</v>
      </c>
      <c r="AA30">
        <v>0.15</v>
      </c>
      <c r="AB30">
        <v>0.05</v>
      </c>
      <c r="AC30">
        <v>39.15</v>
      </c>
      <c r="AD30">
        <v>35.4</v>
      </c>
      <c r="AE30">
        <v>5</v>
      </c>
      <c r="AF30">
        <v>9.6999999999999993</v>
      </c>
      <c r="AG30">
        <v>6.55</v>
      </c>
      <c r="AH30">
        <v>1.8</v>
      </c>
      <c r="AI30">
        <v>0.15</v>
      </c>
      <c r="AJ30">
        <v>1.2</v>
      </c>
      <c r="AK30">
        <v>4.9000000000000004</v>
      </c>
      <c r="AL30">
        <v>1.05</v>
      </c>
      <c r="AM30">
        <v>0.1</v>
      </c>
      <c r="AN30">
        <v>3.15</v>
      </c>
      <c r="AO30">
        <v>11.3</v>
      </c>
      <c r="AP30">
        <v>0.26600000000000001</v>
      </c>
      <c r="AQ30">
        <v>0.32519999999999999</v>
      </c>
      <c r="AR30">
        <v>0.42130000000000001</v>
      </c>
      <c r="AS30">
        <v>0.74665000000000004</v>
      </c>
      <c r="AT30">
        <v>15.4</v>
      </c>
      <c r="AU30">
        <v>0.5</v>
      </c>
      <c r="AV30">
        <v>0.35</v>
      </c>
      <c r="AW30">
        <v>0</v>
      </c>
      <c r="AX30">
        <v>0.25</v>
      </c>
      <c r="AY30">
        <v>0.1</v>
      </c>
      <c r="AZ30">
        <v>6.036363636363637</v>
      </c>
      <c r="BA30">
        <v>1.7727272727272729</v>
      </c>
      <c r="BB30">
        <v>4.5454545454545463E-2</v>
      </c>
      <c r="BC30">
        <v>0.36363636363636359</v>
      </c>
      <c r="BD30">
        <v>1.363636363636364</v>
      </c>
      <c r="BE30">
        <v>8.045454545454545</v>
      </c>
      <c r="BF30">
        <v>24.13636363636364</v>
      </c>
      <c r="BG30">
        <v>6.3181818181818183</v>
      </c>
      <c r="BH30">
        <v>5.2541666666666664</v>
      </c>
      <c r="BI30">
        <v>3.083333333333333</v>
      </c>
      <c r="BJ30">
        <v>0.16666666666666671</v>
      </c>
      <c r="BK30">
        <v>0.91666666666666663</v>
      </c>
      <c r="BL30">
        <v>1.958333333333333</v>
      </c>
      <c r="BM30">
        <v>3.875</v>
      </c>
      <c r="BN30">
        <v>23.25</v>
      </c>
      <c r="BO30">
        <v>7.916666666666667</v>
      </c>
    </row>
    <row r="31" spans="1:67" x14ac:dyDescent="0.3">
      <c r="A31" t="s">
        <v>170</v>
      </c>
      <c r="B31" t="s">
        <v>134</v>
      </c>
      <c r="C31" t="s">
        <v>11</v>
      </c>
      <c r="D31" t="s">
        <v>200</v>
      </c>
      <c r="E31" t="s">
        <v>189</v>
      </c>
      <c r="F31">
        <v>37.549999999999997</v>
      </c>
      <c r="G31">
        <v>33.1</v>
      </c>
      <c r="H31">
        <v>4.05</v>
      </c>
      <c r="I31">
        <v>7.85</v>
      </c>
      <c r="J31">
        <v>5.25</v>
      </c>
      <c r="K31">
        <v>1.6</v>
      </c>
      <c r="L31">
        <v>0.05</v>
      </c>
      <c r="M31">
        <v>0.95</v>
      </c>
      <c r="N31">
        <v>3.9</v>
      </c>
      <c r="O31">
        <v>0.65</v>
      </c>
      <c r="P31">
        <v>0.25</v>
      </c>
      <c r="Q31">
        <v>3.45</v>
      </c>
      <c r="R31">
        <v>7.95</v>
      </c>
      <c r="S31">
        <v>0.22989999999999999</v>
      </c>
      <c r="T31">
        <v>0.30930000000000002</v>
      </c>
      <c r="U31">
        <v>0.3669</v>
      </c>
      <c r="V31">
        <v>0.67620000000000002</v>
      </c>
      <c r="W31">
        <v>12.4</v>
      </c>
      <c r="X31">
        <v>0.75</v>
      </c>
      <c r="Y31">
        <v>0.65</v>
      </c>
      <c r="Z31">
        <v>0.1</v>
      </c>
      <c r="AA31">
        <v>0.25</v>
      </c>
      <c r="AB31">
        <v>0</v>
      </c>
      <c r="AC31">
        <v>38.200000000000003</v>
      </c>
      <c r="AD31">
        <v>33.700000000000003</v>
      </c>
      <c r="AE31">
        <v>4.45</v>
      </c>
      <c r="AF31">
        <v>8</v>
      </c>
      <c r="AG31">
        <v>5</v>
      </c>
      <c r="AH31">
        <v>1.75</v>
      </c>
      <c r="AI31">
        <v>0.05</v>
      </c>
      <c r="AJ31">
        <v>1.2</v>
      </c>
      <c r="AK31">
        <v>4.3</v>
      </c>
      <c r="AL31">
        <v>0.7</v>
      </c>
      <c r="AM31">
        <v>0.25</v>
      </c>
      <c r="AN31">
        <v>3.55</v>
      </c>
      <c r="AO31">
        <v>8.15</v>
      </c>
      <c r="AP31">
        <v>0.23649999999999999</v>
      </c>
      <c r="AQ31">
        <v>0.31359999999999999</v>
      </c>
      <c r="AR31">
        <v>0.39795000000000003</v>
      </c>
      <c r="AS31">
        <v>0.71144999999999992</v>
      </c>
      <c r="AT31">
        <v>13.45</v>
      </c>
      <c r="AU31">
        <v>0.85</v>
      </c>
      <c r="AV31">
        <v>0.4</v>
      </c>
      <c r="AW31">
        <v>0.25</v>
      </c>
      <c r="AX31">
        <v>0.25</v>
      </c>
      <c r="AY31">
        <v>0.05</v>
      </c>
      <c r="AZ31">
        <v>5.2541666666666664</v>
      </c>
      <c r="BA31">
        <v>3.083333333333333</v>
      </c>
      <c r="BB31">
        <v>0.16666666666666671</v>
      </c>
      <c r="BC31">
        <v>0.91666666666666663</v>
      </c>
      <c r="BD31">
        <v>1.958333333333333</v>
      </c>
      <c r="BE31">
        <v>3.875</v>
      </c>
      <c r="BF31">
        <v>23.25</v>
      </c>
      <c r="BG31">
        <v>7.916666666666667</v>
      </c>
      <c r="BH31">
        <v>6.036363636363637</v>
      </c>
      <c r="BI31">
        <v>1.7727272727272729</v>
      </c>
      <c r="BJ31">
        <v>4.5454545454545463E-2</v>
      </c>
      <c r="BK31">
        <v>0.36363636363636359</v>
      </c>
      <c r="BL31">
        <v>1.363636363636364</v>
      </c>
      <c r="BM31">
        <v>8.045454545454545</v>
      </c>
      <c r="BN31">
        <v>24.13636363636364</v>
      </c>
      <c r="BO31">
        <v>6.3181818181818183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31"/>
  <sheetViews>
    <sheetView workbookViewId="0">
      <selection activeCell="I2" sqref="I2:I31"/>
    </sheetView>
  </sheetViews>
  <sheetFormatPr defaultRowHeight="14.4" x14ac:dyDescent="0.3"/>
  <sheetData>
    <row r="1" spans="1:52" x14ac:dyDescent="0.3">
      <c r="A1" s="27" t="s">
        <v>49</v>
      </c>
      <c r="B1" s="27" t="s">
        <v>107</v>
      </c>
      <c r="C1" s="27" t="s">
        <v>125</v>
      </c>
      <c r="D1" s="27" t="s">
        <v>56</v>
      </c>
      <c r="E1" s="27" t="s">
        <v>148</v>
      </c>
      <c r="F1" s="27" t="s">
        <v>132</v>
      </c>
      <c r="G1" s="27" t="s">
        <v>66</v>
      </c>
      <c r="H1" s="27" t="s">
        <v>67</v>
      </c>
      <c r="I1" s="27" t="s">
        <v>50</v>
      </c>
      <c r="J1" s="27" t="s">
        <v>68</v>
      </c>
      <c r="K1" s="27" t="s">
        <v>69</v>
      </c>
      <c r="L1" s="27" t="s">
        <v>70</v>
      </c>
      <c r="M1" s="27" t="s">
        <v>71</v>
      </c>
      <c r="N1" s="27" t="s">
        <v>72</v>
      </c>
      <c r="O1" s="27" t="s">
        <v>73</v>
      </c>
      <c r="P1" s="27" t="s">
        <v>74</v>
      </c>
      <c r="Q1" s="27" t="s">
        <v>75</v>
      </c>
      <c r="R1" s="27" t="s">
        <v>126</v>
      </c>
      <c r="S1" s="27" t="s">
        <v>76</v>
      </c>
      <c r="T1" s="27" t="s">
        <v>77</v>
      </c>
      <c r="U1" s="27" t="s">
        <v>78</v>
      </c>
      <c r="V1" s="27" t="s">
        <v>79</v>
      </c>
      <c r="W1" s="27" t="s">
        <v>80</v>
      </c>
      <c r="X1" s="27" t="s">
        <v>63</v>
      </c>
      <c r="Y1" s="27" t="s">
        <v>81</v>
      </c>
      <c r="Z1" s="27" t="s">
        <v>82</v>
      </c>
      <c r="AA1" s="27" t="s">
        <v>83</v>
      </c>
      <c r="AB1" s="27" t="s">
        <v>64</v>
      </c>
      <c r="AC1" s="27" t="s">
        <v>84</v>
      </c>
      <c r="AD1" s="27" t="s">
        <v>85</v>
      </c>
      <c r="AE1" s="27" t="s">
        <v>86</v>
      </c>
      <c r="AF1" s="27" t="s">
        <v>51</v>
      </c>
      <c r="AG1" s="27" t="s">
        <v>87</v>
      </c>
      <c r="AH1" s="27" t="s">
        <v>88</v>
      </c>
      <c r="AI1" s="27" t="s">
        <v>89</v>
      </c>
      <c r="AJ1" s="27" t="s">
        <v>90</v>
      </c>
      <c r="AK1" s="27" t="s">
        <v>91</v>
      </c>
      <c r="AL1" s="27" t="s">
        <v>92</v>
      </c>
      <c r="AM1" s="27" t="s">
        <v>93</v>
      </c>
      <c r="AN1" s="27" t="s">
        <v>94</v>
      </c>
      <c r="AO1" s="27" t="s">
        <v>95</v>
      </c>
      <c r="AP1" s="27" t="s">
        <v>96</v>
      </c>
      <c r="AQ1" s="27" t="s">
        <v>97</v>
      </c>
      <c r="AR1" s="27" t="s">
        <v>98</v>
      </c>
      <c r="AS1" s="27" t="s">
        <v>99</v>
      </c>
      <c r="AT1" s="27" t="s">
        <v>100</v>
      </c>
      <c r="AU1" s="27" t="s">
        <v>101</v>
      </c>
      <c r="AV1" s="27" t="s">
        <v>102</v>
      </c>
      <c r="AW1" s="27" t="s">
        <v>103</v>
      </c>
      <c r="AX1" s="27" t="s">
        <v>104</v>
      </c>
      <c r="AY1" s="27" t="s">
        <v>105</v>
      </c>
      <c r="AZ1" s="27" t="s">
        <v>106</v>
      </c>
    </row>
    <row r="2" spans="1:52" x14ac:dyDescent="0.3">
      <c r="A2" t="s">
        <v>140</v>
      </c>
      <c r="B2" t="s">
        <v>173</v>
      </c>
      <c r="C2" t="s">
        <v>10</v>
      </c>
      <c r="D2" t="s">
        <v>211</v>
      </c>
      <c r="E2" t="s">
        <v>209</v>
      </c>
      <c r="F2">
        <v>0</v>
      </c>
      <c r="G2">
        <v>36</v>
      </c>
      <c r="H2">
        <v>31</v>
      </c>
      <c r="I2">
        <v>3</v>
      </c>
      <c r="J2">
        <v>5</v>
      </c>
      <c r="K2">
        <v>2</v>
      </c>
      <c r="L2">
        <v>1</v>
      </c>
      <c r="M2">
        <v>0</v>
      </c>
      <c r="N2">
        <v>2</v>
      </c>
      <c r="O2">
        <v>3</v>
      </c>
      <c r="P2">
        <v>0</v>
      </c>
      <c r="Q2">
        <v>0</v>
      </c>
      <c r="R2">
        <v>4</v>
      </c>
      <c r="S2">
        <v>10</v>
      </c>
      <c r="T2">
        <v>0.161</v>
      </c>
      <c r="U2">
        <v>0.27800000000000002</v>
      </c>
      <c r="V2">
        <v>0.38700000000000001</v>
      </c>
      <c r="W2">
        <v>0.66500000000000004</v>
      </c>
      <c r="X2">
        <v>12</v>
      </c>
      <c r="Y2">
        <v>2</v>
      </c>
      <c r="Z2">
        <v>1</v>
      </c>
      <c r="AA2">
        <v>0</v>
      </c>
      <c r="AB2">
        <v>0</v>
      </c>
      <c r="AC2">
        <v>0</v>
      </c>
      <c r="AD2">
        <v>35</v>
      </c>
      <c r="AE2">
        <v>32</v>
      </c>
      <c r="AF2">
        <v>5</v>
      </c>
      <c r="AG2">
        <v>8</v>
      </c>
      <c r="AH2">
        <v>5</v>
      </c>
      <c r="AI2">
        <v>2</v>
      </c>
      <c r="AJ2">
        <v>0</v>
      </c>
      <c r="AK2">
        <v>1</v>
      </c>
      <c r="AL2">
        <v>5</v>
      </c>
      <c r="AM2">
        <v>1</v>
      </c>
      <c r="AN2">
        <v>0</v>
      </c>
      <c r="AO2">
        <v>2</v>
      </c>
      <c r="AP2">
        <v>9</v>
      </c>
      <c r="AQ2">
        <v>0.25</v>
      </c>
      <c r="AR2">
        <v>0.28599999999999998</v>
      </c>
      <c r="AS2">
        <v>0.40600000000000003</v>
      </c>
      <c r="AT2">
        <v>0.69199999999999995</v>
      </c>
      <c r="AU2">
        <v>13</v>
      </c>
      <c r="AV2">
        <v>0</v>
      </c>
      <c r="AW2">
        <v>0</v>
      </c>
      <c r="AX2">
        <v>0</v>
      </c>
      <c r="AY2">
        <v>1</v>
      </c>
      <c r="AZ2">
        <v>0</v>
      </c>
    </row>
    <row r="3" spans="1:52" x14ac:dyDescent="0.3">
      <c r="A3" t="s">
        <v>173</v>
      </c>
      <c r="B3" t="s">
        <v>140</v>
      </c>
      <c r="C3" t="s">
        <v>11</v>
      </c>
      <c r="D3" t="s">
        <v>209</v>
      </c>
      <c r="E3" t="s">
        <v>211</v>
      </c>
      <c r="F3">
        <v>0</v>
      </c>
      <c r="G3">
        <v>35</v>
      </c>
      <c r="H3">
        <v>32</v>
      </c>
      <c r="I3">
        <v>5</v>
      </c>
      <c r="J3">
        <v>8</v>
      </c>
      <c r="K3">
        <v>5</v>
      </c>
      <c r="L3">
        <v>2</v>
      </c>
      <c r="M3">
        <v>0</v>
      </c>
      <c r="N3">
        <v>1</v>
      </c>
      <c r="O3">
        <v>5</v>
      </c>
      <c r="P3">
        <v>1</v>
      </c>
      <c r="Q3">
        <v>0</v>
      </c>
      <c r="R3">
        <v>2</v>
      </c>
      <c r="S3">
        <v>9</v>
      </c>
      <c r="T3">
        <v>0.25</v>
      </c>
      <c r="U3">
        <v>0.28599999999999998</v>
      </c>
      <c r="V3">
        <v>0.40600000000000003</v>
      </c>
      <c r="W3">
        <v>0.69199999999999995</v>
      </c>
      <c r="X3">
        <v>13</v>
      </c>
      <c r="Y3">
        <v>0</v>
      </c>
      <c r="Z3">
        <v>0</v>
      </c>
      <c r="AA3">
        <v>0</v>
      </c>
      <c r="AB3">
        <v>1</v>
      </c>
      <c r="AC3">
        <v>0</v>
      </c>
      <c r="AD3">
        <v>36</v>
      </c>
      <c r="AE3">
        <v>31</v>
      </c>
      <c r="AF3">
        <v>3</v>
      </c>
      <c r="AG3">
        <v>5</v>
      </c>
      <c r="AH3">
        <v>2</v>
      </c>
      <c r="AI3">
        <v>1</v>
      </c>
      <c r="AJ3">
        <v>0</v>
      </c>
      <c r="AK3">
        <v>2</v>
      </c>
      <c r="AL3">
        <v>3</v>
      </c>
      <c r="AM3">
        <v>0</v>
      </c>
      <c r="AN3">
        <v>0</v>
      </c>
      <c r="AO3">
        <v>4</v>
      </c>
      <c r="AP3">
        <v>10</v>
      </c>
      <c r="AQ3">
        <v>0.161</v>
      </c>
      <c r="AR3">
        <v>0.27800000000000002</v>
      </c>
      <c r="AS3">
        <v>0.38700000000000001</v>
      </c>
      <c r="AT3">
        <v>0.66500000000000004</v>
      </c>
      <c r="AU3">
        <v>12</v>
      </c>
      <c r="AV3">
        <v>2</v>
      </c>
      <c r="AW3">
        <v>1</v>
      </c>
      <c r="AX3">
        <v>0</v>
      </c>
      <c r="AY3">
        <v>0</v>
      </c>
      <c r="AZ3">
        <v>0</v>
      </c>
    </row>
    <row r="4" spans="1:52" x14ac:dyDescent="0.3">
      <c r="A4" t="s">
        <v>172</v>
      </c>
      <c r="B4" t="s">
        <v>133</v>
      </c>
      <c r="C4" t="s">
        <v>10</v>
      </c>
      <c r="D4" t="s">
        <v>205</v>
      </c>
      <c r="E4" t="s">
        <v>197</v>
      </c>
      <c r="F4">
        <v>0</v>
      </c>
      <c r="G4">
        <v>33.75</v>
      </c>
      <c r="H4">
        <v>30.5</v>
      </c>
      <c r="I4">
        <v>3.75</v>
      </c>
      <c r="J4">
        <v>7.25</v>
      </c>
      <c r="K4">
        <v>4.5</v>
      </c>
      <c r="L4">
        <v>1.75</v>
      </c>
      <c r="M4">
        <v>0</v>
      </c>
      <c r="N4">
        <v>1</v>
      </c>
      <c r="O4">
        <v>3.75</v>
      </c>
      <c r="P4">
        <v>0.5</v>
      </c>
      <c r="Q4">
        <v>0</v>
      </c>
      <c r="R4">
        <v>3</v>
      </c>
      <c r="S4">
        <v>9.5</v>
      </c>
      <c r="T4">
        <v>0.23699999999999999</v>
      </c>
      <c r="U4">
        <v>0.30499999999999999</v>
      </c>
      <c r="V4">
        <v>0.39074999999999999</v>
      </c>
      <c r="W4">
        <v>0.69574999999999998</v>
      </c>
      <c r="X4">
        <v>12</v>
      </c>
      <c r="Y4">
        <v>0.5</v>
      </c>
      <c r="Z4">
        <v>0</v>
      </c>
      <c r="AA4">
        <v>0</v>
      </c>
      <c r="AB4">
        <v>0.25</v>
      </c>
      <c r="AC4">
        <v>0</v>
      </c>
      <c r="AD4">
        <v>34.5</v>
      </c>
      <c r="AE4">
        <v>30.75</v>
      </c>
      <c r="AF4">
        <v>1.5</v>
      </c>
      <c r="AG4">
        <v>5.5</v>
      </c>
      <c r="AH4">
        <v>4.5</v>
      </c>
      <c r="AI4">
        <v>0.5</v>
      </c>
      <c r="AJ4">
        <v>0.25</v>
      </c>
      <c r="AK4">
        <v>0.25</v>
      </c>
      <c r="AL4">
        <v>1.5</v>
      </c>
      <c r="AM4">
        <v>0.5</v>
      </c>
      <c r="AN4">
        <v>0.25</v>
      </c>
      <c r="AO4">
        <v>3</v>
      </c>
      <c r="AP4">
        <v>10</v>
      </c>
      <c r="AQ4">
        <v>0.17874999999999999</v>
      </c>
      <c r="AR4">
        <v>0.25850000000000001</v>
      </c>
      <c r="AS4">
        <v>0.23624999999999999</v>
      </c>
      <c r="AT4">
        <v>0.49475000000000002</v>
      </c>
      <c r="AU4">
        <v>7.25</v>
      </c>
      <c r="AV4">
        <v>0.75</v>
      </c>
      <c r="AW4">
        <v>0.5</v>
      </c>
      <c r="AX4">
        <v>0</v>
      </c>
      <c r="AY4">
        <v>0.25</v>
      </c>
      <c r="AZ4">
        <v>0</v>
      </c>
    </row>
    <row r="5" spans="1:52" x14ac:dyDescent="0.3">
      <c r="A5" t="s">
        <v>133</v>
      </c>
      <c r="B5" t="s">
        <v>172</v>
      </c>
      <c r="C5" t="s">
        <v>11</v>
      </c>
      <c r="D5" t="s">
        <v>197</v>
      </c>
      <c r="E5" t="s">
        <v>205</v>
      </c>
      <c r="F5">
        <v>0</v>
      </c>
      <c r="G5">
        <v>34.5</v>
      </c>
      <c r="H5">
        <v>30.75</v>
      </c>
      <c r="I5">
        <v>1.5</v>
      </c>
      <c r="J5">
        <v>5.5</v>
      </c>
      <c r="K5">
        <v>4.5</v>
      </c>
      <c r="L5">
        <v>0.5</v>
      </c>
      <c r="M5">
        <v>0.25</v>
      </c>
      <c r="N5">
        <v>0.25</v>
      </c>
      <c r="O5">
        <v>1.5</v>
      </c>
      <c r="P5">
        <v>0.5</v>
      </c>
      <c r="Q5">
        <v>0.25</v>
      </c>
      <c r="R5">
        <v>3</v>
      </c>
      <c r="S5">
        <v>10</v>
      </c>
      <c r="T5">
        <v>0.17874999999999999</v>
      </c>
      <c r="U5">
        <v>0.25850000000000001</v>
      </c>
      <c r="V5">
        <v>0.23624999999999999</v>
      </c>
      <c r="W5">
        <v>0.49475000000000002</v>
      </c>
      <c r="X5">
        <v>7.25</v>
      </c>
      <c r="Y5">
        <v>0.75</v>
      </c>
      <c r="Z5">
        <v>0.5</v>
      </c>
      <c r="AA5">
        <v>0</v>
      </c>
      <c r="AB5">
        <v>0.25</v>
      </c>
      <c r="AC5">
        <v>0</v>
      </c>
      <c r="AD5">
        <v>33.75</v>
      </c>
      <c r="AE5">
        <v>30.5</v>
      </c>
      <c r="AF5">
        <v>3.75</v>
      </c>
      <c r="AG5">
        <v>7.25</v>
      </c>
      <c r="AH5">
        <v>4.5</v>
      </c>
      <c r="AI5">
        <v>1.75</v>
      </c>
      <c r="AJ5">
        <v>0</v>
      </c>
      <c r="AK5">
        <v>1</v>
      </c>
      <c r="AL5">
        <v>3.75</v>
      </c>
      <c r="AM5">
        <v>0.5</v>
      </c>
      <c r="AN5">
        <v>0</v>
      </c>
      <c r="AO5">
        <v>3</v>
      </c>
      <c r="AP5">
        <v>9.5</v>
      </c>
      <c r="AQ5">
        <v>0.23699999999999999</v>
      </c>
      <c r="AR5">
        <v>0.30499999999999999</v>
      </c>
      <c r="AS5">
        <v>0.39074999999999999</v>
      </c>
      <c r="AT5">
        <v>0.69574999999999998</v>
      </c>
      <c r="AU5">
        <v>12</v>
      </c>
      <c r="AV5">
        <v>0.5</v>
      </c>
      <c r="AW5">
        <v>0</v>
      </c>
      <c r="AX5">
        <v>0</v>
      </c>
      <c r="AY5">
        <v>0.25</v>
      </c>
      <c r="AZ5">
        <v>0</v>
      </c>
    </row>
    <row r="6" spans="1:52" x14ac:dyDescent="0.3">
      <c r="A6" t="s">
        <v>176</v>
      </c>
      <c r="B6" t="s">
        <v>163</v>
      </c>
      <c r="C6" t="s">
        <v>10</v>
      </c>
      <c r="D6" t="s">
        <v>216</v>
      </c>
      <c r="E6" t="s">
        <v>192</v>
      </c>
      <c r="F6">
        <v>0</v>
      </c>
      <c r="G6">
        <v>41</v>
      </c>
      <c r="H6">
        <v>41</v>
      </c>
      <c r="I6">
        <v>5</v>
      </c>
      <c r="J6">
        <v>10</v>
      </c>
      <c r="K6">
        <v>8</v>
      </c>
      <c r="L6">
        <v>0</v>
      </c>
      <c r="M6">
        <v>1</v>
      </c>
      <c r="N6">
        <v>1</v>
      </c>
      <c r="O6">
        <v>4</v>
      </c>
      <c r="P6">
        <v>0</v>
      </c>
      <c r="Q6">
        <v>0</v>
      </c>
      <c r="R6">
        <v>0</v>
      </c>
      <c r="S6">
        <v>11</v>
      </c>
      <c r="T6">
        <v>0.24399999999999999</v>
      </c>
      <c r="U6">
        <v>0.24399999999999999</v>
      </c>
      <c r="V6">
        <v>0.36599999999999999</v>
      </c>
      <c r="W6">
        <v>0.61</v>
      </c>
      <c r="X6">
        <v>15</v>
      </c>
      <c r="Y6">
        <v>0</v>
      </c>
      <c r="Z6">
        <v>0</v>
      </c>
      <c r="AA6">
        <v>0</v>
      </c>
      <c r="AB6">
        <v>0</v>
      </c>
      <c r="AC6">
        <v>0</v>
      </c>
      <c r="AD6">
        <v>39</v>
      </c>
      <c r="AE6">
        <v>35</v>
      </c>
      <c r="AF6">
        <v>6</v>
      </c>
      <c r="AG6">
        <v>7</v>
      </c>
      <c r="AH6">
        <v>1</v>
      </c>
      <c r="AI6">
        <v>2</v>
      </c>
      <c r="AJ6">
        <v>0</v>
      </c>
      <c r="AK6">
        <v>4</v>
      </c>
      <c r="AL6">
        <v>6</v>
      </c>
      <c r="AM6">
        <v>2</v>
      </c>
      <c r="AN6">
        <v>0</v>
      </c>
      <c r="AO6">
        <v>4</v>
      </c>
      <c r="AP6">
        <v>6</v>
      </c>
      <c r="AQ6">
        <v>0.2</v>
      </c>
      <c r="AR6">
        <v>0.28199999999999997</v>
      </c>
      <c r="AS6">
        <v>0.6</v>
      </c>
      <c r="AT6">
        <v>0.88200000000000001</v>
      </c>
      <c r="AU6">
        <v>21</v>
      </c>
      <c r="AV6">
        <v>0</v>
      </c>
      <c r="AW6">
        <v>0</v>
      </c>
      <c r="AX6">
        <v>0</v>
      </c>
      <c r="AY6">
        <v>0</v>
      </c>
      <c r="AZ6">
        <v>1</v>
      </c>
    </row>
    <row r="7" spans="1:52" x14ac:dyDescent="0.3">
      <c r="A7" t="s">
        <v>163</v>
      </c>
      <c r="B7" t="s">
        <v>176</v>
      </c>
      <c r="C7" t="s">
        <v>11</v>
      </c>
      <c r="D7" t="s">
        <v>192</v>
      </c>
      <c r="E7" t="s">
        <v>216</v>
      </c>
      <c r="F7">
        <v>0</v>
      </c>
      <c r="G7">
        <v>39</v>
      </c>
      <c r="H7">
        <v>35</v>
      </c>
      <c r="I7">
        <v>6</v>
      </c>
      <c r="J7">
        <v>7</v>
      </c>
      <c r="K7">
        <v>1</v>
      </c>
      <c r="L7">
        <v>2</v>
      </c>
      <c r="M7">
        <v>0</v>
      </c>
      <c r="N7">
        <v>4</v>
      </c>
      <c r="O7">
        <v>6</v>
      </c>
      <c r="P7">
        <v>2</v>
      </c>
      <c r="Q7">
        <v>0</v>
      </c>
      <c r="R7">
        <v>4</v>
      </c>
      <c r="S7">
        <v>6</v>
      </c>
      <c r="T7">
        <v>0.2</v>
      </c>
      <c r="U7">
        <v>0.28199999999999997</v>
      </c>
      <c r="V7">
        <v>0.6</v>
      </c>
      <c r="W7">
        <v>0.88200000000000001</v>
      </c>
      <c r="X7">
        <v>21</v>
      </c>
      <c r="Y7">
        <v>0</v>
      </c>
      <c r="Z7">
        <v>0</v>
      </c>
      <c r="AA7">
        <v>0</v>
      </c>
      <c r="AB7">
        <v>0</v>
      </c>
      <c r="AC7">
        <v>1</v>
      </c>
      <c r="AD7">
        <v>41</v>
      </c>
      <c r="AE7">
        <v>41</v>
      </c>
      <c r="AF7">
        <v>5</v>
      </c>
      <c r="AG7">
        <v>10</v>
      </c>
      <c r="AH7">
        <v>8</v>
      </c>
      <c r="AI7">
        <v>0</v>
      </c>
      <c r="AJ7">
        <v>1</v>
      </c>
      <c r="AK7">
        <v>1</v>
      </c>
      <c r="AL7">
        <v>4</v>
      </c>
      <c r="AM7">
        <v>0</v>
      </c>
      <c r="AN7">
        <v>0</v>
      </c>
      <c r="AO7">
        <v>0</v>
      </c>
      <c r="AP7">
        <v>11</v>
      </c>
      <c r="AQ7">
        <v>0.24399999999999999</v>
      </c>
      <c r="AR7">
        <v>0.24399999999999999</v>
      </c>
      <c r="AS7">
        <v>0.36599999999999999</v>
      </c>
      <c r="AT7">
        <v>0.61</v>
      </c>
      <c r="AU7">
        <v>15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3">
      <c r="A8" t="s">
        <v>162</v>
      </c>
      <c r="B8" t="s">
        <v>178</v>
      </c>
      <c r="C8" t="s">
        <v>10</v>
      </c>
      <c r="D8" t="s">
        <v>188</v>
      </c>
      <c r="E8" t="s">
        <v>214</v>
      </c>
      <c r="F8">
        <v>0</v>
      </c>
      <c r="G8">
        <v>39</v>
      </c>
      <c r="H8">
        <v>36</v>
      </c>
      <c r="I8">
        <v>4</v>
      </c>
      <c r="J8">
        <v>9</v>
      </c>
      <c r="K8">
        <v>8</v>
      </c>
      <c r="L8">
        <v>0</v>
      </c>
      <c r="M8">
        <v>0</v>
      </c>
      <c r="N8">
        <v>1</v>
      </c>
      <c r="O8">
        <v>4</v>
      </c>
      <c r="P8">
        <v>1</v>
      </c>
      <c r="Q8">
        <v>1</v>
      </c>
      <c r="R8">
        <v>3</v>
      </c>
      <c r="S8">
        <v>7</v>
      </c>
      <c r="T8">
        <v>0.25</v>
      </c>
      <c r="U8">
        <v>0.308</v>
      </c>
      <c r="V8">
        <v>0.33300000000000002</v>
      </c>
      <c r="W8">
        <v>0.64100000000000001</v>
      </c>
      <c r="X8">
        <v>12</v>
      </c>
      <c r="Y8">
        <v>1</v>
      </c>
      <c r="Z8">
        <v>0</v>
      </c>
      <c r="AA8">
        <v>0</v>
      </c>
      <c r="AB8">
        <v>0</v>
      </c>
      <c r="AC8">
        <v>1</v>
      </c>
      <c r="AD8">
        <v>38</v>
      </c>
      <c r="AE8">
        <v>36</v>
      </c>
      <c r="AF8">
        <v>5</v>
      </c>
      <c r="AG8">
        <v>10</v>
      </c>
      <c r="AH8">
        <v>8</v>
      </c>
      <c r="AI8">
        <v>1</v>
      </c>
      <c r="AJ8">
        <v>0</v>
      </c>
      <c r="AK8">
        <v>1</v>
      </c>
      <c r="AL8">
        <v>4</v>
      </c>
      <c r="AM8">
        <v>2</v>
      </c>
      <c r="AN8">
        <v>0</v>
      </c>
      <c r="AO8">
        <v>2</v>
      </c>
      <c r="AP8">
        <v>11</v>
      </c>
      <c r="AQ8">
        <v>0.27800000000000002</v>
      </c>
      <c r="AR8">
        <v>0.316</v>
      </c>
      <c r="AS8">
        <v>0.38900000000000001</v>
      </c>
      <c r="AT8">
        <v>0.70499999999999996</v>
      </c>
      <c r="AU8">
        <v>14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3">
      <c r="A9" t="s">
        <v>178</v>
      </c>
      <c r="B9" t="s">
        <v>162</v>
      </c>
      <c r="C9" t="s">
        <v>11</v>
      </c>
      <c r="D9" t="s">
        <v>214</v>
      </c>
      <c r="E9" t="s">
        <v>188</v>
      </c>
      <c r="F9">
        <v>0</v>
      </c>
      <c r="G9">
        <v>38</v>
      </c>
      <c r="H9">
        <v>36</v>
      </c>
      <c r="I9">
        <v>5</v>
      </c>
      <c r="J9">
        <v>10</v>
      </c>
      <c r="K9">
        <v>8</v>
      </c>
      <c r="L9">
        <v>1</v>
      </c>
      <c r="M9">
        <v>0</v>
      </c>
      <c r="N9">
        <v>1</v>
      </c>
      <c r="O9">
        <v>4</v>
      </c>
      <c r="P9">
        <v>2</v>
      </c>
      <c r="Q9">
        <v>0</v>
      </c>
      <c r="R9">
        <v>2</v>
      </c>
      <c r="S9">
        <v>11</v>
      </c>
      <c r="T9">
        <v>0.27800000000000002</v>
      </c>
      <c r="U9">
        <v>0.316</v>
      </c>
      <c r="V9">
        <v>0.38900000000000001</v>
      </c>
      <c r="W9">
        <v>0.70499999999999996</v>
      </c>
      <c r="X9">
        <v>14</v>
      </c>
      <c r="Y9">
        <v>0</v>
      </c>
      <c r="Z9">
        <v>0</v>
      </c>
      <c r="AA9">
        <v>0</v>
      </c>
      <c r="AB9">
        <v>0</v>
      </c>
      <c r="AC9">
        <v>0</v>
      </c>
      <c r="AD9">
        <v>39</v>
      </c>
      <c r="AE9">
        <v>36</v>
      </c>
      <c r="AF9">
        <v>4</v>
      </c>
      <c r="AG9">
        <v>9</v>
      </c>
      <c r="AH9">
        <v>8</v>
      </c>
      <c r="AI9">
        <v>0</v>
      </c>
      <c r="AJ9">
        <v>0</v>
      </c>
      <c r="AK9">
        <v>1</v>
      </c>
      <c r="AL9">
        <v>4</v>
      </c>
      <c r="AM9">
        <v>1</v>
      </c>
      <c r="AN9">
        <v>1</v>
      </c>
      <c r="AO9">
        <v>3</v>
      </c>
      <c r="AP9">
        <v>7</v>
      </c>
      <c r="AQ9">
        <v>0.25</v>
      </c>
      <c r="AR9">
        <v>0.308</v>
      </c>
      <c r="AS9">
        <v>0.33300000000000002</v>
      </c>
      <c r="AT9">
        <v>0.64100000000000001</v>
      </c>
      <c r="AU9">
        <v>12</v>
      </c>
      <c r="AV9">
        <v>1</v>
      </c>
      <c r="AW9">
        <v>0</v>
      </c>
      <c r="AX9">
        <v>0</v>
      </c>
      <c r="AY9">
        <v>0</v>
      </c>
      <c r="AZ9">
        <v>1</v>
      </c>
    </row>
    <row r="10" spans="1:52" x14ac:dyDescent="0.3">
      <c r="A10" t="s">
        <v>171</v>
      </c>
      <c r="B10" t="s">
        <v>138</v>
      </c>
      <c r="C10" t="s">
        <v>10</v>
      </c>
      <c r="D10" t="s">
        <v>201</v>
      </c>
      <c r="E10" t="s">
        <v>204</v>
      </c>
      <c r="F10">
        <v>0</v>
      </c>
      <c r="G10">
        <v>37.636363636363633</v>
      </c>
      <c r="H10">
        <v>33.363636363636367</v>
      </c>
      <c r="I10">
        <v>4.3636363636363633</v>
      </c>
      <c r="J10">
        <v>8.545454545454545</v>
      </c>
      <c r="K10">
        <v>5.5454545454545459</v>
      </c>
      <c r="L10">
        <v>1.8181818181818179</v>
      </c>
      <c r="M10">
        <v>0</v>
      </c>
      <c r="N10">
        <v>1.1818181818181821</v>
      </c>
      <c r="O10">
        <v>4.1818181818181817</v>
      </c>
      <c r="P10">
        <v>0.72727272727272729</v>
      </c>
      <c r="Q10">
        <v>0.27272727272727271</v>
      </c>
      <c r="R10">
        <v>3.1818181818181821</v>
      </c>
      <c r="S10">
        <v>8.454545454545455</v>
      </c>
      <c r="T10">
        <v>0.25363636363636372</v>
      </c>
      <c r="U10">
        <v>0.32445454545454538</v>
      </c>
      <c r="V10">
        <v>0.41309090909090912</v>
      </c>
      <c r="W10">
        <v>0.73745454545454547</v>
      </c>
      <c r="X10">
        <v>13.90909090909091</v>
      </c>
      <c r="Y10">
        <v>0.54545454545454541</v>
      </c>
      <c r="Z10">
        <v>0.54545454545454541</v>
      </c>
      <c r="AA10">
        <v>0.1818181818181818</v>
      </c>
      <c r="AB10">
        <v>0.36363636363636359</v>
      </c>
      <c r="AC10">
        <v>0</v>
      </c>
      <c r="AD10">
        <v>39.090909090909093</v>
      </c>
      <c r="AE10">
        <v>34.363636363636367</v>
      </c>
      <c r="AF10">
        <v>4.6363636363636367</v>
      </c>
      <c r="AG10">
        <v>8.8181818181818183</v>
      </c>
      <c r="AH10">
        <v>6.2727272727272716</v>
      </c>
      <c r="AI10">
        <v>1.2727272727272729</v>
      </c>
      <c r="AJ10">
        <v>0.1818181818181818</v>
      </c>
      <c r="AK10">
        <v>1.0909090909090911</v>
      </c>
      <c r="AL10">
        <v>4.4545454545454541</v>
      </c>
      <c r="AM10">
        <v>0.81818181818181823</v>
      </c>
      <c r="AN10">
        <v>0.1818181818181818</v>
      </c>
      <c r="AO10">
        <v>3.454545454545455</v>
      </c>
      <c r="AP10">
        <v>7.9090909090909092</v>
      </c>
      <c r="AQ10">
        <v>0.247</v>
      </c>
      <c r="AR10">
        <v>0.33190909090909088</v>
      </c>
      <c r="AS10">
        <v>0.38790909090909093</v>
      </c>
      <c r="AT10">
        <v>0.7198181818181818</v>
      </c>
      <c r="AU10">
        <v>13.72727272727273</v>
      </c>
      <c r="AV10">
        <v>0.72727272727272729</v>
      </c>
      <c r="AW10">
        <v>1</v>
      </c>
      <c r="AX10">
        <v>0</v>
      </c>
      <c r="AY10">
        <v>0.27272727272727271</v>
      </c>
      <c r="AZ10">
        <v>0</v>
      </c>
    </row>
    <row r="11" spans="1:52" x14ac:dyDescent="0.3">
      <c r="A11" t="s">
        <v>138</v>
      </c>
      <c r="B11" t="s">
        <v>171</v>
      </c>
      <c r="C11" t="s">
        <v>11</v>
      </c>
      <c r="D11" t="s">
        <v>204</v>
      </c>
      <c r="E11" t="s">
        <v>201</v>
      </c>
      <c r="F11">
        <v>0</v>
      </c>
      <c r="G11">
        <v>39.090909090909093</v>
      </c>
      <c r="H11">
        <v>34.363636363636367</v>
      </c>
      <c r="I11">
        <v>4.6363636363636367</v>
      </c>
      <c r="J11">
        <v>8.8181818181818183</v>
      </c>
      <c r="K11">
        <v>6.2727272727272716</v>
      </c>
      <c r="L11">
        <v>1.2727272727272729</v>
      </c>
      <c r="M11">
        <v>0.1818181818181818</v>
      </c>
      <c r="N11">
        <v>1.0909090909090911</v>
      </c>
      <c r="O11">
        <v>4.4545454545454541</v>
      </c>
      <c r="P11">
        <v>0.81818181818181823</v>
      </c>
      <c r="Q11">
        <v>0.1818181818181818</v>
      </c>
      <c r="R11">
        <v>3.454545454545455</v>
      </c>
      <c r="S11">
        <v>7.9090909090909092</v>
      </c>
      <c r="T11">
        <v>0.247</v>
      </c>
      <c r="U11">
        <v>0.33190909090909088</v>
      </c>
      <c r="V11">
        <v>0.38790909090909093</v>
      </c>
      <c r="W11">
        <v>0.7198181818181818</v>
      </c>
      <c r="X11">
        <v>13.72727272727273</v>
      </c>
      <c r="Y11">
        <v>0.72727272727272729</v>
      </c>
      <c r="Z11">
        <v>1</v>
      </c>
      <c r="AA11">
        <v>0</v>
      </c>
      <c r="AB11">
        <v>0.27272727272727271</v>
      </c>
      <c r="AC11">
        <v>0</v>
      </c>
      <c r="AD11">
        <v>37.636363636363633</v>
      </c>
      <c r="AE11">
        <v>33.363636363636367</v>
      </c>
      <c r="AF11">
        <v>4.3636363636363633</v>
      </c>
      <c r="AG11">
        <v>8.545454545454545</v>
      </c>
      <c r="AH11">
        <v>5.5454545454545459</v>
      </c>
      <c r="AI11">
        <v>1.8181818181818179</v>
      </c>
      <c r="AJ11">
        <v>0</v>
      </c>
      <c r="AK11">
        <v>1.1818181818181821</v>
      </c>
      <c r="AL11">
        <v>4.1818181818181817</v>
      </c>
      <c r="AM11">
        <v>0.72727272727272729</v>
      </c>
      <c r="AN11">
        <v>0.27272727272727271</v>
      </c>
      <c r="AO11">
        <v>3.1818181818181821</v>
      </c>
      <c r="AP11">
        <v>8.454545454545455</v>
      </c>
      <c r="AQ11">
        <v>0.25363636363636372</v>
      </c>
      <c r="AR11">
        <v>0.32445454545454538</v>
      </c>
      <c r="AS11">
        <v>0.41309090909090912</v>
      </c>
      <c r="AT11">
        <v>0.73745454545454547</v>
      </c>
      <c r="AU11">
        <v>13.90909090909091</v>
      </c>
      <c r="AV11">
        <v>0.54545454545454541</v>
      </c>
      <c r="AW11">
        <v>0.54545454545454541</v>
      </c>
      <c r="AX11">
        <v>0.1818181818181818</v>
      </c>
      <c r="AY11">
        <v>0.36363636363636359</v>
      </c>
      <c r="AZ11">
        <v>0</v>
      </c>
    </row>
    <row r="12" spans="1:52" x14ac:dyDescent="0.3">
      <c r="A12" t="s">
        <v>142</v>
      </c>
      <c r="B12" t="s">
        <v>139</v>
      </c>
      <c r="C12" t="s">
        <v>10</v>
      </c>
      <c r="D12" t="s">
        <v>217</v>
      </c>
      <c r="E12" t="s">
        <v>208</v>
      </c>
      <c r="F12">
        <v>0</v>
      </c>
      <c r="G12">
        <v>35.875</v>
      </c>
      <c r="H12">
        <v>32.75</v>
      </c>
      <c r="I12">
        <v>2.5</v>
      </c>
      <c r="J12">
        <v>6.875</v>
      </c>
      <c r="K12">
        <v>4.75</v>
      </c>
      <c r="L12">
        <v>1.5</v>
      </c>
      <c r="M12">
        <v>0</v>
      </c>
      <c r="N12">
        <v>0.625</v>
      </c>
      <c r="O12">
        <v>2.5</v>
      </c>
      <c r="P12">
        <v>1</v>
      </c>
      <c r="Q12">
        <v>0.375</v>
      </c>
      <c r="R12">
        <v>2.5</v>
      </c>
      <c r="S12">
        <v>7</v>
      </c>
      <c r="T12">
        <v>0.203625</v>
      </c>
      <c r="U12">
        <v>0.27224999999999999</v>
      </c>
      <c r="V12">
        <v>0.30549999999999999</v>
      </c>
      <c r="W12">
        <v>0.57799999999999996</v>
      </c>
      <c r="X12">
        <v>10.25</v>
      </c>
      <c r="Y12">
        <v>0.375</v>
      </c>
      <c r="Z12">
        <v>0.5</v>
      </c>
      <c r="AA12">
        <v>0</v>
      </c>
      <c r="AB12">
        <v>0.125</v>
      </c>
      <c r="AC12">
        <v>0</v>
      </c>
      <c r="AD12">
        <v>38.5</v>
      </c>
      <c r="AE12">
        <v>33.375</v>
      </c>
      <c r="AF12">
        <v>5.75</v>
      </c>
      <c r="AG12">
        <v>9.25</v>
      </c>
      <c r="AH12">
        <v>6.5</v>
      </c>
      <c r="AI12">
        <v>1.5</v>
      </c>
      <c r="AJ12">
        <v>0.25</v>
      </c>
      <c r="AK12">
        <v>1</v>
      </c>
      <c r="AL12">
        <v>5.25</v>
      </c>
      <c r="AM12">
        <v>1.25</v>
      </c>
      <c r="AN12">
        <v>0.375</v>
      </c>
      <c r="AO12">
        <v>4.25</v>
      </c>
      <c r="AP12">
        <v>6.75</v>
      </c>
      <c r="AQ12">
        <v>0.27</v>
      </c>
      <c r="AR12">
        <v>0.35199999999999998</v>
      </c>
      <c r="AS12">
        <v>0.41199999999999998</v>
      </c>
      <c r="AT12">
        <v>0.76400000000000001</v>
      </c>
      <c r="AU12">
        <v>14.25</v>
      </c>
      <c r="AV12">
        <v>0.875</v>
      </c>
      <c r="AW12">
        <v>0.375</v>
      </c>
      <c r="AX12">
        <v>0</v>
      </c>
      <c r="AY12">
        <v>0.5</v>
      </c>
      <c r="AZ12">
        <v>0.375</v>
      </c>
    </row>
    <row r="13" spans="1:52" x14ac:dyDescent="0.3">
      <c r="A13" t="s">
        <v>139</v>
      </c>
      <c r="B13" t="s">
        <v>142</v>
      </c>
      <c r="C13" t="s">
        <v>11</v>
      </c>
      <c r="D13" t="s">
        <v>208</v>
      </c>
      <c r="E13" t="s">
        <v>217</v>
      </c>
      <c r="F13">
        <v>0</v>
      </c>
      <c r="G13">
        <v>38.5</v>
      </c>
      <c r="H13">
        <v>33.375</v>
      </c>
      <c r="I13">
        <v>5.75</v>
      </c>
      <c r="J13">
        <v>9.25</v>
      </c>
      <c r="K13">
        <v>6.5</v>
      </c>
      <c r="L13">
        <v>1.5</v>
      </c>
      <c r="M13">
        <v>0.25</v>
      </c>
      <c r="N13">
        <v>1</v>
      </c>
      <c r="O13">
        <v>5.25</v>
      </c>
      <c r="P13">
        <v>1.25</v>
      </c>
      <c r="Q13">
        <v>0.375</v>
      </c>
      <c r="R13">
        <v>4.25</v>
      </c>
      <c r="S13">
        <v>6.75</v>
      </c>
      <c r="T13">
        <v>0.27</v>
      </c>
      <c r="U13">
        <v>0.35199999999999998</v>
      </c>
      <c r="V13">
        <v>0.41199999999999998</v>
      </c>
      <c r="W13">
        <v>0.76400000000000001</v>
      </c>
      <c r="X13">
        <v>14.25</v>
      </c>
      <c r="Y13">
        <v>0.875</v>
      </c>
      <c r="Z13">
        <v>0.375</v>
      </c>
      <c r="AA13">
        <v>0</v>
      </c>
      <c r="AB13">
        <v>0.5</v>
      </c>
      <c r="AC13">
        <v>0.375</v>
      </c>
      <c r="AD13">
        <v>35.875</v>
      </c>
      <c r="AE13">
        <v>32.75</v>
      </c>
      <c r="AF13">
        <v>2.5</v>
      </c>
      <c r="AG13">
        <v>6.875</v>
      </c>
      <c r="AH13">
        <v>4.75</v>
      </c>
      <c r="AI13">
        <v>1.5</v>
      </c>
      <c r="AJ13">
        <v>0</v>
      </c>
      <c r="AK13">
        <v>0.625</v>
      </c>
      <c r="AL13">
        <v>2.5</v>
      </c>
      <c r="AM13">
        <v>1</v>
      </c>
      <c r="AN13">
        <v>0.375</v>
      </c>
      <c r="AO13">
        <v>2.5</v>
      </c>
      <c r="AP13">
        <v>7</v>
      </c>
      <c r="AQ13">
        <v>0.203625</v>
      </c>
      <c r="AR13">
        <v>0.27224999999999999</v>
      </c>
      <c r="AS13">
        <v>0.30549999999999999</v>
      </c>
      <c r="AT13">
        <v>0.57799999999999996</v>
      </c>
      <c r="AU13">
        <v>10.25</v>
      </c>
      <c r="AV13">
        <v>0.375</v>
      </c>
      <c r="AW13">
        <v>0.5</v>
      </c>
      <c r="AX13">
        <v>0</v>
      </c>
      <c r="AY13">
        <v>0.125</v>
      </c>
      <c r="AZ13">
        <v>0</v>
      </c>
    </row>
    <row r="14" spans="1:52" x14ac:dyDescent="0.3">
      <c r="A14" t="s">
        <v>177</v>
      </c>
      <c r="B14" t="s">
        <v>165</v>
      </c>
      <c r="C14" t="s">
        <v>10</v>
      </c>
      <c r="D14" t="s">
        <v>199</v>
      </c>
      <c r="E14" t="s">
        <v>194</v>
      </c>
      <c r="F14">
        <v>0</v>
      </c>
      <c r="G14">
        <v>40</v>
      </c>
      <c r="H14">
        <v>37</v>
      </c>
      <c r="I14">
        <v>7</v>
      </c>
      <c r="J14">
        <v>13</v>
      </c>
      <c r="K14">
        <v>7</v>
      </c>
      <c r="L14">
        <v>4</v>
      </c>
      <c r="M14">
        <v>0</v>
      </c>
      <c r="N14">
        <v>2</v>
      </c>
      <c r="O14">
        <v>7</v>
      </c>
      <c r="P14">
        <v>0</v>
      </c>
      <c r="Q14">
        <v>0</v>
      </c>
      <c r="R14">
        <v>1</v>
      </c>
      <c r="S14">
        <v>9</v>
      </c>
      <c r="T14">
        <v>0.35099999999999998</v>
      </c>
      <c r="U14">
        <v>0.36799999999999999</v>
      </c>
      <c r="V14">
        <v>0.622</v>
      </c>
      <c r="W14">
        <v>0.99</v>
      </c>
      <c r="X14">
        <v>23</v>
      </c>
      <c r="Y14">
        <v>0</v>
      </c>
      <c r="Z14">
        <v>0</v>
      </c>
      <c r="AA14">
        <v>2</v>
      </c>
      <c r="AB14">
        <v>0</v>
      </c>
      <c r="AC14">
        <v>1</v>
      </c>
      <c r="AD14">
        <v>33</v>
      </c>
      <c r="AE14">
        <v>30</v>
      </c>
      <c r="AF14">
        <v>1</v>
      </c>
      <c r="AG14">
        <v>4</v>
      </c>
      <c r="AH14">
        <v>0</v>
      </c>
      <c r="AI14">
        <v>4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3</v>
      </c>
      <c r="AP14">
        <v>9</v>
      </c>
      <c r="AQ14">
        <v>0.13300000000000001</v>
      </c>
      <c r="AR14">
        <v>0.21199999999999999</v>
      </c>
      <c r="AS14">
        <v>0.26700000000000002</v>
      </c>
      <c r="AT14">
        <v>0.47899999999999998</v>
      </c>
      <c r="AU14">
        <v>8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3">
      <c r="A15" t="s">
        <v>165</v>
      </c>
      <c r="B15" t="s">
        <v>177</v>
      </c>
      <c r="C15" t="s">
        <v>11</v>
      </c>
      <c r="D15" t="s">
        <v>194</v>
      </c>
      <c r="E15" t="s">
        <v>199</v>
      </c>
      <c r="F15">
        <v>0</v>
      </c>
      <c r="G15">
        <v>33</v>
      </c>
      <c r="H15">
        <v>30</v>
      </c>
      <c r="I15">
        <v>1</v>
      </c>
      <c r="J15">
        <v>4</v>
      </c>
      <c r="K15">
        <v>0</v>
      </c>
      <c r="L15">
        <v>4</v>
      </c>
      <c r="M15">
        <v>0</v>
      </c>
      <c r="N15">
        <v>0</v>
      </c>
      <c r="O15">
        <v>1</v>
      </c>
      <c r="P15">
        <v>0</v>
      </c>
      <c r="Q15">
        <v>0</v>
      </c>
      <c r="R15">
        <v>3</v>
      </c>
      <c r="S15">
        <v>9</v>
      </c>
      <c r="T15">
        <v>0.13300000000000001</v>
      </c>
      <c r="U15">
        <v>0.21199999999999999</v>
      </c>
      <c r="V15">
        <v>0.26700000000000002</v>
      </c>
      <c r="W15">
        <v>0.47899999999999998</v>
      </c>
      <c r="X15">
        <v>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40</v>
      </c>
      <c r="AE15">
        <v>37</v>
      </c>
      <c r="AF15">
        <v>7</v>
      </c>
      <c r="AG15">
        <v>13</v>
      </c>
      <c r="AH15">
        <v>7</v>
      </c>
      <c r="AI15">
        <v>4</v>
      </c>
      <c r="AJ15">
        <v>0</v>
      </c>
      <c r="AK15">
        <v>2</v>
      </c>
      <c r="AL15">
        <v>7</v>
      </c>
      <c r="AM15">
        <v>0</v>
      </c>
      <c r="AN15">
        <v>0</v>
      </c>
      <c r="AO15">
        <v>1</v>
      </c>
      <c r="AP15">
        <v>9</v>
      </c>
      <c r="AQ15">
        <v>0.35099999999999998</v>
      </c>
      <c r="AR15">
        <v>0.36799999999999999</v>
      </c>
      <c r="AS15">
        <v>0.622</v>
      </c>
      <c r="AT15">
        <v>0.99</v>
      </c>
      <c r="AU15">
        <v>23</v>
      </c>
      <c r="AV15">
        <v>0</v>
      </c>
      <c r="AW15">
        <v>0</v>
      </c>
      <c r="AX15">
        <v>2</v>
      </c>
      <c r="AY15">
        <v>0</v>
      </c>
      <c r="AZ15">
        <v>1</v>
      </c>
    </row>
    <row r="16" spans="1:52" x14ac:dyDescent="0.3">
      <c r="A16" t="s">
        <v>157</v>
      </c>
      <c r="B16" t="s">
        <v>158</v>
      </c>
      <c r="C16" t="s">
        <v>10</v>
      </c>
      <c r="D16" t="s">
        <v>191</v>
      </c>
      <c r="E16" t="s">
        <v>190</v>
      </c>
      <c r="F16">
        <v>0</v>
      </c>
      <c r="G16">
        <v>38.375</v>
      </c>
      <c r="H16">
        <v>34.625</v>
      </c>
      <c r="I16">
        <v>4.375</v>
      </c>
      <c r="J16">
        <v>8</v>
      </c>
      <c r="K16">
        <v>5.25</v>
      </c>
      <c r="L16">
        <v>1.25</v>
      </c>
      <c r="M16">
        <v>0.25</v>
      </c>
      <c r="N16">
        <v>1.25</v>
      </c>
      <c r="O16">
        <v>4.375</v>
      </c>
      <c r="P16">
        <v>0.625</v>
      </c>
      <c r="Q16">
        <v>0.25</v>
      </c>
      <c r="R16">
        <v>3.25</v>
      </c>
      <c r="S16">
        <v>9.875</v>
      </c>
      <c r="T16">
        <v>0.22487499999999999</v>
      </c>
      <c r="U16">
        <v>0.29225000000000001</v>
      </c>
      <c r="V16">
        <v>0.37437500000000001</v>
      </c>
      <c r="W16">
        <v>0.66674999999999995</v>
      </c>
      <c r="X16">
        <v>13.5</v>
      </c>
      <c r="Y16">
        <v>0.5</v>
      </c>
      <c r="Z16">
        <v>0.25</v>
      </c>
      <c r="AA16">
        <v>0.125</v>
      </c>
      <c r="AB16">
        <v>0.125</v>
      </c>
      <c r="AC16">
        <v>0</v>
      </c>
      <c r="AD16">
        <v>40.75</v>
      </c>
      <c r="AE16">
        <v>35.75</v>
      </c>
      <c r="AF16">
        <v>7.25</v>
      </c>
      <c r="AG16">
        <v>10.375</v>
      </c>
      <c r="AH16">
        <v>6.5</v>
      </c>
      <c r="AI16">
        <v>2.25</v>
      </c>
      <c r="AJ16">
        <v>0.375</v>
      </c>
      <c r="AK16">
        <v>1.25</v>
      </c>
      <c r="AL16">
        <v>7</v>
      </c>
      <c r="AM16">
        <v>0.75</v>
      </c>
      <c r="AN16">
        <v>0.125</v>
      </c>
      <c r="AO16">
        <v>3.5</v>
      </c>
      <c r="AP16">
        <v>8.375</v>
      </c>
      <c r="AQ16">
        <v>0.28525</v>
      </c>
      <c r="AR16">
        <v>0.35462500000000002</v>
      </c>
      <c r="AS16">
        <v>0.47525000000000001</v>
      </c>
      <c r="AT16">
        <v>0.82987499999999992</v>
      </c>
      <c r="AU16">
        <v>17.125</v>
      </c>
      <c r="AV16">
        <v>0.5</v>
      </c>
      <c r="AW16">
        <v>0.75</v>
      </c>
      <c r="AX16">
        <v>0</v>
      </c>
      <c r="AY16">
        <v>0.625</v>
      </c>
      <c r="AZ16">
        <v>0</v>
      </c>
    </row>
    <row r="17" spans="1:52" x14ac:dyDescent="0.3">
      <c r="A17" t="s">
        <v>158</v>
      </c>
      <c r="B17" t="s">
        <v>157</v>
      </c>
      <c r="C17" t="s">
        <v>11</v>
      </c>
      <c r="D17" t="s">
        <v>190</v>
      </c>
      <c r="E17" t="s">
        <v>191</v>
      </c>
      <c r="F17">
        <v>0</v>
      </c>
      <c r="G17">
        <v>40.75</v>
      </c>
      <c r="H17">
        <v>35.75</v>
      </c>
      <c r="I17">
        <v>7.25</v>
      </c>
      <c r="J17">
        <v>10.375</v>
      </c>
      <c r="K17">
        <v>6.5</v>
      </c>
      <c r="L17">
        <v>2.25</v>
      </c>
      <c r="M17">
        <v>0.375</v>
      </c>
      <c r="N17">
        <v>1.25</v>
      </c>
      <c r="O17">
        <v>7</v>
      </c>
      <c r="P17">
        <v>0.75</v>
      </c>
      <c r="Q17">
        <v>0.125</v>
      </c>
      <c r="R17">
        <v>3.5</v>
      </c>
      <c r="S17">
        <v>8.375</v>
      </c>
      <c r="T17">
        <v>0.28525</v>
      </c>
      <c r="U17">
        <v>0.35462500000000002</v>
      </c>
      <c r="V17">
        <v>0.47525000000000001</v>
      </c>
      <c r="W17">
        <v>0.82987499999999992</v>
      </c>
      <c r="X17">
        <v>17.125</v>
      </c>
      <c r="Y17">
        <v>0.5</v>
      </c>
      <c r="Z17">
        <v>0.75</v>
      </c>
      <c r="AA17">
        <v>0</v>
      </c>
      <c r="AB17">
        <v>0.625</v>
      </c>
      <c r="AC17">
        <v>0</v>
      </c>
      <c r="AD17">
        <v>38.375</v>
      </c>
      <c r="AE17">
        <v>34.625</v>
      </c>
      <c r="AF17">
        <v>4.375</v>
      </c>
      <c r="AG17">
        <v>8</v>
      </c>
      <c r="AH17">
        <v>5.25</v>
      </c>
      <c r="AI17">
        <v>1.25</v>
      </c>
      <c r="AJ17">
        <v>0.25</v>
      </c>
      <c r="AK17">
        <v>1.25</v>
      </c>
      <c r="AL17">
        <v>4.375</v>
      </c>
      <c r="AM17">
        <v>0.625</v>
      </c>
      <c r="AN17">
        <v>0.25</v>
      </c>
      <c r="AO17">
        <v>3.25</v>
      </c>
      <c r="AP17">
        <v>9.875</v>
      </c>
      <c r="AQ17">
        <v>0.22487499999999999</v>
      </c>
      <c r="AR17">
        <v>0.29225000000000001</v>
      </c>
      <c r="AS17">
        <v>0.37437500000000001</v>
      </c>
      <c r="AT17">
        <v>0.66674999999999995</v>
      </c>
      <c r="AU17">
        <v>13.5</v>
      </c>
      <c r="AV17">
        <v>0.5</v>
      </c>
      <c r="AW17">
        <v>0.25</v>
      </c>
      <c r="AX17">
        <v>0.125</v>
      </c>
      <c r="AY17">
        <v>0.125</v>
      </c>
      <c r="AZ17">
        <v>0</v>
      </c>
    </row>
    <row r="18" spans="1:52" x14ac:dyDescent="0.3">
      <c r="A18" t="s">
        <v>36</v>
      </c>
      <c r="B18" t="s">
        <v>141</v>
      </c>
      <c r="C18" t="s">
        <v>10</v>
      </c>
      <c r="D18" t="s">
        <v>203</v>
      </c>
      <c r="E18" t="s">
        <v>215</v>
      </c>
      <c r="F18">
        <v>0</v>
      </c>
      <c r="G18">
        <v>36.4</v>
      </c>
      <c r="H18">
        <v>30.6</v>
      </c>
      <c r="I18">
        <v>3.4</v>
      </c>
      <c r="J18">
        <v>6.2</v>
      </c>
      <c r="K18">
        <v>3.6</v>
      </c>
      <c r="L18">
        <v>1.4</v>
      </c>
      <c r="M18">
        <v>0.2</v>
      </c>
      <c r="N18">
        <v>1</v>
      </c>
      <c r="O18">
        <v>3.2</v>
      </c>
      <c r="P18">
        <v>0.6</v>
      </c>
      <c r="Q18">
        <v>0</v>
      </c>
      <c r="R18">
        <v>5</v>
      </c>
      <c r="S18">
        <v>7.8</v>
      </c>
      <c r="T18">
        <v>0.2014</v>
      </c>
      <c r="U18">
        <v>0.316</v>
      </c>
      <c r="V18">
        <v>0.35639999999999999</v>
      </c>
      <c r="W18">
        <v>0.67259999999999998</v>
      </c>
      <c r="X18">
        <v>11</v>
      </c>
      <c r="Y18">
        <v>0.4</v>
      </c>
      <c r="Z18">
        <v>0.4</v>
      </c>
      <c r="AA18">
        <v>0</v>
      </c>
      <c r="AB18">
        <v>0.4</v>
      </c>
      <c r="AC18">
        <v>0</v>
      </c>
      <c r="AD18">
        <v>37.200000000000003</v>
      </c>
      <c r="AE18">
        <v>33.6</v>
      </c>
      <c r="AF18">
        <v>3.2</v>
      </c>
      <c r="AG18">
        <v>6.8</v>
      </c>
      <c r="AH18">
        <v>5</v>
      </c>
      <c r="AI18">
        <v>0.8</v>
      </c>
      <c r="AJ18">
        <v>0</v>
      </c>
      <c r="AK18">
        <v>1</v>
      </c>
      <c r="AL18">
        <v>3.2</v>
      </c>
      <c r="AM18">
        <v>1</v>
      </c>
      <c r="AN18">
        <v>0.4</v>
      </c>
      <c r="AO18">
        <v>2.6</v>
      </c>
      <c r="AP18">
        <v>7.6</v>
      </c>
      <c r="AQ18">
        <v>0.1996</v>
      </c>
      <c r="AR18">
        <v>0.26700000000000002</v>
      </c>
      <c r="AS18">
        <v>0.31140000000000001</v>
      </c>
      <c r="AT18">
        <v>0.57840000000000003</v>
      </c>
      <c r="AU18">
        <v>10.6</v>
      </c>
      <c r="AV18">
        <v>0</v>
      </c>
      <c r="AW18">
        <v>0.6</v>
      </c>
      <c r="AX18">
        <v>0</v>
      </c>
      <c r="AY18">
        <v>0.4</v>
      </c>
      <c r="AZ18">
        <v>0</v>
      </c>
    </row>
    <row r="19" spans="1:52" x14ac:dyDescent="0.3">
      <c r="A19" t="s">
        <v>141</v>
      </c>
      <c r="B19" t="s">
        <v>36</v>
      </c>
      <c r="C19" t="s">
        <v>11</v>
      </c>
      <c r="D19" t="s">
        <v>215</v>
      </c>
      <c r="E19" t="s">
        <v>203</v>
      </c>
      <c r="F19">
        <v>0</v>
      </c>
      <c r="G19">
        <v>37.200000000000003</v>
      </c>
      <c r="H19">
        <v>33.6</v>
      </c>
      <c r="I19">
        <v>3.2</v>
      </c>
      <c r="J19">
        <v>6.8</v>
      </c>
      <c r="K19">
        <v>5</v>
      </c>
      <c r="L19">
        <v>0.8</v>
      </c>
      <c r="M19">
        <v>0</v>
      </c>
      <c r="N19">
        <v>1</v>
      </c>
      <c r="O19">
        <v>3.2</v>
      </c>
      <c r="P19">
        <v>1</v>
      </c>
      <c r="Q19">
        <v>0.4</v>
      </c>
      <c r="R19">
        <v>2.6</v>
      </c>
      <c r="S19">
        <v>7.6</v>
      </c>
      <c r="T19">
        <v>0.1996</v>
      </c>
      <c r="U19">
        <v>0.26700000000000002</v>
      </c>
      <c r="V19">
        <v>0.31140000000000001</v>
      </c>
      <c r="W19">
        <v>0.57840000000000003</v>
      </c>
      <c r="X19">
        <v>10.6</v>
      </c>
      <c r="Y19">
        <v>0</v>
      </c>
      <c r="Z19">
        <v>0.6</v>
      </c>
      <c r="AA19">
        <v>0</v>
      </c>
      <c r="AB19">
        <v>0.4</v>
      </c>
      <c r="AC19">
        <v>0</v>
      </c>
      <c r="AD19">
        <v>36.4</v>
      </c>
      <c r="AE19">
        <v>30.6</v>
      </c>
      <c r="AF19">
        <v>3.4</v>
      </c>
      <c r="AG19">
        <v>6.2</v>
      </c>
      <c r="AH19">
        <v>3.6</v>
      </c>
      <c r="AI19">
        <v>1.4</v>
      </c>
      <c r="AJ19">
        <v>0.2</v>
      </c>
      <c r="AK19">
        <v>1</v>
      </c>
      <c r="AL19">
        <v>3.2</v>
      </c>
      <c r="AM19">
        <v>0.6</v>
      </c>
      <c r="AN19">
        <v>0</v>
      </c>
      <c r="AO19">
        <v>5</v>
      </c>
      <c r="AP19">
        <v>7.8</v>
      </c>
      <c r="AQ19">
        <v>0.2014</v>
      </c>
      <c r="AR19">
        <v>0.316</v>
      </c>
      <c r="AS19">
        <v>0.35639999999999999</v>
      </c>
      <c r="AT19">
        <v>0.67259999999999998</v>
      </c>
      <c r="AU19">
        <v>11</v>
      </c>
      <c r="AV19">
        <v>0.4</v>
      </c>
      <c r="AW19">
        <v>0.4</v>
      </c>
      <c r="AX19">
        <v>0</v>
      </c>
      <c r="AY19">
        <v>0.4</v>
      </c>
      <c r="AZ19">
        <v>0</v>
      </c>
    </row>
    <row r="20" spans="1:52" x14ac:dyDescent="0.3">
      <c r="A20" t="s">
        <v>218</v>
      </c>
      <c r="B20" t="s">
        <v>207</v>
      </c>
      <c r="C20" t="s">
        <v>10</v>
      </c>
      <c r="D20" t="s">
        <v>212</v>
      </c>
      <c r="E20" t="s">
        <v>206</v>
      </c>
      <c r="F20">
        <v>0</v>
      </c>
      <c r="G20">
        <v>31.5</v>
      </c>
      <c r="H20">
        <v>28.5</v>
      </c>
      <c r="I20">
        <v>1.5</v>
      </c>
      <c r="J20">
        <v>4.5</v>
      </c>
      <c r="K20">
        <v>2.5</v>
      </c>
      <c r="L20">
        <v>2</v>
      </c>
      <c r="M20">
        <v>0</v>
      </c>
      <c r="N20">
        <v>0</v>
      </c>
      <c r="O20">
        <v>1.5</v>
      </c>
      <c r="P20">
        <v>0</v>
      </c>
      <c r="Q20">
        <v>0.5</v>
      </c>
      <c r="R20">
        <v>2.5</v>
      </c>
      <c r="S20">
        <v>7.5</v>
      </c>
      <c r="T20">
        <v>0.1575</v>
      </c>
      <c r="U20">
        <v>0.221</v>
      </c>
      <c r="V20">
        <v>0.22750000000000001</v>
      </c>
      <c r="W20">
        <v>0.44900000000000001</v>
      </c>
      <c r="X20">
        <v>6.5</v>
      </c>
      <c r="Y20">
        <v>0.5</v>
      </c>
      <c r="Z20">
        <v>0</v>
      </c>
      <c r="AA20">
        <v>0</v>
      </c>
      <c r="AB20">
        <v>0.5</v>
      </c>
      <c r="AC20">
        <v>0</v>
      </c>
      <c r="AD20">
        <v>36</v>
      </c>
      <c r="AE20">
        <v>33.5</v>
      </c>
      <c r="AF20">
        <v>2.5</v>
      </c>
      <c r="AG20">
        <v>7.5</v>
      </c>
      <c r="AH20">
        <v>5</v>
      </c>
      <c r="AI20">
        <v>0.5</v>
      </c>
      <c r="AJ20">
        <v>0</v>
      </c>
      <c r="AK20">
        <v>2</v>
      </c>
      <c r="AL20">
        <v>2.5</v>
      </c>
      <c r="AM20">
        <v>0</v>
      </c>
      <c r="AN20">
        <v>1.5</v>
      </c>
      <c r="AO20">
        <v>2</v>
      </c>
      <c r="AP20">
        <v>6.5</v>
      </c>
      <c r="AQ20">
        <v>0.223</v>
      </c>
      <c r="AR20">
        <v>0.27200000000000002</v>
      </c>
      <c r="AS20">
        <v>0.41399999999999998</v>
      </c>
      <c r="AT20">
        <v>0.6865</v>
      </c>
      <c r="AU20">
        <v>14</v>
      </c>
      <c r="AV20">
        <v>0</v>
      </c>
      <c r="AW20">
        <v>0.5</v>
      </c>
      <c r="AX20">
        <v>0</v>
      </c>
      <c r="AY20">
        <v>0</v>
      </c>
      <c r="AZ20">
        <v>0</v>
      </c>
    </row>
    <row r="21" spans="1:52" x14ac:dyDescent="0.3">
      <c r="A21" t="s">
        <v>207</v>
      </c>
      <c r="B21" t="s">
        <v>218</v>
      </c>
      <c r="C21" t="s">
        <v>11</v>
      </c>
      <c r="D21" t="s">
        <v>206</v>
      </c>
      <c r="E21" t="s">
        <v>212</v>
      </c>
      <c r="F21">
        <v>0</v>
      </c>
      <c r="G21">
        <v>36</v>
      </c>
      <c r="H21">
        <v>33.5</v>
      </c>
      <c r="I21">
        <v>2.5</v>
      </c>
      <c r="J21">
        <v>7.5</v>
      </c>
      <c r="K21">
        <v>5</v>
      </c>
      <c r="L21">
        <v>0.5</v>
      </c>
      <c r="M21">
        <v>0</v>
      </c>
      <c r="N21">
        <v>2</v>
      </c>
      <c r="O21">
        <v>2.5</v>
      </c>
      <c r="P21">
        <v>0</v>
      </c>
      <c r="Q21">
        <v>1.5</v>
      </c>
      <c r="R21">
        <v>2</v>
      </c>
      <c r="S21">
        <v>6.5</v>
      </c>
      <c r="T21">
        <v>0.223</v>
      </c>
      <c r="U21">
        <v>0.27200000000000002</v>
      </c>
      <c r="V21">
        <v>0.41399999999999998</v>
      </c>
      <c r="W21">
        <v>0.6865</v>
      </c>
      <c r="X21">
        <v>14</v>
      </c>
      <c r="Y21">
        <v>0</v>
      </c>
      <c r="Z21">
        <v>0.5</v>
      </c>
      <c r="AA21">
        <v>0</v>
      </c>
      <c r="AB21">
        <v>0</v>
      </c>
      <c r="AC21">
        <v>0</v>
      </c>
      <c r="AD21">
        <v>31.5</v>
      </c>
      <c r="AE21">
        <v>28.5</v>
      </c>
      <c r="AF21">
        <v>1.5</v>
      </c>
      <c r="AG21">
        <v>4.5</v>
      </c>
      <c r="AH21">
        <v>2.5</v>
      </c>
      <c r="AI21">
        <v>2</v>
      </c>
      <c r="AJ21">
        <v>0</v>
      </c>
      <c r="AK21">
        <v>0</v>
      </c>
      <c r="AL21">
        <v>1.5</v>
      </c>
      <c r="AM21">
        <v>0</v>
      </c>
      <c r="AN21">
        <v>0.5</v>
      </c>
      <c r="AO21">
        <v>2.5</v>
      </c>
      <c r="AP21">
        <v>7.5</v>
      </c>
      <c r="AQ21">
        <v>0.1575</v>
      </c>
      <c r="AR21">
        <v>0.221</v>
      </c>
      <c r="AS21">
        <v>0.22750000000000001</v>
      </c>
      <c r="AT21">
        <v>0.44900000000000001</v>
      </c>
      <c r="AU21">
        <v>6.5</v>
      </c>
      <c r="AV21">
        <v>0.5</v>
      </c>
      <c r="AW21">
        <v>0</v>
      </c>
      <c r="AX21">
        <v>0</v>
      </c>
      <c r="AY21">
        <v>0.5</v>
      </c>
      <c r="AZ21">
        <v>0</v>
      </c>
    </row>
    <row r="22" spans="1:52" x14ac:dyDescent="0.3">
      <c r="A22" t="s">
        <v>179</v>
      </c>
      <c r="B22" t="s">
        <v>168</v>
      </c>
      <c r="C22" t="s">
        <v>10</v>
      </c>
      <c r="D22" t="s">
        <v>193</v>
      </c>
      <c r="E22" t="s">
        <v>198</v>
      </c>
      <c r="F22">
        <v>0</v>
      </c>
      <c r="G22">
        <v>36</v>
      </c>
      <c r="H22">
        <v>31.5</v>
      </c>
      <c r="I22">
        <v>2.75</v>
      </c>
      <c r="J22">
        <v>6.75</v>
      </c>
      <c r="K22">
        <v>5.5</v>
      </c>
      <c r="L22">
        <v>0.5</v>
      </c>
      <c r="M22">
        <v>0</v>
      </c>
      <c r="N22">
        <v>0.75</v>
      </c>
      <c r="O22">
        <v>2.75</v>
      </c>
      <c r="P22">
        <v>0.5</v>
      </c>
      <c r="Q22">
        <v>0</v>
      </c>
      <c r="R22">
        <v>4</v>
      </c>
      <c r="S22">
        <v>8</v>
      </c>
      <c r="T22">
        <v>0.20300000000000001</v>
      </c>
      <c r="U22">
        <v>0.29875000000000002</v>
      </c>
      <c r="V22">
        <v>0.28075</v>
      </c>
      <c r="W22">
        <v>0.57974999999999999</v>
      </c>
      <c r="X22">
        <v>9.5</v>
      </c>
      <c r="Y22">
        <v>1</v>
      </c>
      <c r="Z22">
        <v>0.25</v>
      </c>
      <c r="AA22">
        <v>0</v>
      </c>
      <c r="AB22">
        <v>0.25</v>
      </c>
      <c r="AC22">
        <v>0</v>
      </c>
      <c r="AD22">
        <v>38.5</v>
      </c>
      <c r="AE22">
        <v>35.25</v>
      </c>
      <c r="AF22">
        <v>3.25</v>
      </c>
      <c r="AG22">
        <v>9.5</v>
      </c>
      <c r="AH22">
        <v>6.75</v>
      </c>
      <c r="AI22">
        <v>2</v>
      </c>
      <c r="AJ22">
        <v>0</v>
      </c>
      <c r="AK22">
        <v>0.75</v>
      </c>
      <c r="AL22">
        <v>3</v>
      </c>
      <c r="AM22">
        <v>0.5</v>
      </c>
      <c r="AN22">
        <v>0.5</v>
      </c>
      <c r="AO22">
        <v>2.5</v>
      </c>
      <c r="AP22">
        <v>10.25</v>
      </c>
      <c r="AQ22">
        <v>0.26724999999999999</v>
      </c>
      <c r="AR22">
        <v>0.31574999999999998</v>
      </c>
      <c r="AS22">
        <v>0.38800000000000001</v>
      </c>
      <c r="AT22">
        <v>0.70399999999999996</v>
      </c>
      <c r="AU22">
        <v>13.75</v>
      </c>
      <c r="AV22">
        <v>0.75</v>
      </c>
      <c r="AW22">
        <v>0.25</v>
      </c>
      <c r="AX22">
        <v>0.25</v>
      </c>
      <c r="AY22">
        <v>0.25</v>
      </c>
      <c r="AZ22">
        <v>0</v>
      </c>
    </row>
    <row r="23" spans="1:52" x14ac:dyDescent="0.3">
      <c r="A23" t="s">
        <v>168</v>
      </c>
      <c r="B23" t="s">
        <v>179</v>
      </c>
      <c r="C23" t="s">
        <v>11</v>
      </c>
      <c r="D23" t="s">
        <v>198</v>
      </c>
      <c r="E23" t="s">
        <v>193</v>
      </c>
      <c r="F23">
        <v>0</v>
      </c>
      <c r="G23">
        <v>38.5</v>
      </c>
      <c r="H23">
        <v>35.25</v>
      </c>
      <c r="I23">
        <v>3.25</v>
      </c>
      <c r="J23">
        <v>9.5</v>
      </c>
      <c r="K23">
        <v>6.75</v>
      </c>
      <c r="L23">
        <v>2</v>
      </c>
      <c r="M23">
        <v>0</v>
      </c>
      <c r="N23">
        <v>0.75</v>
      </c>
      <c r="O23">
        <v>3</v>
      </c>
      <c r="P23">
        <v>0.5</v>
      </c>
      <c r="Q23">
        <v>0.5</v>
      </c>
      <c r="R23">
        <v>2.5</v>
      </c>
      <c r="S23">
        <v>10.25</v>
      </c>
      <c r="T23">
        <v>0.26724999999999999</v>
      </c>
      <c r="U23">
        <v>0.31574999999999998</v>
      </c>
      <c r="V23">
        <v>0.38800000000000001</v>
      </c>
      <c r="W23">
        <v>0.70399999999999996</v>
      </c>
      <c r="X23">
        <v>13.75</v>
      </c>
      <c r="Y23">
        <v>0.75</v>
      </c>
      <c r="Z23">
        <v>0.25</v>
      </c>
      <c r="AA23">
        <v>0.25</v>
      </c>
      <c r="AB23">
        <v>0.25</v>
      </c>
      <c r="AC23">
        <v>0</v>
      </c>
      <c r="AD23">
        <v>36</v>
      </c>
      <c r="AE23">
        <v>31.5</v>
      </c>
      <c r="AF23">
        <v>2.75</v>
      </c>
      <c r="AG23">
        <v>6.75</v>
      </c>
      <c r="AH23">
        <v>5.5</v>
      </c>
      <c r="AI23">
        <v>0.5</v>
      </c>
      <c r="AJ23">
        <v>0</v>
      </c>
      <c r="AK23">
        <v>0.75</v>
      </c>
      <c r="AL23">
        <v>2.75</v>
      </c>
      <c r="AM23">
        <v>0.5</v>
      </c>
      <c r="AN23">
        <v>0</v>
      </c>
      <c r="AO23">
        <v>4</v>
      </c>
      <c r="AP23">
        <v>8</v>
      </c>
      <c r="AQ23">
        <v>0.20300000000000001</v>
      </c>
      <c r="AR23">
        <v>0.29875000000000002</v>
      </c>
      <c r="AS23">
        <v>0.28075</v>
      </c>
      <c r="AT23">
        <v>0.57974999999999999</v>
      </c>
      <c r="AU23">
        <v>9.5</v>
      </c>
      <c r="AV23">
        <v>1</v>
      </c>
      <c r="AW23">
        <v>0.25</v>
      </c>
      <c r="AX23">
        <v>0</v>
      </c>
      <c r="AY23">
        <v>0.25</v>
      </c>
      <c r="AZ23">
        <v>0</v>
      </c>
    </row>
    <row r="24" spans="1:52" x14ac:dyDescent="0.3">
      <c r="A24" t="s">
        <v>166</v>
      </c>
      <c r="B24" t="s">
        <v>137</v>
      </c>
      <c r="C24" t="s">
        <v>10</v>
      </c>
      <c r="D24" t="s">
        <v>195</v>
      </c>
      <c r="E24" t="s">
        <v>202</v>
      </c>
      <c r="F24">
        <v>0</v>
      </c>
      <c r="G24">
        <v>37</v>
      </c>
      <c r="H24">
        <v>35</v>
      </c>
      <c r="I24">
        <v>3</v>
      </c>
      <c r="J24">
        <v>7</v>
      </c>
      <c r="K24">
        <v>5</v>
      </c>
      <c r="L24">
        <v>0</v>
      </c>
      <c r="M24">
        <v>0</v>
      </c>
      <c r="N24">
        <v>2</v>
      </c>
      <c r="O24">
        <v>3</v>
      </c>
      <c r="P24">
        <v>0</v>
      </c>
      <c r="Q24">
        <v>0</v>
      </c>
      <c r="R24">
        <v>2</v>
      </c>
      <c r="S24">
        <v>9</v>
      </c>
      <c r="T24">
        <v>0.2</v>
      </c>
      <c r="U24">
        <v>0.24299999999999999</v>
      </c>
      <c r="V24">
        <v>0.371</v>
      </c>
      <c r="W24">
        <v>0.61499999999999999</v>
      </c>
      <c r="X24">
        <v>13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34</v>
      </c>
      <c r="AE24">
        <v>29</v>
      </c>
      <c r="AF24">
        <v>5</v>
      </c>
      <c r="AG24">
        <v>6</v>
      </c>
      <c r="AH24">
        <v>2</v>
      </c>
      <c r="AI24">
        <v>1</v>
      </c>
      <c r="AJ24">
        <v>2</v>
      </c>
      <c r="AK24">
        <v>1</v>
      </c>
      <c r="AL24">
        <v>5</v>
      </c>
      <c r="AM24">
        <v>2</v>
      </c>
      <c r="AN24">
        <v>0</v>
      </c>
      <c r="AO24">
        <v>4</v>
      </c>
      <c r="AP24">
        <v>10</v>
      </c>
      <c r="AQ24">
        <v>0.20699999999999999</v>
      </c>
      <c r="AR24">
        <v>0.32400000000000001</v>
      </c>
      <c r="AS24">
        <v>0.48299999999999998</v>
      </c>
      <c r="AT24">
        <v>0.80600000000000005</v>
      </c>
      <c r="AU24">
        <v>14</v>
      </c>
      <c r="AV24">
        <v>0</v>
      </c>
      <c r="AW24">
        <v>1</v>
      </c>
      <c r="AX24">
        <v>0</v>
      </c>
      <c r="AY24">
        <v>0</v>
      </c>
      <c r="AZ24">
        <v>0</v>
      </c>
    </row>
    <row r="25" spans="1:52" x14ac:dyDescent="0.3">
      <c r="A25" t="s">
        <v>137</v>
      </c>
      <c r="B25" t="s">
        <v>166</v>
      </c>
      <c r="C25" t="s">
        <v>11</v>
      </c>
      <c r="D25" t="s">
        <v>202</v>
      </c>
      <c r="E25" t="s">
        <v>195</v>
      </c>
      <c r="F25">
        <v>0</v>
      </c>
      <c r="G25">
        <v>34</v>
      </c>
      <c r="H25">
        <v>29</v>
      </c>
      <c r="I25">
        <v>5</v>
      </c>
      <c r="J25">
        <v>6</v>
      </c>
      <c r="K25">
        <v>2</v>
      </c>
      <c r="L25">
        <v>1</v>
      </c>
      <c r="M25">
        <v>2</v>
      </c>
      <c r="N25">
        <v>1</v>
      </c>
      <c r="O25">
        <v>5</v>
      </c>
      <c r="P25">
        <v>2</v>
      </c>
      <c r="Q25">
        <v>0</v>
      </c>
      <c r="R25">
        <v>4</v>
      </c>
      <c r="S25">
        <v>10</v>
      </c>
      <c r="T25">
        <v>0.20699999999999999</v>
      </c>
      <c r="U25">
        <v>0.32400000000000001</v>
      </c>
      <c r="V25">
        <v>0.48299999999999998</v>
      </c>
      <c r="W25">
        <v>0.80600000000000005</v>
      </c>
      <c r="X25">
        <v>14</v>
      </c>
      <c r="Y25">
        <v>0</v>
      </c>
      <c r="Z25">
        <v>1</v>
      </c>
      <c r="AA25">
        <v>0</v>
      </c>
      <c r="AB25">
        <v>0</v>
      </c>
      <c r="AC25">
        <v>0</v>
      </c>
      <c r="AD25">
        <v>37</v>
      </c>
      <c r="AE25">
        <v>35</v>
      </c>
      <c r="AF25">
        <v>3</v>
      </c>
      <c r="AG25">
        <v>7</v>
      </c>
      <c r="AH25">
        <v>5</v>
      </c>
      <c r="AI25">
        <v>0</v>
      </c>
      <c r="AJ25">
        <v>0</v>
      </c>
      <c r="AK25">
        <v>2</v>
      </c>
      <c r="AL25">
        <v>3</v>
      </c>
      <c r="AM25">
        <v>0</v>
      </c>
      <c r="AN25">
        <v>0</v>
      </c>
      <c r="AO25">
        <v>2</v>
      </c>
      <c r="AP25">
        <v>9</v>
      </c>
      <c r="AQ25">
        <v>0.2</v>
      </c>
      <c r="AR25">
        <v>0.24299999999999999</v>
      </c>
      <c r="AS25">
        <v>0.371</v>
      </c>
      <c r="AT25">
        <v>0.61499999999999999</v>
      </c>
      <c r="AU25">
        <v>13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3">
      <c r="A26" t="s">
        <v>136</v>
      </c>
      <c r="B26" t="s">
        <v>175</v>
      </c>
      <c r="C26" t="s">
        <v>10</v>
      </c>
      <c r="D26" t="s">
        <v>219</v>
      </c>
      <c r="E26" t="s">
        <v>213</v>
      </c>
      <c r="F26">
        <v>0</v>
      </c>
      <c r="G26">
        <v>37.799999999999997</v>
      </c>
      <c r="H26">
        <v>34.6</v>
      </c>
      <c r="I26">
        <v>6</v>
      </c>
      <c r="J26">
        <v>10.199999999999999</v>
      </c>
      <c r="K26">
        <v>6.2</v>
      </c>
      <c r="L26">
        <v>1.6</v>
      </c>
      <c r="M26">
        <v>0</v>
      </c>
      <c r="N26">
        <v>2.4</v>
      </c>
      <c r="O26">
        <v>6</v>
      </c>
      <c r="P26">
        <v>0.4</v>
      </c>
      <c r="Q26">
        <v>0</v>
      </c>
      <c r="R26">
        <v>2.8</v>
      </c>
      <c r="S26">
        <v>10</v>
      </c>
      <c r="T26">
        <v>0.29139999999999999</v>
      </c>
      <c r="U26">
        <v>0.34639999999999999</v>
      </c>
      <c r="V26">
        <v>0.55800000000000005</v>
      </c>
      <c r="W26">
        <v>0.90440000000000009</v>
      </c>
      <c r="X26">
        <v>19</v>
      </c>
      <c r="Y26">
        <v>0.8</v>
      </c>
      <c r="Z26">
        <v>0.2</v>
      </c>
      <c r="AA26">
        <v>0</v>
      </c>
      <c r="AB26">
        <v>0.2</v>
      </c>
      <c r="AC26">
        <v>0</v>
      </c>
      <c r="AD26">
        <v>37.4</v>
      </c>
      <c r="AE26">
        <v>33</v>
      </c>
      <c r="AF26">
        <v>4</v>
      </c>
      <c r="AG26">
        <v>6</v>
      </c>
      <c r="AH26">
        <v>4.2</v>
      </c>
      <c r="AI26">
        <v>1</v>
      </c>
      <c r="AJ26">
        <v>0</v>
      </c>
      <c r="AK26">
        <v>0.8</v>
      </c>
      <c r="AL26">
        <v>3.8</v>
      </c>
      <c r="AM26">
        <v>0.2</v>
      </c>
      <c r="AN26">
        <v>0.2</v>
      </c>
      <c r="AO26">
        <v>2.8</v>
      </c>
      <c r="AP26">
        <v>10.199999999999999</v>
      </c>
      <c r="AQ26">
        <v>0.1804</v>
      </c>
      <c r="AR26">
        <v>0.25140000000000001</v>
      </c>
      <c r="AS26">
        <v>0.28560000000000002</v>
      </c>
      <c r="AT26">
        <v>0.53679999999999994</v>
      </c>
      <c r="AU26">
        <v>9.4</v>
      </c>
      <c r="AV26">
        <v>0</v>
      </c>
      <c r="AW26">
        <v>0.6</v>
      </c>
      <c r="AX26">
        <v>0.2</v>
      </c>
      <c r="AY26">
        <v>0.4</v>
      </c>
      <c r="AZ26">
        <v>0.2</v>
      </c>
    </row>
    <row r="27" spans="1:52" x14ac:dyDescent="0.3">
      <c r="A27" t="s">
        <v>175</v>
      </c>
      <c r="B27" t="s">
        <v>136</v>
      </c>
      <c r="C27" t="s">
        <v>11</v>
      </c>
      <c r="D27" t="s">
        <v>213</v>
      </c>
      <c r="E27" t="s">
        <v>219</v>
      </c>
      <c r="F27">
        <v>0</v>
      </c>
      <c r="G27">
        <v>36.5</v>
      </c>
      <c r="H27">
        <v>32.666666666666657</v>
      </c>
      <c r="I27">
        <v>3.5</v>
      </c>
      <c r="J27">
        <v>5.5</v>
      </c>
      <c r="K27">
        <v>3.833333333333333</v>
      </c>
      <c r="L27">
        <v>0.83333333333333337</v>
      </c>
      <c r="M27">
        <v>0</v>
      </c>
      <c r="N27">
        <v>0.83333333333333337</v>
      </c>
      <c r="O27">
        <v>3.333333333333333</v>
      </c>
      <c r="P27">
        <v>0.33333333333333331</v>
      </c>
      <c r="Q27">
        <v>0.16666666666666671</v>
      </c>
      <c r="R27">
        <v>2.5</v>
      </c>
      <c r="S27">
        <v>9.5</v>
      </c>
      <c r="T27">
        <v>0.16650000000000001</v>
      </c>
      <c r="U27">
        <v>0.23033333333333339</v>
      </c>
      <c r="V27">
        <v>0.27033333333333343</v>
      </c>
      <c r="W27">
        <v>0.50050000000000006</v>
      </c>
      <c r="X27">
        <v>8.8333333333333339</v>
      </c>
      <c r="Y27">
        <v>0</v>
      </c>
      <c r="Z27">
        <v>0.5</v>
      </c>
      <c r="AA27">
        <v>0.16666666666666671</v>
      </c>
      <c r="AB27">
        <v>0.33333333333333331</v>
      </c>
      <c r="AC27">
        <v>0.16666666666666671</v>
      </c>
      <c r="AD27">
        <v>37.5</v>
      </c>
      <c r="AE27">
        <v>34</v>
      </c>
      <c r="AF27">
        <v>6.166666666666667</v>
      </c>
      <c r="AG27">
        <v>10.16666666666667</v>
      </c>
      <c r="AH27">
        <v>6.166666666666667</v>
      </c>
      <c r="AI27">
        <v>1.666666666666667</v>
      </c>
      <c r="AJ27">
        <v>0</v>
      </c>
      <c r="AK27">
        <v>2.333333333333333</v>
      </c>
      <c r="AL27">
        <v>6.166666666666667</v>
      </c>
      <c r="AM27">
        <v>0.33333333333333331</v>
      </c>
      <c r="AN27">
        <v>0</v>
      </c>
      <c r="AO27">
        <v>3</v>
      </c>
      <c r="AP27">
        <v>10</v>
      </c>
      <c r="AQ27">
        <v>0.29666666666666669</v>
      </c>
      <c r="AR27">
        <v>0.35349999999999998</v>
      </c>
      <c r="AS27">
        <v>0.5618333333333333</v>
      </c>
      <c r="AT27">
        <v>0.91533333333333333</v>
      </c>
      <c r="AU27">
        <v>18.833333333333329</v>
      </c>
      <c r="AV27">
        <v>0.83333333333333337</v>
      </c>
      <c r="AW27">
        <v>0.16666666666666671</v>
      </c>
      <c r="AX27">
        <v>0</v>
      </c>
      <c r="AY27">
        <v>0.33333333333333331</v>
      </c>
      <c r="AZ27">
        <v>0</v>
      </c>
    </row>
    <row r="28" spans="1:52" x14ac:dyDescent="0.3">
      <c r="A28" t="s">
        <v>180</v>
      </c>
      <c r="B28" t="s">
        <v>167</v>
      </c>
      <c r="C28" t="s">
        <v>10</v>
      </c>
      <c r="D28" t="s">
        <v>210</v>
      </c>
      <c r="E28" t="s">
        <v>196</v>
      </c>
      <c r="F28">
        <v>0</v>
      </c>
      <c r="G28">
        <v>37.454545454545453</v>
      </c>
      <c r="H28">
        <v>32.272727272727273</v>
      </c>
      <c r="I28">
        <v>4.1818181818181817</v>
      </c>
      <c r="J28">
        <v>8.1818181818181817</v>
      </c>
      <c r="K28">
        <v>5.5454545454545459</v>
      </c>
      <c r="L28">
        <v>1.363636363636364</v>
      </c>
      <c r="M28">
        <v>0.1818181818181818</v>
      </c>
      <c r="N28">
        <v>1.0909090909090911</v>
      </c>
      <c r="O28">
        <v>4.0909090909090908</v>
      </c>
      <c r="P28">
        <v>0.63636363636363635</v>
      </c>
      <c r="Q28">
        <v>0.27272727272727271</v>
      </c>
      <c r="R28">
        <v>4.3636363636363633</v>
      </c>
      <c r="S28">
        <v>5.9090909090909092</v>
      </c>
      <c r="T28">
        <v>0.24863636363636371</v>
      </c>
      <c r="U28">
        <v>0.33545454545454539</v>
      </c>
      <c r="V28">
        <v>0.4028181818181818</v>
      </c>
      <c r="W28">
        <v>0.73845454545454536</v>
      </c>
      <c r="X28">
        <v>13.18181818181818</v>
      </c>
      <c r="Y28">
        <v>1.363636363636364</v>
      </c>
      <c r="Z28">
        <v>0.1818181818181818</v>
      </c>
      <c r="AA28">
        <v>0.27272727272727271</v>
      </c>
      <c r="AB28">
        <v>0.36363636363636359</v>
      </c>
      <c r="AC28">
        <v>0</v>
      </c>
      <c r="AD28">
        <v>36.909090909090907</v>
      </c>
      <c r="AE28">
        <v>34</v>
      </c>
      <c r="AF28">
        <v>5</v>
      </c>
      <c r="AG28">
        <v>8.6363636363636367</v>
      </c>
      <c r="AH28">
        <v>5.6363636363636367</v>
      </c>
      <c r="AI28">
        <v>1.545454545454545</v>
      </c>
      <c r="AJ28">
        <v>0</v>
      </c>
      <c r="AK28">
        <v>1.454545454545455</v>
      </c>
      <c r="AL28">
        <v>4.9090909090909092</v>
      </c>
      <c r="AM28">
        <v>0.72727272727272729</v>
      </c>
      <c r="AN28">
        <v>0</v>
      </c>
      <c r="AO28">
        <v>2.1818181818181821</v>
      </c>
      <c r="AP28">
        <v>9.545454545454545</v>
      </c>
      <c r="AQ28">
        <v>0.24790909090909091</v>
      </c>
      <c r="AR28">
        <v>0.29072727272727272</v>
      </c>
      <c r="AS28">
        <v>0.42081818181818181</v>
      </c>
      <c r="AT28">
        <v>0.71154545454545459</v>
      </c>
      <c r="AU28">
        <v>14.54545454545454</v>
      </c>
      <c r="AV28">
        <v>0.45454545454545447</v>
      </c>
      <c r="AW28">
        <v>0.1818181818181818</v>
      </c>
      <c r="AX28">
        <v>0.1818181818181818</v>
      </c>
      <c r="AY28">
        <v>0.27272727272727271</v>
      </c>
      <c r="AZ28">
        <v>9.0909090909090912E-2</v>
      </c>
    </row>
    <row r="29" spans="1:52" x14ac:dyDescent="0.3">
      <c r="A29" t="s">
        <v>167</v>
      </c>
      <c r="B29" t="s">
        <v>180</v>
      </c>
      <c r="C29" t="s">
        <v>11</v>
      </c>
      <c r="D29" t="s">
        <v>196</v>
      </c>
      <c r="E29" t="s">
        <v>210</v>
      </c>
      <c r="F29">
        <v>0</v>
      </c>
      <c r="G29">
        <v>36.909090909090907</v>
      </c>
      <c r="H29">
        <v>34</v>
      </c>
      <c r="I29">
        <v>5</v>
      </c>
      <c r="J29">
        <v>8.6363636363636367</v>
      </c>
      <c r="K29">
        <v>5.6363636363636367</v>
      </c>
      <c r="L29">
        <v>1.545454545454545</v>
      </c>
      <c r="M29">
        <v>0</v>
      </c>
      <c r="N29">
        <v>1.454545454545455</v>
      </c>
      <c r="O29">
        <v>4.9090909090909092</v>
      </c>
      <c r="P29">
        <v>0.72727272727272729</v>
      </c>
      <c r="Q29">
        <v>0</v>
      </c>
      <c r="R29">
        <v>2.1818181818181821</v>
      </c>
      <c r="S29">
        <v>9.545454545454545</v>
      </c>
      <c r="T29">
        <v>0.24790909090909091</v>
      </c>
      <c r="U29">
        <v>0.29072727272727272</v>
      </c>
      <c r="V29">
        <v>0.42081818181818181</v>
      </c>
      <c r="W29">
        <v>0.71154545454545459</v>
      </c>
      <c r="X29">
        <v>14.54545454545454</v>
      </c>
      <c r="Y29">
        <v>0.45454545454545447</v>
      </c>
      <c r="Z29">
        <v>0.1818181818181818</v>
      </c>
      <c r="AA29">
        <v>0.1818181818181818</v>
      </c>
      <c r="AB29">
        <v>0.27272727272727271</v>
      </c>
      <c r="AC29">
        <v>9.0909090909090912E-2</v>
      </c>
      <c r="AD29">
        <v>37.454545454545453</v>
      </c>
      <c r="AE29">
        <v>32.272727272727273</v>
      </c>
      <c r="AF29">
        <v>4.1818181818181817</v>
      </c>
      <c r="AG29">
        <v>8.1818181818181817</v>
      </c>
      <c r="AH29">
        <v>5.5454545454545459</v>
      </c>
      <c r="AI29">
        <v>1.363636363636364</v>
      </c>
      <c r="AJ29">
        <v>0.1818181818181818</v>
      </c>
      <c r="AK29">
        <v>1.0909090909090911</v>
      </c>
      <c r="AL29">
        <v>4.0909090909090908</v>
      </c>
      <c r="AM29">
        <v>0.63636363636363635</v>
      </c>
      <c r="AN29">
        <v>0.27272727272727271</v>
      </c>
      <c r="AO29">
        <v>4.3636363636363633</v>
      </c>
      <c r="AP29">
        <v>5.9090909090909092</v>
      </c>
      <c r="AQ29">
        <v>0.24863636363636371</v>
      </c>
      <c r="AR29">
        <v>0.33545454545454539</v>
      </c>
      <c r="AS29">
        <v>0.4028181818181818</v>
      </c>
      <c r="AT29">
        <v>0.73845454545454536</v>
      </c>
      <c r="AU29">
        <v>13.18181818181818</v>
      </c>
      <c r="AV29">
        <v>1.363636363636364</v>
      </c>
      <c r="AW29">
        <v>0.1818181818181818</v>
      </c>
      <c r="AX29">
        <v>0.27272727272727271</v>
      </c>
      <c r="AY29">
        <v>0.36363636363636359</v>
      </c>
      <c r="AZ29">
        <v>0</v>
      </c>
    </row>
    <row r="30" spans="1:52" x14ac:dyDescent="0.3">
      <c r="A30" t="s">
        <v>134</v>
      </c>
      <c r="B30" t="s">
        <v>170</v>
      </c>
      <c r="C30" t="s">
        <v>10</v>
      </c>
      <c r="D30" t="s">
        <v>189</v>
      </c>
      <c r="E30" t="s">
        <v>200</v>
      </c>
      <c r="F30">
        <v>0</v>
      </c>
      <c r="G30">
        <v>40</v>
      </c>
      <c r="H30">
        <v>32</v>
      </c>
      <c r="I30">
        <v>2</v>
      </c>
      <c r="J30">
        <v>8</v>
      </c>
      <c r="K30">
        <v>8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7</v>
      </c>
      <c r="S30">
        <v>9</v>
      </c>
      <c r="T30">
        <v>0.25</v>
      </c>
      <c r="U30">
        <v>0.4</v>
      </c>
      <c r="V30">
        <v>0.25</v>
      </c>
      <c r="W30">
        <v>0.65</v>
      </c>
      <c r="X30">
        <v>8</v>
      </c>
      <c r="Y30">
        <v>3</v>
      </c>
      <c r="Z30">
        <v>1</v>
      </c>
      <c r="AA30">
        <v>0</v>
      </c>
      <c r="AB30">
        <v>0</v>
      </c>
      <c r="AC30">
        <v>0</v>
      </c>
      <c r="AD30">
        <v>33</v>
      </c>
      <c r="AE30">
        <v>30</v>
      </c>
      <c r="AF30">
        <v>3</v>
      </c>
      <c r="AG30">
        <v>6</v>
      </c>
      <c r="AH30">
        <v>1</v>
      </c>
      <c r="AI30">
        <v>4</v>
      </c>
      <c r="AJ30">
        <v>0</v>
      </c>
      <c r="AK30">
        <v>1</v>
      </c>
      <c r="AL30">
        <v>3</v>
      </c>
      <c r="AM30">
        <v>0</v>
      </c>
      <c r="AN30">
        <v>0</v>
      </c>
      <c r="AO30">
        <v>2</v>
      </c>
      <c r="AP30">
        <v>13</v>
      </c>
      <c r="AQ30">
        <v>0.2</v>
      </c>
      <c r="AR30">
        <v>0.27300000000000002</v>
      </c>
      <c r="AS30">
        <v>0.433</v>
      </c>
      <c r="AT30">
        <v>0.70599999999999996</v>
      </c>
      <c r="AU30">
        <v>13</v>
      </c>
      <c r="AV30">
        <v>0</v>
      </c>
      <c r="AW30">
        <v>1</v>
      </c>
      <c r="AX30">
        <v>0</v>
      </c>
      <c r="AY30">
        <v>0</v>
      </c>
      <c r="AZ30">
        <v>0</v>
      </c>
    </row>
    <row r="31" spans="1:52" x14ac:dyDescent="0.3">
      <c r="A31" t="s">
        <v>170</v>
      </c>
      <c r="B31" t="s">
        <v>134</v>
      </c>
      <c r="C31" t="s">
        <v>11</v>
      </c>
      <c r="D31" t="s">
        <v>200</v>
      </c>
      <c r="E31" t="s">
        <v>189</v>
      </c>
      <c r="F31">
        <v>0</v>
      </c>
      <c r="G31">
        <v>33</v>
      </c>
      <c r="H31">
        <v>30</v>
      </c>
      <c r="I31">
        <v>3</v>
      </c>
      <c r="J31">
        <v>6</v>
      </c>
      <c r="K31">
        <v>1</v>
      </c>
      <c r="L31">
        <v>4</v>
      </c>
      <c r="M31">
        <v>0</v>
      </c>
      <c r="N31">
        <v>1</v>
      </c>
      <c r="O31">
        <v>3</v>
      </c>
      <c r="P31">
        <v>0</v>
      </c>
      <c r="Q31">
        <v>0</v>
      </c>
      <c r="R31">
        <v>2</v>
      </c>
      <c r="S31">
        <v>13</v>
      </c>
      <c r="T31">
        <v>0.2</v>
      </c>
      <c r="U31">
        <v>0.27300000000000002</v>
      </c>
      <c r="V31">
        <v>0.433</v>
      </c>
      <c r="W31">
        <v>0.70599999999999996</v>
      </c>
      <c r="X31">
        <v>13</v>
      </c>
      <c r="Y31">
        <v>0</v>
      </c>
      <c r="Z31">
        <v>1</v>
      </c>
      <c r="AA31">
        <v>0</v>
      </c>
      <c r="AB31">
        <v>0</v>
      </c>
      <c r="AC31">
        <v>0</v>
      </c>
      <c r="AD31">
        <v>40</v>
      </c>
      <c r="AE31">
        <v>32</v>
      </c>
      <c r="AF31">
        <v>2</v>
      </c>
      <c r="AG31">
        <v>8</v>
      </c>
      <c r="AH31">
        <v>8</v>
      </c>
      <c r="AI31">
        <v>0</v>
      </c>
      <c r="AJ31">
        <v>0</v>
      </c>
      <c r="AK31">
        <v>0</v>
      </c>
      <c r="AL31">
        <v>2</v>
      </c>
      <c r="AM31">
        <v>0</v>
      </c>
      <c r="AN31">
        <v>0</v>
      </c>
      <c r="AO31">
        <v>7</v>
      </c>
      <c r="AP31">
        <v>9</v>
      </c>
      <c r="AQ31">
        <v>0.25</v>
      </c>
      <c r="AR31">
        <v>0.4</v>
      </c>
      <c r="AS31">
        <v>0.25</v>
      </c>
      <c r="AT31">
        <v>0.65</v>
      </c>
      <c r="AU31">
        <v>8</v>
      </c>
      <c r="AV31">
        <v>3</v>
      </c>
      <c r="AW31">
        <v>1</v>
      </c>
      <c r="AX31">
        <v>0</v>
      </c>
      <c r="AY31">
        <v>0</v>
      </c>
      <c r="AZ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1"/>
  <sheetViews>
    <sheetView workbookViewId="0">
      <selection activeCell="A2" sqref="A2:N30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135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7" t="s">
        <v>62</v>
      </c>
    </row>
    <row r="2" spans="1:18" x14ac:dyDescent="0.3">
      <c r="A2" t="s">
        <v>188</v>
      </c>
      <c r="B2" t="s">
        <v>162</v>
      </c>
      <c r="C2">
        <v>5.5</v>
      </c>
      <c r="D2">
        <v>135</v>
      </c>
      <c r="E2">
        <v>-185</v>
      </c>
      <c r="F2">
        <v>6.5</v>
      </c>
      <c r="G2">
        <v>-156</v>
      </c>
      <c r="H2">
        <v>122</v>
      </c>
      <c r="I2">
        <v>5.5</v>
      </c>
      <c r="J2">
        <v>120</v>
      </c>
      <c r="K2">
        <v>-160</v>
      </c>
      <c r="L2">
        <v>6.5</v>
      </c>
      <c r="M2">
        <v>128</v>
      </c>
      <c r="N2">
        <v>120</v>
      </c>
      <c r="R2" s="12">
        <f t="shared" ref="R2:R17" si="0">MIN(C2,F2,I2,L2,O2)</f>
        <v>5.5</v>
      </c>
    </row>
    <row r="3" spans="1:18" x14ac:dyDescent="0.3">
      <c r="A3" t="s">
        <v>189</v>
      </c>
      <c r="B3" t="s">
        <v>134</v>
      </c>
      <c r="C3">
        <v>7.5</v>
      </c>
      <c r="D3">
        <v>-125</v>
      </c>
      <c r="E3">
        <v>-110</v>
      </c>
      <c r="F3">
        <v>7.5</v>
      </c>
      <c r="G3">
        <v>-104</v>
      </c>
      <c r="H3">
        <v>-122</v>
      </c>
      <c r="I3">
        <v>7.5</v>
      </c>
      <c r="J3">
        <v>-105</v>
      </c>
      <c r="K3">
        <v>-120</v>
      </c>
      <c r="L3" t="s">
        <v>122</v>
      </c>
      <c r="M3" t="s">
        <v>122</v>
      </c>
      <c r="N3" t="s">
        <v>122</v>
      </c>
      <c r="R3" s="12">
        <f t="shared" si="0"/>
        <v>7.5</v>
      </c>
    </row>
    <row r="4" spans="1:18" x14ac:dyDescent="0.3">
      <c r="A4" t="s">
        <v>190</v>
      </c>
      <c r="B4" t="s">
        <v>158</v>
      </c>
      <c r="C4">
        <v>4.5</v>
      </c>
      <c r="D4">
        <v>-170</v>
      </c>
      <c r="E4">
        <v>130</v>
      </c>
      <c r="F4">
        <v>4.5</v>
      </c>
      <c r="G4">
        <v>-152</v>
      </c>
      <c r="H4">
        <v>120</v>
      </c>
      <c r="I4">
        <v>4.5</v>
      </c>
      <c r="J4">
        <v>-165</v>
      </c>
      <c r="K4">
        <v>130</v>
      </c>
      <c r="L4" t="s">
        <v>122</v>
      </c>
      <c r="M4" t="s">
        <v>122</v>
      </c>
      <c r="N4" t="s">
        <v>122</v>
      </c>
      <c r="R4" s="12">
        <f t="shared" si="0"/>
        <v>4.5</v>
      </c>
    </row>
    <row r="5" spans="1:18" x14ac:dyDescent="0.3">
      <c r="A5" t="s">
        <v>191</v>
      </c>
      <c r="B5" t="s">
        <v>157</v>
      </c>
      <c r="C5">
        <v>4.5</v>
      </c>
      <c r="D5">
        <v>105</v>
      </c>
      <c r="E5">
        <v>-135</v>
      </c>
      <c r="F5">
        <v>4.5</v>
      </c>
      <c r="G5">
        <v>-108</v>
      </c>
      <c r="H5">
        <v>-118</v>
      </c>
      <c r="I5">
        <v>4.5</v>
      </c>
      <c r="J5" t="s">
        <v>122</v>
      </c>
      <c r="K5" t="s">
        <v>122</v>
      </c>
      <c r="L5">
        <v>4.5</v>
      </c>
      <c r="M5">
        <v>-105</v>
      </c>
      <c r="N5">
        <v>-130</v>
      </c>
      <c r="R5" s="12">
        <f t="shared" si="0"/>
        <v>4.5</v>
      </c>
    </row>
    <row r="6" spans="1:18" x14ac:dyDescent="0.3">
      <c r="A6" t="s">
        <v>192</v>
      </c>
      <c r="B6" t="s">
        <v>163</v>
      </c>
      <c r="C6">
        <v>4.5</v>
      </c>
      <c r="D6">
        <v>130</v>
      </c>
      <c r="E6">
        <v>-165</v>
      </c>
      <c r="F6">
        <v>5.5</v>
      </c>
      <c r="G6">
        <v>-142</v>
      </c>
      <c r="H6">
        <v>112</v>
      </c>
      <c r="I6">
        <v>4.5</v>
      </c>
      <c r="J6">
        <v>125</v>
      </c>
      <c r="K6">
        <v>-165</v>
      </c>
      <c r="L6">
        <v>5.5</v>
      </c>
      <c r="M6">
        <v>143</v>
      </c>
      <c r="N6">
        <v>108</v>
      </c>
      <c r="R6" s="12">
        <f t="shared" si="0"/>
        <v>4.5</v>
      </c>
    </row>
    <row r="7" spans="1:18" x14ac:dyDescent="0.3">
      <c r="A7" t="s">
        <v>193</v>
      </c>
      <c r="B7" t="s">
        <v>164</v>
      </c>
      <c r="C7">
        <v>3.5</v>
      </c>
      <c r="D7">
        <v>-125</v>
      </c>
      <c r="E7">
        <v>-105</v>
      </c>
      <c r="F7">
        <v>3.5</v>
      </c>
      <c r="G7">
        <v>-111</v>
      </c>
      <c r="H7">
        <v>-115</v>
      </c>
      <c r="I7">
        <v>3.5</v>
      </c>
      <c r="J7">
        <v>-120</v>
      </c>
      <c r="K7">
        <v>-105</v>
      </c>
      <c r="L7">
        <v>3.5</v>
      </c>
      <c r="M7">
        <v>-129</v>
      </c>
      <c r="N7">
        <v>-106</v>
      </c>
      <c r="R7" s="12">
        <f t="shared" si="0"/>
        <v>3.5</v>
      </c>
    </row>
    <row r="8" spans="1:18" x14ac:dyDescent="0.3">
      <c r="A8" t="s">
        <v>194</v>
      </c>
      <c r="B8" t="s">
        <v>165</v>
      </c>
      <c r="C8">
        <v>5.5</v>
      </c>
      <c r="D8">
        <v>-140</v>
      </c>
      <c r="E8">
        <v>110</v>
      </c>
      <c r="F8">
        <v>5.5</v>
      </c>
      <c r="G8">
        <v>-148</v>
      </c>
      <c r="H8">
        <v>116</v>
      </c>
      <c r="I8">
        <v>5.5</v>
      </c>
      <c r="J8">
        <v>-140</v>
      </c>
      <c r="K8">
        <v>105</v>
      </c>
      <c r="L8">
        <v>5.5</v>
      </c>
      <c r="M8">
        <v>138</v>
      </c>
      <c r="N8">
        <v>110</v>
      </c>
      <c r="R8" s="12">
        <f t="shared" si="0"/>
        <v>5.5</v>
      </c>
    </row>
    <row r="9" spans="1:18" x14ac:dyDescent="0.3">
      <c r="A9" t="s">
        <v>195</v>
      </c>
      <c r="B9" t="s">
        <v>166</v>
      </c>
      <c r="C9">
        <v>5.5</v>
      </c>
      <c r="D9">
        <v>105</v>
      </c>
      <c r="E9">
        <v>-140</v>
      </c>
      <c r="F9">
        <v>5.5</v>
      </c>
      <c r="G9">
        <v>102</v>
      </c>
      <c r="H9">
        <v>-130</v>
      </c>
      <c r="I9">
        <v>5.5</v>
      </c>
      <c r="J9">
        <v>105</v>
      </c>
      <c r="K9">
        <v>-140</v>
      </c>
      <c r="L9">
        <v>6.5</v>
      </c>
      <c r="M9">
        <v>108</v>
      </c>
      <c r="N9">
        <v>135</v>
      </c>
      <c r="R9" s="12">
        <f t="shared" si="0"/>
        <v>5.5</v>
      </c>
    </row>
    <row r="10" spans="1:18" x14ac:dyDescent="0.3">
      <c r="A10" t="s">
        <v>196</v>
      </c>
      <c r="B10" t="s">
        <v>167</v>
      </c>
      <c r="C10">
        <v>3.5</v>
      </c>
      <c r="D10">
        <v>-170</v>
      </c>
      <c r="E10">
        <v>130</v>
      </c>
      <c r="F10">
        <v>2.5</v>
      </c>
      <c r="G10">
        <v>140</v>
      </c>
      <c r="H10">
        <v>-180</v>
      </c>
      <c r="I10">
        <v>3.5</v>
      </c>
      <c r="J10">
        <v>-175</v>
      </c>
      <c r="K10">
        <v>135</v>
      </c>
      <c r="L10" t="s">
        <v>122</v>
      </c>
      <c r="M10" t="s">
        <v>122</v>
      </c>
      <c r="N10" t="s">
        <v>122</v>
      </c>
      <c r="R10" s="12">
        <f t="shared" si="0"/>
        <v>2.5</v>
      </c>
    </row>
    <row r="11" spans="1:18" x14ac:dyDescent="0.3">
      <c r="A11" t="s">
        <v>197</v>
      </c>
      <c r="B11" t="s">
        <v>133</v>
      </c>
      <c r="C11">
        <v>4.5</v>
      </c>
      <c r="D11">
        <v>-155</v>
      </c>
      <c r="E11">
        <v>115</v>
      </c>
      <c r="F11">
        <v>3.5</v>
      </c>
      <c r="G11">
        <v>130</v>
      </c>
      <c r="H11">
        <v>-166</v>
      </c>
      <c r="I11">
        <v>4.5</v>
      </c>
      <c r="J11">
        <v>-185</v>
      </c>
      <c r="K11">
        <v>135</v>
      </c>
      <c r="L11">
        <v>4.5</v>
      </c>
      <c r="M11">
        <v>120</v>
      </c>
      <c r="N11">
        <v>133</v>
      </c>
      <c r="R11" s="12">
        <f t="shared" si="0"/>
        <v>3.5</v>
      </c>
    </row>
    <row r="12" spans="1:18" x14ac:dyDescent="0.3">
      <c r="A12" t="s">
        <v>198</v>
      </c>
      <c r="B12" t="s">
        <v>168</v>
      </c>
      <c r="C12">
        <v>6.5</v>
      </c>
      <c r="D12">
        <v>-105</v>
      </c>
      <c r="E12">
        <v>-125</v>
      </c>
      <c r="F12">
        <v>6.5</v>
      </c>
      <c r="G12">
        <v>-126</v>
      </c>
      <c r="H12">
        <v>-102</v>
      </c>
      <c r="I12">
        <v>6.5</v>
      </c>
      <c r="J12">
        <v>100</v>
      </c>
      <c r="K12">
        <v>-130</v>
      </c>
      <c r="L12">
        <v>6.5</v>
      </c>
      <c r="M12">
        <v>-103</v>
      </c>
      <c r="N12">
        <v>-134</v>
      </c>
      <c r="R12" s="12">
        <f t="shared" si="0"/>
        <v>6.5</v>
      </c>
    </row>
    <row r="13" spans="1:18" x14ac:dyDescent="0.3">
      <c r="A13" t="s">
        <v>199</v>
      </c>
      <c r="B13" t="s">
        <v>169</v>
      </c>
      <c r="C13">
        <v>4.5</v>
      </c>
      <c r="D13">
        <v>100</v>
      </c>
      <c r="E13">
        <v>-130</v>
      </c>
      <c r="F13">
        <v>4.5</v>
      </c>
      <c r="G13">
        <v>-113</v>
      </c>
      <c r="H13">
        <v>-113</v>
      </c>
      <c r="I13">
        <v>4.5</v>
      </c>
      <c r="J13">
        <v>100</v>
      </c>
      <c r="K13">
        <v>-130</v>
      </c>
      <c r="L13">
        <v>4.5</v>
      </c>
      <c r="M13">
        <v>-107</v>
      </c>
      <c r="N13">
        <v>-127</v>
      </c>
      <c r="R13" s="12">
        <f t="shared" si="0"/>
        <v>4.5</v>
      </c>
    </row>
    <row r="14" spans="1:18" x14ac:dyDescent="0.3">
      <c r="A14" t="s">
        <v>200</v>
      </c>
      <c r="B14" t="s">
        <v>170</v>
      </c>
      <c r="C14">
        <v>4.5</v>
      </c>
      <c r="D14">
        <v>115</v>
      </c>
      <c r="E14">
        <v>-145</v>
      </c>
      <c r="F14">
        <v>4.5</v>
      </c>
      <c r="G14">
        <v>110</v>
      </c>
      <c r="H14">
        <v>-140</v>
      </c>
      <c r="I14">
        <v>4.5</v>
      </c>
      <c r="J14">
        <v>115</v>
      </c>
      <c r="K14">
        <v>-150</v>
      </c>
      <c r="L14" t="s">
        <v>122</v>
      </c>
      <c r="M14" t="s">
        <v>122</v>
      </c>
      <c r="N14" t="s">
        <v>122</v>
      </c>
      <c r="R14" s="12">
        <f t="shared" si="0"/>
        <v>4.5</v>
      </c>
    </row>
    <row r="15" spans="1:18" x14ac:dyDescent="0.3">
      <c r="A15" t="s">
        <v>201</v>
      </c>
      <c r="B15" t="s">
        <v>171</v>
      </c>
      <c r="C15">
        <v>4.5</v>
      </c>
      <c r="D15">
        <v>110</v>
      </c>
      <c r="E15">
        <v>-145</v>
      </c>
      <c r="F15">
        <v>4.5</v>
      </c>
      <c r="G15">
        <v>-104</v>
      </c>
      <c r="H15">
        <v>-122</v>
      </c>
      <c r="I15">
        <v>4.5</v>
      </c>
      <c r="J15">
        <v>105</v>
      </c>
      <c r="K15">
        <v>-135</v>
      </c>
      <c r="L15">
        <v>4.5</v>
      </c>
      <c r="M15">
        <v>104</v>
      </c>
      <c r="N15">
        <v>-141</v>
      </c>
      <c r="R15" s="12">
        <f t="shared" si="0"/>
        <v>4.5</v>
      </c>
    </row>
    <row r="16" spans="1:18" x14ac:dyDescent="0.3">
      <c r="A16" t="s">
        <v>202</v>
      </c>
      <c r="B16" t="s">
        <v>137</v>
      </c>
      <c r="C16">
        <v>5.5</v>
      </c>
      <c r="D16">
        <v>-150</v>
      </c>
      <c r="E16">
        <v>115</v>
      </c>
      <c r="F16">
        <v>5.5</v>
      </c>
      <c r="G16">
        <v>-128</v>
      </c>
      <c r="H16">
        <v>100</v>
      </c>
      <c r="I16">
        <v>5.5</v>
      </c>
      <c r="J16">
        <v>-145</v>
      </c>
      <c r="K16">
        <v>110</v>
      </c>
      <c r="L16">
        <v>5.5</v>
      </c>
      <c r="M16">
        <v>-132</v>
      </c>
      <c r="N16">
        <v>-104</v>
      </c>
      <c r="R16" s="12">
        <f t="shared" si="0"/>
        <v>5.5</v>
      </c>
    </row>
    <row r="17" spans="1:18" x14ac:dyDescent="0.3">
      <c r="A17" t="s">
        <v>203</v>
      </c>
      <c r="B17" t="s">
        <v>36</v>
      </c>
      <c r="C17">
        <v>4.5</v>
      </c>
      <c r="D17">
        <v>-120</v>
      </c>
      <c r="E17">
        <v>-105</v>
      </c>
      <c r="F17">
        <v>4.5</v>
      </c>
      <c r="G17">
        <v>-120</v>
      </c>
      <c r="H17">
        <v>-106</v>
      </c>
      <c r="I17">
        <v>4.5</v>
      </c>
      <c r="J17">
        <v>-120</v>
      </c>
      <c r="K17">
        <v>-105</v>
      </c>
      <c r="L17">
        <v>4.5</v>
      </c>
      <c r="M17">
        <v>-120</v>
      </c>
      <c r="N17">
        <v>-114</v>
      </c>
      <c r="R17" s="12">
        <f t="shared" si="0"/>
        <v>4.5</v>
      </c>
    </row>
    <row r="18" spans="1:18" x14ac:dyDescent="0.3">
      <c r="A18" t="s">
        <v>204</v>
      </c>
      <c r="B18" t="s">
        <v>138</v>
      </c>
      <c r="C18">
        <v>5.5</v>
      </c>
      <c r="D18">
        <v>-135</v>
      </c>
      <c r="E18">
        <v>105</v>
      </c>
      <c r="F18">
        <v>5.5</v>
      </c>
      <c r="G18">
        <v>-142</v>
      </c>
      <c r="H18">
        <v>112</v>
      </c>
      <c r="I18">
        <v>5.5</v>
      </c>
      <c r="J18">
        <v>-135</v>
      </c>
      <c r="K18">
        <v>105</v>
      </c>
      <c r="L18">
        <v>5.5</v>
      </c>
      <c r="M18">
        <v>143</v>
      </c>
      <c r="N18">
        <v>108</v>
      </c>
      <c r="R18" s="12">
        <f t="shared" ref="R18:R31" si="1">MIN(C18,F18,I18,L18,O18)</f>
        <v>5.5</v>
      </c>
    </row>
    <row r="19" spans="1:18" x14ac:dyDescent="0.3">
      <c r="A19" t="s">
        <v>205</v>
      </c>
      <c r="B19" t="s">
        <v>172</v>
      </c>
      <c r="C19">
        <v>7.5</v>
      </c>
      <c r="D19" t="s">
        <v>122</v>
      </c>
      <c r="E19" t="s">
        <v>122</v>
      </c>
      <c r="F19">
        <v>7.5</v>
      </c>
      <c r="G19">
        <v>-132</v>
      </c>
      <c r="H19">
        <v>104</v>
      </c>
      <c r="I19">
        <v>7.5</v>
      </c>
      <c r="J19" t="s">
        <v>122</v>
      </c>
      <c r="K19" t="s">
        <v>122</v>
      </c>
      <c r="L19">
        <v>6.5</v>
      </c>
      <c r="M19" t="s">
        <v>122</v>
      </c>
      <c r="N19" t="s">
        <v>122</v>
      </c>
      <c r="R19" s="12">
        <f t="shared" si="1"/>
        <v>6.5</v>
      </c>
    </row>
    <row r="20" spans="1:18" x14ac:dyDescent="0.3">
      <c r="A20" t="s">
        <v>206</v>
      </c>
      <c r="B20" t="s">
        <v>207</v>
      </c>
      <c r="C20">
        <v>4.5</v>
      </c>
      <c r="D20">
        <v>120</v>
      </c>
      <c r="E20">
        <v>-160</v>
      </c>
      <c r="F20">
        <v>5.5</v>
      </c>
      <c r="G20">
        <v>-152</v>
      </c>
      <c r="H20">
        <v>120</v>
      </c>
      <c r="I20">
        <v>4.5</v>
      </c>
      <c r="J20">
        <v>120</v>
      </c>
      <c r="K20">
        <v>-155</v>
      </c>
      <c r="L20">
        <v>5.5</v>
      </c>
      <c r="M20">
        <v>115</v>
      </c>
      <c r="N20">
        <v>128</v>
      </c>
      <c r="R20" s="12">
        <f t="shared" si="1"/>
        <v>4.5</v>
      </c>
    </row>
    <row r="21" spans="1:18" x14ac:dyDescent="0.3">
      <c r="A21" t="s">
        <v>208</v>
      </c>
      <c r="B21" t="s">
        <v>139</v>
      </c>
      <c r="C21">
        <v>4.5</v>
      </c>
      <c r="D21">
        <v>-135</v>
      </c>
      <c r="E21">
        <v>105</v>
      </c>
      <c r="F21">
        <v>4.5</v>
      </c>
      <c r="G21">
        <v>-150</v>
      </c>
      <c r="H21">
        <v>118</v>
      </c>
      <c r="I21">
        <v>4.5</v>
      </c>
      <c r="J21">
        <v>-155</v>
      </c>
      <c r="K21">
        <v>120</v>
      </c>
      <c r="L21">
        <v>4.5</v>
      </c>
      <c r="M21">
        <v>145</v>
      </c>
      <c r="N21">
        <v>112</v>
      </c>
      <c r="R21" s="12">
        <f t="shared" si="1"/>
        <v>4.5</v>
      </c>
    </row>
    <row r="22" spans="1:18" x14ac:dyDescent="0.3">
      <c r="A22" t="s">
        <v>209</v>
      </c>
      <c r="B22" t="s">
        <v>173</v>
      </c>
      <c r="C22">
        <v>3.5</v>
      </c>
      <c r="D22">
        <v>110</v>
      </c>
      <c r="E22">
        <v>-140</v>
      </c>
      <c r="F22">
        <v>3.5</v>
      </c>
      <c r="G22">
        <v>104</v>
      </c>
      <c r="H22">
        <v>-130</v>
      </c>
      <c r="I22">
        <v>3.5</v>
      </c>
      <c r="J22">
        <v>110</v>
      </c>
      <c r="K22">
        <v>-140</v>
      </c>
      <c r="L22">
        <v>3.5</v>
      </c>
      <c r="M22">
        <v>-109</v>
      </c>
      <c r="N22">
        <v>-125</v>
      </c>
      <c r="R22" s="12">
        <f t="shared" si="1"/>
        <v>3.5</v>
      </c>
    </row>
    <row r="23" spans="1:18" x14ac:dyDescent="0.3">
      <c r="A23" t="s">
        <v>210</v>
      </c>
      <c r="B23" t="s">
        <v>174</v>
      </c>
      <c r="C23">
        <v>7.5</v>
      </c>
      <c r="D23">
        <v>-110</v>
      </c>
      <c r="E23">
        <v>-115</v>
      </c>
      <c r="F23">
        <v>7.5</v>
      </c>
      <c r="G23">
        <v>-115</v>
      </c>
      <c r="H23">
        <v>-111</v>
      </c>
      <c r="I23">
        <v>7.5</v>
      </c>
      <c r="J23">
        <v>-120</v>
      </c>
      <c r="K23">
        <v>-110</v>
      </c>
      <c r="L23" t="s">
        <v>122</v>
      </c>
      <c r="M23" t="s">
        <v>122</v>
      </c>
      <c r="N23" t="s">
        <v>122</v>
      </c>
      <c r="R23" s="12">
        <f t="shared" si="1"/>
        <v>7.5</v>
      </c>
    </row>
    <row r="24" spans="1:18" x14ac:dyDescent="0.3">
      <c r="A24" t="s">
        <v>211</v>
      </c>
      <c r="B24" t="s">
        <v>140</v>
      </c>
      <c r="C24">
        <v>5.5</v>
      </c>
      <c r="D24">
        <v>110</v>
      </c>
      <c r="E24">
        <v>-145</v>
      </c>
      <c r="F24">
        <v>5.5</v>
      </c>
      <c r="G24">
        <v>112</v>
      </c>
      <c r="H24">
        <v>-142</v>
      </c>
      <c r="I24">
        <v>5.5</v>
      </c>
      <c r="J24">
        <v>120</v>
      </c>
      <c r="K24">
        <v>-155</v>
      </c>
      <c r="L24">
        <v>5.5</v>
      </c>
      <c r="M24">
        <v>-105</v>
      </c>
      <c r="N24">
        <v>-130</v>
      </c>
      <c r="R24" s="12">
        <f t="shared" si="1"/>
        <v>5.5</v>
      </c>
    </row>
    <row r="25" spans="1:18" x14ac:dyDescent="0.3">
      <c r="A25" t="s">
        <v>212</v>
      </c>
      <c r="B25" t="s">
        <v>64</v>
      </c>
      <c r="C25">
        <v>5.5</v>
      </c>
      <c r="D25">
        <v>105</v>
      </c>
      <c r="E25">
        <v>-135</v>
      </c>
      <c r="F25">
        <v>5.5</v>
      </c>
      <c r="G25">
        <v>104</v>
      </c>
      <c r="H25">
        <v>-132</v>
      </c>
      <c r="I25">
        <v>5.5</v>
      </c>
      <c r="J25">
        <v>100</v>
      </c>
      <c r="K25">
        <v>-130</v>
      </c>
      <c r="L25">
        <v>5.5</v>
      </c>
      <c r="M25">
        <v>-103</v>
      </c>
      <c r="N25">
        <v>-134</v>
      </c>
      <c r="R25" s="12">
        <f t="shared" si="1"/>
        <v>5.5</v>
      </c>
    </row>
    <row r="26" spans="1:18" x14ac:dyDescent="0.3">
      <c r="A26" t="s">
        <v>213</v>
      </c>
      <c r="B26" t="s">
        <v>175</v>
      </c>
      <c r="C26">
        <v>3.5</v>
      </c>
      <c r="D26">
        <v>-115</v>
      </c>
      <c r="E26">
        <v>-115</v>
      </c>
      <c r="F26">
        <v>3.5</v>
      </c>
      <c r="G26">
        <v>-108</v>
      </c>
      <c r="H26">
        <v>-118</v>
      </c>
      <c r="I26">
        <v>3.5</v>
      </c>
      <c r="J26" t="s">
        <v>122</v>
      </c>
      <c r="K26" t="s">
        <v>122</v>
      </c>
      <c r="L26">
        <v>3.5</v>
      </c>
      <c r="M26">
        <v>-127</v>
      </c>
      <c r="N26">
        <v>-108</v>
      </c>
      <c r="R26" s="12">
        <f t="shared" si="1"/>
        <v>3.5</v>
      </c>
    </row>
    <row r="27" spans="1:18" x14ac:dyDescent="0.3">
      <c r="A27" t="s">
        <v>214</v>
      </c>
      <c r="B27" t="s">
        <v>63</v>
      </c>
      <c r="C27">
        <v>4.5</v>
      </c>
      <c r="D27">
        <v>115</v>
      </c>
      <c r="E27">
        <v>-150</v>
      </c>
      <c r="F27">
        <v>4.5</v>
      </c>
      <c r="G27">
        <v>116</v>
      </c>
      <c r="H27">
        <v>-148</v>
      </c>
      <c r="I27">
        <v>4.5</v>
      </c>
      <c r="J27">
        <v>110</v>
      </c>
      <c r="K27">
        <v>-145</v>
      </c>
      <c r="L27">
        <v>4.5</v>
      </c>
      <c r="M27">
        <v>-103</v>
      </c>
      <c r="N27">
        <v>-134</v>
      </c>
      <c r="R27" s="12">
        <f t="shared" si="1"/>
        <v>4.5</v>
      </c>
    </row>
    <row r="28" spans="1:18" x14ac:dyDescent="0.3">
      <c r="A28" t="s">
        <v>215</v>
      </c>
      <c r="B28" t="s">
        <v>141</v>
      </c>
      <c r="C28">
        <v>6.5</v>
      </c>
      <c r="D28">
        <v>-145</v>
      </c>
      <c r="E28">
        <v>110</v>
      </c>
      <c r="F28">
        <v>6.5</v>
      </c>
      <c r="G28">
        <v>-156</v>
      </c>
      <c r="H28">
        <v>124</v>
      </c>
      <c r="I28">
        <v>6.5</v>
      </c>
      <c r="J28">
        <v>-160</v>
      </c>
      <c r="K28">
        <v>125</v>
      </c>
      <c r="L28">
        <v>6.5</v>
      </c>
      <c r="M28">
        <v>118</v>
      </c>
      <c r="N28">
        <v>128</v>
      </c>
      <c r="R28" s="12">
        <f t="shared" si="1"/>
        <v>6.5</v>
      </c>
    </row>
    <row r="29" spans="1:18" x14ac:dyDescent="0.3">
      <c r="A29" t="s">
        <v>216</v>
      </c>
      <c r="B29" t="s">
        <v>176</v>
      </c>
      <c r="C29">
        <v>4.5</v>
      </c>
      <c r="D29">
        <v>125</v>
      </c>
      <c r="E29">
        <v>-165</v>
      </c>
      <c r="F29">
        <v>5.5</v>
      </c>
      <c r="G29">
        <v>-156</v>
      </c>
      <c r="H29">
        <v>122</v>
      </c>
      <c r="I29">
        <v>4.5</v>
      </c>
      <c r="J29">
        <v>125</v>
      </c>
      <c r="K29">
        <v>-165</v>
      </c>
      <c r="L29">
        <v>4.5</v>
      </c>
      <c r="M29" t="s">
        <v>122</v>
      </c>
      <c r="N29" t="s">
        <v>122</v>
      </c>
      <c r="R29" s="12">
        <f t="shared" si="1"/>
        <v>4.5</v>
      </c>
    </row>
    <row r="30" spans="1:18" x14ac:dyDescent="0.3">
      <c r="A30" t="s">
        <v>217</v>
      </c>
      <c r="B30" t="s">
        <v>159</v>
      </c>
      <c r="C30">
        <v>5.5</v>
      </c>
      <c r="D30">
        <v>-130</v>
      </c>
      <c r="E30">
        <v>100</v>
      </c>
      <c r="F30">
        <v>5.5</v>
      </c>
      <c r="G30">
        <v>-148</v>
      </c>
      <c r="H30">
        <v>116</v>
      </c>
      <c r="I30">
        <v>5.5</v>
      </c>
      <c r="J30">
        <v>-155</v>
      </c>
      <c r="K30">
        <v>120</v>
      </c>
      <c r="L30">
        <v>5.5</v>
      </c>
      <c r="M30">
        <v>-139</v>
      </c>
      <c r="N30">
        <v>102</v>
      </c>
      <c r="R30" s="12">
        <f t="shared" si="1"/>
        <v>5.5</v>
      </c>
    </row>
    <row r="31" spans="1:18" x14ac:dyDescent="0.3">
      <c r="R31" s="12">
        <f t="shared" si="1"/>
        <v>0</v>
      </c>
    </row>
  </sheetData>
  <sortState xmlns:xlrd2="http://schemas.microsoft.com/office/spreadsheetml/2017/richdata2" ref="A2:R29">
    <sortCondition ref="B2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22</v>
      </c>
      <c r="B2" s="1">
        <v>4.0199999999999996</v>
      </c>
      <c r="C2" s="1">
        <v>4.05</v>
      </c>
      <c r="D2" s="1">
        <v>5.6</v>
      </c>
      <c r="F2" s="1"/>
      <c r="G2" s="1"/>
      <c r="H2" s="1"/>
    </row>
    <row r="3" spans="1:8" ht="15" thickBot="1" x14ac:dyDescent="0.35">
      <c r="A3" s="1">
        <v>21</v>
      </c>
      <c r="B3" s="1">
        <v>4</v>
      </c>
      <c r="C3" s="1">
        <v>5</v>
      </c>
      <c r="D3" s="1">
        <v>4.05</v>
      </c>
      <c r="F3" s="1"/>
      <c r="G3" s="1"/>
      <c r="H3" s="1"/>
    </row>
    <row r="4" spans="1:8" ht="15" thickBot="1" x14ac:dyDescent="0.35">
      <c r="A4" s="1">
        <v>12</v>
      </c>
      <c r="B4" s="1">
        <v>6.01</v>
      </c>
      <c r="C4" s="1">
        <v>5.09</v>
      </c>
      <c r="D4" s="1">
        <v>5.47</v>
      </c>
      <c r="F4" s="1"/>
      <c r="G4" s="1"/>
      <c r="H4" s="1"/>
    </row>
    <row r="5" spans="1:8" ht="15" thickBot="1" x14ac:dyDescent="0.35">
      <c r="A5" s="1">
        <v>11</v>
      </c>
      <c r="B5" s="1">
        <v>3</v>
      </c>
      <c r="C5" s="1">
        <v>4</v>
      </c>
      <c r="D5" s="1">
        <v>5.3</v>
      </c>
      <c r="F5" s="1"/>
      <c r="G5" s="1"/>
      <c r="H5" s="1"/>
    </row>
    <row r="6" spans="1:8" ht="15" thickBot="1" x14ac:dyDescent="0.35">
      <c r="A6" s="1">
        <v>6</v>
      </c>
      <c r="B6" s="1">
        <v>5.04</v>
      </c>
      <c r="C6" s="1">
        <v>5.0199999999999996</v>
      </c>
      <c r="D6" s="1">
        <v>4.3099999999999996</v>
      </c>
      <c r="F6" s="1"/>
      <c r="G6" s="1"/>
      <c r="H6" s="1"/>
    </row>
    <row r="7" spans="1:8" ht="15" thickBot="1" x14ac:dyDescent="0.35">
      <c r="A7" s="1">
        <v>5</v>
      </c>
      <c r="B7" s="1">
        <v>5.0199999999999996</v>
      </c>
      <c r="C7" s="1">
        <v>4.04</v>
      </c>
      <c r="D7" s="1">
        <v>5.51</v>
      </c>
      <c r="F7" s="1"/>
      <c r="G7" s="1"/>
      <c r="H7" s="1"/>
    </row>
    <row r="8" spans="1:8" ht="15" thickBot="1" x14ac:dyDescent="0.35">
      <c r="A8" s="1">
        <v>25</v>
      </c>
      <c r="B8" s="1">
        <v>6</v>
      </c>
      <c r="C8" s="1">
        <v>4.01</v>
      </c>
      <c r="D8" s="1">
        <v>5.41</v>
      </c>
      <c r="F8" s="1"/>
      <c r="G8" s="1"/>
      <c r="H8" s="1"/>
    </row>
    <row r="9" spans="1:8" ht="15" thickBot="1" x14ac:dyDescent="0.35">
      <c r="A9" s="1">
        <v>26</v>
      </c>
      <c r="B9" s="1">
        <v>3</v>
      </c>
      <c r="C9" s="1">
        <v>3</v>
      </c>
      <c r="D9" s="1">
        <v>4.3899999999999997</v>
      </c>
      <c r="F9" s="1"/>
      <c r="G9" s="1"/>
      <c r="H9" s="1"/>
    </row>
    <row r="10" spans="1:8" ht="15" thickBot="1" x14ac:dyDescent="0.35">
      <c r="A10" s="1">
        <v>17</v>
      </c>
      <c r="B10" s="1">
        <v>4</v>
      </c>
      <c r="C10" s="1">
        <v>5.0199999999999996</v>
      </c>
      <c r="D10" s="1">
        <v>4.91</v>
      </c>
      <c r="F10" s="1"/>
      <c r="G10" s="1"/>
      <c r="H10" s="1"/>
    </row>
    <row r="11" spans="1:8" ht="15" thickBot="1" x14ac:dyDescent="0.35">
      <c r="A11" s="1">
        <v>18</v>
      </c>
      <c r="B11" s="1">
        <v>4.0199999999999996</v>
      </c>
      <c r="C11" s="1">
        <v>4.03</v>
      </c>
      <c r="D11" s="1">
        <v>6.61</v>
      </c>
      <c r="F11" s="1"/>
      <c r="G11" s="1"/>
      <c r="H11" s="1"/>
    </row>
    <row r="12" spans="1:8" ht="15" thickBot="1" x14ac:dyDescent="0.35">
      <c r="A12" s="1">
        <v>20</v>
      </c>
      <c r="B12" s="1">
        <v>5.03</v>
      </c>
      <c r="C12" s="1">
        <v>6</v>
      </c>
      <c r="D12" s="1">
        <v>3.98</v>
      </c>
      <c r="F12" s="1"/>
      <c r="G12" s="1"/>
      <c r="H12" s="1"/>
    </row>
    <row r="13" spans="1:8" ht="15" thickBot="1" x14ac:dyDescent="0.35">
      <c r="A13" s="1">
        <v>19</v>
      </c>
      <c r="B13" s="1">
        <v>4</v>
      </c>
      <c r="C13" s="1">
        <v>5.0199999999999996</v>
      </c>
      <c r="D13" s="1">
        <v>5.2</v>
      </c>
      <c r="F13" s="1"/>
      <c r="G13" s="1"/>
      <c r="H13" s="1"/>
    </row>
    <row r="14" spans="1:8" ht="15" thickBot="1" x14ac:dyDescent="0.35">
      <c r="A14" s="1">
        <v>8</v>
      </c>
      <c r="B14" s="1">
        <v>5</v>
      </c>
      <c r="C14" s="1">
        <v>5.0199999999999996</v>
      </c>
      <c r="D14" s="1">
        <v>4.45</v>
      </c>
      <c r="F14" s="1"/>
      <c r="G14" s="1"/>
      <c r="H14" s="1"/>
    </row>
    <row r="15" spans="1:8" ht="15" thickBot="1" x14ac:dyDescent="0.35">
      <c r="A15" s="1">
        <v>7</v>
      </c>
      <c r="B15" s="1">
        <v>4.0199999999999996</v>
      </c>
      <c r="C15" s="1">
        <v>4.0599999999999996</v>
      </c>
      <c r="D15" s="1">
        <v>5.66</v>
      </c>
      <c r="F15" s="1"/>
      <c r="G15" s="1"/>
      <c r="H15" s="1"/>
    </row>
    <row r="16" spans="1:8" ht="15" thickBot="1" x14ac:dyDescent="0.35">
      <c r="A16" s="1">
        <v>4</v>
      </c>
      <c r="B16" s="1">
        <v>6.02</v>
      </c>
      <c r="C16" s="1">
        <v>6.03</v>
      </c>
      <c r="D16" s="1">
        <v>4.88</v>
      </c>
    </row>
    <row r="17" spans="1:4" ht="15" thickBot="1" x14ac:dyDescent="0.35">
      <c r="A17" s="1">
        <v>3</v>
      </c>
      <c r="B17" s="1">
        <v>6.03</v>
      </c>
      <c r="C17" s="1">
        <v>5</v>
      </c>
      <c r="D17" s="1">
        <v>3.95</v>
      </c>
    </row>
    <row r="18" spans="1:4" ht="15" thickBot="1" x14ac:dyDescent="0.35">
      <c r="A18" s="1">
        <v>27</v>
      </c>
      <c r="B18" s="1">
        <v>4.0599999999999996</v>
      </c>
      <c r="C18" s="1">
        <v>4.03</v>
      </c>
      <c r="D18" s="1">
        <v>4.95</v>
      </c>
    </row>
    <row r="19" spans="1:4" ht="15" thickBot="1" x14ac:dyDescent="0.35">
      <c r="A19" s="1">
        <v>28</v>
      </c>
      <c r="B19" s="1">
        <v>4.01</v>
      </c>
      <c r="C19" s="1">
        <v>6</v>
      </c>
      <c r="D19" s="1">
        <v>4.8499999999999996</v>
      </c>
    </row>
    <row r="20" spans="1:4" ht="15" thickBot="1" x14ac:dyDescent="0.35">
      <c r="A20" s="1">
        <v>30</v>
      </c>
      <c r="B20" s="1">
        <v>4.0599999999999996</v>
      </c>
      <c r="C20" s="1">
        <v>3</v>
      </c>
      <c r="D20" s="1">
        <v>4.7300000000000004</v>
      </c>
    </row>
    <row r="21" spans="1:4" ht="15" thickBot="1" x14ac:dyDescent="0.35">
      <c r="A21" s="1">
        <v>29</v>
      </c>
      <c r="B21" s="1">
        <v>4.05</v>
      </c>
      <c r="C21" s="1">
        <v>4.05</v>
      </c>
      <c r="D21" s="1">
        <v>4.1100000000000003</v>
      </c>
    </row>
    <row r="22" spans="1:4" ht="15" thickBot="1" x14ac:dyDescent="0.35">
      <c r="A22" s="1">
        <v>13</v>
      </c>
      <c r="B22" s="1">
        <v>3</v>
      </c>
      <c r="C22" s="1">
        <v>6.03</v>
      </c>
      <c r="D22" s="1">
        <v>4.29</v>
      </c>
    </row>
    <row r="23" spans="1:4" ht="15" thickBot="1" x14ac:dyDescent="0.35">
      <c r="A23" s="1">
        <v>14</v>
      </c>
      <c r="B23" s="1">
        <v>4.01</v>
      </c>
      <c r="C23" s="1">
        <v>3</v>
      </c>
      <c r="D23" s="1">
        <v>7.38</v>
      </c>
    </row>
    <row r="24" spans="1:4" ht="15" thickBot="1" x14ac:dyDescent="0.35">
      <c r="A24" s="1">
        <v>15</v>
      </c>
      <c r="B24" s="1">
        <v>4.03</v>
      </c>
      <c r="C24" s="1">
        <v>4.09</v>
      </c>
      <c r="D24" s="1">
        <v>5.07</v>
      </c>
    </row>
    <row r="25" spans="1:4" ht="15" thickBot="1" x14ac:dyDescent="0.35">
      <c r="A25" s="1">
        <v>16</v>
      </c>
      <c r="B25" s="1">
        <v>5.0199999999999996</v>
      </c>
      <c r="C25" s="1">
        <v>4</v>
      </c>
      <c r="D25" s="1">
        <v>5.6</v>
      </c>
    </row>
    <row r="26" spans="1:4" ht="15" thickBot="1" x14ac:dyDescent="0.35">
      <c r="A26" s="1">
        <v>23</v>
      </c>
      <c r="B26" s="1">
        <v>5.0199999999999996</v>
      </c>
      <c r="C26" s="1">
        <v>4</v>
      </c>
      <c r="D26" s="1">
        <v>3.79</v>
      </c>
    </row>
    <row r="27" spans="1:4" ht="15" thickBot="1" x14ac:dyDescent="0.35">
      <c r="A27" s="1">
        <v>24</v>
      </c>
      <c r="B27" s="1">
        <v>4.05</v>
      </c>
      <c r="C27" s="1">
        <v>5.05</v>
      </c>
      <c r="D27" s="1">
        <v>3.96</v>
      </c>
    </row>
    <row r="28" spans="1:4" ht="15" thickBot="1" x14ac:dyDescent="0.35">
      <c r="A28" s="1">
        <v>10</v>
      </c>
      <c r="B28" s="1">
        <v>6</v>
      </c>
      <c r="C28" s="1">
        <v>4</v>
      </c>
      <c r="D28" s="1">
        <v>6.48</v>
      </c>
    </row>
    <row r="29" spans="1:4" ht="15" thickBot="1" x14ac:dyDescent="0.35">
      <c r="A29" s="1">
        <v>9</v>
      </c>
      <c r="B29" s="1">
        <v>4</v>
      </c>
      <c r="C29" s="1">
        <v>6</v>
      </c>
      <c r="D29" s="1">
        <v>4.3499999999999996</v>
      </c>
    </row>
    <row r="30" spans="1:4" ht="15" thickBot="1" x14ac:dyDescent="0.35">
      <c r="A30" s="1">
        <v>2</v>
      </c>
      <c r="B30" s="1">
        <v>5</v>
      </c>
      <c r="C30" s="1">
        <v>5.0999999999999996</v>
      </c>
      <c r="D30" s="1">
        <v>6.78</v>
      </c>
    </row>
    <row r="31" spans="1:4" ht="15" thickBot="1" x14ac:dyDescent="0.35">
      <c r="A31" s="1">
        <v>1</v>
      </c>
      <c r="B31" s="1">
        <v>4.09</v>
      </c>
      <c r="C31" s="1">
        <v>4.12</v>
      </c>
      <c r="D31" s="1">
        <v>5.2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22</v>
      </c>
      <c r="B2" s="1">
        <v>4.5719355744007997</v>
      </c>
      <c r="C2" s="1">
        <v>4.0089330422750997</v>
      </c>
      <c r="D2" s="1">
        <v>5.71704832178788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21</v>
      </c>
      <c r="B3" s="1">
        <v>4.0890784713670003</v>
      </c>
      <c r="C3" s="1">
        <v>4.9600395950047904</v>
      </c>
      <c r="D3" s="1">
        <v>3.5762325080583102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12</v>
      </c>
      <c r="B4" s="1">
        <v>6.4573658704171004</v>
      </c>
      <c r="C4" s="1">
        <v>5.4293718319314497</v>
      </c>
      <c r="D4" s="1">
        <v>5.7105185340502098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</v>
      </c>
      <c r="B5" s="1">
        <v>3.5108139223510602</v>
      </c>
      <c r="C5" s="1">
        <v>4.0186782164023498</v>
      </c>
      <c r="D5" s="1">
        <v>4.7946615670709702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6</v>
      </c>
      <c r="B6" s="1">
        <v>5.0824277977037502</v>
      </c>
      <c r="C6" s="1">
        <v>4.72528714946713</v>
      </c>
      <c r="D6" s="1">
        <v>4.4912019747876304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5</v>
      </c>
      <c r="B7" s="1">
        <v>4.75610033323556</v>
      </c>
      <c r="C7" s="1">
        <v>4.1524779398157197</v>
      </c>
      <c r="D7" s="1">
        <v>5.2498422309621198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25</v>
      </c>
      <c r="B8" s="1">
        <v>6.4732718913237601</v>
      </c>
      <c r="C8" s="1">
        <v>4.2466686550222903</v>
      </c>
      <c r="D8" s="1">
        <v>5.0640766340113297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26</v>
      </c>
      <c r="B9" s="1">
        <v>3.5538220424035698</v>
      </c>
      <c r="C9" s="1">
        <v>2.97470288313992</v>
      </c>
      <c r="D9" s="1">
        <v>4.1066436980045902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17</v>
      </c>
      <c r="B10" s="1">
        <v>4.5807482437971396</v>
      </c>
      <c r="C10" s="1">
        <v>5.42298068560864</v>
      </c>
      <c r="D10" s="1">
        <v>4.7679888185098198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18</v>
      </c>
      <c r="B11" s="1">
        <v>4.4862340782618997</v>
      </c>
      <c r="C11" s="1">
        <v>4.3303346925457298</v>
      </c>
      <c r="D11" s="1">
        <v>5.9658147205739898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20</v>
      </c>
      <c r="B12" s="1">
        <v>5.1447913090575499</v>
      </c>
      <c r="C12" s="1">
        <v>5.9402467575114599</v>
      </c>
      <c r="D12" s="1">
        <v>3.7664364324391002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19</v>
      </c>
      <c r="B13" s="1">
        <v>4.7568041142400803</v>
      </c>
      <c r="C13" s="1">
        <v>5.3048448014379996</v>
      </c>
      <c r="D13" s="1">
        <v>4.8283103385985404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8</v>
      </c>
      <c r="B14" s="1">
        <v>5.7063824572799602</v>
      </c>
      <c r="C14" s="1">
        <v>4.8097604596245001</v>
      </c>
      <c r="D14" s="1">
        <v>4.7113932625813204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7</v>
      </c>
      <c r="B15" s="1">
        <v>4.3563406609777902</v>
      </c>
      <c r="C15" s="1">
        <v>3.8292188753257599</v>
      </c>
      <c r="D15" s="1">
        <v>5.7085940762088603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4</v>
      </c>
      <c r="B16" s="1">
        <v>6.4297173742172999</v>
      </c>
      <c r="C16" s="1">
        <v>6.3436791076641201</v>
      </c>
      <c r="D16" s="1">
        <v>4.8386199042217903</v>
      </c>
    </row>
    <row r="17" spans="1:4" ht="15" thickBot="1" x14ac:dyDescent="0.35">
      <c r="A17" s="1">
        <v>3</v>
      </c>
      <c r="B17" s="1">
        <v>5.9820541810958296</v>
      </c>
      <c r="C17" s="1">
        <v>5.0998140154998399</v>
      </c>
      <c r="D17" s="1">
        <v>4.3703655132483403</v>
      </c>
    </row>
    <row r="18" spans="1:4" ht="15" thickBot="1" x14ac:dyDescent="0.35">
      <c r="A18" s="1">
        <v>27</v>
      </c>
      <c r="B18" s="1">
        <v>4.5734468262057497</v>
      </c>
      <c r="C18" s="1">
        <v>3.9786333333483399</v>
      </c>
      <c r="D18" s="1">
        <v>4.6929415895927704</v>
      </c>
    </row>
    <row r="19" spans="1:4" ht="15" thickBot="1" x14ac:dyDescent="0.35">
      <c r="A19" s="1">
        <v>28</v>
      </c>
      <c r="B19" s="1">
        <v>4.0655604938560197</v>
      </c>
      <c r="C19" s="1">
        <v>6.4426875184153296</v>
      </c>
      <c r="D19" s="1">
        <v>4.8891083718836104</v>
      </c>
    </row>
    <row r="20" spans="1:4" ht="15" thickBot="1" x14ac:dyDescent="0.35">
      <c r="A20" s="1">
        <v>30</v>
      </c>
      <c r="B20" s="1">
        <v>4.4254502648554404</v>
      </c>
      <c r="C20" s="1">
        <v>3.6010149292512499</v>
      </c>
      <c r="D20" s="1">
        <v>5.0315958787918804</v>
      </c>
    </row>
    <row r="21" spans="1:4" ht="15" thickBot="1" x14ac:dyDescent="0.35">
      <c r="A21" s="1">
        <v>29</v>
      </c>
      <c r="B21" s="1">
        <v>3.8971728149213498</v>
      </c>
      <c r="C21" s="1">
        <v>4.1370108167934099</v>
      </c>
      <c r="D21" s="1">
        <v>3.5826591904096001</v>
      </c>
    </row>
    <row r="22" spans="1:4" ht="15" thickBot="1" x14ac:dyDescent="0.35">
      <c r="A22" s="1">
        <v>13</v>
      </c>
      <c r="B22" s="1">
        <v>3.2974744156048899</v>
      </c>
      <c r="C22" s="1">
        <v>6.2980364236089104</v>
      </c>
      <c r="D22" s="1">
        <v>3.9399125294597801</v>
      </c>
    </row>
    <row r="23" spans="1:4" ht="15" thickBot="1" x14ac:dyDescent="0.35">
      <c r="A23" s="1">
        <v>14</v>
      </c>
      <c r="B23" s="1">
        <v>4.3179107883702503</v>
      </c>
      <c r="C23" s="1">
        <v>3.29321402275168</v>
      </c>
      <c r="D23" s="1">
        <v>6.4157201167521398</v>
      </c>
    </row>
    <row r="24" spans="1:4" ht="15" thickBot="1" x14ac:dyDescent="0.35">
      <c r="A24" s="1">
        <v>15</v>
      </c>
      <c r="B24" s="1">
        <v>4.6120994092240997</v>
      </c>
      <c r="C24" s="1">
        <v>4.3373242106377203</v>
      </c>
      <c r="D24" s="1">
        <v>4.7747484417665396</v>
      </c>
    </row>
    <row r="25" spans="1:4" ht="15" thickBot="1" x14ac:dyDescent="0.35">
      <c r="A25" s="1">
        <v>16</v>
      </c>
      <c r="B25" s="1">
        <v>5.1305021039694303</v>
      </c>
      <c r="C25" s="1">
        <v>4.3026914817112898</v>
      </c>
      <c r="D25" s="1">
        <v>5.3656118291177304</v>
      </c>
    </row>
    <row r="26" spans="1:4" ht="15" thickBot="1" x14ac:dyDescent="0.35">
      <c r="A26" s="1">
        <v>23</v>
      </c>
      <c r="B26" s="1">
        <v>4.99654470820927</v>
      </c>
      <c r="C26" s="1">
        <v>4.4123364012065096</v>
      </c>
      <c r="D26" s="1">
        <v>4.0100349956604999</v>
      </c>
    </row>
    <row r="27" spans="1:4" ht="15" thickBot="1" x14ac:dyDescent="0.35">
      <c r="A27" s="1">
        <v>24</v>
      </c>
      <c r="B27" s="1">
        <v>4.2442352015472702</v>
      </c>
      <c r="C27" s="1">
        <v>5.56267163667225</v>
      </c>
      <c r="D27" s="1">
        <v>4.1887711206803404</v>
      </c>
    </row>
    <row r="28" spans="1:4" ht="15" thickBot="1" x14ac:dyDescent="0.35">
      <c r="A28" s="1">
        <v>10</v>
      </c>
      <c r="B28" s="1">
        <v>6.1659889024084498</v>
      </c>
      <c r="C28" s="1">
        <v>3.88531874838388</v>
      </c>
      <c r="D28" s="1">
        <v>6.5576396166239403</v>
      </c>
    </row>
    <row r="29" spans="1:4" ht="15" thickBot="1" x14ac:dyDescent="0.35">
      <c r="A29" s="1">
        <v>9</v>
      </c>
      <c r="B29" s="1">
        <v>4.2897987842403804</v>
      </c>
      <c r="C29" s="1">
        <v>5.8256066598910001</v>
      </c>
      <c r="D29" s="1">
        <v>4.3592809051254298</v>
      </c>
    </row>
    <row r="30" spans="1:4" ht="15" thickBot="1" x14ac:dyDescent="0.35">
      <c r="A30" s="1">
        <v>2</v>
      </c>
      <c r="B30" s="1">
        <v>4.9551844350177703</v>
      </c>
      <c r="C30" s="1">
        <v>5.1182120182709303</v>
      </c>
      <c r="D30" s="1">
        <v>7.55903196651209</v>
      </c>
    </row>
    <row r="31" spans="1:4" ht="15" thickBot="1" x14ac:dyDescent="0.35">
      <c r="A31" s="1">
        <v>1</v>
      </c>
      <c r="B31" s="1">
        <v>4.2625654229221404</v>
      </c>
      <c r="C31" s="1">
        <v>4.5284829734582397</v>
      </c>
      <c r="D31" s="1">
        <v>4.6804588283212301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22</v>
      </c>
      <c r="B2" s="1">
        <v>4.6253862532008396</v>
      </c>
      <c r="C2" s="1">
        <v>4.0209067291541398</v>
      </c>
      <c r="D2" s="1">
        <v>5.7862682185523102</v>
      </c>
    </row>
    <row r="3" spans="1:4" ht="15" thickBot="1" x14ac:dyDescent="0.35">
      <c r="A3" s="1">
        <v>21</v>
      </c>
      <c r="B3" s="1">
        <v>4.1072756178187699</v>
      </c>
      <c r="C3" s="1">
        <v>5.0330956993978502</v>
      </c>
      <c r="D3" s="1">
        <v>3.6098871172710898</v>
      </c>
    </row>
    <row r="4" spans="1:4" ht="15" thickBot="1" x14ac:dyDescent="0.35">
      <c r="A4" s="1">
        <v>12</v>
      </c>
      <c r="B4" s="1">
        <v>6.3696109471424798</v>
      </c>
      <c r="C4" s="1">
        <v>5.4595089965677497</v>
      </c>
      <c r="D4" s="1">
        <v>5.5694316643349104</v>
      </c>
    </row>
    <row r="5" spans="1:4" ht="15" thickBot="1" x14ac:dyDescent="0.35">
      <c r="A5" s="1">
        <v>11</v>
      </c>
      <c r="B5" s="1">
        <v>3.4482097644085199</v>
      </c>
      <c r="C5" s="1">
        <v>4.0128140831256802</v>
      </c>
      <c r="D5" s="1">
        <v>4.8570716175555804</v>
      </c>
    </row>
    <row r="6" spans="1:4" ht="15" thickBot="1" x14ac:dyDescent="0.35">
      <c r="A6" s="1">
        <v>6</v>
      </c>
      <c r="B6" s="1">
        <v>5.0003462392940898</v>
      </c>
      <c r="C6" s="1">
        <v>4.7169339750314903</v>
      </c>
      <c r="D6" s="1">
        <v>4.4260356121133198</v>
      </c>
    </row>
    <row r="7" spans="1:4" ht="15" thickBot="1" x14ac:dyDescent="0.35">
      <c r="A7" s="1">
        <v>5</v>
      </c>
      <c r="B7" s="1">
        <v>4.7254310530433399</v>
      </c>
      <c r="C7" s="1">
        <v>4.1791131371635499</v>
      </c>
      <c r="D7" s="1">
        <v>5.3254398836567196</v>
      </c>
    </row>
    <row r="8" spans="1:4" ht="15" thickBot="1" x14ac:dyDescent="0.35">
      <c r="A8" s="1">
        <v>25</v>
      </c>
      <c r="B8" s="1">
        <v>6.53728845632922</v>
      </c>
      <c r="C8" s="1">
        <v>4.2539599291113799</v>
      </c>
      <c r="D8" s="1">
        <v>5.0491677033800597</v>
      </c>
    </row>
    <row r="9" spans="1:4" ht="15" thickBot="1" x14ac:dyDescent="0.35">
      <c r="A9" s="1">
        <v>26</v>
      </c>
      <c r="B9" s="1">
        <v>3.6355116243322199</v>
      </c>
      <c r="C9" s="1">
        <v>2.9812633085076299</v>
      </c>
      <c r="D9" s="1">
        <v>4.1987381180663297</v>
      </c>
    </row>
    <row r="10" spans="1:4" ht="15" thickBot="1" x14ac:dyDescent="0.35">
      <c r="A10" s="1">
        <v>17</v>
      </c>
      <c r="B10" s="1">
        <v>4.5967283813109798</v>
      </c>
      <c r="C10" s="1">
        <v>5.4904764964316097</v>
      </c>
      <c r="D10" s="1">
        <v>4.6824304554327396</v>
      </c>
    </row>
    <row r="11" spans="1:4" ht="15" thickBot="1" x14ac:dyDescent="0.35">
      <c r="A11" s="1">
        <v>18</v>
      </c>
      <c r="B11" s="1">
        <v>4.4853221621754296</v>
      </c>
      <c r="C11" s="1">
        <v>4.3509063475048402</v>
      </c>
      <c r="D11" s="1">
        <v>6.0934601640323196</v>
      </c>
    </row>
    <row r="12" spans="1:4" ht="15" thickBot="1" x14ac:dyDescent="0.35">
      <c r="A12" s="1">
        <v>20</v>
      </c>
      <c r="B12" s="1">
        <v>5.1836022169804599</v>
      </c>
      <c r="C12" s="1">
        <v>5.9686143894634904</v>
      </c>
      <c r="D12" s="1">
        <v>3.6543648328857001</v>
      </c>
    </row>
    <row r="13" spans="1:4" ht="15" thickBot="1" x14ac:dyDescent="0.35">
      <c r="A13" s="1">
        <v>19</v>
      </c>
      <c r="B13" s="1">
        <v>4.8103363016915299</v>
      </c>
      <c r="C13" s="1">
        <v>5.3772000493188896</v>
      </c>
      <c r="D13" s="1">
        <v>4.9145983115541396</v>
      </c>
    </row>
    <row r="14" spans="1:4" ht="15" thickBot="1" x14ac:dyDescent="0.35">
      <c r="A14" s="1">
        <v>8</v>
      </c>
      <c r="B14" s="1">
        <v>5.6570215572194202</v>
      </c>
      <c r="C14" s="1">
        <v>4.8155709043236801</v>
      </c>
      <c r="D14" s="1">
        <v>4.6443381190637698</v>
      </c>
    </row>
    <row r="15" spans="1:4" ht="15" thickBot="1" x14ac:dyDescent="0.35">
      <c r="A15" s="1">
        <v>7</v>
      </c>
      <c r="B15" s="1">
        <v>4.3325353707046999</v>
      </c>
      <c r="C15" s="1">
        <v>3.82890243587129</v>
      </c>
      <c r="D15" s="1">
        <v>5.82462774793217</v>
      </c>
    </row>
    <row r="16" spans="1:4" ht="15" thickBot="1" x14ac:dyDescent="0.35">
      <c r="A16" s="1">
        <v>4</v>
      </c>
      <c r="B16" s="1">
        <v>6.33240338819187</v>
      </c>
      <c r="C16" s="1">
        <v>6.4236687825263497</v>
      </c>
      <c r="D16" s="1">
        <v>4.6383401133882902</v>
      </c>
    </row>
    <row r="17" spans="1:4" ht="15" thickBot="1" x14ac:dyDescent="0.35">
      <c r="A17" s="1">
        <v>3</v>
      </c>
      <c r="B17" s="1">
        <v>5.8526227230765597</v>
      </c>
      <c r="C17" s="1">
        <v>5.0756426219856001</v>
      </c>
      <c r="D17" s="1">
        <v>4.2297853774246699</v>
      </c>
    </row>
    <row r="18" spans="1:4" ht="15" thickBot="1" x14ac:dyDescent="0.35">
      <c r="A18" s="1">
        <v>27</v>
      </c>
      <c r="B18" s="1">
        <v>4.6071594879132203</v>
      </c>
      <c r="C18" s="1">
        <v>4.0069947842827096</v>
      </c>
      <c r="D18" s="1">
        <v>4.7675842007907097</v>
      </c>
    </row>
    <row r="19" spans="1:4" ht="15" thickBot="1" x14ac:dyDescent="0.35">
      <c r="A19" s="1">
        <v>28</v>
      </c>
      <c r="B19" s="1">
        <v>4.0324741661066499</v>
      </c>
      <c r="C19" s="1">
        <v>6.3725413814094303</v>
      </c>
      <c r="D19" s="1">
        <v>4.8897375527057703</v>
      </c>
    </row>
    <row r="20" spans="1:4" ht="15" thickBot="1" x14ac:dyDescent="0.35">
      <c r="A20" s="1">
        <v>30</v>
      </c>
      <c r="B20" s="1">
        <v>4.4881909007689504</v>
      </c>
      <c r="C20" s="1">
        <v>3.5816531342876501</v>
      </c>
      <c r="D20" s="1">
        <v>5.1797758337194697</v>
      </c>
    </row>
    <row r="21" spans="1:4" ht="15" thickBot="1" x14ac:dyDescent="0.35">
      <c r="A21" s="1">
        <v>29</v>
      </c>
      <c r="B21" s="1">
        <v>3.97230804476155</v>
      </c>
      <c r="C21" s="1">
        <v>4.1769670830155903</v>
      </c>
      <c r="D21" s="1">
        <v>3.7279004378596299</v>
      </c>
    </row>
    <row r="22" spans="1:4" ht="15" thickBot="1" x14ac:dyDescent="0.35">
      <c r="A22" s="1">
        <v>13</v>
      </c>
      <c r="B22" s="1">
        <v>3.2232858301969101</v>
      </c>
      <c r="C22" s="1">
        <v>6.3112127882215496</v>
      </c>
      <c r="D22" s="1">
        <v>3.91656132101678</v>
      </c>
    </row>
    <row r="23" spans="1:4" ht="15" thickBot="1" x14ac:dyDescent="0.35">
      <c r="A23" s="1">
        <v>14</v>
      </c>
      <c r="B23" s="1">
        <v>4.3345709600097804</v>
      </c>
      <c r="C23" s="1">
        <v>3.2921824023328501</v>
      </c>
      <c r="D23" s="1">
        <v>6.5740648494186296</v>
      </c>
    </row>
    <row r="24" spans="1:4" ht="15" thickBot="1" x14ac:dyDescent="0.35">
      <c r="A24" s="1">
        <v>15</v>
      </c>
      <c r="B24" s="1">
        <v>4.6136630604206896</v>
      </c>
      <c r="C24" s="1">
        <v>4.35390731122025</v>
      </c>
      <c r="D24" s="1">
        <v>4.80759475782338</v>
      </c>
    </row>
    <row r="25" spans="1:4" ht="15" thickBot="1" x14ac:dyDescent="0.35">
      <c r="A25" s="1">
        <v>16</v>
      </c>
      <c r="B25" s="1">
        <v>5.1073199699901801</v>
      </c>
      <c r="C25" s="1">
        <v>4.3092496647507801</v>
      </c>
      <c r="D25" s="1">
        <v>5.4324325100167501</v>
      </c>
    </row>
    <row r="26" spans="1:4" ht="15" thickBot="1" x14ac:dyDescent="0.35">
      <c r="A26" s="1">
        <v>23</v>
      </c>
      <c r="B26" s="1">
        <v>5.0270646948640296</v>
      </c>
      <c r="C26" s="1">
        <v>4.4607832171631303</v>
      </c>
      <c r="D26" s="1">
        <v>3.9544532159957599</v>
      </c>
    </row>
    <row r="27" spans="1:4" ht="15" thickBot="1" x14ac:dyDescent="0.35">
      <c r="A27" s="1">
        <v>24</v>
      </c>
      <c r="B27" s="1">
        <v>4.2840683501938601</v>
      </c>
      <c r="C27" s="1">
        <v>5.6516805816163798</v>
      </c>
      <c r="D27" s="1">
        <v>4.2966089030374501</v>
      </c>
    </row>
    <row r="28" spans="1:4" ht="15" thickBot="1" x14ac:dyDescent="0.35">
      <c r="A28" s="1">
        <v>10</v>
      </c>
      <c r="B28" s="1">
        <v>6.1313728045889802</v>
      </c>
      <c r="C28" s="1">
        <v>3.8679601292799801</v>
      </c>
      <c r="D28" s="1">
        <v>6.5611338497012204</v>
      </c>
    </row>
    <row r="29" spans="1:4" ht="15" thickBot="1" x14ac:dyDescent="0.35">
      <c r="A29" s="1">
        <v>9</v>
      </c>
      <c r="B29" s="1">
        <v>4.24818757151718</v>
      </c>
      <c r="C29" s="1">
        <v>5.9145617750074004</v>
      </c>
      <c r="D29" s="1">
        <v>4.4045525001373997</v>
      </c>
    </row>
    <row r="30" spans="1:4" ht="15" thickBot="1" x14ac:dyDescent="0.35">
      <c r="A30" s="1">
        <v>2</v>
      </c>
      <c r="B30" s="1">
        <v>4.8517438167318199</v>
      </c>
      <c r="C30" s="1">
        <v>5.1246540291558196</v>
      </c>
      <c r="D30" s="1">
        <v>7.5945052197245202</v>
      </c>
    </row>
    <row r="31" spans="1:4" ht="15" thickBot="1" x14ac:dyDescent="0.35">
      <c r="A31" s="1">
        <v>1</v>
      </c>
      <c r="B31" s="1">
        <v>4.1470318024440704</v>
      </c>
      <c r="C31" s="1">
        <v>4.5289447253820603</v>
      </c>
      <c r="D31" s="1">
        <v>4.6086893002340199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22</v>
      </c>
      <c r="B2" s="1">
        <v>4.4904761904761896</v>
      </c>
      <c r="C2" s="1">
        <v>4.3075268817204302</v>
      </c>
      <c r="D2" s="1">
        <v>5.0753098188751196</v>
      </c>
    </row>
    <row r="3" spans="1:4" ht="15" thickBot="1" x14ac:dyDescent="0.35">
      <c r="A3" s="1">
        <v>21</v>
      </c>
      <c r="B3" s="1">
        <v>4.4904761904761896</v>
      </c>
      <c r="C3" s="1">
        <v>5.7586872586872504</v>
      </c>
      <c r="D3" s="1">
        <v>3.94246353322528</v>
      </c>
    </row>
    <row r="4" spans="1:4" ht="15" thickBot="1" x14ac:dyDescent="0.35">
      <c r="A4" s="1">
        <v>12</v>
      </c>
      <c r="B4" s="1">
        <v>6.6892361111111098</v>
      </c>
      <c r="C4" s="1">
        <v>5.7586872586872504</v>
      </c>
      <c r="D4" s="1">
        <v>5.0753098188751196</v>
      </c>
    </row>
    <row r="5" spans="1:4" ht="15" thickBot="1" x14ac:dyDescent="0.35">
      <c r="A5" s="1">
        <v>11</v>
      </c>
      <c r="B5" s="1">
        <v>3.68427230046948</v>
      </c>
      <c r="C5" s="1">
        <v>4.3075268817204302</v>
      </c>
      <c r="D5" s="1">
        <v>4.4530168150346103</v>
      </c>
    </row>
    <row r="6" spans="1:4" ht="15" thickBot="1" x14ac:dyDescent="0.35">
      <c r="A6" s="1">
        <v>6</v>
      </c>
      <c r="B6" s="1">
        <v>5.9325997248968303</v>
      </c>
      <c r="C6" s="1">
        <v>5.8067061143984198</v>
      </c>
      <c r="D6" s="1">
        <v>3.94246353322528</v>
      </c>
    </row>
    <row r="7" spans="1:4" ht="15" thickBot="1" x14ac:dyDescent="0.35">
      <c r="A7" s="1">
        <v>5</v>
      </c>
      <c r="B7" s="1">
        <v>5.9325997248968303</v>
      </c>
      <c r="C7" s="1">
        <v>4.3075268817204302</v>
      </c>
      <c r="D7" s="1">
        <v>4.4530168150346103</v>
      </c>
    </row>
    <row r="8" spans="1:4" ht="15" thickBot="1" x14ac:dyDescent="0.35">
      <c r="A8" s="1">
        <v>25</v>
      </c>
      <c r="B8" s="1">
        <v>6.6977964323189898</v>
      </c>
      <c r="C8" s="1">
        <v>4.3075268817204302</v>
      </c>
      <c r="D8" s="1">
        <v>4.8415178571428497</v>
      </c>
    </row>
    <row r="9" spans="1:4" ht="15" thickBot="1" x14ac:dyDescent="0.35">
      <c r="A9" s="1">
        <v>26</v>
      </c>
      <c r="B9" s="1">
        <v>3.68427230046948</v>
      </c>
      <c r="C9" s="1">
        <v>3.7057182705718201</v>
      </c>
      <c r="D9" s="1">
        <v>3.9915662650602401</v>
      </c>
    </row>
    <row r="10" spans="1:4" ht="15" thickBot="1" x14ac:dyDescent="0.35">
      <c r="A10" s="1">
        <v>17</v>
      </c>
      <c r="B10" s="1">
        <v>4.4904761904761896</v>
      </c>
      <c r="C10" s="1">
        <v>5.7586872586872504</v>
      </c>
      <c r="D10" s="1">
        <v>4.4530168150346103</v>
      </c>
    </row>
    <row r="11" spans="1:4" ht="15" thickBot="1" x14ac:dyDescent="0.35">
      <c r="A11" s="1">
        <v>18</v>
      </c>
      <c r="B11" s="1">
        <v>4.4904761904761896</v>
      </c>
      <c r="C11" s="1">
        <v>4.3075268817204302</v>
      </c>
      <c r="D11" s="1">
        <v>6.6956228956228898</v>
      </c>
    </row>
    <row r="12" spans="1:4" ht="15" thickBot="1" x14ac:dyDescent="0.35">
      <c r="A12" s="1">
        <v>20</v>
      </c>
      <c r="B12" s="1">
        <v>5.8192934782608603</v>
      </c>
      <c r="C12" s="1">
        <v>6.7902439024390198</v>
      </c>
      <c r="D12" s="1">
        <v>3.8358974358974298</v>
      </c>
    </row>
    <row r="13" spans="1:4" ht="15" thickBot="1" x14ac:dyDescent="0.35">
      <c r="A13" s="1">
        <v>19</v>
      </c>
      <c r="B13" s="1">
        <v>4.5956834532374096</v>
      </c>
      <c r="C13" s="1">
        <v>5.7586872586872504</v>
      </c>
      <c r="D13" s="1">
        <v>4.5298461538461501</v>
      </c>
    </row>
    <row r="14" spans="1:4" ht="15" thickBot="1" x14ac:dyDescent="0.35">
      <c r="A14" s="1">
        <v>8</v>
      </c>
      <c r="B14" s="1">
        <v>6.7176165803108798</v>
      </c>
      <c r="C14" s="1">
        <v>5.7733333333333299</v>
      </c>
      <c r="D14" s="1">
        <v>3.94246353322528</v>
      </c>
    </row>
    <row r="15" spans="1:4" ht="15" thickBot="1" x14ac:dyDescent="0.35">
      <c r="A15" s="1">
        <v>7</v>
      </c>
      <c r="B15" s="1">
        <v>4.4904761904761896</v>
      </c>
      <c r="C15" s="1">
        <v>4.3075268817204302</v>
      </c>
      <c r="D15" s="1">
        <v>5.0763274336283102</v>
      </c>
    </row>
    <row r="16" spans="1:4" ht="15" thickBot="1" x14ac:dyDescent="0.35">
      <c r="A16" s="1">
        <v>4</v>
      </c>
      <c r="B16" s="1">
        <v>6.7176165803108798</v>
      </c>
      <c r="C16" s="1">
        <v>6.9183445190156601</v>
      </c>
      <c r="D16" s="1">
        <v>4.5298461538461501</v>
      </c>
    </row>
    <row r="17" spans="1:4" ht="15" thickBot="1" x14ac:dyDescent="0.35">
      <c r="A17" s="1">
        <v>3</v>
      </c>
      <c r="B17" s="1">
        <v>6.7176165803108798</v>
      </c>
      <c r="C17" s="1">
        <v>5.8067061143984198</v>
      </c>
      <c r="D17" s="1">
        <v>3.9915662650602401</v>
      </c>
    </row>
    <row r="18" spans="1:4" ht="15" thickBot="1" x14ac:dyDescent="0.35">
      <c r="A18" s="1">
        <v>27</v>
      </c>
      <c r="B18" s="1">
        <v>4.5956834532374096</v>
      </c>
      <c r="C18" s="1">
        <v>4.3075268817204302</v>
      </c>
      <c r="D18" s="1">
        <v>4.2891869237217097</v>
      </c>
    </row>
    <row r="19" spans="1:4" ht="15" thickBot="1" x14ac:dyDescent="0.35">
      <c r="A19" s="1">
        <v>28</v>
      </c>
      <c r="B19" s="1">
        <v>4.4904761904761896</v>
      </c>
      <c r="C19" s="1">
        <v>6.8799368088467601</v>
      </c>
      <c r="D19" s="1">
        <v>4.4530168150346103</v>
      </c>
    </row>
    <row r="20" spans="1:4" ht="15" thickBot="1" x14ac:dyDescent="0.35">
      <c r="A20" s="1">
        <v>30</v>
      </c>
      <c r="B20" s="1">
        <v>4.5956834532374096</v>
      </c>
      <c r="C20" s="1">
        <v>3.7057182705718201</v>
      </c>
      <c r="D20" s="1">
        <v>4.4697554697554596</v>
      </c>
    </row>
    <row r="21" spans="1:4" ht="15" thickBot="1" x14ac:dyDescent="0.35">
      <c r="A21" s="1">
        <v>29</v>
      </c>
      <c r="B21" s="1">
        <v>4.4904761904761896</v>
      </c>
      <c r="C21" s="1">
        <v>4.3075268817204302</v>
      </c>
      <c r="D21" s="1">
        <v>3.9915662650602401</v>
      </c>
    </row>
    <row r="22" spans="1:4" ht="15" thickBot="1" x14ac:dyDescent="0.35">
      <c r="A22" s="1">
        <v>13</v>
      </c>
      <c r="B22" s="1">
        <v>3.68427230046948</v>
      </c>
      <c r="C22" s="1">
        <v>6.7902439024390198</v>
      </c>
      <c r="D22" s="1">
        <v>3.8092399403874802</v>
      </c>
    </row>
    <row r="23" spans="1:4" ht="15" thickBot="1" x14ac:dyDescent="0.35">
      <c r="A23" s="1">
        <v>14</v>
      </c>
      <c r="B23" s="1">
        <v>4.4904761904761896</v>
      </c>
      <c r="C23" s="1">
        <v>3.7057182705718201</v>
      </c>
      <c r="D23" s="1">
        <v>7.2654676258992801</v>
      </c>
    </row>
    <row r="24" spans="1:4" ht="15" thickBot="1" x14ac:dyDescent="0.35">
      <c r="A24" s="1">
        <v>15</v>
      </c>
      <c r="B24" s="1">
        <v>4.4904761904761896</v>
      </c>
      <c r="C24" s="1">
        <v>4.3075268817204302</v>
      </c>
      <c r="D24" s="1">
        <v>4.4697554697554596</v>
      </c>
    </row>
    <row r="25" spans="1:4" ht="15" thickBot="1" x14ac:dyDescent="0.35">
      <c r="A25" s="1">
        <v>16</v>
      </c>
      <c r="B25" s="1">
        <v>5.8192934782608603</v>
      </c>
      <c r="C25" s="1">
        <v>4.3461538461538396</v>
      </c>
      <c r="D25" s="1">
        <v>5.0763274336283102</v>
      </c>
    </row>
    <row r="26" spans="1:4" ht="15" thickBot="1" x14ac:dyDescent="0.35">
      <c r="A26" s="1">
        <v>23</v>
      </c>
      <c r="B26" s="1">
        <v>5.8192934782608603</v>
      </c>
      <c r="C26" s="1">
        <v>4.7489177489177399</v>
      </c>
      <c r="D26" s="1">
        <v>3.9223181257706501</v>
      </c>
    </row>
    <row r="27" spans="1:4" ht="15" thickBot="1" x14ac:dyDescent="0.35">
      <c r="A27" s="1">
        <v>24</v>
      </c>
      <c r="B27" s="1">
        <v>4.5141242937853097</v>
      </c>
      <c r="C27" s="1">
        <v>5.7586872586872504</v>
      </c>
      <c r="D27" s="1">
        <v>3.94246353322528</v>
      </c>
    </row>
    <row r="28" spans="1:4" ht="15" thickBot="1" x14ac:dyDescent="0.35">
      <c r="A28" s="1">
        <v>10</v>
      </c>
      <c r="B28" s="1">
        <v>6.6892361111111098</v>
      </c>
      <c r="C28" s="1">
        <v>4.3075268817204302</v>
      </c>
      <c r="D28" s="1">
        <v>6.5819165378670696</v>
      </c>
    </row>
    <row r="29" spans="1:4" ht="15" thickBot="1" x14ac:dyDescent="0.35">
      <c r="A29" s="1">
        <v>9</v>
      </c>
      <c r="B29" s="1">
        <v>4.4904761904761896</v>
      </c>
      <c r="C29" s="1">
        <v>6.7902439024390198</v>
      </c>
      <c r="D29" s="1">
        <v>3.94246353322528</v>
      </c>
    </row>
    <row r="30" spans="1:4" ht="15" thickBot="1" x14ac:dyDescent="0.35">
      <c r="A30" s="1">
        <v>2</v>
      </c>
      <c r="B30" s="1">
        <v>5.9325997248968303</v>
      </c>
      <c r="C30" s="1">
        <v>5.8067061143984198</v>
      </c>
      <c r="D30" s="1">
        <v>7.1935828877005301</v>
      </c>
    </row>
    <row r="31" spans="1:4" ht="15" thickBot="1" x14ac:dyDescent="0.35">
      <c r="A31" s="1">
        <v>1</v>
      </c>
      <c r="B31" s="1">
        <v>4.4904761904761896</v>
      </c>
      <c r="C31" s="1">
        <v>4.3075268817204302</v>
      </c>
      <c r="D31" s="1">
        <v>4.4530168150346103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22</v>
      </c>
      <c r="B2" s="1">
        <v>4.1869626000000002</v>
      </c>
      <c r="C2" s="1">
        <v>3.0723498</v>
      </c>
      <c r="D2" s="1">
        <v>5.5063240000000002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21</v>
      </c>
      <c r="B3" s="1">
        <v>3.1260324000000002</v>
      </c>
      <c r="C3" s="1">
        <v>4.1667439999999996</v>
      </c>
      <c r="D3" s="1">
        <v>3.2953066999999998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12</v>
      </c>
      <c r="B4" s="1">
        <v>6.0587195999999999</v>
      </c>
      <c r="C4" s="1">
        <v>5.1367929999999999</v>
      </c>
      <c r="D4" s="1">
        <v>5.1891327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</v>
      </c>
      <c r="B5" s="1">
        <v>3.0741258</v>
      </c>
      <c r="C5" s="1">
        <v>3.0316114000000001</v>
      </c>
      <c r="D5" s="1">
        <v>4.9138713000000003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6</v>
      </c>
      <c r="B6" s="1">
        <v>4.0858983999999996</v>
      </c>
      <c r="C6" s="1">
        <v>4.0707563999999996</v>
      </c>
      <c r="D6" s="1">
        <v>4.0373653999999997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5</v>
      </c>
      <c r="B7" s="1">
        <v>4.1020617000000001</v>
      </c>
      <c r="C7" s="1">
        <v>4.1490309999999999</v>
      </c>
      <c r="D7" s="1">
        <v>4.3870250000000004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25</v>
      </c>
      <c r="B8" s="1">
        <v>5.9338392999999998</v>
      </c>
      <c r="C8" s="1">
        <v>4.1631749999999998</v>
      </c>
      <c r="D8" s="1">
        <v>5.2156105000000004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26</v>
      </c>
      <c r="B9" s="1">
        <v>3.0987884999999999</v>
      </c>
      <c r="C9" s="1">
        <v>3.0114717</v>
      </c>
      <c r="D9" s="1">
        <v>4.1395483000000004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17</v>
      </c>
      <c r="B10" s="1">
        <v>4.1237135</v>
      </c>
      <c r="C10" s="1">
        <v>5.0376810000000001</v>
      </c>
      <c r="D10" s="1">
        <v>4.4325112999999998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18</v>
      </c>
      <c r="B11" s="1">
        <v>4.1188399999999996</v>
      </c>
      <c r="C11" s="1">
        <v>4.1276700000000002</v>
      </c>
      <c r="D11" s="1">
        <v>5.0791725999999997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20</v>
      </c>
      <c r="B12" s="1">
        <v>4.0065974999999998</v>
      </c>
      <c r="C12" s="1">
        <v>5.0549749999999998</v>
      </c>
      <c r="D12" s="1">
        <v>2.8101558999999998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19</v>
      </c>
      <c r="B13" s="1">
        <v>4.1327550000000004</v>
      </c>
      <c r="C13" s="1">
        <v>4.9431240000000001</v>
      </c>
      <c r="D13" s="1">
        <v>4.5969600000000002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8</v>
      </c>
      <c r="B14" s="1">
        <v>5.0052750000000001</v>
      </c>
      <c r="C14" s="1">
        <v>4.0667676999999998</v>
      </c>
      <c r="D14" s="1">
        <v>3.8697457000000002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7</v>
      </c>
      <c r="B15" s="1">
        <v>4.1316030000000001</v>
      </c>
      <c r="C15" s="1">
        <v>3.1059977999999999</v>
      </c>
      <c r="D15" s="1">
        <v>5.7683679999999997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4</v>
      </c>
      <c r="B16" s="1">
        <v>6.0539082999999998</v>
      </c>
      <c r="C16" s="1">
        <v>6.0565457</v>
      </c>
      <c r="D16" s="1">
        <v>3.9144842999999998</v>
      </c>
    </row>
    <row r="17" spans="1:4" ht="15" thickBot="1" x14ac:dyDescent="0.35">
      <c r="A17" s="1">
        <v>3</v>
      </c>
      <c r="B17" s="1">
        <v>5.1196910000000004</v>
      </c>
      <c r="C17" s="1">
        <v>3.9863035999999998</v>
      </c>
      <c r="D17" s="1">
        <v>3.4842007000000002</v>
      </c>
    </row>
    <row r="18" spans="1:4" ht="15" thickBot="1" x14ac:dyDescent="0.35">
      <c r="A18" s="1">
        <v>27</v>
      </c>
      <c r="B18" s="1">
        <v>4.1176567000000004</v>
      </c>
      <c r="C18" s="1">
        <v>3.1109811999999999</v>
      </c>
      <c r="D18" s="1">
        <v>4.7174325000000001</v>
      </c>
    </row>
    <row r="19" spans="1:4" ht="15" thickBot="1" x14ac:dyDescent="0.35">
      <c r="A19" s="1">
        <v>28</v>
      </c>
      <c r="B19" s="1">
        <v>3.0339133999999999</v>
      </c>
      <c r="C19" s="1">
        <v>6.1506160000000003</v>
      </c>
      <c r="D19" s="1">
        <v>4.392404</v>
      </c>
    </row>
    <row r="20" spans="1:4" ht="15" thickBot="1" x14ac:dyDescent="0.35">
      <c r="A20" s="1">
        <v>30</v>
      </c>
      <c r="B20" s="1">
        <v>4.0510970000000004</v>
      </c>
      <c r="C20" s="1">
        <v>3.0077950000000002</v>
      </c>
      <c r="D20" s="1">
        <v>5.0345680000000002</v>
      </c>
    </row>
    <row r="21" spans="1:4" ht="15" thickBot="1" x14ac:dyDescent="0.35">
      <c r="A21" s="1">
        <v>29</v>
      </c>
      <c r="B21" s="1">
        <v>2.9850903</v>
      </c>
      <c r="C21" s="1">
        <v>3.0126488</v>
      </c>
      <c r="D21" s="1">
        <v>4.0328350000000004</v>
      </c>
    </row>
    <row r="22" spans="1:4" ht="15" thickBot="1" x14ac:dyDescent="0.35">
      <c r="A22" s="1">
        <v>13</v>
      </c>
      <c r="B22" s="1">
        <v>3.1166230000000001</v>
      </c>
      <c r="C22" s="1">
        <v>5.0379820000000004</v>
      </c>
      <c r="D22" s="1">
        <v>3.8228023000000002</v>
      </c>
    </row>
    <row r="23" spans="1:4" ht="15" thickBot="1" x14ac:dyDescent="0.35">
      <c r="A23" s="1">
        <v>14</v>
      </c>
      <c r="B23" s="1">
        <v>4.1090574000000002</v>
      </c>
      <c r="C23" s="1">
        <v>3.0116909999999999</v>
      </c>
      <c r="D23" s="1">
        <v>6.8549986000000001</v>
      </c>
    </row>
    <row r="24" spans="1:4" ht="15" thickBot="1" x14ac:dyDescent="0.35">
      <c r="A24" s="1">
        <v>15</v>
      </c>
      <c r="B24" s="1">
        <v>4.1034826999999998</v>
      </c>
      <c r="C24" s="1">
        <v>4.1361885000000003</v>
      </c>
      <c r="D24" s="1">
        <v>3.8609361999999998</v>
      </c>
    </row>
    <row r="25" spans="1:4" ht="15" thickBot="1" x14ac:dyDescent="0.35">
      <c r="A25" s="1">
        <v>16</v>
      </c>
      <c r="B25" s="1">
        <v>4.1371416999999999</v>
      </c>
      <c r="C25" s="1">
        <v>4.0643539999999998</v>
      </c>
      <c r="D25" s="1">
        <v>5.5612655000000002</v>
      </c>
    </row>
    <row r="26" spans="1:4" ht="15" thickBot="1" x14ac:dyDescent="0.35">
      <c r="A26" s="1">
        <v>23</v>
      </c>
      <c r="B26" s="1">
        <v>4.1015515000000002</v>
      </c>
      <c r="C26" s="1">
        <v>4.057067</v>
      </c>
      <c r="D26" s="1">
        <v>3.7022075999999999</v>
      </c>
    </row>
    <row r="27" spans="1:4" ht="15" thickBot="1" x14ac:dyDescent="0.35">
      <c r="A27" s="1">
        <v>24</v>
      </c>
      <c r="B27" s="1">
        <v>4.1091040000000003</v>
      </c>
      <c r="C27" s="1">
        <v>5.0758324000000004</v>
      </c>
      <c r="D27" s="1">
        <v>4.1939609999999998</v>
      </c>
    </row>
    <row r="28" spans="1:4" ht="15" thickBot="1" x14ac:dyDescent="0.35">
      <c r="A28" s="1">
        <v>10</v>
      </c>
      <c r="B28" s="1">
        <v>4.9615153999999997</v>
      </c>
      <c r="C28" s="1">
        <v>3.1015223999999999</v>
      </c>
      <c r="D28" s="1">
        <v>6.3401759999999996</v>
      </c>
    </row>
    <row r="29" spans="1:4" ht="15" thickBot="1" x14ac:dyDescent="0.35">
      <c r="A29" s="1">
        <v>9</v>
      </c>
      <c r="B29" s="1">
        <v>4.1050285999999998</v>
      </c>
      <c r="C29" s="1">
        <v>5.0774508000000003</v>
      </c>
      <c r="D29" s="1">
        <v>3.8533892999999999</v>
      </c>
    </row>
    <row r="30" spans="1:4" ht="15" thickBot="1" x14ac:dyDescent="0.35">
      <c r="A30" s="1">
        <v>2</v>
      </c>
      <c r="B30" s="1">
        <v>4.0451490000000003</v>
      </c>
      <c r="C30" s="1">
        <v>4.2217975000000001</v>
      </c>
      <c r="D30" s="1">
        <v>7.1511509999999996</v>
      </c>
    </row>
    <row r="31" spans="1:4" ht="15" thickBot="1" x14ac:dyDescent="0.35">
      <c r="A31" s="1">
        <v>1</v>
      </c>
      <c r="B31" s="1">
        <v>3.0854783000000001</v>
      </c>
      <c r="C31" s="1">
        <v>4.0924649999999998</v>
      </c>
      <c r="D31" s="1">
        <v>4.734445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2024-08-19T16:42:34Z</dcterms:modified>
</cp:coreProperties>
</file>