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77E37B67-1126-46CA-8AC4-CE8A7C06354B}" xr6:coauthVersionLast="47" xr6:coauthVersionMax="47" xr10:uidLastSave="{00000000-0000-0000-0000-000000000000}"/>
  <bookViews>
    <workbookView xWindow="-108" yWindow="-108" windowWidth="23256" windowHeight="12456" tabRatio="829" activeTab="1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A94" i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AL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M33" i="1"/>
  <c r="K14" i="1"/>
  <c r="K5" i="1"/>
  <c r="K28" i="1"/>
  <c r="Y14" i="1"/>
  <c r="W26" i="1"/>
  <c r="X31" i="1"/>
  <c r="L15" i="1"/>
  <c r="W31" i="1"/>
  <c r="L27" i="1"/>
  <c r="W25" i="1"/>
  <c r="L33" i="1"/>
  <c r="X32" i="1"/>
  <c r="L20" i="1"/>
  <c r="Y13" i="1"/>
  <c r="X20" i="1"/>
  <c r="K32" i="1"/>
  <c r="K2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K18" i="1"/>
  <c r="X12" i="1"/>
  <c r="M11" i="1"/>
  <c r="Y9" i="1"/>
  <c r="X8" i="1"/>
  <c r="K7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K10" i="1"/>
  <c r="X7" i="1"/>
  <c r="K6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K16" i="1"/>
  <c r="X13" i="1"/>
  <c r="K12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Y16" i="1"/>
  <c r="L16" i="1"/>
  <c r="Y10" i="1"/>
  <c r="L10" i="1"/>
  <c r="Y4" i="1"/>
  <c r="L4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AK94" i="1"/>
  <c r="AP94" i="1" s="1"/>
  <c r="X94" i="1"/>
  <c r="AC94" i="1" s="1"/>
  <c r="AG93" i="1"/>
  <c r="AM93" i="1"/>
  <c r="AO93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V80" i="1"/>
  <c r="W85" i="1"/>
  <c r="W92" i="1"/>
  <c r="W84" i="1"/>
  <c r="W86" i="1"/>
  <c r="V79" i="1"/>
  <c r="V81" i="1"/>
  <c r="V78" i="1"/>
  <c r="V82" i="1"/>
  <c r="W87" i="1"/>
  <c r="AG90" i="1"/>
  <c r="AG92" i="1"/>
  <c r="AG88" i="1"/>
  <c r="AG89" i="1"/>
  <c r="AG91" i="1"/>
  <c r="AF82" i="1"/>
  <c r="AG86" i="1"/>
  <c r="AG85" i="1"/>
  <c r="AG87" i="1"/>
  <c r="AF79" i="1"/>
  <c r="AF81" i="1"/>
  <c r="AF78" i="1"/>
  <c r="AG84" i="1"/>
  <c r="AF80" i="1"/>
  <c r="AF83" i="1"/>
  <c r="W90" i="1"/>
  <c r="W89" i="1"/>
  <c r="AK93" i="1" l="1"/>
  <c r="AP93" i="1" s="1"/>
  <c r="X93" i="1"/>
  <c r="AC93" i="1" s="1"/>
  <c r="AK89" i="1"/>
  <c r="AP89" i="1" s="1"/>
  <c r="X89" i="1"/>
  <c r="AC89" i="1" s="1"/>
  <c r="AK91" i="1"/>
  <c r="AP91" i="1" s="1"/>
  <c r="X92" i="1"/>
  <c r="AC92" i="1" s="1"/>
  <c r="AK90" i="1"/>
  <c r="AP90" i="1" s="1"/>
  <c r="X91" i="1"/>
  <c r="AC91" i="1" s="1"/>
  <c r="AK92" i="1"/>
  <c r="AP92" i="1" s="1"/>
  <c r="X90" i="1"/>
  <c r="AC90" i="1" s="1"/>
  <c r="AK86" i="1"/>
  <c r="AP86" i="1" s="1"/>
  <c r="AK85" i="1"/>
  <c r="AP85" i="1" s="1"/>
  <c r="AK84" i="1"/>
  <c r="AP84" i="1" s="1"/>
  <c r="X88" i="1"/>
  <c r="AC88" i="1" s="1"/>
  <c r="X87" i="1"/>
  <c r="AC87" i="1" s="1"/>
  <c r="X86" i="1"/>
  <c r="AC86" i="1" s="1"/>
  <c r="AK88" i="1"/>
  <c r="AP88" i="1" s="1"/>
  <c r="AK87" i="1"/>
  <c r="AP87" i="1" s="1"/>
  <c r="X85" i="1"/>
  <c r="AC85" i="1" s="1"/>
  <c r="X84" i="1"/>
  <c r="AC84" i="1" s="1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X79" i="1"/>
  <c r="AC79" i="1" s="1"/>
  <c r="AK82" i="1"/>
  <c r="AP82" i="1" s="1"/>
  <c r="X81" i="1"/>
  <c r="AC81" i="1" s="1"/>
  <c r="AK83" i="1"/>
  <c r="AP83" i="1" s="1"/>
  <c r="AK81" i="1"/>
  <c r="AP81" i="1" s="1"/>
  <c r="AK80" i="1"/>
  <c r="AP80" i="1" s="1"/>
  <c r="AK79" i="1"/>
  <c r="AP79" i="1" s="1"/>
  <c r="AK78" i="1"/>
  <c r="AP78" i="1" s="1"/>
  <c r="X83" i="1"/>
  <c r="AC83" i="1" s="1"/>
  <c r="X82" i="1"/>
  <c r="AC82" i="1" s="1"/>
  <c r="X80" i="1"/>
  <c r="AC80" i="1" s="1"/>
</calcChain>
</file>

<file path=xl/sharedStrings.xml><?xml version="1.0" encoding="utf-8"?>
<sst xmlns="http://schemas.openxmlformats.org/spreadsheetml/2006/main" count="595" uniqueCount="204">
  <si>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</si>
  <si>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</si>
  <si>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</si>
  <si>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</si>
  <si>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</si>
  <si>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</si>
  <si>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</si>
  <si>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</si>
  <si>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</si>
  <si>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</si>
  <si>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</si>
  <si>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</si>
  <si>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</si>
  <si>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</si>
  <si>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</si>
  <si>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</si>
  <si>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</si>
  <si>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</si>
  <si>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</si>
  <si>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</si>
  <si>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</si>
  <si>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</si>
  <si>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</si>
  <si>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</si>
  <si>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</si>
  <si>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</si>
  <si>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</si>
  <si>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</si>
  <si>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</si>
  <si>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</si>
  <si>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</si>
  <si>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</si>
  <si>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</si>
  <si>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</si>
  <si>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</si>
  <si>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</si>
  <si>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</si>
  <si>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</si>
  <si>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</si>
  <si>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</si>
  <si>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</si>
  <si>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</si>
  <si>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</si>
  <si>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</si>
  <si>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</si>
  <si>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</si>
  <si>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</si>
  <si>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</si>
  <si>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</si>
  <si>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</si>
  <si>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</si>
  <si>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</si>
  <si>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</si>
  <si>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</si>
  <si>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</si>
  <si>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</si>
  <si>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</si>
  <si>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</si>
  <si>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</si>
  <si>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</si>
  <si>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</si>
  <si>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</si>
  <si>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</si>
  <si>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</si>
  <si>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</si>
  <si>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</si>
  <si>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</si>
  <si>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</si>
  <si>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</si>
  <si>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</si>
  <si>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</si>
  <si>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</si>
  <si>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</si>
  <si>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</si>
  <si>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</si>
  <si>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</si>
  <si>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</si>
  <si>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</si>
  <si>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</si>
  <si>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</si>
  <si>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</si>
  <si>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</si>
  <si>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</si>
  <si>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</si>
  <si>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</si>
  <si>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</si>
  <si>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</si>
  <si>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</si>
  <si>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</si>
  <si>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</si>
  <si>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</si>
  <si>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</si>
  <si>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</si>
  <si>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</si>
  <si>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</si>
  <si>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</si>
  <si>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</si>
  <si>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</si>
  <si>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</si>
  <si>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</si>
  <si>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</si>
  <si>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</si>
  <si>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</si>
  <si>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</si>
  <si>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</si>
  <si>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</si>
  <si>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</si>
  <si>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</si>
  <si>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</si>
  <si>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</si>
  <si>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</si>
  <si>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</si>
  <si>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</si>
  <si>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</si>
  <si>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</si>
  <si>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</si>
  <si>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</si>
  <si>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</si>
  <si>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</si>
  <si>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</si>
  <si>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</si>
  <si>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</si>
  <si>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</si>
  <si>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</si>
  <si>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</si>
  <si>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</si>
  <si>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</si>
  <si>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</si>
  <si>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</si>
  <si>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</si>
  <si>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</si>
  <si>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</si>
  <si>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</si>
  <si>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Player</t>
  </si>
  <si>
    <t>LAD</t>
  </si>
  <si>
    <t>NYM</t>
  </si>
  <si>
    <t>SEA</t>
  </si>
  <si>
    <t>TEX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</si>
  <si>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</si>
  <si>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</si>
  <si>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</si>
  <si>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</si>
  <si>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</si>
  <si>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</si>
  <si>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</si>
  <si>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</si>
  <si>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</si>
  <si>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</si>
  <si>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</si>
  <si>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</si>
  <si>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</si>
  <si>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</si>
  <si>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BOS</t>
  </si>
  <si>
    <t>BAL</t>
  </si>
  <si>
    <t>ARI</t>
  </si>
  <si>
    <t>CIN</t>
  </si>
  <si>
    <t>HOU</t>
  </si>
  <si>
    <t>KC</t>
  </si>
  <si>
    <t>LAA</t>
  </si>
  <si>
    <t>MIA</t>
  </si>
  <si>
    <t>PIT</t>
  </si>
  <si>
    <t>SD</t>
  </si>
  <si>
    <t>TOR</t>
  </si>
  <si>
    <t>KCR</t>
  </si>
  <si>
    <t>TBR</t>
  </si>
  <si>
    <t>CHW</t>
  </si>
  <si>
    <t>SDP</t>
  </si>
  <si>
    <t>OAK</t>
  </si>
  <si>
    <t>SFG</t>
  </si>
  <si>
    <t>-155</t>
  </si>
  <si>
    <t>+130</t>
  </si>
  <si>
    <t>+145</t>
  </si>
  <si>
    <t>-175</t>
  </si>
  <si>
    <t>UNLISTED</t>
  </si>
  <si>
    <t>Trevor Rogers</t>
  </si>
  <si>
    <t>Tanner Houck</t>
  </si>
  <si>
    <t>Jonathan Cannon</t>
  </si>
  <si>
    <t>Yusei Kikuchi</t>
  </si>
  <si>
    <t>Seth Lugo</t>
  </si>
  <si>
    <t>Carson Fulmer</t>
  </si>
  <si>
    <t>Gavin Stone</t>
  </si>
  <si>
    <t>Zebby Matthews</t>
  </si>
  <si>
    <t>David Peterson</t>
  </si>
  <si>
    <t>Joe Boyle</t>
  </si>
  <si>
    <t>Luis Ortiz</t>
  </si>
  <si>
    <t>Michael King</t>
  </si>
  <si>
    <t>Bryan Woo</t>
  </si>
  <si>
    <t>Kyle Harrison</t>
  </si>
  <si>
    <t>Taj Bradley</t>
  </si>
  <si>
    <t>Dane Dunning</t>
  </si>
  <si>
    <t>Kevin Gausman</t>
  </si>
  <si>
    <t>Brandon Pfaadt</t>
  </si>
  <si>
    <t>Unlisted</t>
  </si>
  <si>
    <t>1st Game</t>
  </si>
  <si>
    <t>-205</t>
  </si>
  <si>
    <t>+170</t>
  </si>
  <si>
    <t>+135</t>
  </si>
  <si>
    <t>+200</t>
  </si>
  <si>
    <t>-240</t>
  </si>
  <si>
    <t>+125</t>
  </si>
  <si>
    <t>-150</t>
  </si>
  <si>
    <t>-160</t>
  </si>
  <si>
    <t>-130</t>
  </si>
  <si>
    <t>+110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</si>
</sst>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1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4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opLeftCell="K57" zoomScale="80" zoomScaleNormal="80" workbookViewId="0">
      <selection activeCell="AB82" sqref="AB8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154</v>
      </c>
      <c r="B2" t="s">
        <v>159</v>
      </c>
      <c r="C2" s="5">
        <f>RF!B2</f>
        <v>6.54</v>
      </c>
      <c r="D2" s="5">
        <f>LR!B2</f>
        <v>6.5163414285956396</v>
      </c>
      <c r="E2" s="5">
        <f>Adaboost!B2</f>
        <v>6.7590497737556499</v>
      </c>
      <c r="F2" s="5">
        <f>XGBR!B2</f>
        <v>6.0541387000000002</v>
      </c>
      <c r="G2" s="5">
        <f>Huber!B2</f>
        <v>6.2549110955778398</v>
      </c>
      <c r="H2" s="5">
        <f>BayesRidge!B2</f>
        <v>6.5144419914074199</v>
      </c>
      <c r="I2" s="5">
        <f>Elastic!B2</f>
        <v>5.89819099530387</v>
      </c>
      <c r="J2" s="5">
        <f>GBR!B2</f>
        <v>6.1724864037687999</v>
      </c>
      <c r="K2" s="6">
        <f t="shared" ref="K2:K24" si="0">AVERAGE(C2:J2,B39)</f>
        <v>6.3519579845650336</v>
      </c>
      <c r="L2">
        <f>MAX(C2:J2)</f>
        <v>6.7590497737556499</v>
      </c>
      <c r="M2">
        <f>MIN(C2:J2)</f>
        <v>5.89819099530387</v>
      </c>
      <c r="N2">
        <v>6.7</v>
      </c>
      <c r="O2" s="5">
        <f>RF!C2</f>
        <v>4.0599999999999996</v>
      </c>
      <c r="P2" s="5">
        <f>LR!C2</f>
        <v>4.5867763145508702</v>
      </c>
      <c r="Q2" s="5">
        <f>Adaboost!C2</f>
        <v>4.4278215223097099</v>
      </c>
      <c r="R2" s="5">
        <f>XGBR!C2</f>
        <v>4.1153779999999998</v>
      </c>
      <c r="S2" s="5">
        <f>Huber!C2</f>
        <v>4.3054095950792703</v>
      </c>
      <c r="T2" s="5">
        <f>BayesRidge!C2</f>
        <v>4.5875090843940596</v>
      </c>
      <c r="U2" s="5">
        <f>Elastic!C2</f>
        <v>4.6119091812180804</v>
      </c>
      <c r="V2" s="5">
        <f>GBR!C2</f>
        <v>4.1567193176014596</v>
      </c>
      <c r="W2" s="6">
        <f t="shared" ref="W2:W35" si="1">AVERAGE(O2:V2,C39)</f>
        <v>4.3825047245963038</v>
      </c>
      <c r="X2" s="6">
        <f>MAX(O2:V2)</f>
        <v>4.6119091812180804</v>
      </c>
      <c r="Y2" s="6">
        <f>MIN(O2:V2)</f>
        <v>4.0599999999999996</v>
      </c>
      <c r="Z2">
        <v>4.55</v>
      </c>
      <c r="AA2" s="6">
        <f>MAX(L2,M2,X3,Y3)-MIN(L3,M3,X2,Y2)</f>
        <v>3.68402517375565</v>
      </c>
      <c r="AB2" s="6">
        <f>MIN(L2,M2,X3,Y3)-MAX(L3,M3,X2,Y2)</f>
        <v>0.35041630769230991</v>
      </c>
      <c r="AC2" s="6"/>
      <c r="AE2" t="s">
        <v>191</v>
      </c>
      <c r="AF2" s="6">
        <f>RF!D2</f>
        <v>5.86</v>
      </c>
      <c r="AG2" s="6">
        <f>LR!D2</f>
        <v>5.64850694007293</v>
      </c>
      <c r="AH2" s="6">
        <f>Adaboost!D2</f>
        <v>4.9543094496365496</v>
      </c>
      <c r="AI2" s="6">
        <f>XGBR!D2</f>
        <v>5.2247050000000002</v>
      </c>
      <c r="AJ2" s="6">
        <f>Huber!D2</f>
        <v>5.6761904836924799</v>
      </c>
      <c r="AK2" s="6">
        <f>BayesRidge!D2</f>
        <v>5.6449097318120902</v>
      </c>
      <c r="AL2" s="6">
        <f>Elastic!D2</f>
        <v>5.2647475357057996</v>
      </c>
      <c r="AM2" s="6">
        <f>GBR!D2</f>
        <v>5.7440105994893003</v>
      </c>
      <c r="AN2" s="6">
        <f>AVERAGE(AF2:AM2,Neural!D2)</f>
        <v>5.52914147982339</v>
      </c>
      <c r="AO2" s="6">
        <f>MAX(AF2:AM2,Neural!D2)</f>
        <v>5.86</v>
      </c>
      <c r="AP2" s="6">
        <f>MIN(AF2:AM2,Neural!D2)</f>
        <v>4.9543094496365496</v>
      </c>
    </row>
    <row r="3" spans="1:42" ht="15" thickBot="1" x14ac:dyDescent="0.35">
      <c r="A3" t="s">
        <v>159</v>
      </c>
      <c r="B3" t="s">
        <v>154</v>
      </c>
      <c r="C3" s="5">
        <f>RF!B3</f>
        <v>4</v>
      </c>
      <c r="D3" s="5">
        <f>LR!B3</f>
        <v>4.2037249757943496</v>
      </c>
      <c r="E3" s="5">
        <f>Adaboost!B3</f>
        <v>4.6298076923076898</v>
      </c>
      <c r="F3" s="5">
        <f>XGBR!B3</f>
        <v>3.0750245999999999</v>
      </c>
      <c r="G3" s="5">
        <f>Huber!B3</f>
        <v>3.9035006194297202</v>
      </c>
      <c r="H3" s="5">
        <f>BayesRidge!B3</f>
        <v>4.2007249213518802</v>
      </c>
      <c r="I3" s="5">
        <f>Elastic!B3</f>
        <v>4.3460672073342197</v>
      </c>
      <c r="J3" s="5">
        <f>GBR!B3</f>
        <v>4.1111845754443204</v>
      </c>
      <c r="K3" s="6">
        <f t="shared" si="0"/>
        <v>4.074182982329555</v>
      </c>
      <c r="L3">
        <f t="shared" ref="L3:L35" si="2">MAX(C3:J3)</f>
        <v>4.6298076923076898</v>
      </c>
      <c r="M3">
        <f t="shared" ref="M3:M35" si="3">MIN(C3:J3)</f>
        <v>3.0750245999999999</v>
      </c>
      <c r="N3">
        <v>4.0999999999999996</v>
      </c>
      <c r="O3" s="5">
        <f>RF!C3</f>
        <v>5.0999999999999996</v>
      </c>
      <c r="P3" s="5">
        <f>LR!C3</f>
        <v>5.4094545984202203</v>
      </c>
      <c r="Q3" s="5">
        <f>Adaboost!C3</f>
        <v>5.6851145038167896</v>
      </c>
      <c r="R3" s="5">
        <f>XGBR!C3</f>
        <v>4.9802239999999998</v>
      </c>
      <c r="S3" s="5">
        <f>Huber!C3</f>
        <v>5.1574958409446801</v>
      </c>
      <c r="T3" s="5">
        <f>BayesRidge!C3</f>
        <v>5.4093898410767203</v>
      </c>
      <c r="U3" s="5">
        <f>Elastic!C3</f>
        <v>5.1905361264845604</v>
      </c>
      <c r="V3" s="5">
        <f>GBR!C3</f>
        <v>5.1415086465188997</v>
      </c>
      <c r="W3" s="6">
        <f t="shared" si="1"/>
        <v>5.2729687573306556</v>
      </c>
      <c r="X3" s="6">
        <f t="shared" ref="X3:X35" si="4">MAX(O3:V3)</f>
        <v>5.6851145038167896</v>
      </c>
      <c r="Y3" s="6">
        <f t="shared" ref="Y3:Y35" si="5">MIN(O3:V3)</f>
        <v>4.9802239999999998</v>
      </c>
      <c r="Z3">
        <v>5.35</v>
      </c>
      <c r="AC3" s="6"/>
      <c r="AE3" t="s">
        <v>192</v>
      </c>
      <c r="AF3" s="6">
        <f>RF!D3</f>
        <v>4.3600000000000003</v>
      </c>
      <c r="AG3" s="6">
        <f>LR!D3</f>
        <v>4.3706154230663596</v>
      </c>
      <c r="AH3" s="6">
        <f>Adaboost!D3</f>
        <v>4.1633684210526303</v>
      </c>
      <c r="AI3" s="6">
        <f>XGBR!D3</f>
        <v>4.2625283999999999</v>
      </c>
      <c r="AJ3" s="6">
        <f>Huber!D3</f>
        <v>4.3644415520401401</v>
      </c>
      <c r="AK3" s="6">
        <f>BayesRidge!D3</f>
        <v>4.3700038239572701</v>
      </c>
      <c r="AL3" s="6">
        <f>Elastic!D3</f>
        <v>4.6529456562132001</v>
      </c>
      <c r="AM3" s="6">
        <f>GBR!D3</f>
        <v>4.3736990300205996</v>
      </c>
      <c r="AN3" s="6">
        <f>AVERAGE(AF3:AM3,Neural!D3)</f>
        <v>4.3646224706333419</v>
      </c>
      <c r="AO3" s="6">
        <f>MAX(AF3:AM3,Neural!D3)</f>
        <v>4.6529456562132001</v>
      </c>
      <c r="AP3" s="6">
        <f>MIN(AF3:AM3,Neural!D3)</f>
        <v>4.1633684210526303</v>
      </c>
    </row>
    <row r="4" spans="1:42" ht="15" thickBot="1" x14ac:dyDescent="0.35">
      <c r="A4" t="s">
        <v>155</v>
      </c>
      <c r="B4" t="s">
        <v>162</v>
      </c>
      <c r="C4" s="5">
        <f>RF!B4</f>
        <v>4.0599999999999996</v>
      </c>
      <c r="D4" s="5">
        <f>LR!B4</f>
        <v>4.3976811535739504</v>
      </c>
      <c r="E4" s="5">
        <f>Adaboost!B4</f>
        <v>4.6298076923076898</v>
      </c>
      <c r="F4" s="5">
        <f>XGBR!B4</f>
        <v>4.1016145000000002</v>
      </c>
      <c r="G4" s="5">
        <f>Huber!B4</f>
        <v>4.2069480301038498</v>
      </c>
      <c r="H4" s="5">
        <f>BayesRidge!B4</f>
        <v>4.39757255145709</v>
      </c>
      <c r="I4" s="5">
        <f>Elastic!B4</f>
        <v>4.4206937392369898</v>
      </c>
      <c r="J4" s="5">
        <f>GBR!B4</f>
        <v>4.10069695533842</v>
      </c>
      <c r="K4" s="6">
        <f t="shared" si="0"/>
        <v>4.3024333336481018</v>
      </c>
      <c r="L4">
        <f t="shared" si="2"/>
        <v>4.6298076923076898</v>
      </c>
      <c r="M4">
        <f t="shared" si="3"/>
        <v>4.0599999999999996</v>
      </c>
      <c r="N4">
        <v>4.3499999999999996</v>
      </c>
      <c r="O4" s="5">
        <f>RF!C4</f>
        <v>4.18</v>
      </c>
      <c r="P4" s="5">
        <f>LR!C4</f>
        <v>4.5005042984426398</v>
      </c>
      <c r="Q4" s="5">
        <f>Adaboost!C4</f>
        <v>4.4278215223097099</v>
      </c>
      <c r="R4" s="5">
        <f>XGBR!C4</f>
        <v>4.2402153</v>
      </c>
      <c r="S4" s="5">
        <f>Huber!C4</f>
        <v>4.4036332292603504</v>
      </c>
      <c r="T4" s="5">
        <f>BayesRidge!C4</f>
        <v>4.5048273358184003</v>
      </c>
      <c r="U4" s="5">
        <f>Elastic!C4</f>
        <v>4.3784068610879903</v>
      </c>
      <c r="V4" s="5">
        <f>GBR!C4</f>
        <v>4.1031283955690796</v>
      </c>
      <c r="W4" s="6">
        <f t="shared" si="1"/>
        <v>4.3629792824892446</v>
      </c>
      <c r="X4" s="6">
        <f t="shared" si="4"/>
        <v>4.5048273358184003</v>
      </c>
      <c r="Y4" s="6">
        <f t="shared" si="5"/>
        <v>4.1031283955690796</v>
      </c>
      <c r="Z4">
        <v>4.6500000000000004</v>
      </c>
      <c r="AA4" s="6">
        <f>MAX(L4,M4,X5,Y5)-MIN(L5,M5,X4,Y4)</f>
        <v>0.56583769230768954</v>
      </c>
      <c r="AB4" s="6">
        <f>MIN(L4,M4,X5,Y5)-MAX(L5,M5,X4,Y4)</f>
        <v>-0.57885239230768981</v>
      </c>
      <c r="AC4" s="6"/>
      <c r="AE4" t="s">
        <v>192</v>
      </c>
      <c r="AF4" s="6">
        <f>RF!D4</f>
        <v>4.3099999999999996</v>
      </c>
      <c r="AG4" s="6">
        <f>LR!D4</f>
        <v>4.7026639675479798</v>
      </c>
      <c r="AH4" s="6">
        <f>Adaboost!D4</f>
        <v>4.1197530864197498</v>
      </c>
      <c r="AI4" s="6">
        <f>XGBR!D4</f>
        <v>4.723821</v>
      </c>
      <c r="AJ4" s="6">
        <f>Huber!D4</f>
        <v>4.7268528149734603</v>
      </c>
      <c r="AK4" s="6">
        <f>BayesRidge!D4</f>
        <v>4.6980537811913798</v>
      </c>
      <c r="AL4" s="6">
        <f>Elastic!D4</f>
        <v>4.7447714332863598</v>
      </c>
      <c r="AM4" s="6">
        <f>GBR!D4</f>
        <v>4.1354516619507002</v>
      </c>
      <c r="AN4" s="6">
        <f>AVERAGE(AF4:AM4,Neural!D4)</f>
        <v>4.514059440419647</v>
      </c>
      <c r="AO4" s="6">
        <f>MAX(AF4:AM4,Neural!D4)</f>
        <v>4.7447714332863598</v>
      </c>
      <c r="AP4" s="6">
        <f>MIN(AF4:AM4,Neural!D4)</f>
        <v>4.1197530864197498</v>
      </c>
    </row>
    <row r="5" spans="1:42" ht="15" thickBot="1" x14ac:dyDescent="0.35">
      <c r="A5" t="s">
        <v>162</v>
      </c>
      <c r="B5" t="s">
        <v>155</v>
      </c>
      <c r="C5" s="5">
        <f>RF!B5</f>
        <v>4.16</v>
      </c>
      <c r="D5" s="5">
        <f>LR!B5</f>
        <v>4.4002842784561604</v>
      </c>
      <c r="E5" s="5">
        <f>Adaboost!B5</f>
        <v>4.6298076923076898</v>
      </c>
      <c r="F5" s="5">
        <f>XGBR!B5</f>
        <v>4.0639700000000003</v>
      </c>
      <c r="G5" s="5">
        <f>Huber!B5</f>
        <v>4.2523823234571898</v>
      </c>
      <c r="H5" s="5">
        <f>BayesRidge!B5</f>
        <v>4.3967909446706104</v>
      </c>
      <c r="I5" s="5">
        <f>Elastic!B5</f>
        <v>4.4412397458519299</v>
      </c>
      <c r="J5" s="5">
        <f>GBR!B5</f>
        <v>4.1202544191416903</v>
      </c>
      <c r="K5" s="6">
        <f t="shared" si="0"/>
        <v>4.3144743062162387</v>
      </c>
      <c r="L5">
        <f t="shared" si="2"/>
        <v>4.6298076923076898</v>
      </c>
      <c r="M5">
        <f t="shared" si="3"/>
        <v>4.0639700000000003</v>
      </c>
      <c r="N5">
        <v>4.45</v>
      </c>
      <c r="O5" s="5">
        <f>RF!C5</f>
        <v>4.07</v>
      </c>
      <c r="P5" s="5">
        <f>LR!C5</f>
        <v>4.6169031486374896</v>
      </c>
      <c r="Q5" s="5">
        <f>Adaboost!C5</f>
        <v>4.4490644490644398</v>
      </c>
      <c r="R5" s="5">
        <f>XGBR!C5</f>
        <v>4.0509553</v>
      </c>
      <c r="S5" s="5">
        <f>Huber!C5</f>
        <v>4.4107370289933296</v>
      </c>
      <c r="T5" s="5">
        <f>BayesRidge!C5</f>
        <v>4.6159490803049401</v>
      </c>
      <c r="U5" s="5">
        <f>Elastic!C5</f>
        <v>4.6080662070486502</v>
      </c>
      <c r="V5" s="5">
        <f>GBR!C5</f>
        <v>4.1057031622032696</v>
      </c>
      <c r="W5" s="6">
        <f t="shared" si="1"/>
        <v>4.3862413773665381</v>
      </c>
      <c r="X5" s="6">
        <f t="shared" si="4"/>
        <v>4.6169031486374896</v>
      </c>
      <c r="Y5" s="6">
        <f t="shared" si="5"/>
        <v>4.0509553</v>
      </c>
      <c r="Z5">
        <v>4.5</v>
      </c>
      <c r="AC5" s="6"/>
      <c r="AE5" t="s">
        <v>190</v>
      </c>
      <c r="AF5" s="6">
        <f>RF!D5</f>
        <v>4.67</v>
      </c>
      <c r="AG5" s="6">
        <f>LR!D5</f>
        <v>4.7620734752289096</v>
      </c>
      <c r="AH5" s="6">
        <f>Adaboost!D5</f>
        <v>4.2554517133956304</v>
      </c>
      <c r="AI5" s="6">
        <f>XGBR!D5</f>
        <v>3.4843554000000001</v>
      </c>
      <c r="AJ5" s="6">
        <f>Huber!D5</f>
        <v>4.7535068019575304</v>
      </c>
      <c r="AK5" s="6">
        <f>BayesRidge!D5</f>
        <v>4.7480545779254504</v>
      </c>
      <c r="AL5" s="6">
        <f>Elastic!D5</f>
        <v>4.7351180951044398</v>
      </c>
      <c r="AM5" s="6">
        <f>GBR!D5</f>
        <v>4.6346437799134996</v>
      </c>
      <c r="AN5" s="6">
        <f>AVERAGE(AF5:AM5,Neural!D5)</f>
        <v>4.5474079881779907</v>
      </c>
      <c r="AO5" s="6">
        <f>MAX(AF5:AM5,Neural!D5)</f>
        <v>4.88346805007646</v>
      </c>
      <c r="AP5" s="6">
        <f>MIN(AF5:AM5,Neural!D5)</f>
        <v>3.4843554000000001</v>
      </c>
    </row>
    <row r="6" spans="1:42" ht="15" thickBot="1" x14ac:dyDescent="0.35">
      <c r="A6" t="s">
        <v>153</v>
      </c>
      <c r="B6" t="s">
        <v>135</v>
      </c>
      <c r="C6" s="5">
        <f>RF!B6</f>
        <v>5.1100000000000003</v>
      </c>
      <c r="D6" s="5">
        <f>LR!B6</f>
        <v>5.38083874801465</v>
      </c>
      <c r="E6" s="5">
        <f>Adaboost!B6</f>
        <v>5.9981818181818101</v>
      </c>
      <c r="F6" s="5">
        <f>XGBR!B6</f>
        <v>4.9669695000000003</v>
      </c>
      <c r="G6" s="5">
        <f>Huber!B6</f>
        <v>5.3032712610625801</v>
      </c>
      <c r="H6" s="5">
        <f>BayesRidge!B6</f>
        <v>5.3740624220018702</v>
      </c>
      <c r="I6" s="5">
        <f>Elastic!B6</f>
        <v>5.0888227942114099</v>
      </c>
      <c r="J6" s="5">
        <f>GBR!B6</f>
        <v>5.0996260165204701</v>
      </c>
      <c r="K6" s="6">
        <f t="shared" si="0"/>
        <v>5.2924109274411686</v>
      </c>
      <c r="L6">
        <f t="shared" si="2"/>
        <v>5.9981818181818101</v>
      </c>
      <c r="M6">
        <f t="shared" si="3"/>
        <v>4.9669695000000003</v>
      </c>
      <c r="N6">
        <v>5.4</v>
      </c>
      <c r="O6" s="5">
        <f>RF!C6</f>
        <v>5.03</v>
      </c>
      <c r="P6" s="5">
        <f>LR!C6</f>
        <v>4.8079901580144302</v>
      </c>
      <c r="Q6" s="5">
        <f>Adaboost!C6</f>
        <v>5.81753889674681</v>
      </c>
      <c r="R6" s="5">
        <f>XGBR!C6</f>
        <v>4.0788599999999997</v>
      </c>
      <c r="S6" s="5">
        <f>Huber!C6</f>
        <v>4.6080881120893498</v>
      </c>
      <c r="T6" s="5">
        <f>BayesRidge!C6</f>
        <v>4.8095726457717598</v>
      </c>
      <c r="U6" s="5">
        <f>Elastic!C6</f>
        <v>4.7558208550922396</v>
      </c>
      <c r="V6" s="5">
        <f>GBR!C6</f>
        <v>5.1016030476748</v>
      </c>
      <c r="W6" s="6">
        <f t="shared" si="1"/>
        <v>4.8639846837581713</v>
      </c>
      <c r="X6" s="6">
        <f t="shared" si="4"/>
        <v>5.81753889674681</v>
      </c>
      <c r="Y6" s="6">
        <f t="shared" si="5"/>
        <v>4.0788599999999997</v>
      </c>
      <c r="Z6">
        <v>4.95</v>
      </c>
      <c r="AA6" s="6">
        <f>MAX(L6,M6,X7,Y7)-MIN(L7,M7,X6,Y6)</f>
        <v>1.9681818181818098</v>
      </c>
      <c r="AB6" s="6">
        <f>MIN(L6,M6,X7,Y7)-MAX(L7,M7,X6,Y6)</f>
        <v>-2.8075703967468102</v>
      </c>
      <c r="AC6" s="6"/>
      <c r="AE6" t="s">
        <v>174</v>
      </c>
      <c r="AF6" s="6">
        <f>RF!D6</f>
        <v>4.7</v>
      </c>
      <c r="AG6" s="6">
        <f>LR!D6</f>
        <v>4.4938940323518803</v>
      </c>
      <c r="AH6" s="6">
        <f>Adaboost!D6</f>
        <v>4.2659574468085104</v>
      </c>
      <c r="AI6" s="6">
        <f>XGBR!D6</f>
        <v>4.3150797000000001</v>
      </c>
      <c r="AJ6" s="6">
        <f>Huber!D6</f>
        <v>4.5099377233249998</v>
      </c>
      <c r="AK6" s="6">
        <f>BayesRidge!D6</f>
        <v>4.5095119909936203</v>
      </c>
      <c r="AL6" s="6">
        <f>Elastic!D6</f>
        <v>4.7179682661319999</v>
      </c>
      <c r="AM6" s="6">
        <f>GBR!D6</f>
        <v>4.6945060643277596</v>
      </c>
      <c r="AN6" s="6">
        <f>AVERAGE(AF6:AM6,Neural!D6)</f>
        <v>4.5367057782044675</v>
      </c>
      <c r="AO6" s="6">
        <f>MAX(AF6:AM6,Neural!D6)</f>
        <v>4.7179682661319999</v>
      </c>
      <c r="AP6" s="6">
        <f>MIN(AF6:AM6,Neural!D6)</f>
        <v>4.2659574468085104</v>
      </c>
    </row>
    <row r="7" spans="1:42" ht="15" thickBot="1" x14ac:dyDescent="0.35">
      <c r="A7" t="s">
        <v>135</v>
      </c>
      <c r="B7" t="s">
        <v>153</v>
      </c>
      <c r="C7" s="5">
        <f>RF!B7</f>
        <v>4.03</v>
      </c>
      <c r="D7" s="5">
        <f>LR!B7</f>
        <v>4.4294812136871196</v>
      </c>
      <c r="E7" s="5">
        <f>Adaboost!B7</f>
        <v>4.6298076923076898</v>
      </c>
      <c r="F7" s="5">
        <f>XGBR!B7</f>
        <v>4.0406959999999996</v>
      </c>
      <c r="G7" s="5">
        <f>Huber!B7</f>
        <v>4.2052430801759799</v>
      </c>
      <c r="H7" s="5">
        <f>BayesRidge!B7</f>
        <v>4.4235971261824201</v>
      </c>
      <c r="I7" s="5">
        <f>Elastic!B7</f>
        <v>4.5907787253593098</v>
      </c>
      <c r="J7" s="5">
        <f>GBR!B7</f>
        <v>4.1232293546005803</v>
      </c>
      <c r="K7" s="6">
        <f t="shared" si="0"/>
        <v>4.3226400063070027</v>
      </c>
      <c r="L7">
        <f t="shared" si="2"/>
        <v>4.6298076923076898</v>
      </c>
      <c r="M7">
        <f t="shared" si="3"/>
        <v>4.03</v>
      </c>
      <c r="N7">
        <v>4.45</v>
      </c>
      <c r="O7" s="5">
        <f>RF!C7</f>
        <v>4.05</v>
      </c>
      <c r="P7" s="5">
        <f>LR!C7</f>
        <v>3.9036078230170901</v>
      </c>
      <c r="Q7" s="5">
        <f>Adaboost!C7</f>
        <v>4.4278215223097099</v>
      </c>
      <c r="R7" s="5">
        <f>XGBR!C7</f>
        <v>3.0099684999999998</v>
      </c>
      <c r="S7" s="5">
        <f>Huber!C7</f>
        <v>3.8049717565612702</v>
      </c>
      <c r="T7" s="5">
        <f>BayesRidge!C7</f>
        <v>3.9018517966111799</v>
      </c>
      <c r="U7" s="5">
        <f>Elastic!C7</f>
        <v>4.0375937875132397</v>
      </c>
      <c r="V7" s="5">
        <f>GBR!C7</f>
        <v>4.08771829970624</v>
      </c>
      <c r="W7" s="6">
        <f t="shared" si="1"/>
        <v>3.908850621443658</v>
      </c>
      <c r="X7" s="6">
        <f t="shared" si="4"/>
        <v>4.4278215223097099</v>
      </c>
      <c r="Y7" s="6">
        <f t="shared" si="5"/>
        <v>3.0099684999999998</v>
      </c>
      <c r="Z7">
        <v>4.1500000000000004</v>
      </c>
      <c r="AC7" s="6"/>
      <c r="AE7" t="s">
        <v>182</v>
      </c>
      <c r="AF7" s="6">
        <f>RF!D7</f>
        <v>5.79</v>
      </c>
      <c r="AG7" s="6">
        <f>LR!D7</f>
        <v>5.5576294770365298</v>
      </c>
      <c r="AH7" s="6">
        <f>Adaboost!D7</f>
        <v>4.8033980582524203</v>
      </c>
      <c r="AI7" s="6">
        <f>XGBR!D7</f>
        <v>5.4359064000000004</v>
      </c>
      <c r="AJ7" s="6">
        <f>Huber!D7</f>
        <v>5.5788154688665301</v>
      </c>
      <c r="AK7" s="6">
        <f>BayesRidge!D7</f>
        <v>5.5637285542830597</v>
      </c>
      <c r="AL7" s="6">
        <f>Elastic!D7</f>
        <v>5.1669951385972102</v>
      </c>
      <c r="AM7" s="6">
        <f>GBR!D7</f>
        <v>5.5686376891314202</v>
      </c>
      <c r="AN7" s="6">
        <f>AVERAGE(AF7:AM7,Neural!D7)</f>
        <v>5.4193323986227604</v>
      </c>
      <c r="AO7" s="6">
        <f>MAX(AF7:AM7,Neural!D7)</f>
        <v>5.79</v>
      </c>
      <c r="AP7" s="6">
        <f>MIN(AF7:AM7,Neural!D7)</f>
        <v>4.8033980582524203</v>
      </c>
    </row>
    <row r="8" spans="1:42" ht="15" thickBot="1" x14ac:dyDescent="0.35">
      <c r="A8" t="s">
        <v>160</v>
      </c>
      <c r="B8" t="s">
        <v>137</v>
      </c>
      <c r="C8" s="5">
        <f>RF!B8</f>
        <v>4</v>
      </c>
      <c r="D8" s="5">
        <f>LR!B8</f>
        <v>4.2971283525762898</v>
      </c>
      <c r="E8" s="5">
        <f>Adaboost!B8</f>
        <v>4.6298076923076898</v>
      </c>
      <c r="F8" s="5">
        <f>XGBR!B8</f>
        <v>4.0779195000000001</v>
      </c>
      <c r="G8" s="5">
        <f>Huber!B8</f>
        <v>4.00641372155029</v>
      </c>
      <c r="H8" s="5">
        <f>BayesRidge!B8</f>
        <v>4.2962873895835303</v>
      </c>
      <c r="I8" s="5">
        <f>Elastic!B8</f>
        <v>4.4260575814708503</v>
      </c>
      <c r="J8" s="5">
        <f>GBR!B8</f>
        <v>4.1082820205225596</v>
      </c>
      <c r="K8" s="6">
        <f t="shared" si="0"/>
        <v>4.2374896727556406</v>
      </c>
      <c r="L8">
        <f t="shared" si="2"/>
        <v>4.6298076923076898</v>
      </c>
      <c r="M8">
        <f t="shared" si="3"/>
        <v>4</v>
      </c>
      <c r="N8">
        <v>4.3</v>
      </c>
      <c r="O8" s="5">
        <f>RF!C8</f>
        <v>5.03</v>
      </c>
      <c r="P8" s="5">
        <f>LR!C8</f>
        <v>5.4113068827214903</v>
      </c>
      <c r="Q8" s="5">
        <f>Adaboost!C8</f>
        <v>5.6851145038167896</v>
      </c>
      <c r="R8" s="5">
        <f>XGBR!C8</f>
        <v>5.0806259999999996</v>
      </c>
      <c r="S8" s="5">
        <f>Huber!C8</f>
        <v>5.1040192019174304</v>
      </c>
      <c r="T8" s="5">
        <f>BayesRidge!C8</f>
        <v>5.4090008839440999</v>
      </c>
      <c r="U8" s="5">
        <f>Elastic!C8</f>
        <v>4.9960287290694101</v>
      </c>
      <c r="V8" s="5">
        <f>GBR!C8</f>
        <v>5.1347756607073203</v>
      </c>
      <c r="W8" s="6">
        <f t="shared" si="1"/>
        <v>5.2375716274635122</v>
      </c>
      <c r="X8" s="6">
        <f t="shared" si="4"/>
        <v>5.6851145038167896</v>
      </c>
      <c r="Y8" s="6">
        <f t="shared" si="5"/>
        <v>4.9960287290694101</v>
      </c>
      <c r="Z8">
        <v>5.5</v>
      </c>
      <c r="AA8" s="6">
        <f>MAX(L8,M8,X9,Y9)-MIN(L9,M9,X8,Y8)</f>
        <v>3.5235631181184601</v>
      </c>
      <c r="AB8" s="6">
        <f>MIN(L8,M8,X9,Y9)-MAX(L9,M9,X8,Y8)</f>
        <v>-1.6851145038167896</v>
      </c>
      <c r="AC8" s="6"/>
      <c r="AE8" t="s">
        <v>184</v>
      </c>
      <c r="AF8" s="6">
        <f>RF!D8</f>
        <v>4.46</v>
      </c>
      <c r="AG8" s="6">
        <f>LR!D8</f>
        <v>4.6245233552949996</v>
      </c>
      <c r="AH8" s="6">
        <f>Adaboost!D8</f>
        <v>4.2554517133956304</v>
      </c>
      <c r="AI8" s="6">
        <f>XGBR!D8</f>
        <v>4.0694723000000002</v>
      </c>
      <c r="AJ8" s="6">
        <f>Huber!D8</f>
        <v>4.6039702924734298</v>
      </c>
      <c r="AK8" s="6">
        <f>BayesRidge!D8</f>
        <v>4.6296973353645496</v>
      </c>
      <c r="AL8" s="6">
        <f>Elastic!D8</f>
        <v>4.69242068623715</v>
      </c>
      <c r="AM8" s="6">
        <f>GBR!D8</f>
        <v>4.3894648629712201</v>
      </c>
      <c r="AN8" s="6">
        <f>AVERAGE(AF8:AM8,Neural!D8)</f>
        <v>4.4913698972514311</v>
      </c>
      <c r="AO8" s="6">
        <f>MAX(AF8:AM8,Neural!D8)</f>
        <v>4.6973285295259002</v>
      </c>
      <c r="AP8" s="6">
        <f>MIN(AF8:AM8,Neural!D8)</f>
        <v>4.0694723000000002</v>
      </c>
    </row>
    <row r="9" spans="1:42" ht="15" thickBot="1" x14ac:dyDescent="0.35">
      <c r="A9" t="s">
        <v>137</v>
      </c>
      <c r="B9" t="s">
        <v>160</v>
      </c>
      <c r="C9" s="5">
        <f>RF!B9</f>
        <v>4</v>
      </c>
      <c r="D9" s="5">
        <f>LR!B9</f>
        <v>4.08781630210858</v>
      </c>
      <c r="E9" s="5">
        <f>Adaboost!B9</f>
        <v>4.6298076923076898</v>
      </c>
      <c r="F9" s="5">
        <f>XGBR!B9</f>
        <v>3.0896773</v>
      </c>
      <c r="G9" s="5">
        <f>Huber!B9</f>
        <v>3.9026050994255002</v>
      </c>
      <c r="H9" s="5">
        <f>BayesRidge!B9</f>
        <v>4.09519620378782</v>
      </c>
      <c r="I9" s="5">
        <f>Elastic!B9</f>
        <v>4.2024880101515096</v>
      </c>
      <c r="J9" s="5">
        <f>GBR!B9</f>
        <v>4.0986400102334297</v>
      </c>
      <c r="K9" s="6">
        <f t="shared" si="0"/>
        <v>4.0171716828617887</v>
      </c>
      <c r="L9">
        <f t="shared" si="2"/>
        <v>4.6298076923076898</v>
      </c>
      <c r="M9">
        <f t="shared" si="3"/>
        <v>3.0896773</v>
      </c>
      <c r="N9">
        <v>4.0999999999999996</v>
      </c>
      <c r="O9" s="5">
        <f>RF!C9</f>
        <v>6.01</v>
      </c>
      <c r="P9" s="5">
        <f>LR!C9</f>
        <v>6.2631735246780904</v>
      </c>
      <c r="Q9" s="5">
        <f>Adaboost!C9</f>
        <v>6.6132404181184601</v>
      </c>
      <c r="R9" s="5">
        <f>XGBR!C9</f>
        <v>4.9593769999999999</v>
      </c>
      <c r="S9" s="5">
        <f>Huber!C9</f>
        <v>5.9598907472621399</v>
      </c>
      <c r="T9" s="5">
        <f>BayesRidge!C9</f>
        <v>6.2628387610619596</v>
      </c>
      <c r="U9" s="5">
        <f>Elastic!C9</f>
        <v>5.5454457934828696</v>
      </c>
      <c r="V9" s="5">
        <f>GBR!C9</f>
        <v>6.1004384144753203</v>
      </c>
      <c r="W9" s="6">
        <f t="shared" si="1"/>
        <v>5.9927961174000304</v>
      </c>
      <c r="X9" s="6">
        <f t="shared" si="4"/>
        <v>6.6132404181184601</v>
      </c>
      <c r="Y9" s="6">
        <f t="shared" si="5"/>
        <v>4.9593769999999999</v>
      </c>
      <c r="Z9">
        <v>6.05</v>
      </c>
      <c r="AC9" s="6"/>
      <c r="AE9" t="s">
        <v>189</v>
      </c>
      <c r="AF9" s="6">
        <f>RF!D9</f>
        <v>4.59</v>
      </c>
      <c r="AG9" s="6">
        <f>LR!D9</f>
        <v>4.3627983702655797</v>
      </c>
      <c r="AH9" s="6">
        <f>Adaboost!D9</f>
        <v>4.20698924731182</v>
      </c>
      <c r="AI9" s="6">
        <f>XGBR!D9</f>
        <v>4.0773624999999996</v>
      </c>
      <c r="AJ9" s="6">
        <f>Huber!D9</f>
        <v>4.3848226696511503</v>
      </c>
      <c r="AK9" s="6">
        <f>BayesRidge!D9</f>
        <v>4.3669875387423502</v>
      </c>
      <c r="AL9" s="6">
        <f>Elastic!D9</f>
        <v>4.5353836065170503</v>
      </c>
      <c r="AM9" s="6">
        <f>GBR!D9</f>
        <v>4.5116962069662696</v>
      </c>
      <c r="AN9" s="6">
        <f>AVERAGE(AF9:AM9,Neural!D9)</f>
        <v>4.3896736816354043</v>
      </c>
      <c r="AO9" s="6">
        <f>MAX(AF9:AM9,Neural!D9)</f>
        <v>4.59</v>
      </c>
      <c r="AP9" s="6">
        <f>MIN(AF9:AM9,Neural!D9)</f>
        <v>4.0773624999999996</v>
      </c>
    </row>
    <row r="10" spans="1:42" ht="15" thickBot="1" x14ac:dyDescent="0.35">
      <c r="A10" t="s">
        <v>158</v>
      </c>
      <c r="B10" t="s">
        <v>163</v>
      </c>
      <c r="C10" s="5">
        <f>RF!B10</f>
        <v>4.01</v>
      </c>
      <c r="D10" s="5">
        <f>LR!B10</f>
        <v>3.8614100988219899</v>
      </c>
      <c r="E10" s="5">
        <f>Adaboost!B10</f>
        <v>4.6298076923076898</v>
      </c>
      <c r="F10" s="5">
        <f>XGBR!B10</f>
        <v>3.1112449999999998</v>
      </c>
      <c r="G10" s="5">
        <f>Huber!B10</f>
        <v>3.6033613092507899</v>
      </c>
      <c r="H10" s="5">
        <f>BayesRidge!B10</f>
        <v>3.86611778382031</v>
      </c>
      <c r="I10" s="5">
        <f>Elastic!B10</f>
        <v>4.0302776012233501</v>
      </c>
      <c r="J10" s="5">
        <f>GBR!B10</f>
        <v>4.09427271220917</v>
      </c>
      <c r="K10" s="6">
        <f t="shared" si="0"/>
        <v>3.9005705876571231</v>
      </c>
      <c r="L10">
        <f t="shared" si="2"/>
        <v>4.6298076923076898</v>
      </c>
      <c r="M10">
        <f t="shared" si="3"/>
        <v>3.1112449999999998</v>
      </c>
      <c r="N10">
        <v>3.8</v>
      </c>
      <c r="O10" s="5">
        <f>RF!C10</f>
        <v>4.17</v>
      </c>
      <c r="P10" s="5">
        <f>LR!C10</f>
        <v>4.6392130684989104</v>
      </c>
      <c r="Q10" s="5">
        <f>Adaboost!C10</f>
        <v>4.4278215223097099</v>
      </c>
      <c r="R10" s="5">
        <f>XGBR!C10</f>
        <v>4.1412440000000004</v>
      </c>
      <c r="S10" s="5">
        <f>Huber!C10</f>
        <v>4.4500232833054598</v>
      </c>
      <c r="T10" s="5">
        <f>BayesRidge!C10</f>
        <v>4.6365834427242802</v>
      </c>
      <c r="U10" s="5">
        <f>Elastic!C10</f>
        <v>4.5805971398998802</v>
      </c>
      <c r="V10" s="5">
        <f>GBR!C10</f>
        <v>4.1249309606626596</v>
      </c>
      <c r="W10" s="6">
        <f t="shared" si="1"/>
        <v>4.4298126318464064</v>
      </c>
      <c r="X10" s="6">
        <f t="shared" si="4"/>
        <v>4.6392130684989104</v>
      </c>
      <c r="Y10" s="6">
        <f t="shared" si="5"/>
        <v>4.1249309606626596</v>
      </c>
      <c r="Z10">
        <v>4.5999999999999996</v>
      </c>
      <c r="AA10" s="6">
        <f>MAX(L10,M10,X11,Y11)-MIN(L11,M11,X10,Y10)</f>
        <v>0.50487673164503022</v>
      </c>
      <c r="AB10" s="6">
        <f>MIN(L10,M10,X11,Y11)-MAX(L11,M11,X10,Y10)</f>
        <v>-3.6952723116089605</v>
      </c>
      <c r="AC10" s="6"/>
      <c r="AE10" t="s">
        <v>179</v>
      </c>
      <c r="AF10" s="6">
        <f>RF!D10</f>
        <v>4.24</v>
      </c>
      <c r="AG10" s="6">
        <f>LR!D10</f>
        <v>4.2217893336351802</v>
      </c>
      <c r="AH10" s="6">
        <f>Adaboost!D10</f>
        <v>4.1197530864197498</v>
      </c>
      <c r="AI10" s="6">
        <f>XGBR!D10</f>
        <v>4.8384757</v>
      </c>
      <c r="AJ10" s="6">
        <f>Huber!D10</f>
        <v>4.2458105145130904</v>
      </c>
      <c r="AK10" s="6">
        <f>BayesRidge!D10</f>
        <v>4.2492997114404396</v>
      </c>
      <c r="AL10" s="6">
        <f>Elastic!D10</f>
        <v>4.5470326755842603</v>
      </c>
      <c r="AM10" s="6">
        <f>GBR!D10</f>
        <v>4.0900811179252203</v>
      </c>
      <c r="AN10" s="6">
        <f>AVERAGE(AF10:AM10,Neural!D10)</f>
        <v>4.2818158036718073</v>
      </c>
      <c r="AO10" s="6">
        <f>MAX(AF10:AM10,Neural!D10)</f>
        <v>4.8384757</v>
      </c>
      <c r="AP10" s="6">
        <f>MIN(AF10:AM10,Neural!D10)</f>
        <v>3.98410009352832</v>
      </c>
    </row>
    <row r="11" spans="1:42" ht="15" thickBot="1" x14ac:dyDescent="0.35">
      <c r="A11" t="s">
        <v>163</v>
      </c>
      <c r="B11" t="s">
        <v>158</v>
      </c>
      <c r="C11" s="5">
        <f>RF!B11</f>
        <v>6</v>
      </c>
      <c r="D11" s="5">
        <f>LR!B11</f>
        <v>6.1061893071520599</v>
      </c>
      <c r="E11" s="5">
        <f>Adaboost!B11</f>
        <v>6.8065173116089603</v>
      </c>
      <c r="F11" s="5">
        <f>XGBR!B11</f>
        <v>5.0503220000000004</v>
      </c>
      <c r="G11" s="5">
        <f>Huber!B11</f>
        <v>5.9500582091804102</v>
      </c>
      <c r="H11" s="5">
        <f>BayesRidge!B11</f>
        <v>6.1065185935058803</v>
      </c>
      <c r="I11" s="5">
        <f>Elastic!B11</f>
        <v>5.5301550511526001</v>
      </c>
      <c r="J11" s="5">
        <f>GBR!B11</f>
        <v>6.0911623845731597</v>
      </c>
      <c r="K11" s="6">
        <f t="shared" si="0"/>
        <v>5.962910745943641</v>
      </c>
      <c r="L11">
        <f t="shared" si="2"/>
        <v>6.8065173116089603</v>
      </c>
      <c r="M11">
        <f t="shared" si="3"/>
        <v>5.0503220000000004</v>
      </c>
      <c r="N11">
        <v>6.1</v>
      </c>
      <c r="O11" s="5">
        <f>RF!C11</f>
        <v>4.0199999999999996</v>
      </c>
      <c r="P11" s="5">
        <f>LR!C11</f>
        <v>4.6028424393482199</v>
      </c>
      <c r="Q11" s="5">
        <f>Adaboost!C11</f>
        <v>4.4278215223097099</v>
      </c>
      <c r="R11" s="5">
        <f>XGBR!C11</f>
        <v>4.0483623</v>
      </c>
      <c r="S11" s="5">
        <f>Huber!C11</f>
        <v>4.4051929022612999</v>
      </c>
      <c r="T11" s="5">
        <f>BayesRidge!C11</f>
        <v>4.6076181396410698</v>
      </c>
      <c r="U11" s="5">
        <f>Elastic!C11</f>
        <v>4.5522184864624498</v>
      </c>
      <c r="V11" s="5">
        <f>GBR!C11</f>
        <v>4.1110082888642099</v>
      </c>
      <c r="W11" s="6">
        <f t="shared" si="1"/>
        <v>4.3717465974046643</v>
      </c>
      <c r="X11" s="6">
        <f t="shared" si="4"/>
        <v>4.6076181396410698</v>
      </c>
      <c r="Y11" s="6">
        <f t="shared" si="5"/>
        <v>4.0199999999999996</v>
      </c>
      <c r="Z11">
        <v>4.6500000000000004</v>
      </c>
      <c r="AC11" s="6"/>
      <c r="AE11" t="s">
        <v>178</v>
      </c>
      <c r="AF11" s="6">
        <f>RF!D11</f>
        <v>6.11</v>
      </c>
      <c r="AG11" s="6">
        <f>LR!D11</f>
        <v>5.6057430051441601</v>
      </c>
      <c r="AH11" s="6">
        <f>Adaboost!D11</f>
        <v>4.9715789473684202</v>
      </c>
      <c r="AI11" s="6">
        <f>XGBR!D11</f>
        <v>5.5971403000000004</v>
      </c>
      <c r="AJ11" s="6">
        <f>Huber!D11</f>
        <v>5.6183338757506602</v>
      </c>
      <c r="AK11" s="6">
        <f>BayesRidge!D11</f>
        <v>5.5812821968206103</v>
      </c>
      <c r="AL11" s="6">
        <f>Elastic!D11</f>
        <v>5.11806687604538</v>
      </c>
      <c r="AM11" s="6">
        <f>GBR!D11</f>
        <v>5.6805790579063897</v>
      </c>
      <c r="AN11" s="6">
        <f>AVERAGE(AF11:AM11,Neural!D11)</f>
        <v>5.5776829720620391</v>
      </c>
      <c r="AO11" s="6">
        <f>MAX(AF11:AM11,Neural!D11)</f>
        <v>6.11</v>
      </c>
      <c r="AP11" s="6">
        <f>MIN(AF11:AM11,Neural!D11)</f>
        <v>4.9715789473684202</v>
      </c>
    </row>
    <row r="12" spans="1:42" ht="15" thickBot="1" x14ac:dyDescent="0.35">
      <c r="A12" t="s">
        <v>152</v>
      </c>
      <c r="B12" t="s">
        <v>156</v>
      </c>
      <c r="C12" s="5">
        <f>RF!B12</f>
        <v>6</v>
      </c>
      <c r="D12" s="5">
        <f>LR!B12</f>
        <v>5.7566276692156899</v>
      </c>
      <c r="E12" s="5">
        <f>Adaboost!B12</f>
        <v>6.8065173116089603</v>
      </c>
      <c r="F12" s="5">
        <f>XGBR!B12</f>
        <v>4.9392204</v>
      </c>
      <c r="G12" s="5">
        <f>Huber!B12</f>
        <v>5.6016674360595404</v>
      </c>
      <c r="H12" s="5">
        <f>BayesRidge!B12</f>
        <v>5.7683399576644501</v>
      </c>
      <c r="I12" s="5">
        <f>Elastic!B12</f>
        <v>5.4335740288592396</v>
      </c>
      <c r="J12" s="5">
        <f>GBR!B12</f>
        <v>6.1275541993441296</v>
      </c>
      <c r="K12" s="6">
        <f t="shared" si="0"/>
        <v>5.7919156298192673</v>
      </c>
      <c r="L12">
        <f t="shared" si="2"/>
        <v>6.8065173116089603</v>
      </c>
      <c r="M12">
        <f t="shared" si="3"/>
        <v>4.9392204</v>
      </c>
      <c r="N12">
        <v>5.85</v>
      </c>
      <c r="O12" s="5">
        <f>RF!C12</f>
        <v>6.1</v>
      </c>
      <c r="P12" s="5">
        <f>LR!C12</f>
        <v>5.8167887322709602</v>
      </c>
      <c r="Q12" s="5">
        <f>Adaboost!C12</f>
        <v>6.7993966817496201</v>
      </c>
      <c r="R12" s="5">
        <f>XGBR!C12</f>
        <v>5.1329830000000003</v>
      </c>
      <c r="S12" s="5">
        <f>Huber!C12</f>
        <v>5.5647321262745697</v>
      </c>
      <c r="T12" s="5">
        <f>BayesRidge!C12</f>
        <v>5.81042663850062</v>
      </c>
      <c r="U12" s="5">
        <f>Elastic!C12</f>
        <v>5.2791911645713201</v>
      </c>
      <c r="V12" s="5">
        <f>GBR!C12</f>
        <v>6.1438906848843002</v>
      </c>
      <c r="W12" s="6">
        <f t="shared" si="1"/>
        <v>5.8229440309428062</v>
      </c>
      <c r="X12" s="6">
        <f t="shared" si="4"/>
        <v>6.7993966817496201</v>
      </c>
      <c r="Y12" s="6">
        <f t="shared" si="5"/>
        <v>5.1329830000000003</v>
      </c>
      <c r="Z12">
        <v>6</v>
      </c>
      <c r="AA12" s="6">
        <f>MAX(L12,M12,X13,Y13)-MIN(L13,M13,X12,Y12)</f>
        <v>3.6617715116089604</v>
      </c>
      <c r="AB12" s="6">
        <f>MIN(L12,M12,X13,Y13)-MAX(L13,M13,X12,Y12)</f>
        <v>-3.8137139817496202</v>
      </c>
      <c r="AC12" s="6"/>
      <c r="AE12" t="s">
        <v>175</v>
      </c>
      <c r="AF12" s="6">
        <f>RF!D12</f>
        <v>5.43</v>
      </c>
      <c r="AG12" s="6">
        <f>LR!D12</f>
        <v>5.2976160071076404</v>
      </c>
      <c r="AH12" s="6">
        <f>Adaboost!D12</f>
        <v>4.7659817351598104</v>
      </c>
      <c r="AI12" s="6">
        <f>XGBR!D12</f>
        <v>4.3566665999999996</v>
      </c>
      <c r="AJ12" s="6">
        <f>Huber!D12</f>
        <v>5.2826233363083102</v>
      </c>
      <c r="AK12" s="6">
        <f>BayesRidge!D12</f>
        <v>5.2961173911009496</v>
      </c>
      <c r="AL12" s="6">
        <f>Elastic!D12</f>
        <v>4.9954724065348799</v>
      </c>
      <c r="AM12" s="6">
        <f>GBR!D12</f>
        <v>5.2929470404364398</v>
      </c>
      <c r="AN12" s="6">
        <f>AVERAGE(AF12:AM12,Neural!D12)</f>
        <v>5.1309423434155228</v>
      </c>
      <c r="AO12" s="6">
        <f>MAX(AF12:AM12,Neural!D12)</f>
        <v>5.4610565740916801</v>
      </c>
      <c r="AP12" s="6">
        <f>MIN(AF12:AM12,Neural!D12)</f>
        <v>4.3566665999999996</v>
      </c>
    </row>
    <row r="13" spans="1:42" ht="15" thickBot="1" x14ac:dyDescent="0.35">
      <c r="A13" t="s">
        <v>156</v>
      </c>
      <c r="B13" t="s">
        <v>152</v>
      </c>
      <c r="C13" s="5">
        <f>RF!B13</f>
        <v>4.04</v>
      </c>
      <c r="D13" s="5">
        <f>LR!B13</f>
        <v>4.0877879096853604</v>
      </c>
      <c r="E13" s="5">
        <f>Adaboost!B13</f>
        <v>4.6298076923076898</v>
      </c>
      <c r="F13" s="5">
        <f>XGBR!B13</f>
        <v>3.1447457999999999</v>
      </c>
      <c r="G13" s="5">
        <f>Huber!B13</f>
        <v>3.75955393087593</v>
      </c>
      <c r="H13" s="5">
        <f>BayesRidge!B13</f>
        <v>4.0823912936848599</v>
      </c>
      <c r="I13" s="5">
        <f>Elastic!B13</f>
        <v>4.2927845097478698</v>
      </c>
      <c r="J13" s="5">
        <f>GBR!B13</f>
        <v>4.1320905668821997</v>
      </c>
      <c r="K13" s="6">
        <f t="shared" si="0"/>
        <v>4.0259003495444787</v>
      </c>
      <c r="L13">
        <f t="shared" si="2"/>
        <v>4.6298076923076898</v>
      </c>
      <c r="M13">
        <f t="shared" si="3"/>
        <v>3.1447457999999999</v>
      </c>
      <c r="N13">
        <v>4.0999999999999996</v>
      </c>
      <c r="O13" s="5">
        <f>RF!C13</f>
        <v>3.01</v>
      </c>
      <c r="P13" s="5">
        <f>LR!C13</f>
        <v>3.2636867613276501</v>
      </c>
      <c r="Q13" s="5">
        <f>Adaboost!C13</f>
        <v>3.7181136120042799</v>
      </c>
      <c r="R13" s="5">
        <f>XGBR!C13</f>
        <v>2.9856826999999999</v>
      </c>
      <c r="S13" s="5">
        <f>Huber!C13</f>
        <v>3.1525713468304302</v>
      </c>
      <c r="T13" s="5">
        <f>BayesRidge!C13</f>
        <v>3.2703459651821101</v>
      </c>
      <c r="U13" s="5">
        <f>Elastic!C13</f>
        <v>3.5995975155651601</v>
      </c>
      <c r="V13" s="5">
        <f>GBR!C13</f>
        <v>3.0450824596105401</v>
      </c>
      <c r="W13" s="6">
        <f t="shared" si="1"/>
        <v>3.2654167428781999</v>
      </c>
      <c r="X13" s="6">
        <f t="shared" si="4"/>
        <v>3.7181136120042799</v>
      </c>
      <c r="Y13" s="6">
        <f t="shared" si="5"/>
        <v>2.9856826999999999</v>
      </c>
      <c r="Z13">
        <v>3.3</v>
      </c>
      <c r="AC13" s="6"/>
      <c r="AE13" t="s">
        <v>177</v>
      </c>
      <c r="AF13" s="6">
        <f>RF!D13</f>
        <v>5.79</v>
      </c>
      <c r="AG13" s="6">
        <f>LR!D13</f>
        <v>6.6132333978237696</v>
      </c>
      <c r="AH13" s="6">
        <f>Adaboost!D13</f>
        <v>6.17664670658682</v>
      </c>
      <c r="AI13" s="6">
        <f>XGBR!D13</f>
        <v>5.9464535999999999</v>
      </c>
      <c r="AJ13" s="6">
        <f>Huber!D13</f>
        <v>6.6386536451030702</v>
      </c>
      <c r="AK13" s="6">
        <f>BayesRidge!D13</f>
        <v>6.5609812297101104</v>
      </c>
      <c r="AL13" s="6">
        <f>Elastic!D13</f>
        <v>5.7028400594872597</v>
      </c>
      <c r="AM13" s="6">
        <f>GBR!D13</f>
        <v>6.1870922619835804</v>
      </c>
      <c r="AN13" s="6">
        <f>AVERAGE(AF13:AM13,Neural!D13)</f>
        <v>6.2173160211210563</v>
      </c>
      <c r="AO13" s="6">
        <f>MAX(AF13:AM13,Neural!D13)</f>
        <v>6.6386536451030702</v>
      </c>
      <c r="AP13" s="6">
        <f>MIN(AF13:AM13,Neural!D13)</f>
        <v>5.7028400594872597</v>
      </c>
    </row>
    <row r="14" spans="1:42" ht="15" thickBot="1" x14ac:dyDescent="0.35">
      <c r="A14" t="s">
        <v>36</v>
      </c>
      <c r="B14" t="s">
        <v>166</v>
      </c>
      <c r="C14" s="5">
        <f>RF!B14</f>
        <v>5.0199999999999996</v>
      </c>
      <c r="D14" s="5">
        <f>LR!B14</f>
        <v>4.7924128692760402</v>
      </c>
      <c r="E14" s="5">
        <f>Adaboost!B14</f>
        <v>5.9981818181818101</v>
      </c>
      <c r="F14" s="5">
        <f>XGBR!B14</f>
        <v>4.1392955999999996</v>
      </c>
      <c r="G14" s="5">
        <f>Huber!B14</f>
        <v>4.5563695812665896</v>
      </c>
      <c r="H14" s="5">
        <f>BayesRidge!B14</f>
        <v>4.7853104686714598</v>
      </c>
      <c r="I14" s="5">
        <f>Elastic!B14</f>
        <v>4.5596557692094501</v>
      </c>
      <c r="J14" s="5">
        <f>GBR!B14</f>
        <v>5.0822184134099802</v>
      </c>
      <c r="K14" s="6">
        <f t="shared" si="0"/>
        <v>4.849992474469027</v>
      </c>
      <c r="L14">
        <f t="shared" si="2"/>
        <v>5.9981818181818101</v>
      </c>
      <c r="M14">
        <f t="shared" si="3"/>
        <v>4.1392955999999996</v>
      </c>
      <c r="N14">
        <v>5</v>
      </c>
      <c r="O14" s="5">
        <f>RF!C14</f>
        <v>4.0599999999999996</v>
      </c>
      <c r="P14" s="5">
        <f>LR!C14</f>
        <v>4.0166076724881101</v>
      </c>
      <c r="Q14" s="5">
        <f>Adaboost!C14</f>
        <v>4.4278215223097099</v>
      </c>
      <c r="R14" s="5">
        <f>XGBR!C14</f>
        <v>3.0373302</v>
      </c>
      <c r="S14" s="5">
        <f>Huber!C14</f>
        <v>3.9000223664679701</v>
      </c>
      <c r="T14" s="5">
        <f>BayesRidge!C14</f>
        <v>4.0158083179691397</v>
      </c>
      <c r="U14" s="5">
        <f>Elastic!C14</f>
        <v>4.0963193708118002</v>
      </c>
      <c r="V14" s="5">
        <f>GBR!C14</f>
        <v>4.0840466741456902</v>
      </c>
      <c r="W14" s="6">
        <f t="shared" si="1"/>
        <v>3.9621930567572416</v>
      </c>
      <c r="X14" s="6">
        <f t="shared" si="4"/>
        <v>4.4278215223097099</v>
      </c>
      <c r="Y14" s="6">
        <f t="shared" si="5"/>
        <v>3.0373302</v>
      </c>
      <c r="Z14">
        <v>4.05</v>
      </c>
      <c r="AA14" s="6">
        <f>MAX(L14,M14,X15,Y15)-MIN(L15,M15,X14,Y14)</f>
        <v>2.9608516181818101</v>
      </c>
      <c r="AB14" s="6">
        <f>MIN(L14,M14,X15,Y15)-MAX(L15,M15,X14,Y14)</f>
        <v>-3.8327586116089605</v>
      </c>
      <c r="AC14" s="6"/>
      <c r="AE14" t="s">
        <v>181</v>
      </c>
      <c r="AF14" s="6">
        <f>RF!D14</f>
        <v>5.09</v>
      </c>
      <c r="AG14" s="6">
        <f>LR!D14</f>
        <v>4.9598020314098399</v>
      </c>
      <c r="AH14" s="6">
        <f>Adaboost!D14</f>
        <v>4.4406645569620196</v>
      </c>
      <c r="AI14" s="6">
        <f>XGBR!D14</f>
        <v>4.4672375000000004</v>
      </c>
      <c r="AJ14" s="6">
        <f>Huber!D14</f>
        <v>4.9668188431402296</v>
      </c>
      <c r="AK14" s="6">
        <f>BayesRidge!D14</f>
        <v>5.0010070454325399</v>
      </c>
      <c r="AL14" s="6">
        <f>Elastic!D14</f>
        <v>4.8838291070850701</v>
      </c>
      <c r="AM14" s="6">
        <f>GBR!D14</f>
        <v>5.0718508199327399</v>
      </c>
      <c r="AN14" s="6">
        <f>AVERAGE(AF14:AM14,Neural!D14)</f>
        <v>4.8481877395479778</v>
      </c>
      <c r="AO14" s="6">
        <f>MAX(AF14:AM14,Neural!D14)</f>
        <v>5.09</v>
      </c>
      <c r="AP14" s="6">
        <f>MIN(AF14:AM14,Neural!D14)</f>
        <v>4.4406645569620196</v>
      </c>
    </row>
    <row r="15" spans="1:42" ht="15" thickBot="1" x14ac:dyDescent="0.35">
      <c r="A15" t="s">
        <v>166</v>
      </c>
      <c r="B15" t="s">
        <v>36</v>
      </c>
      <c r="C15" s="5">
        <f>RF!B15</f>
        <v>6</v>
      </c>
      <c r="D15" s="5">
        <f>LR!B15</f>
        <v>5.7966245327312702</v>
      </c>
      <c r="E15" s="5">
        <f>Adaboost!B15</f>
        <v>6.8065173116089603</v>
      </c>
      <c r="F15" s="5">
        <f>XGBR!B15</f>
        <v>5.0002947000000004</v>
      </c>
      <c r="G15" s="5">
        <f>Huber!B15</f>
        <v>5.6000255721869703</v>
      </c>
      <c r="H15" s="5">
        <f>BayesRidge!B15</f>
        <v>5.8025470280595899</v>
      </c>
      <c r="I15" s="5">
        <f>Elastic!B15</f>
        <v>5.3404050891310897</v>
      </c>
      <c r="J15" s="5">
        <f>GBR!B15</f>
        <v>6.0940649394949302</v>
      </c>
      <c r="K15" s="6">
        <f t="shared" si="0"/>
        <v>5.7971454547314236</v>
      </c>
      <c r="L15">
        <f t="shared" si="2"/>
        <v>6.8065173116089603</v>
      </c>
      <c r="M15">
        <f t="shared" si="3"/>
        <v>5.0002947000000004</v>
      </c>
      <c r="N15">
        <v>5.95</v>
      </c>
      <c r="O15" s="5">
        <f>RF!C15</f>
        <v>4</v>
      </c>
      <c r="P15" s="5">
        <f>LR!C15</f>
        <v>3.9648982746963801</v>
      </c>
      <c r="Q15" s="5">
        <f>Adaboost!C15</f>
        <v>4.4278215223097099</v>
      </c>
      <c r="R15" s="5">
        <f>XGBR!C15</f>
        <v>2.9737586999999999</v>
      </c>
      <c r="S15" s="5">
        <f>Huber!C15</f>
        <v>3.70980630773348</v>
      </c>
      <c r="T15" s="5">
        <f>BayesRidge!C15</f>
        <v>3.9602186199794498</v>
      </c>
      <c r="U15" s="5">
        <f>Elastic!C15</f>
        <v>3.9823560947068999</v>
      </c>
      <c r="V15" s="5">
        <f>GBR!C15</f>
        <v>4.0673706050659799</v>
      </c>
      <c r="W15" s="6">
        <f t="shared" si="1"/>
        <v>3.895236621591053</v>
      </c>
      <c r="X15" s="6">
        <f t="shared" si="4"/>
        <v>4.4278215223097099</v>
      </c>
      <c r="Y15" s="6">
        <f t="shared" si="5"/>
        <v>2.9737586999999999</v>
      </c>
      <c r="Z15">
        <v>3.9</v>
      </c>
      <c r="AC15" s="6"/>
      <c r="AE15" t="s">
        <v>185</v>
      </c>
      <c r="AF15" s="6">
        <f>RF!D15</f>
        <v>6.9</v>
      </c>
      <c r="AG15" s="6">
        <f>LR!D15</f>
        <v>6.5346249889061898</v>
      </c>
      <c r="AH15" s="6">
        <f>Adaboost!D15</f>
        <v>7.2995594713656304</v>
      </c>
      <c r="AI15" s="6">
        <f>XGBR!D15</f>
        <v>6.1602249999999996</v>
      </c>
      <c r="AJ15" s="6">
        <f>Huber!D15</f>
        <v>6.5617153220496798</v>
      </c>
      <c r="AK15" s="6">
        <f>BayesRidge!D15</f>
        <v>6.5545889478678498</v>
      </c>
      <c r="AL15" s="6">
        <f>Elastic!D15</f>
        <v>5.6729007953463197</v>
      </c>
      <c r="AM15" s="6">
        <f>GBR!D15</f>
        <v>7.0992460759809104</v>
      </c>
      <c r="AN15" s="6">
        <f>AVERAGE(AF15:AM15,Neural!D15)</f>
        <v>6.6177770817191455</v>
      </c>
      <c r="AO15" s="6">
        <f>MAX(AF15:AM15,Neural!D15)</f>
        <v>7.2995594713656304</v>
      </c>
      <c r="AP15" s="6">
        <f>MIN(AF15:AM15,Neural!D15)</f>
        <v>5.6729007953463197</v>
      </c>
    </row>
    <row r="16" spans="1:42" ht="15" thickBot="1" x14ac:dyDescent="0.35">
      <c r="A16" t="s">
        <v>164</v>
      </c>
      <c r="B16" t="s">
        <v>167</v>
      </c>
      <c r="C16" s="5">
        <f>RF!B16</f>
        <v>3</v>
      </c>
      <c r="D16" s="5">
        <f>LR!B16</f>
        <v>3.5993484753168699</v>
      </c>
      <c r="E16" s="5">
        <f>Adaboost!B16</f>
        <v>3.91189427312775</v>
      </c>
      <c r="F16" s="5">
        <f>XGBR!B16</f>
        <v>3.0091038000000001</v>
      </c>
      <c r="G16" s="5">
        <f>Huber!B16</f>
        <v>3.2026918906875701</v>
      </c>
      <c r="H16" s="5">
        <f>BayesRidge!B16</f>
        <v>3.5949344538820598</v>
      </c>
      <c r="I16" s="5">
        <f>Elastic!B16</f>
        <v>3.96010476938867</v>
      </c>
      <c r="J16" s="5">
        <f>GBR!B16</f>
        <v>3.14104879946388</v>
      </c>
      <c r="K16" s="6">
        <f t="shared" si="0"/>
        <v>3.449876962313267</v>
      </c>
      <c r="L16">
        <f t="shared" si="2"/>
        <v>3.96010476938867</v>
      </c>
      <c r="M16">
        <f t="shared" si="3"/>
        <v>3</v>
      </c>
      <c r="N16">
        <v>3.5</v>
      </c>
      <c r="O16" s="5">
        <f>RF!C16</f>
        <v>3</v>
      </c>
      <c r="P16" s="5">
        <f>LR!C16</f>
        <v>3.4200210455070499</v>
      </c>
      <c r="Q16" s="5">
        <f>Adaboost!C16</f>
        <v>3.7181136120042799</v>
      </c>
      <c r="R16" s="5">
        <f>XGBR!C16</f>
        <v>3.0854444999999999</v>
      </c>
      <c r="S16" s="5">
        <f>Huber!C16</f>
        <v>3.20574425983212</v>
      </c>
      <c r="T16" s="5">
        <f>BayesRidge!C16</f>
        <v>3.4203895594302298</v>
      </c>
      <c r="U16" s="5">
        <f>Elastic!C16</f>
        <v>3.7668092824771402</v>
      </c>
      <c r="V16" s="5">
        <f>GBR!C16</f>
        <v>3.0731214806340201</v>
      </c>
      <c r="W16" s="6">
        <f t="shared" si="1"/>
        <v>3.3425620318397917</v>
      </c>
      <c r="X16" s="6">
        <f t="shared" si="4"/>
        <v>3.7668092824771402</v>
      </c>
      <c r="Y16" s="6">
        <f t="shared" si="5"/>
        <v>3</v>
      </c>
      <c r="Z16">
        <v>3.25</v>
      </c>
      <c r="AA16" s="6">
        <f>MAX(L16,M16,X17,Y17)-MIN(L17,M17,X16,Y16)</f>
        <v>1.4278215223097099</v>
      </c>
      <c r="AB16" s="6">
        <f>MIN(L16,M16,X17,Y17)-MAX(L17,M17,X16,Y16)</f>
        <v>-0.98408497828418007</v>
      </c>
      <c r="AC16" s="6"/>
      <c r="AE16" t="s">
        <v>188</v>
      </c>
      <c r="AF16" s="6">
        <f>RF!D16</f>
        <v>5.69</v>
      </c>
      <c r="AG16" s="6">
        <f>LR!D16</f>
        <v>5.3525106285066002</v>
      </c>
      <c r="AH16" s="6">
        <f>Adaboost!D16</f>
        <v>4.7659817351598104</v>
      </c>
      <c r="AI16" s="6">
        <f>XGBR!D16</f>
        <v>5.9563316999999998</v>
      </c>
      <c r="AJ16" s="6">
        <f>Huber!D16</f>
        <v>5.3915666025454003</v>
      </c>
      <c r="AK16" s="6">
        <f>BayesRidge!D16</f>
        <v>5.3669889980027499</v>
      </c>
      <c r="AL16" s="6">
        <f>Elastic!D16</f>
        <v>5.1339035598081102</v>
      </c>
      <c r="AM16" s="6">
        <f>GBR!D16</f>
        <v>5.6287647059763897</v>
      </c>
      <c r="AN16" s="6">
        <f>AVERAGE(AF16:AM16,Neural!D16)</f>
        <v>5.3712569318023959</v>
      </c>
      <c r="AO16" s="6">
        <f>MAX(AF16:AM16,Neural!D16)</f>
        <v>5.9563316999999998</v>
      </c>
      <c r="AP16" s="6">
        <f>MIN(AF16:AM16,Neural!D16)</f>
        <v>4.7659817351598104</v>
      </c>
    </row>
    <row r="17" spans="1:42" ht="15" thickBot="1" x14ac:dyDescent="0.35">
      <c r="A17" t="s">
        <v>167</v>
      </c>
      <c r="B17" t="s">
        <v>164</v>
      </c>
      <c r="C17" s="5">
        <f>RF!B17</f>
        <v>3</v>
      </c>
      <c r="D17" s="5">
        <f>LR!B17</f>
        <v>3.6707173542585898</v>
      </c>
      <c r="E17" s="5">
        <f>Adaboost!B17</f>
        <v>3.91189427312775</v>
      </c>
      <c r="F17" s="5">
        <f>XGBR!B17</f>
        <v>3.1948254</v>
      </c>
      <c r="G17" s="5">
        <f>Huber!B17</f>
        <v>3.3536792710175698</v>
      </c>
      <c r="H17" s="5">
        <f>BayesRidge!B17</f>
        <v>3.66833882373429</v>
      </c>
      <c r="I17" s="5">
        <f>Elastic!B17</f>
        <v>3.9840849782841801</v>
      </c>
      <c r="J17" s="5">
        <f>GBR!B17</f>
        <v>3.1383234131862099</v>
      </c>
      <c r="K17" s="6">
        <f t="shared" si="0"/>
        <v>3.5084218140501942</v>
      </c>
      <c r="L17">
        <f t="shared" si="2"/>
        <v>3.9840849782841801</v>
      </c>
      <c r="M17">
        <f t="shared" si="3"/>
        <v>3</v>
      </c>
      <c r="N17">
        <v>3.65</v>
      </c>
      <c r="O17" s="5">
        <f>RF!C17</f>
        <v>4.07</v>
      </c>
      <c r="P17" s="5">
        <f>LR!C17</f>
        <v>3.8933112058353299</v>
      </c>
      <c r="Q17" s="5">
        <f>Adaboost!C17</f>
        <v>4.4278215223097099</v>
      </c>
      <c r="R17" s="5">
        <f>XGBR!C17</f>
        <v>3.0270958000000001</v>
      </c>
      <c r="S17" s="5">
        <f>Huber!C17</f>
        <v>3.6540190288522201</v>
      </c>
      <c r="T17" s="5">
        <f>BayesRidge!C17</f>
        <v>3.8938554344895699</v>
      </c>
      <c r="U17" s="5">
        <f>Elastic!C17</f>
        <v>3.9758490144312701</v>
      </c>
      <c r="V17" s="5">
        <f>GBR!C17</f>
        <v>4.0745411692118703</v>
      </c>
      <c r="W17" s="6">
        <f t="shared" si="1"/>
        <v>3.8780262721945511</v>
      </c>
      <c r="X17" s="6">
        <f t="shared" si="4"/>
        <v>4.4278215223097099</v>
      </c>
      <c r="Y17" s="6">
        <f t="shared" si="5"/>
        <v>3.0270958000000001</v>
      </c>
      <c r="Z17">
        <v>3.85</v>
      </c>
      <c r="AC17" s="6"/>
      <c r="AE17" t="s">
        <v>183</v>
      </c>
      <c r="AF17" s="6">
        <f>RF!D17</f>
        <v>3.6</v>
      </c>
      <c r="AG17" s="6">
        <f>LR!D17</f>
        <v>3.5518558285901198</v>
      </c>
      <c r="AH17" s="6">
        <f>Adaboost!D17</f>
        <v>3.9103053435114501</v>
      </c>
      <c r="AI17" s="6">
        <f>XGBR!D17</f>
        <v>3.6252130999999999</v>
      </c>
      <c r="AJ17" s="6">
        <f>Huber!D17</f>
        <v>3.6092288976287601</v>
      </c>
      <c r="AK17" s="6">
        <f>BayesRidge!D17</f>
        <v>3.53845910843429</v>
      </c>
      <c r="AL17" s="6">
        <f>Elastic!D17</f>
        <v>4.3881209511763402</v>
      </c>
      <c r="AM17" s="6">
        <f>GBR!D17</f>
        <v>3.6302464604022999</v>
      </c>
      <c r="AN17" s="6">
        <f>AVERAGE(AF17:AM17,Neural!D17)</f>
        <v>3.7024732648668177</v>
      </c>
      <c r="AO17" s="6">
        <f>MAX(AF17:AM17,Neural!D17)</f>
        <v>4.3881209511763402</v>
      </c>
      <c r="AP17" s="6">
        <f>MIN(AF17:AM17,Neural!D17)</f>
        <v>3.4688296940580998</v>
      </c>
    </row>
    <row r="18" spans="1:42" ht="15" thickBot="1" x14ac:dyDescent="0.35">
      <c r="A18" t="s">
        <v>165</v>
      </c>
      <c r="B18" t="s">
        <v>168</v>
      </c>
      <c r="C18" s="5">
        <f>RF!B18</f>
        <v>3</v>
      </c>
      <c r="D18" s="5">
        <f>LR!B18</f>
        <v>3.1089316915904899</v>
      </c>
      <c r="E18" s="5">
        <f>Adaboost!B18</f>
        <v>3.91189427312775</v>
      </c>
      <c r="F18" s="5">
        <f>XGBR!B18</f>
        <v>3.0334750000000001</v>
      </c>
      <c r="G18" s="5">
        <f>Huber!B18</f>
        <v>3.0019857041405502</v>
      </c>
      <c r="H18" s="5">
        <f>BayesRidge!B18</f>
        <v>3.1092857226711201</v>
      </c>
      <c r="I18" s="5">
        <f>Elastic!B18</f>
        <v>3.6936418756382001</v>
      </c>
      <c r="J18" s="5">
        <f>GBR!B18</f>
        <v>3.0816042421043699</v>
      </c>
      <c r="K18" s="6">
        <f t="shared" si="0"/>
        <v>3.2241530595921892</v>
      </c>
      <c r="L18">
        <f t="shared" si="2"/>
        <v>3.91189427312775</v>
      </c>
      <c r="M18">
        <f t="shared" si="3"/>
        <v>3</v>
      </c>
      <c r="N18">
        <v>3.2</v>
      </c>
      <c r="O18" s="5">
        <f>RF!C18</f>
        <v>6</v>
      </c>
      <c r="P18" s="5">
        <f>LR!C18</f>
        <v>6.0001804339790796</v>
      </c>
      <c r="Q18" s="5">
        <f>Adaboost!C18</f>
        <v>6.6132404181184601</v>
      </c>
      <c r="R18" s="5">
        <f>XGBR!C18</f>
        <v>5.0855269999999999</v>
      </c>
      <c r="S18" s="5">
        <f>Huber!C18</f>
        <v>5.7074178219780096</v>
      </c>
      <c r="T18" s="5">
        <f>BayesRidge!C18</f>
        <v>6.00290422116825</v>
      </c>
      <c r="U18" s="5">
        <f>Elastic!C18</f>
        <v>5.5985202063511101</v>
      </c>
      <c r="V18" s="5">
        <f>GBR!C18</f>
        <v>6.1568525350155197</v>
      </c>
      <c r="W18" s="6">
        <f t="shared" si="1"/>
        <v>5.8984903862236377</v>
      </c>
      <c r="X18" s="6">
        <f t="shared" si="4"/>
        <v>6.6132404181184601</v>
      </c>
      <c r="Y18" s="6">
        <f t="shared" si="5"/>
        <v>5.0855269999999999</v>
      </c>
      <c r="Z18">
        <v>6</v>
      </c>
      <c r="AA18" s="6">
        <f>MAX(L18,M18,X19,Y19)-MIN(L19,M19,X18,Y18)</f>
        <v>0.84823887312774993</v>
      </c>
      <c r="AB18" s="6">
        <f>MIN(L18,M18,X19,Y19)-MAX(L19,M19,X18,Y18)</f>
        <v>-3.6132404181184601</v>
      </c>
      <c r="AC18" s="6"/>
      <c r="AE18" t="s">
        <v>176</v>
      </c>
      <c r="AF18" s="6">
        <f>RF!D18</f>
        <v>4.59</v>
      </c>
      <c r="AG18" s="6">
        <f>LR!D18</f>
        <v>4.5925142351177497</v>
      </c>
      <c r="AH18" s="6">
        <f>Adaboost!D18</f>
        <v>4.2554517133956304</v>
      </c>
      <c r="AI18" s="6">
        <f>XGBR!D18</f>
        <v>4.1513260000000001</v>
      </c>
      <c r="AJ18" s="6">
        <f>Huber!D18</f>
        <v>4.5894553022426203</v>
      </c>
      <c r="AK18" s="6">
        <f>BayesRidge!D18</f>
        <v>4.56831627544359</v>
      </c>
      <c r="AL18" s="6">
        <f>Elastic!D18</f>
        <v>4.6463014280004398</v>
      </c>
      <c r="AM18" s="6">
        <f>GBR!D18</f>
        <v>4.3394452899649298</v>
      </c>
      <c r="AN18" s="6">
        <f>AVERAGE(AF18:AM18,Neural!D18)</f>
        <v>4.5046146350127882</v>
      </c>
      <c r="AO18" s="6">
        <f>MAX(AF18:AM18,Neural!D18)</f>
        <v>4.8087214709501298</v>
      </c>
      <c r="AP18" s="6">
        <f>MIN(AF18:AM18,Neural!D18)</f>
        <v>4.1513260000000001</v>
      </c>
    </row>
    <row r="19" spans="1:42" ht="15" thickBot="1" x14ac:dyDescent="0.35">
      <c r="A19" t="s">
        <v>168</v>
      </c>
      <c r="B19" t="s">
        <v>165</v>
      </c>
      <c r="C19" s="5">
        <f>RF!B19</f>
        <v>4.01</v>
      </c>
      <c r="D19" s="5">
        <f>LR!B19</f>
        <v>3.8570298127180198</v>
      </c>
      <c r="E19" s="5">
        <f>Adaboost!B19</f>
        <v>4.6298076923076898</v>
      </c>
      <c r="F19" s="5">
        <f>XGBR!B19</f>
        <v>3.0636554</v>
      </c>
      <c r="G19" s="5">
        <f>Huber!B19</f>
        <v>3.7048354645273198</v>
      </c>
      <c r="H19" s="5">
        <f>BayesRidge!B19</f>
        <v>3.8570064520622398</v>
      </c>
      <c r="I19" s="5">
        <f>Elastic!B19</f>
        <v>4.1777687257574998</v>
      </c>
      <c r="J19" s="5">
        <f>GBR!B19</f>
        <v>4.0906813106236504</v>
      </c>
      <c r="K19" s="6">
        <f t="shared" si="0"/>
        <v>3.9128678696985841</v>
      </c>
      <c r="L19">
        <f t="shared" si="2"/>
        <v>4.6298076923076898</v>
      </c>
      <c r="M19">
        <f t="shared" si="3"/>
        <v>3.0636554</v>
      </c>
      <c r="N19">
        <v>3.9</v>
      </c>
      <c r="O19" s="5">
        <f>RF!C19</f>
        <v>3</v>
      </c>
      <c r="P19" s="5">
        <f>LR!C19</f>
        <v>3.4303975331260501</v>
      </c>
      <c r="Q19" s="5">
        <f>Adaboost!C19</f>
        <v>3.7181136120042799</v>
      </c>
      <c r="R19" s="5">
        <f>XGBR!C19</f>
        <v>3.0884488000000001</v>
      </c>
      <c r="S19" s="5">
        <f>Huber!C19</f>
        <v>3.30308526148441</v>
      </c>
      <c r="T19" s="5">
        <f>BayesRidge!C19</f>
        <v>3.4271315344472102</v>
      </c>
      <c r="U19" s="5">
        <f>Elastic!C19</f>
        <v>3.7596959662018699</v>
      </c>
      <c r="V19" s="5">
        <f>GBR!C19</f>
        <v>3.0570256653997201</v>
      </c>
      <c r="W19" s="6">
        <f t="shared" si="1"/>
        <v>3.3593390784069599</v>
      </c>
      <c r="X19" s="6">
        <f t="shared" si="4"/>
        <v>3.7596959662018699</v>
      </c>
      <c r="Y19" s="6">
        <f t="shared" si="5"/>
        <v>3</v>
      </c>
      <c r="Z19">
        <v>3.4</v>
      </c>
      <c r="AC19" s="6"/>
      <c r="AE19" t="s">
        <v>187</v>
      </c>
      <c r="AF19" s="6">
        <f>RF!D19</f>
        <v>6.03</v>
      </c>
      <c r="AG19" s="6">
        <f>LR!D19</f>
        <v>5.5808423234286497</v>
      </c>
      <c r="AH19" s="6">
        <f>Adaboost!D19</f>
        <v>5.9641203703703702</v>
      </c>
      <c r="AI19" s="6">
        <f>XGBR!D19</f>
        <v>5.392754</v>
      </c>
      <c r="AJ19" s="6">
        <f>Huber!D19</f>
        <v>5.58777538968753</v>
      </c>
      <c r="AK19" s="6">
        <f>BayesRidge!D19</f>
        <v>5.5429407270945097</v>
      </c>
      <c r="AL19" s="6">
        <f>Elastic!D19</f>
        <v>5.2812885057267804</v>
      </c>
      <c r="AM19" s="6">
        <f>GBR!D19</f>
        <v>6.0182747580754103</v>
      </c>
      <c r="AN19" s="6">
        <f>AVERAGE(AF19:AM19,Neural!D19)</f>
        <v>5.6437399648516955</v>
      </c>
      <c r="AO19" s="6">
        <f>MAX(AF19:AM19,Neural!D19)</f>
        <v>6.03</v>
      </c>
      <c r="AP19" s="6">
        <f>MIN(AF19:AM19,Neural!D19)</f>
        <v>5.2812885057267804</v>
      </c>
    </row>
    <row r="20" spans="1:42" ht="15" thickBot="1" x14ac:dyDescent="0.35">
      <c r="A20" t="s">
        <v>136</v>
      </c>
      <c r="B20" t="s">
        <v>134</v>
      </c>
      <c r="C20" s="5">
        <f>RF!B20</f>
        <v>4.08</v>
      </c>
      <c r="D20" s="5">
        <f>LR!B20</f>
        <v>4.5211714071079703</v>
      </c>
      <c r="E20" s="5">
        <f>Adaboost!B20</f>
        <v>4.6298076923076898</v>
      </c>
      <c r="F20" s="5">
        <f>XGBR!B20</f>
        <v>4.2012324000000003</v>
      </c>
      <c r="G20" s="5">
        <f>Huber!B20</f>
        <v>4.4000002489305299</v>
      </c>
      <c r="H20" s="5">
        <f>BayesRidge!B20</f>
        <v>4.5249216239116503</v>
      </c>
      <c r="I20" s="5">
        <f>Elastic!B20</f>
        <v>4.3344060389298296</v>
      </c>
      <c r="J20" s="5">
        <f>GBR!B20</f>
        <v>4.0941808481492101</v>
      </c>
      <c r="K20" s="6">
        <f t="shared" si="0"/>
        <v>4.3671191654215393</v>
      </c>
      <c r="L20">
        <f t="shared" si="2"/>
        <v>4.6298076923076898</v>
      </c>
      <c r="M20">
        <f t="shared" si="3"/>
        <v>4.08</v>
      </c>
      <c r="N20">
        <v>4.8</v>
      </c>
      <c r="O20" s="5">
        <f>RF!C20</f>
        <v>4.07</v>
      </c>
      <c r="P20" s="5">
        <f>LR!C20</f>
        <v>4.4062926247744496</v>
      </c>
      <c r="Q20" s="5">
        <f>Adaboost!C20</f>
        <v>4.4278215223097099</v>
      </c>
      <c r="R20" s="5">
        <f>XGBR!C20</f>
        <v>4.2095894999999999</v>
      </c>
      <c r="S20" s="5">
        <f>Huber!C20</f>
        <v>4.2522953902730301</v>
      </c>
      <c r="T20" s="5">
        <f>BayesRidge!C20</f>
        <v>4.4160136430907997</v>
      </c>
      <c r="U20" s="5">
        <f>Elastic!C20</f>
        <v>4.3854344343248899</v>
      </c>
      <c r="V20" s="5">
        <f>GBR!C20</f>
        <v>4.06267019353397</v>
      </c>
      <c r="W20" s="6">
        <f t="shared" si="1"/>
        <v>4.292649381333149</v>
      </c>
      <c r="X20" s="6">
        <f t="shared" si="4"/>
        <v>4.4278215223097099</v>
      </c>
      <c r="Y20" s="6">
        <f t="shared" si="5"/>
        <v>4.06267019353397</v>
      </c>
      <c r="Z20">
        <v>4.55</v>
      </c>
      <c r="AA20" s="6">
        <f>MAX(L20,M20,X21,Y21)-MIN(L21,M21,X20,Y20)</f>
        <v>0.56713749877371988</v>
      </c>
      <c r="AB20" s="6">
        <f>MIN(L20,M20,X21,Y21)-MAX(L21,M21,X20,Y20)</f>
        <v>-1.9539078156312604</v>
      </c>
      <c r="AC20" s="6"/>
      <c r="AE20" t="s">
        <v>186</v>
      </c>
      <c r="AF20" s="6">
        <f>RF!D20</f>
        <v>5.51</v>
      </c>
      <c r="AG20" s="6">
        <f>LR!D20</f>
        <v>5.2587071107690004</v>
      </c>
      <c r="AH20" s="6">
        <f>Adaboost!D20</f>
        <v>4.7659817351598104</v>
      </c>
      <c r="AI20" s="6">
        <f>XGBR!D20</f>
        <v>5.0321603000000001</v>
      </c>
      <c r="AJ20" s="6">
        <f>Huber!D20</f>
        <v>5.2265941264367601</v>
      </c>
      <c r="AK20" s="6">
        <f>BayesRidge!D20</f>
        <v>5.2617953142321001</v>
      </c>
      <c r="AL20" s="6">
        <f>Elastic!D20</f>
        <v>4.9999163306733596</v>
      </c>
      <c r="AM20" s="6">
        <f>GBR!D20</f>
        <v>5.4369390008109404</v>
      </c>
      <c r="AN20" s="6">
        <f>AVERAGE(AF20:AM20,Neural!D20)</f>
        <v>5.1875631148135195</v>
      </c>
      <c r="AO20" s="6">
        <f>MAX(AF20:AM20,Neural!D20)</f>
        <v>5.51</v>
      </c>
      <c r="AP20" s="6">
        <f>MIN(AF20:AM20,Neural!D20)</f>
        <v>4.7659817351598104</v>
      </c>
    </row>
    <row r="21" spans="1:42" ht="15" thickBot="1" x14ac:dyDescent="0.35">
      <c r="A21" t="s">
        <v>134</v>
      </c>
      <c r="B21" t="s">
        <v>136</v>
      </c>
      <c r="C21" s="5">
        <f>RF!B21</f>
        <v>5.01</v>
      </c>
      <c r="D21" s="5">
        <f>LR!B21</f>
        <v>4.9474761318376403</v>
      </c>
      <c r="E21" s="5">
        <f>Adaboost!B21</f>
        <v>5.9539078156312604</v>
      </c>
      <c r="F21" s="5">
        <f>XGBR!B21</f>
        <v>4.1049914000000003</v>
      </c>
      <c r="G21" s="5">
        <f>Huber!B21</f>
        <v>4.8014883869041496</v>
      </c>
      <c r="H21" s="5">
        <f>BayesRidge!B21</f>
        <v>4.94946272601155</v>
      </c>
      <c r="I21" s="5">
        <f>Elastic!B21</f>
        <v>4.5613004997366602</v>
      </c>
      <c r="J21" s="5">
        <f>GBR!B21</f>
        <v>5.0493196564199296</v>
      </c>
      <c r="K21" s="6">
        <f t="shared" si="0"/>
        <v>4.9226481679561989</v>
      </c>
      <c r="L21">
        <f t="shared" si="2"/>
        <v>5.9539078156312604</v>
      </c>
      <c r="M21">
        <f t="shared" si="3"/>
        <v>4.1049914000000003</v>
      </c>
      <c r="N21">
        <v>4.8499999999999996</v>
      </c>
      <c r="O21" s="5">
        <f>RF!C21</f>
        <v>4</v>
      </c>
      <c r="P21" s="5">
        <f>LR!C21</f>
        <v>4.2274400450959897</v>
      </c>
      <c r="Q21" s="5">
        <f>Adaboost!C21</f>
        <v>4.4490644490644398</v>
      </c>
      <c r="R21" s="5">
        <f>XGBR!C21</f>
        <v>4.1013193000000001</v>
      </c>
      <c r="S21" s="5">
        <f>Huber!C21</f>
        <v>4.1000001389558101</v>
      </c>
      <c r="T21" s="5">
        <f>BayesRidge!C21</f>
        <v>4.2327138343715403</v>
      </c>
      <c r="U21" s="5">
        <f>Elastic!C21</f>
        <v>4.4571684657822699</v>
      </c>
      <c r="V21" s="5">
        <f>GBR!C21</f>
        <v>4.0923967020632803</v>
      </c>
      <c r="W21" s="6">
        <f t="shared" si="1"/>
        <v>4.205588222116587</v>
      </c>
      <c r="X21" s="6">
        <f t="shared" si="4"/>
        <v>4.4571684657822699</v>
      </c>
      <c r="Y21" s="6">
        <f t="shared" si="5"/>
        <v>4</v>
      </c>
      <c r="Z21">
        <v>4.3499999999999996</v>
      </c>
      <c r="AC21" s="6"/>
      <c r="AE21" t="s">
        <v>180</v>
      </c>
      <c r="AF21" s="6">
        <f>RF!D21</f>
        <v>4.8899999999999997</v>
      </c>
      <c r="AG21" s="6">
        <f>LR!D21</f>
        <v>4.8966029881524298</v>
      </c>
      <c r="AH21" s="6">
        <f>Adaboost!D21</f>
        <v>4.6305732484076403</v>
      </c>
      <c r="AI21" s="6">
        <f>XGBR!D21</f>
        <v>5.0323805999999998</v>
      </c>
      <c r="AJ21" s="6">
        <f>Huber!D21</f>
        <v>4.8654336636345503</v>
      </c>
      <c r="AK21" s="6">
        <f>BayesRidge!D21</f>
        <v>4.90591676144295</v>
      </c>
      <c r="AL21" s="6">
        <f>Elastic!D21</f>
        <v>4.88160491912015</v>
      </c>
      <c r="AM21" s="6">
        <f>GBR!D21</f>
        <v>4.9934508810992702</v>
      </c>
      <c r="AN21" s="6">
        <f>AVERAGE(AF21:AM21,Neural!D21)</f>
        <v>4.8941694194318588</v>
      </c>
      <c r="AO21" s="6">
        <f>MAX(AF21:AM21,Neural!D21)</f>
        <v>5.0323805999999998</v>
      </c>
      <c r="AP21" s="6">
        <f>MIN(AF21:AM21,Neural!D21)</f>
        <v>4.6305732484076403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ARI</v>
      </c>
      <c r="E38" s="6" t="str">
        <f>B2</f>
        <v>MIA</v>
      </c>
      <c r="F38" s="6">
        <f>(K2+W3)/2</f>
        <v>5.8124633709478442</v>
      </c>
      <c r="G38" s="6">
        <f>(K3+W2)/2</f>
        <v>4.2283438534629294</v>
      </c>
      <c r="H38" s="6">
        <f>F38-G38</f>
        <v>1.5841195174849148</v>
      </c>
      <c r="I38" s="6" t="str">
        <f>IF(G38&gt;F38,E38,D38)</f>
        <v>ARI</v>
      </c>
      <c r="J38" s="6">
        <f t="shared" ref="J38:J51" si="7">F38+G38</f>
        <v>10.040807224410774</v>
      </c>
      <c r="L38" s="10">
        <f>MAX(K2,W3)</f>
        <v>6.3519579845650336</v>
      </c>
      <c r="M38" s="6">
        <f>MAX(K3,W2)</f>
        <v>4.3825047245963038</v>
      </c>
      <c r="N38" s="6">
        <f t="shared" ref="N38:N54" si="8">L38-M38</f>
        <v>1.9694532599687298</v>
      </c>
      <c r="O38" s="6" t="str">
        <f t="shared" ref="O38:O54" si="9">IF(M38&gt;L38,E38,D38)</f>
        <v>ARI</v>
      </c>
      <c r="P38" s="6">
        <f t="shared" ref="P38:P54" si="10">L38+M38</f>
        <v>10.734462709161338</v>
      </c>
      <c r="AA38"/>
      <c r="AC38" s="6"/>
    </row>
    <row r="39" spans="1:42" ht="15" thickBot="1" x14ac:dyDescent="0.35">
      <c r="A39" t="str">
        <f>A2</f>
        <v>ARI</v>
      </c>
      <c r="B39" s="5">
        <f>Neural!B2</f>
        <v>6.4580614726760803</v>
      </c>
      <c r="C39" s="5">
        <f>Neural!C2</f>
        <v>4.5910195062132804</v>
      </c>
      <c r="D39" s="6" t="str">
        <f>A4</f>
        <v>CIN</v>
      </c>
      <c r="E39" s="6" t="str">
        <f>B4</f>
        <v>TOR</v>
      </c>
      <c r="F39" s="6">
        <f>(K4+W5)/2</f>
        <v>4.3443373555073199</v>
      </c>
      <c r="G39" s="6">
        <f>(K5+W4)/2</f>
        <v>4.3387267943527412</v>
      </c>
      <c r="H39" s="6">
        <f t="shared" ref="H39:H46" si="11">F39-G39</f>
        <v>5.6105611545786971E-3</v>
      </c>
      <c r="I39" s="6" t="str">
        <f t="shared" ref="I39:I51" si="12">IF(G39&gt;F39,E39,D39)</f>
        <v>CIN</v>
      </c>
      <c r="J39" s="6">
        <f t="shared" si="7"/>
        <v>8.683064149860062</v>
      </c>
      <c r="L39" s="10">
        <f>MAX(K4,W5)</f>
        <v>4.3862413773665381</v>
      </c>
      <c r="M39" s="11">
        <f>MAX(K5,W4)</f>
        <v>4.3629792824892446</v>
      </c>
      <c r="N39" s="6">
        <f t="shared" si="8"/>
        <v>2.3262094877293471E-2</v>
      </c>
      <c r="O39" s="6" t="str">
        <f t="shared" si="9"/>
        <v>CIN</v>
      </c>
      <c r="P39" s="6">
        <f t="shared" si="10"/>
        <v>8.7492206598557836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4.1976122493038099</v>
      </c>
      <c r="C40" s="5">
        <f>Neural!C3</f>
        <v>5.38299525871403</v>
      </c>
      <c r="D40" s="6" t="str">
        <f>A6</f>
        <v>BAL</v>
      </c>
      <c r="E40" s="6" t="str">
        <f>B6</f>
        <v>NYM</v>
      </c>
      <c r="F40" s="6">
        <f>(K6+W7)/2</f>
        <v>4.6006307744424131</v>
      </c>
      <c r="G40" s="6">
        <f>(K7+W6)/2</f>
        <v>4.5933123450325866</v>
      </c>
      <c r="H40" s="6">
        <f t="shared" si="11"/>
        <v>7.3184294098265212E-3</v>
      </c>
      <c r="I40" s="6" t="str">
        <f t="shared" si="12"/>
        <v>BAL</v>
      </c>
      <c r="J40" s="6">
        <f t="shared" si="7"/>
        <v>9.1939431194749996</v>
      </c>
      <c r="L40" s="10">
        <f>MAX(K6,W7)</f>
        <v>5.2924109274411686</v>
      </c>
      <c r="M40" s="10">
        <f>MAX(K7,W6)</f>
        <v>4.8639846837581713</v>
      </c>
      <c r="N40" s="6">
        <f t="shared" si="8"/>
        <v>0.42842624368299731</v>
      </c>
      <c r="O40" s="6" t="str">
        <f t="shared" si="9"/>
        <v>BAL</v>
      </c>
      <c r="P40" s="6">
        <f t="shared" si="10"/>
        <v>10.15639561119934</v>
      </c>
      <c r="AA40"/>
      <c r="AC40" s="6"/>
    </row>
    <row r="41" spans="1:42" ht="15" thickBot="1" x14ac:dyDescent="0.35">
      <c r="A41" t="str">
        <f>A4</f>
        <v>CIN</v>
      </c>
      <c r="B41" s="5">
        <f>Neural!B4</f>
        <v>4.4068853808149298</v>
      </c>
      <c r="C41" s="5">
        <f>Neural!C4</f>
        <v>4.5282765999150296</v>
      </c>
      <c r="D41" s="6" t="str">
        <f>A8</f>
        <v>PIT</v>
      </c>
      <c r="E41" s="6" t="str">
        <f>B8</f>
        <v>TEX</v>
      </c>
      <c r="F41" s="6">
        <f>(K8+W9)/2</f>
        <v>5.1151428950778355</v>
      </c>
      <c r="G41" s="6">
        <f>(K9+W8)/2</f>
        <v>4.6273716551626505</v>
      </c>
      <c r="H41" s="6">
        <f t="shared" si="11"/>
        <v>0.48777123991518501</v>
      </c>
      <c r="I41" s="6" t="str">
        <f t="shared" si="12"/>
        <v>PIT</v>
      </c>
      <c r="J41" s="6">
        <f t="shared" si="7"/>
        <v>9.742514550240486</v>
      </c>
      <c r="L41" s="10">
        <f>MAX(K8,W9)</f>
        <v>5.9927961174000304</v>
      </c>
      <c r="M41" s="10">
        <f>MAX(K9,W8)</f>
        <v>5.2375716274635122</v>
      </c>
      <c r="N41" s="6">
        <f t="shared" si="8"/>
        <v>0.75522448993651814</v>
      </c>
      <c r="O41" s="6" t="str">
        <f t="shared" si="9"/>
        <v>PIT</v>
      </c>
      <c r="P41" s="6">
        <f t="shared" si="10"/>
        <v>11.230367744863543</v>
      </c>
      <c r="AA41"/>
      <c r="AC41" s="6"/>
    </row>
    <row r="42" spans="1:42" ht="15" thickBot="1" x14ac:dyDescent="0.35">
      <c r="A42" t="str">
        <f>A5</f>
        <v>TOR</v>
      </c>
      <c r="B42" s="5">
        <f>Neural!B5</f>
        <v>4.3655393520608801</v>
      </c>
      <c r="C42" s="5">
        <f>Neural!C5</f>
        <v>4.5487940200467198</v>
      </c>
      <c r="D42" s="6" t="str">
        <f>A10</f>
        <v>LAA</v>
      </c>
      <c r="E42" s="6" t="str">
        <f>B10</f>
        <v>KCR</v>
      </c>
      <c r="F42" s="6">
        <f>(K10+W11)/2</f>
        <v>4.1361585925308937</v>
      </c>
      <c r="G42" s="6">
        <f>(K11+W10)/2</f>
        <v>5.1963616888950241</v>
      </c>
      <c r="H42" s="6">
        <f t="shared" si="11"/>
        <v>-1.0602030963641305</v>
      </c>
      <c r="I42" s="6" t="str">
        <f t="shared" si="12"/>
        <v>KCR</v>
      </c>
      <c r="J42" s="6">
        <f t="shared" si="7"/>
        <v>9.3325202814259178</v>
      </c>
      <c r="L42" s="10">
        <f>MAX(K10,W11)</f>
        <v>4.3717465974046643</v>
      </c>
      <c r="M42" s="6">
        <f>MAX(K11,W10)</f>
        <v>5.962910745943641</v>
      </c>
      <c r="N42" s="6">
        <f t="shared" si="8"/>
        <v>-1.5911641485389767</v>
      </c>
      <c r="O42" s="6" t="str">
        <f t="shared" si="9"/>
        <v>KCR</v>
      </c>
      <c r="P42" s="6">
        <f t="shared" si="10"/>
        <v>10.334657343348304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BAL</v>
      </c>
      <c r="B43" s="5">
        <f>Neural!B6</f>
        <v>5.3099257869777299</v>
      </c>
      <c r="C43" s="5">
        <f>Neural!C6</f>
        <v>4.7663884384341504</v>
      </c>
      <c r="D43" s="6" t="str">
        <f>A12</f>
        <v>BOS</v>
      </c>
      <c r="E43" s="6" t="str">
        <f>B12</f>
        <v>HOU</v>
      </c>
      <c r="F43" s="6">
        <f>(K12+W13)/2</f>
        <v>4.5286661863487332</v>
      </c>
      <c r="G43" s="6">
        <f>(K13+W12)/2</f>
        <v>4.9244221902436429</v>
      </c>
      <c r="H43" s="6">
        <f t="shared" si="11"/>
        <v>-0.39575600389490972</v>
      </c>
      <c r="I43" s="6" t="str">
        <f t="shared" si="12"/>
        <v>HOU</v>
      </c>
      <c r="J43" s="6">
        <f t="shared" si="7"/>
        <v>9.4530883765923761</v>
      </c>
      <c r="L43" s="10">
        <f>MAX(K12,W13)</f>
        <v>5.7919156298192673</v>
      </c>
      <c r="M43" s="6">
        <f>MAX(K13,W12)</f>
        <v>5.8229440309428062</v>
      </c>
      <c r="N43" s="6">
        <f t="shared" si="8"/>
        <v>-3.1028401123538885E-2</v>
      </c>
      <c r="O43" s="6" t="str">
        <f t="shared" si="9"/>
        <v>HOU</v>
      </c>
      <c r="P43" s="6">
        <f t="shared" si="10"/>
        <v>11.614859660762074</v>
      </c>
      <c r="R43" t="s">
        <v>154</v>
      </c>
      <c r="S43" t="s">
        <v>159</v>
      </c>
      <c r="T43">
        <v>1.333333333333333</v>
      </c>
      <c r="AA43"/>
      <c r="AC43" s="6"/>
    </row>
    <row r="44" spans="1:42" ht="15" thickBot="1" x14ac:dyDescent="0.35">
      <c r="A44" t="str">
        <f>A8</f>
        <v>PIT</v>
      </c>
      <c r="B44" s="5">
        <f>Neural!B7</f>
        <v>4.4309268644499298</v>
      </c>
      <c r="C44" s="5">
        <f>Neural!C7</f>
        <v>3.9561221072741999</v>
      </c>
      <c r="D44" s="6" t="str">
        <f>A14</f>
        <v>MIN</v>
      </c>
      <c r="E44" s="6" t="str">
        <f>B14</f>
        <v>SDP</v>
      </c>
      <c r="F44" s="6">
        <f>(K14+W15)/2</f>
        <v>4.3726145480300396</v>
      </c>
      <c r="G44" s="6">
        <f>(K15+W14)/2</f>
        <v>4.8796692557443322</v>
      </c>
      <c r="H44" s="6">
        <f t="shared" si="11"/>
        <v>-0.50705470771429262</v>
      </c>
      <c r="I44" s="6" t="str">
        <f t="shared" si="12"/>
        <v>SDP</v>
      </c>
      <c r="J44" s="6">
        <f t="shared" si="7"/>
        <v>9.2522838037743718</v>
      </c>
      <c r="L44" s="10">
        <f>MAX(K14,W15)</f>
        <v>4.849992474469027</v>
      </c>
      <c r="M44" s="6">
        <f>MAX(K15,W14)</f>
        <v>5.7971454547314236</v>
      </c>
      <c r="N44" s="6">
        <f t="shared" si="8"/>
        <v>-0.94715298026239658</v>
      </c>
      <c r="O44" s="6" t="str">
        <f t="shared" si="9"/>
        <v>SDP</v>
      </c>
      <c r="P44" s="6">
        <f t="shared" si="10"/>
        <v>10.647137929200451</v>
      </c>
      <c r="R44" t="s">
        <v>159</v>
      </c>
      <c r="S44" t="s">
        <v>154</v>
      </c>
      <c r="T44">
        <v>2.666666666666667</v>
      </c>
      <c r="AA44"/>
      <c r="AC44" s="6"/>
    </row>
    <row r="45" spans="1:42" ht="15" thickBot="1" x14ac:dyDescent="0.35">
      <c r="A45" t="str">
        <f>A7</f>
        <v>NYM</v>
      </c>
      <c r="B45" s="5">
        <f>Neural!B8</f>
        <v>4.2955107967895598</v>
      </c>
      <c r="C45" s="5">
        <f>Neural!C8</f>
        <v>5.2872727849950696</v>
      </c>
      <c r="D45" s="6" t="str">
        <f>A16</f>
        <v>TBR</v>
      </c>
      <c r="E45" s="6" t="str">
        <f>B16</f>
        <v>OAK</v>
      </c>
      <c r="F45" s="6">
        <f>(K16+W17)/2</f>
        <v>3.6639516172539093</v>
      </c>
      <c r="G45" s="6">
        <f>(K17+W16)/2</f>
        <v>3.4254919229449929</v>
      </c>
      <c r="H45" s="6">
        <f t="shared" si="11"/>
        <v>0.23845969430891634</v>
      </c>
      <c r="I45" s="6" t="str">
        <f t="shared" si="12"/>
        <v>TBR</v>
      </c>
      <c r="J45" s="6">
        <f t="shared" si="7"/>
        <v>7.0894435401989018</v>
      </c>
      <c r="L45" s="10">
        <f>MAX(K16,W17)</f>
        <v>3.8780262721945511</v>
      </c>
      <c r="M45" s="6">
        <f>MAX(K17,W16)</f>
        <v>3.5084218140501942</v>
      </c>
      <c r="N45" s="6">
        <f t="shared" si="8"/>
        <v>0.36960445814435694</v>
      </c>
      <c r="O45" s="6" t="str">
        <f t="shared" si="9"/>
        <v>TBR</v>
      </c>
      <c r="P45" s="6">
        <f t="shared" si="10"/>
        <v>7.3864480862447452</v>
      </c>
      <c r="R45" t="s">
        <v>158</v>
      </c>
      <c r="S45" t="s">
        <v>163</v>
      </c>
      <c r="T45">
        <v>4</v>
      </c>
      <c r="AA45"/>
      <c r="AC45" s="6"/>
    </row>
    <row r="46" spans="1:42" ht="15" thickBot="1" x14ac:dyDescent="0.35">
      <c r="A46" t="str">
        <f t="shared" ref="A46:A61" si="13">A9</f>
        <v>TEX</v>
      </c>
      <c r="B46" s="5">
        <f>Neural!B9</f>
        <v>4.04831452774157</v>
      </c>
      <c r="C46" s="5">
        <f>Neural!C9</f>
        <v>6.2207603975214401</v>
      </c>
      <c r="D46" s="6" t="str">
        <f>A18</f>
        <v>CHW</v>
      </c>
      <c r="E46" s="6" t="str">
        <f>B18</f>
        <v>SFG</v>
      </c>
      <c r="F46" s="6">
        <f>(K18+W19)/2</f>
        <v>3.2917460689995748</v>
      </c>
      <c r="G46" s="6">
        <f>(K19+W18)/2</f>
        <v>4.9056791279611112</v>
      </c>
      <c r="H46" s="6">
        <f t="shared" si="11"/>
        <v>-1.6139330589615364</v>
      </c>
      <c r="I46" s="6" t="str">
        <f t="shared" si="12"/>
        <v>SFG</v>
      </c>
      <c r="J46" s="6">
        <f t="shared" si="7"/>
        <v>8.1974251969606868</v>
      </c>
      <c r="L46" s="10">
        <f>MAX(K18,W19)</f>
        <v>3.3593390784069599</v>
      </c>
      <c r="M46" s="6">
        <f>MAX(K19,W18)</f>
        <v>5.8984903862236377</v>
      </c>
      <c r="N46" s="6">
        <f t="shared" si="8"/>
        <v>-2.5391513078166779</v>
      </c>
      <c r="O46" s="6" t="str">
        <f t="shared" si="9"/>
        <v>SFG</v>
      </c>
      <c r="P46" s="6">
        <f t="shared" si="10"/>
        <v>9.2578294646305981</v>
      </c>
      <c r="R46" t="s">
        <v>163</v>
      </c>
      <c r="S46" t="s">
        <v>158</v>
      </c>
      <c r="T46">
        <v>4.75</v>
      </c>
      <c r="AA46"/>
      <c r="AC46" s="6"/>
    </row>
    <row r="47" spans="1:42" ht="15" thickBot="1" x14ac:dyDescent="0.35">
      <c r="A47" t="str">
        <f t="shared" si="13"/>
        <v>LAA</v>
      </c>
      <c r="B47" s="5">
        <f>Neural!B10</f>
        <v>3.8986430912808001</v>
      </c>
      <c r="C47" s="5">
        <f>Neural!C10</f>
        <v>4.6979002692167597</v>
      </c>
      <c r="D47" s="6" t="str">
        <f>A20</f>
        <v>SEA</v>
      </c>
      <c r="E47" s="6" t="str">
        <f>B20</f>
        <v>LAD</v>
      </c>
      <c r="F47" s="6">
        <f>(K20+W21)/2</f>
        <v>4.2863536937690636</v>
      </c>
      <c r="G47" s="6">
        <f>(K21+W20)/2</f>
        <v>4.6076487746446739</v>
      </c>
      <c r="H47" s="6">
        <f t="shared" ref="H47:H48" si="14">F47-G47</f>
        <v>-0.32129508087561032</v>
      </c>
      <c r="I47" s="6" t="str">
        <f t="shared" si="12"/>
        <v>LAD</v>
      </c>
      <c r="J47" s="6">
        <f t="shared" si="7"/>
        <v>8.8940024684137384</v>
      </c>
      <c r="L47" s="10">
        <f>MAX(K20,W21)</f>
        <v>4.3671191654215393</v>
      </c>
      <c r="M47" s="6">
        <f>MAX(K21,W20)</f>
        <v>4.9226481679561989</v>
      </c>
      <c r="N47" s="6">
        <f t="shared" si="8"/>
        <v>-0.55552900253465953</v>
      </c>
      <c r="O47" s="6" t="str">
        <f t="shared" si="9"/>
        <v>LAD</v>
      </c>
      <c r="P47" s="6">
        <f t="shared" si="10"/>
        <v>9.2897673333777391</v>
      </c>
      <c r="R47" t="s">
        <v>152</v>
      </c>
      <c r="S47" t="s">
        <v>156</v>
      </c>
      <c r="T47">
        <v>3.333333333333333</v>
      </c>
      <c r="AA47"/>
      <c r="AC47" s="6"/>
    </row>
    <row r="48" spans="1:42" ht="15" thickBot="1" x14ac:dyDescent="0.35">
      <c r="A48" t="str">
        <f t="shared" si="13"/>
        <v>KCR</v>
      </c>
      <c r="B48" s="5">
        <f>Neural!B11</f>
        <v>6.0252738563196901</v>
      </c>
      <c r="C48" s="5">
        <f>Neural!C11</f>
        <v>4.5706552977550201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 t="s">
        <v>156</v>
      </c>
      <c r="S48" t="s">
        <v>152</v>
      </c>
      <c r="T48">
        <v>7.666666666666667</v>
      </c>
      <c r="AA48"/>
      <c r="AC48" s="6"/>
    </row>
    <row r="49" spans="1:29" ht="15" thickBot="1" x14ac:dyDescent="0.35">
      <c r="A49" t="str">
        <f t="shared" si="13"/>
        <v>BOS</v>
      </c>
      <c r="B49" s="5">
        <f>Neural!B12</f>
        <v>5.6937396656213899</v>
      </c>
      <c r="C49" s="5">
        <f>Neural!C12</f>
        <v>5.7590872502338701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164</v>
      </c>
      <c r="S49" t="s">
        <v>167</v>
      </c>
      <c r="T49">
        <v>3.333333333333333</v>
      </c>
      <c r="AA49"/>
      <c r="AC49" s="6"/>
    </row>
    <row r="50" spans="1:29" ht="15" thickBot="1" x14ac:dyDescent="0.35">
      <c r="A50" t="str">
        <f t="shared" si="13"/>
        <v>HOU</v>
      </c>
      <c r="B50" s="5">
        <f>Neural!B13</f>
        <v>4.0639414427164002</v>
      </c>
      <c r="C50" s="5">
        <f>Neural!C13</f>
        <v>3.3436703253836302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167</v>
      </c>
      <c r="S50" t="s">
        <v>164</v>
      </c>
      <c r="T50">
        <v>3.666666666666667</v>
      </c>
      <c r="AA50"/>
      <c r="AC50" s="6"/>
    </row>
    <row r="51" spans="1:29" ht="15" thickBot="1" x14ac:dyDescent="0.35">
      <c r="A51" t="str">
        <f t="shared" si="13"/>
        <v>MIN</v>
      </c>
      <c r="B51" s="5">
        <f>Neural!B14</f>
        <v>4.7164877502059097</v>
      </c>
      <c r="C51" s="5">
        <f>Neural!C14</f>
        <v>4.0217813866227603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/>
      <c r="S51"/>
      <c r="T51"/>
      <c r="AA51"/>
      <c r="AC51" s="6"/>
    </row>
    <row r="52" spans="1:29" ht="15" thickBot="1" x14ac:dyDescent="0.35">
      <c r="A52" t="str">
        <f t="shared" si="13"/>
        <v>SDP</v>
      </c>
      <c r="B52" s="5">
        <f>Neural!B15</f>
        <v>5.7338299193699998</v>
      </c>
      <c r="C52" s="5">
        <f>Neural!C15</f>
        <v>3.9708994698275699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/>
      <c r="S52"/>
      <c r="T52"/>
      <c r="AA52"/>
      <c r="AC52" s="6"/>
    </row>
    <row r="53" spans="1:29" ht="15" thickBot="1" x14ac:dyDescent="0.35">
      <c r="A53" t="str">
        <f t="shared" si="13"/>
        <v>TBR</v>
      </c>
      <c r="B53" s="5">
        <f>Neural!B16</f>
        <v>3.6297661989526002</v>
      </c>
      <c r="C53" s="5">
        <f>Neural!C16</f>
        <v>3.3934145466732799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/>
      <c r="S53"/>
      <c r="T53"/>
      <c r="AA53"/>
      <c r="AC53" s="6"/>
    </row>
    <row r="54" spans="1:29" ht="15" thickBot="1" x14ac:dyDescent="0.35">
      <c r="A54" t="str">
        <f t="shared" si="13"/>
        <v>OAK</v>
      </c>
      <c r="B54" s="5">
        <f>Neural!B17</f>
        <v>3.6539328128431601</v>
      </c>
      <c r="C54" s="5">
        <f>Neural!C17</f>
        <v>3.8857432746209901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/>
      <c r="S54"/>
      <c r="T54"/>
      <c r="AA54"/>
      <c r="AC54" s="6"/>
    </row>
    <row r="55" spans="1:29" ht="15" thickBot="1" x14ac:dyDescent="0.35">
      <c r="A55" t="str">
        <f t="shared" si="13"/>
        <v>CHW</v>
      </c>
      <c r="B55" s="5">
        <f>Neural!B18</f>
        <v>3.0765590270572201</v>
      </c>
      <c r="C55" s="5">
        <f>Neural!C18</f>
        <v>5.9217708394023099</v>
      </c>
      <c r="N55" s="10"/>
      <c r="R55"/>
      <c r="S55"/>
      <c r="T55"/>
    </row>
    <row r="56" spans="1:29" ht="15" thickBot="1" x14ac:dyDescent="0.35">
      <c r="A56" t="str">
        <f t="shared" si="13"/>
        <v>SFG</v>
      </c>
      <c r="B56" s="5">
        <f>Neural!B19</f>
        <v>3.8250259692908402</v>
      </c>
      <c r="C56" s="5">
        <f>Neural!C19</f>
        <v>3.4501533329991001</v>
      </c>
      <c r="D56" s="6" t="s">
        <v>39</v>
      </c>
      <c r="L56" s="6" t="s">
        <v>36</v>
      </c>
      <c r="R56"/>
      <c r="S56"/>
      <c r="T56"/>
      <c r="AA56"/>
      <c r="AC56" s="6"/>
    </row>
    <row r="57" spans="1:29" ht="15" thickBot="1" x14ac:dyDescent="0.35">
      <c r="A57" t="str">
        <f t="shared" si="13"/>
        <v>SEA</v>
      </c>
      <c r="B57" s="5">
        <f>Neural!B20</f>
        <v>4.5183522294569798</v>
      </c>
      <c r="C57" s="5">
        <f>Neural!C20</f>
        <v>4.4037271236914997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 t="str">
        <f t="shared" si="13"/>
        <v>LAD</v>
      </c>
      <c r="B58" s="5">
        <f>Neural!B21</f>
        <v>4.9258868950645898</v>
      </c>
      <c r="C58" s="5">
        <f>Neural!C21</f>
        <v>4.1901910637159503</v>
      </c>
      <c r="D58" s="8" t="str">
        <f t="shared" ref="D58:E74" si="23">D38</f>
        <v>ARI</v>
      </c>
      <c r="E58" s="8" t="str">
        <f t="shared" si="23"/>
        <v>MIA</v>
      </c>
      <c r="F58" s="6">
        <f t="shared" ref="F58:F74" si="24">MIN(L38,L58)</f>
        <v>5.2729687573306556</v>
      </c>
      <c r="G58" s="6">
        <f t="shared" ref="G58:G74" si="25">MAX(M38,M58)</f>
        <v>4.3825047245963038</v>
      </c>
      <c r="H58" s="6">
        <f t="shared" ref="H58:H69" si="26">F58-G58</f>
        <v>0.89046403273435182</v>
      </c>
      <c r="I58" s="6" t="str">
        <f>IF(G58&gt;F58,E58,D58)</f>
        <v>ARI</v>
      </c>
      <c r="J58" s="6">
        <f t="shared" ref="J58:J71" si="27">F58+G58</f>
        <v>9.6554734819269594</v>
      </c>
      <c r="L58" s="6">
        <f>MIN(K2,W3)</f>
        <v>5.2729687573306556</v>
      </c>
      <c r="M58" s="6">
        <f>MIN(K3,W2)</f>
        <v>4.074182982329555</v>
      </c>
      <c r="N58" s="6">
        <f t="shared" ref="N58:N74" si="28">L58-M58</f>
        <v>1.1987857750011006</v>
      </c>
      <c r="O58" s="6" t="str">
        <f t="shared" ref="O58:O74" si="29">IF(M58&gt;L58,E58,D58)</f>
        <v>ARI</v>
      </c>
      <c r="P58" s="6">
        <f t="shared" ref="P58:P74" si="30">L58+M58</f>
        <v>9.3471517396602106</v>
      </c>
      <c r="R58"/>
      <c r="S58"/>
      <c r="T58"/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5">
        <f>Neural!C22</f>
        <v>0</v>
      </c>
      <c r="D59" s="8" t="str">
        <f t="shared" si="23"/>
        <v>CIN</v>
      </c>
      <c r="E59" s="8" t="str">
        <f t="shared" si="23"/>
        <v>TOR</v>
      </c>
      <c r="F59" s="6">
        <f t="shared" si="24"/>
        <v>4.3024333336481018</v>
      </c>
      <c r="G59" s="6">
        <f t="shared" si="25"/>
        <v>4.3629792824892446</v>
      </c>
      <c r="H59" s="6">
        <f t="shared" si="26"/>
        <v>-6.0545948841142838E-2</v>
      </c>
      <c r="I59" s="6" t="str">
        <f t="shared" ref="I59:I71" si="31">IF(G59&gt;F59,E59,D59)</f>
        <v>TOR</v>
      </c>
      <c r="J59" s="6">
        <f t="shared" si="27"/>
        <v>8.6654126161373455</v>
      </c>
      <c r="L59" s="6">
        <f>MIN(K4,W5)</f>
        <v>4.3024333336481018</v>
      </c>
      <c r="M59" s="6">
        <f>MIN(K5,W4)</f>
        <v>4.3144743062162387</v>
      </c>
      <c r="N59" s="6">
        <f t="shared" si="28"/>
        <v>-1.2040972568136965E-2</v>
      </c>
      <c r="O59" s="6" t="str">
        <f t="shared" si="29"/>
        <v>TOR</v>
      </c>
      <c r="P59" s="6">
        <f t="shared" si="30"/>
        <v>8.6169076398643405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5">
        <f>Neural!C23</f>
        <v>0</v>
      </c>
      <c r="D60" s="8" t="str">
        <f t="shared" si="23"/>
        <v>BAL</v>
      </c>
      <c r="E60" s="8" t="str">
        <f t="shared" si="23"/>
        <v>NYM</v>
      </c>
      <c r="F60" s="6">
        <f t="shared" si="24"/>
        <v>3.908850621443658</v>
      </c>
      <c r="G60" s="6">
        <f t="shared" si="25"/>
        <v>4.8639846837581713</v>
      </c>
      <c r="H60" s="6">
        <f t="shared" si="26"/>
        <v>-0.95513406231451325</v>
      </c>
      <c r="I60" s="6" t="str">
        <f t="shared" si="31"/>
        <v>NYM</v>
      </c>
      <c r="J60" s="6">
        <f t="shared" si="27"/>
        <v>8.7728353052018289</v>
      </c>
      <c r="L60" s="6">
        <f>MIN(K6,W7)</f>
        <v>3.908850621443658</v>
      </c>
      <c r="M60" s="6">
        <f>MIN(K7,W6)</f>
        <v>4.3226400063070027</v>
      </c>
      <c r="N60" s="6">
        <f t="shared" si="28"/>
        <v>-0.41378938486334471</v>
      </c>
      <c r="O60" s="6" t="str">
        <f t="shared" si="29"/>
        <v>NYM</v>
      </c>
      <c r="P60" s="6">
        <f t="shared" si="30"/>
        <v>8.2314906277506612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5">
        <f>Neural!C24</f>
        <v>0</v>
      </c>
      <c r="D61" s="8" t="str">
        <f t="shared" si="23"/>
        <v>PIT</v>
      </c>
      <c r="E61" s="8" t="str">
        <f t="shared" si="23"/>
        <v>TEX</v>
      </c>
      <c r="F61" s="6">
        <f t="shared" si="24"/>
        <v>4.2374896727556406</v>
      </c>
      <c r="G61" s="6">
        <f t="shared" si="25"/>
        <v>5.2375716274635122</v>
      </c>
      <c r="H61" s="6">
        <f t="shared" si="26"/>
        <v>-1.0000819547078716</v>
      </c>
      <c r="I61" s="6" t="str">
        <f t="shared" si="31"/>
        <v>TEX</v>
      </c>
      <c r="J61" s="6">
        <f t="shared" si="27"/>
        <v>9.4750613002191528</v>
      </c>
      <c r="L61" s="6">
        <f>MIN(K8,W9)</f>
        <v>4.2374896727556406</v>
      </c>
      <c r="M61" s="6">
        <f>MIN(K9,W8)</f>
        <v>4.0171716828617887</v>
      </c>
      <c r="N61" s="6">
        <f t="shared" si="28"/>
        <v>0.22031798989385187</v>
      </c>
      <c r="O61" s="6" t="str">
        <f t="shared" si="29"/>
        <v>PIT</v>
      </c>
      <c r="P61" s="6">
        <f t="shared" si="30"/>
        <v>8.2546613556174293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5">
        <f>Neural!C25</f>
        <v>0</v>
      </c>
      <c r="D62" s="8" t="str">
        <f t="shared" si="23"/>
        <v>LAA</v>
      </c>
      <c r="E62" s="8" t="str">
        <f t="shared" si="23"/>
        <v>KCR</v>
      </c>
      <c r="F62" s="6">
        <f t="shared" si="24"/>
        <v>3.9005705876571231</v>
      </c>
      <c r="G62" s="6">
        <f t="shared" si="25"/>
        <v>5.962910745943641</v>
      </c>
      <c r="H62" s="6">
        <f t="shared" si="26"/>
        <v>-2.062340158286518</v>
      </c>
      <c r="I62" s="6" t="str">
        <f t="shared" si="31"/>
        <v>KCR</v>
      </c>
      <c r="J62" s="6">
        <f t="shared" si="27"/>
        <v>9.8634813336007632</v>
      </c>
      <c r="L62" s="6">
        <f>MIN(K10,W11)</f>
        <v>3.9005705876571231</v>
      </c>
      <c r="M62" s="6">
        <f>MIN(K11,W9)</f>
        <v>5.962910745943641</v>
      </c>
      <c r="N62" s="6">
        <f t="shared" si="28"/>
        <v>-2.062340158286518</v>
      </c>
      <c r="O62" s="6" t="str">
        <f t="shared" si="29"/>
        <v>KCR</v>
      </c>
      <c r="P62" s="6">
        <f t="shared" si="30"/>
        <v>9.8634813336007632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 t="str">
        <f t="shared" si="23"/>
        <v>BOS</v>
      </c>
      <c r="E63" s="8" t="str">
        <f t="shared" si="23"/>
        <v>HOU</v>
      </c>
      <c r="F63" s="6">
        <f t="shared" si="24"/>
        <v>3.2654167428781999</v>
      </c>
      <c r="G63" s="6">
        <f t="shared" si="25"/>
        <v>5.8229440309428062</v>
      </c>
      <c r="H63" s="6">
        <f t="shared" si="26"/>
        <v>-2.5575272880646063</v>
      </c>
      <c r="I63" s="6" t="str">
        <f t="shared" si="31"/>
        <v>HOU</v>
      </c>
      <c r="J63" s="6">
        <f t="shared" si="27"/>
        <v>9.0883607738210053</v>
      </c>
      <c r="L63" s="6">
        <f>MIN(K12,W13)</f>
        <v>3.2654167428781999</v>
      </c>
      <c r="M63" s="6">
        <f>MIN(K13,W12)</f>
        <v>4.0259003495444787</v>
      </c>
      <c r="N63" s="6">
        <f t="shared" si="28"/>
        <v>-0.76048360666627879</v>
      </c>
      <c r="O63" s="6" t="str">
        <f t="shared" si="29"/>
        <v>HOU</v>
      </c>
      <c r="P63" s="6">
        <f t="shared" si="30"/>
        <v>7.2913170924226787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 t="str">
        <f t="shared" si="23"/>
        <v>MIN</v>
      </c>
      <c r="E64" s="8" t="str">
        <f t="shared" si="23"/>
        <v>SDP</v>
      </c>
      <c r="F64" s="6">
        <f t="shared" si="24"/>
        <v>3.895236621591053</v>
      </c>
      <c r="G64" s="6">
        <f t="shared" si="25"/>
        <v>5.7971454547314236</v>
      </c>
      <c r="H64" s="6">
        <f t="shared" si="26"/>
        <v>-1.9019088331403706</v>
      </c>
      <c r="I64" s="6" t="str">
        <f t="shared" si="31"/>
        <v>SDP</v>
      </c>
      <c r="J64" s="6">
        <f t="shared" si="27"/>
        <v>9.6923820763224775</v>
      </c>
      <c r="L64" s="6">
        <f>MIN(K14,W15)</f>
        <v>3.895236621591053</v>
      </c>
      <c r="M64" s="6">
        <f>MIN(K15,W14)</f>
        <v>3.9621930567572416</v>
      </c>
      <c r="N64" s="6">
        <f t="shared" si="28"/>
        <v>-6.6956435166188655E-2</v>
      </c>
      <c r="O64" s="6" t="str">
        <f t="shared" si="29"/>
        <v>SDP</v>
      </c>
      <c r="P64" s="6">
        <f t="shared" si="30"/>
        <v>7.8574296783482946</v>
      </c>
      <c r="R64"/>
      <c r="S64"/>
      <c r="T64"/>
      <c r="AA64"/>
      <c r="AC64" s="6"/>
    </row>
    <row r="65" spans="1:46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 t="str">
        <f t="shared" si="23"/>
        <v>TBR</v>
      </c>
      <c r="E65" s="8" t="str">
        <f t="shared" si="23"/>
        <v>OAK</v>
      </c>
      <c r="F65" s="6">
        <f t="shared" si="24"/>
        <v>3.449876962313267</v>
      </c>
      <c r="G65" s="6">
        <f t="shared" si="25"/>
        <v>3.5084218140501942</v>
      </c>
      <c r="H65" s="6">
        <f t="shared" si="26"/>
        <v>-5.8544851736927139E-2</v>
      </c>
      <c r="I65" s="6" t="str">
        <f t="shared" si="31"/>
        <v>OAK</v>
      </c>
      <c r="J65" s="6">
        <f t="shared" si="27"/>
        <v>6.9582987763634616</v>
      </c>
      <c r="L65" s="6">
        <f>MIN(K16,W17)</f>
        <v>3.449876962313267</v>
      </c>
      <c r="M65" s="6">
        <f>MIN(K17,W16)</f>
        <v>3.3425620318397917</v>
      </c>
      <c r="N65" s="6">
        <f t="shared" si="28"/>
        <v>0.10731493047347529</v>
      </c>
      <c r="O65" s="6" t="str">
        <f t="shared" si="29"/>
        <v>TBR</v>
      </c>
      <c r="P65" s="6">
        <f t="shared" si="30"/>
        <v>6.7924389941530592</v>
      </c>
      <c r="R65"/>
      <c r="S65"/>
      <c r="T65"/>
      <c r="AA65"/>
      <c r="AC65" s="6"/>
    </row>
    <row r="66" spans="1:46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 t="str">
        <f t="shared" si="23"/>
        <v>CHW</v>
      </c>
      <c r="E66" s="8" t="str">
        <f t="shared" si="23"/>
        <v>SFG</v>
      </c>
      <c r="F66" s="6">
        <f t="shared" si="24"/>
        <v>3.2241530595921892</v>
      </c>
      <c r="G66" s="6">
        <f t="shared" si="25"/>
        <v>5.8984903862236377</v>
      </c>
      <c r="H66" s="6">
        <f t="shared" si="26"/>
        <v>-2.6743373266314485</v>
      </c>
      <c r="I66" s="6" t="str">
        <f t="shared" si="31"/>
        <v>SFG</v>
      </c>
      <c r="J66" s="6">
        <f t="shared" si="27"/>
        <v>9.122643445815827</v>
      </c>
      <c r="L66" s="10">
        <f>MIN(K18,W19)</f>
        <v>3.2241530595921892</v>
      </c>
      <c r="M66" s="6">
        <f>MIN(K19,W18)</f>
        <v>3.9128678696985841</v>
      </c>
      <c r="N66" s="6">
        <f t="shared" si="28"/>
        <v>-0.6887148101063949</v>
      </c>
      <c r="O66" s="6" t="str">
        <f t="shared" si="29"/>
        <v>SFG</v>
      </c>
      <c r="P66" s="6">
        <f t="shared" si="30"/>
        <v>7.1370209292907738</v>
      </c>
      <c r="R66"/>
      <c r="S66"/>
      <c r="T66"/>
      <c r="AA66"/>
      <c r="AC66" s="6"/>
    </row>
    <row r="67" spans="1:46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 t="str">
        <f t="shared" si="23"/>
        <v>SEA</v>
      </c>
      <c r="E67" s="8" t="str">
        <f t="shared" si="23"/>
        <v>LAD</v>
      </c>
      <c r="F67" s="6">
        <f t="shared" si="24"/>
        <v>4.205588222116587</v>
      </c>
      <c r="G67" s="6">
        <f t="shared" si="25"/>
        <v>4.9226481679561989</v>
      </c>
      <c r="H67" s="6">
        <f t="shared" si="26"/>
        <v>-0.71705994583961186</v>
      </c>
      <c r="I67" s="6" t="str">
        <f t="shared" si="31"/>
        <v>LAD</v>
      </c>
      <c r="J67" s="6">
        <f t="shared" si="27"/>
        <v>9.1282363900727859</v>
      </c>
      <c r="L67" s="10">
        <f>MIN(K20,W21)</f>
        <v>4.205588222116587</v>
      </c>
      <c r="M67" s="6">
        <f>MIN(K21,W20)</f>
        <v>4.292649381333149</v>
      </c>
      <c r="N67" s="6">
        <f t="shared" si="28"/>
        <v>-8.706115921656199E-2</v>
      </c>
      <c r="O67" s="6" t="str">
        <f t="shared" si="29"/>
        <v>LAD</v>
      </c>
      <c r="P67" s="6">
        <f t="shared" si="30"/>
        <v>8.498237603449736</v>
      </c>
      <c r="R67"/>
      <c r="S67"/>
      <c r="T67"/>
      <c r="AA67"/>
      <c r="AC67" s="6"/>
    </row>
    <row r="68" spans="1:46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140</v>
      </c>
      <c r="AI77" s="22" t="s">
        <v>141</v>
      </c>
      <c r="AJ77" s="22" t="s">
        <v>142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ARI</v>
      </c>
      <c r="E78" s="8" t="str">
        <f t="shared" si="41"/>
        <v>MIA</v>
      </c>
      <c r="F78" s="6">
        <f t="shared" ref="F78:F94" si="42">MAX(L38,L58)</f>
        <v>6.3519579845650336</v>
      </c>
      <c r="G78" s="6">
        <f t="shared" ref="G78:G94" si="43">MIN(M38,M58)</f>
        <v>4.074182982329555</v>
      </c>
      <c r="H78" s="6">
        <f t="shared" ref="H78:H89" si="44">F78-G78</f>
        <v>2.2777750022354786</v>
      </c>
      <c r="I78" s="6" t="str">
        <f>IF(G78&gt;F78,E78,D78)</f>
        <v>ARI</v>
      </c>
      <c r="J78" s="6">
        <f t="shared" ref="J78:J91" si="45">F78+G78</f>
        <v>10.426140966894589</v>
      </c>
      <c r="L78" s="14" t="str">
        <f t="shared" ref="L78:L93" si="46">D78</f>
        <v>ARI</v>
      </c>
      <c r="M78" s="14">
        <f>N2</f>
        <v>6.7</v>
      </c>
      <c r="N78" s="14">
        <f>Z2</f>
        <v>4.55</v>
      </c>
      <c r="O78" s="14">
        <v>1.333</v>
      </c>
      <c r="P78" s="14" t="str">
        <f t="shared" ref="P78:P92" si="47">E78</f>
        <v>MIA</v>
      </c>
      <c r="Q78" s="14">
        <f>N3</f>
        <v>4.0999999999999996</v>
      </c>
      <c r="R78" s="14">
        <f>Z3</f>
        <v>5.35</v>
      </c>
      <c r="S78" s="14">
        <v>2.6667000000000001</v>
      </c>
      <c r="T78" s="15" t="s">
        <v>194</v>
      </c>
      <c r="U78" s="15" t="s">
        <v>195</v>
      </c>
      <c r="V78" s="24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ARI</v>
      </c>
      <c r="W78" s="25">
        <f t="shared" ref="W78:W92" si="49">(COUNTIF(I38, V78) + COUNTIF(O38, V78) + COUNTIF(I58, V78) + COUNTIF(O58, V78) + COUNTIF(I78, V78))/5</f>
        <v>1</v>
      </c>
      <c r="X78" s="25">
        <f>IF(W78=1, 5, IF(W78=0.8, 4, IF(W78=0.6, 3, IF(W78=0.4, 2, IF(W78=0.2, 1, 0)))))</f>
        <v>5</v>
      </c>
      <c r="Y78" s="25">
        <f>((Q78+N78)/2)-((M78+R78)/2)</f>
        <v>-1.7000000000000011</v>
      </c>
      <c r="Z78" s="25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2.5</v>
      </c>
      <c r="AA78" s="25">
        <f>S78-O78</f>
        <v>1.3337000000000001</v>
      </c>
      <c r="AB78" s="25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</v>
      </c>
      <c r="AC78" s="25">
        <f>SUM(IF(ISNUMBER(X78), X78, 0), IF(ISNUMBER(Z78), Z78, 0), IF(ISNUMBER(AB78), AB78, 0))</f>
        <v>7.5</v>
      </c>
      <c r="AD78" s="25"/>
      <c r="AE78" s="24">
        <v>8.5</v>
      </c>
      <c r="AF78" s="24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25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25">
        <f>J38</f>
        <v>10.040807224410774</v>
      </c>
      <c r="AI78" s="25">
        <f>P38</f>
        <v>10.734462709161338</v>
      </c>
      <c r="AJ78" s="25">
        <f>P58</f>
        <v>9.3471517396602106</v>
      </c>
      <c r="AK78" s="25">
        <f t="shared" ref="AK78:AK93" si="52">IF(AG78=1, 5, IF(AG78=0.8, 4, IF(AG78=0.6, 3, IF(AG78=0.4, 2, IF(AG78=0.2, 1, 0)))))</f>
        <v>5</v>
      </c>
      <c r="AL78" s="25">
        <f t="shared" ref="AL78:AL93" si="53">(((N78+Q78)/2)+((M78+R78)/2))-AE78</f>
        <v>1.8499999999999996</v>
      </c>
      <c r="AM78" s="25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1.25</v>
      </c>
      <c r="AN78" s="25">
        <f t="shared" ref="AN78:AN93" si="55">O78+S78</f>
        <v>3.9996999999999998</v>
      </c>
      <c r="AO78" s="25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0</v>
      </c>
      <c r="AP78" s="25">
        <f>SUM(IF(ISNUMBER(AK78), AK78, 0), IF(ISNUMBER(AM78), AM78, 0), IF(ISNUMBER(AO78), AO78, 0))</f>
        <v>6.25</v>
      </c>
      <c r="AQ78" s="24"/>
      <c r="AT78"/>
    </row>
    <row r="79" spans="1:46" x14ac:dyDescent="0.3">
      <c r="D79" s="8" t="str">
        <f t="shared" si="41"/>
        <v>CIN</v>
      </c>
      <c r="E79" s="8" t="str">
        <f t="shared" si="41"/>
        <v>TOR</v>
      </c>
      <c r="F79" s="6">
        <f t="shared" si="42"/>
        <v>4.3862413773665381</v>
      </c>
      <c r="G79" s="6">
        <f t="shared" si="43"/>
        <v>4.3144743062162387</v>
      </c>
      <c r="H79" s="6">
        <f t="shared" si="44"/>
        <v>7.1767071150299344E-2</v>
      </c>
      <c r="I79" s="6" t="str">
        <f t="shared" ref="I79:I91" si="57">IF(G79&gt;F79,E79,D79)</f>
        <v>CIN</v>
      </c>
      <c r="J79" s="6">
        <f t="shared" si="45"/>
        <v>8.7007156835827768</v>
      </c>
      <c r="L79" s="14" t="str">
        <f t="shared" si="46"/>
        <v>CIN</v>
      </c>
      <c r="M79" s="14">
        <f>N4</f>
        <v>4.3499999999999996</v>
      </c>
      <c r="N79" s="14">
        <f>Z4</f>
        <v>4.6500000000000004</v>
      </c>
      <c r="O79" s="14" t="s">
        <v>193</v>
      </c>
      <c r="P79" s="14" t="str">
        <f t="shared" si="47"/>
        <v>TOR</v>
      </c>
      <c r="Q79" s="14">
        <f>N5</f>
        <v>4.45</v>
      </c>
      <c r="R79" s="14">
        <f>Z5</f>
        <v>4.5</v>
      </c>
      <c r="S79" s="14" t="s">
        <v>193</v>
      </c>
      <c r="T79" s="15" t="s">
        <v>171</v>
      </c>
      <c r="U79" s="15" t="s">
        <v>172</v>
      </c>
      <c r="V79" s="24" t="str">
        <f t="shared" si="48"/>
        <v>CIN</v>
      </c>
      <c r="W79" s="25">
        <f t="shared" si="49"/>
        <v>0.6</v>
      </c>
      <c r="X79" s="25">
        <f t="shared" ref="X79:X92" si="58">IF(W79=1, 5, IF(W79=0.8, 4, IF(W79=0.6, 3, IF(W79=0.4, 2, IF(W79=0.2, 1, 0)))))</f>
        <v>3</v>
      </c>
      <c r="Y79" s="25">
        <f t="shared" ref="Y79:Y92" si="59">((Q79+N79)/2)-((M79+R79)/2)</f>
        <v>0.12500000000000089</v>
      </c>
      <c r="Z79" s="25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</v>
      </c>
      <c r="AA79" s="25" t="e">
        <f>S79-O79</f>
        <v>#VALUE!</v>
      </c>
      <c r="AB79" s="25" t="e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#VALUE!</v>
      </c>
      <c r="AC79" s="25">
        <f t="shared" ref="AC79:AC92" si="62">SUM(IF(ISNUMBER(X79), X79, 0), IF(ISNUMBER(Z79), Z79, 0), IF(ISNUMBER(AB79), AB79, 0))</f>
        <v>3</v>
      </c>
      <c r="AD79" s="25"/>
      <c r="AE79" s="24">
        <v>8.5</v>
      </c>
      <c r="AF79" s="24" t="str">
        <f t="shared" si="50"/>
        <v>Over</v>
      </c>
      <c r="AG79" s="25">
        <f t="shared" si="51"/>
        <v>1</v>
      </c>
      <c r="AH79" s="25">
        <f t="shared" ref="AH79:AH93" si="63">J39</f>
        <v>8.683064149860062</v>
      </c>
      <c r="AI79" s="25">
        <f t="shared" ref="AI79:AI93" si="64">P39</f>
        <v>8.7492206598557836</v>
      </c>
      <c r="AJ79" s="25">
        <f t="shared" ref="AJ79:AJ93" si="65">P59</f>
        <v>8.6169076398643405</v>
      </c>
      <c r="AK79" s="25">
        <f t="shared" si="52"/>
        <v>5</v>
      </c>
      <c r="AL79" s="25">
        <f t="shared" si="53"/>
        <v>0.47500000000000142</v>
      </c>
      <c r="AM79" s="25">
        <f t="shared" si="54"/>
        <v>0</v>
      </c>
      <c r="AN79" s="25" t="e">
        <f t="shared" si="55"/>
        <v>#VALUE!</v>
      </c>
      <c r="AO79" s="25" t="e">
        <f t="shared" si="56"/>
        <v>#VALUE!</v>
      </c>
      <c r="AP79" s="25">
        <f t="shared" ref="AP79:AP92" si="66">SUM(IF(ISNUMBER(AK79), AK79, 0), IF(ISNUMBER(AM79), AM79, 0), IF(ISNUMBER(AO79), AO79, 0))</f>
        <v>5</v>
      </c>
      <c r="AQ79" s="24"/>
      <c r="AT79"/>
    </row>
    <row r="80" spans="1:46" x14ac:dyDescent="0.3">
      <c r="D80" s="8" t="str">
        <f t="shared" si="41"/>
        <v>BAL</v>
      </c>
      <c r="E80" s="8" t="str">
        <f t="shared" si="41"/>
        <v>NYM</v>
      </c>
      <c r="F80" s="6">
        <f t="shared" si="42"/>
        <v>5.2924109274411686</v>
      </c>
      <c r="G80" s="6">
        <f t="shared" si="43"/>
        <v>4.3226400063070027</v>
      </c>
      <c r="H80" s="6">
        <f t="shared" si="44"/>
        <v>0.96977092113416585</v>
      </c>
      <c r="I80" s="6" t="str">
        <f t="shared" si="57"/>
        <v>BAL</v>
      </c>
      <c r="J80" s="6">
        <f t="shared" si="45"/>
        <v>9.6150509337481722</v>
      </c>
      <c r="L80" s="14" t="str">
        <f t="shared" si="46"/>
        <v>BAL</v>
      </c>
      <c r="M80" s="14">
        <f>N6</f>
        <v>5.4</v>
      </c>
      <c r="N80" s="14">
        <f>Z6</f>
        <v>4.95</v>
      </c>
      <c r="O80" s="14" t="s">
        <v>193</v>
      </c>
      <c r="P80" s="14" t="str">
        <f t="shared" si="47"/>
        <v>NYM</v>
      </c>
      <c r="Q80" s="14">
        <f>N7</f>
        <v>4.45</v>
      </c>
      <c r="R80" s="14">
        <f>Z7</f>
        <v>4.1500000000000004</v>
      </c>
      <c r="S80" s="14" t="s">
        <v>193</v>
      </c>
      <c r="T80" s="15" t="s">
        <v>139</v>
      </c>
      <c r="U80" s="15" t="s">
        <v>138</v>
      </c>
      <c r="V80" s="24" t="str">
        <f t="shared" si="48"/>
        <v>BAL</v>
      </c>
      <c r="W80" s="25">
        <f t="shared" si="49"/>
        <v>0.6</v>
      </c>
      <c r="X80" s="25">
        <f t="shared" si="58"/>
        <v>3</v>
      </c>
      <c r="Y80" s="25">
        <f t="shared" si="59"/>
        <v>-7.5000000000000178E-2</v>
      </c>
      <c r="Z80" s="25">
        <f t="shared" si="60"/>
        <v>0.5</v>
      </c>
      <c r="AA80" s="25" t="e">
        <f t="shared" ref="AA80:AA92" si="67">S80-O80</f>
        <v>#VALUE!</v>
      </c>
      <c r="AB80" s="25" t="e">
        <f t="shared" si="61"/>
        <v>#VALUE!</v>
      </c>
      <c r="AC80" s="25">
        <f t="shared" si="62"/>
        <v>3.5</v>
      </c>
      <c r="AD80" s="25"/>
      <c r="AE80" s="24">
        <v>8.5</v>
      </c>
      <c r="AF80" s="24" t="str">
        <f t="shared" si="50"/>
        <v>Over</v>
      </c>
      <c r="AG80" s="25">
        <f t="shared" si="51"/>
        <v>0.8</v>
      </c>
      <c r="AH80" s="25">
        <f t="shared" si="63"/>
        <v>9.1939431194749996</v>
      </c>
      <c r="AI80" s="25">
        <f t="shared" si="64"/>
        <v>10.15639561119934</v>
      </c>
      <c r="AJ80" s="25">
        <f t="shared" si="65"/>
        <v>8.2314906277506612</v>
      </c>
      <c r="AK80" s="25">
        <f t="shared" si="52"/>
        <v>4</v>
      </c>
      <c r="AL80" s="25">
        <f t="shared" si="53"/>
        <v>0.97500000000000142</v>
      </c>
      <c r="AM80" s="25">
        <f t="shared" si="54"/>
        <v>0</v>
      </c>
      <c r="AN80" s="25" t="e">
        <f t="shared" si="55"/>
        <v>#VALUE!</v>
      </c>
      <c r="AO80" s="25" t="e">
        <f t="shared" si="56"/>
        <v>#VALUE!</v>
      </c>
      <c r="AP80" s="25">
        <f t="shared" si="66"/>
        <v>4</v>
      </c>
      <c r="AQ80" s="24"/>
      <c r="AR80" s="18"/>
      <c r="AT80"/>
    </row>
    <row r="81" spans="4:46" x14ac:dyDescent="0.3">
      <c r="D81" s="8" t="str">
        <f t="shared" si="41"/>
        <v>PIT</v>
      </c>
      <c r="E81" s="8" t="str">
        <f t="shared" si="41"/>
        <v>TEX</v>
      </c>
      <c r="F81" s="6">
        <f t="shared" si="42"/>
        <v>5.9927961174000304</v>
      </c>
      <c r="G81" s="6">
        <f t="shared" si="43"/>
        <v>4.0171716828617887</v>
      </c>
      <c r="H81" s="6">
        <f t="shared" si="44"/>
        <v>1.9756244345382417</v>
      </c>
      <c r="I81" s="6" t="str">
        <f t="shared" si="57"/>
        <v>PIT</v>
      </c>
      <c r="J81" s="6">
        <f t="shared" si="45"/>
        <v>10.009967800261819</v>
      </c>
      <c r="L81" s="14" t="str">
        <f t="shared" si="46"/>
        <v>PIT</v>
      </c>
      <c r="M81" s="14">
        <f>N8</f>
        <v>4.3</v>
      </c>
      <c r="N81" s="14">
        <f>Z8</f>
        <v>5.5</v>
      </c>
      <c r="O81" s="14" t="s">
        <v>193</v>
      </c>
      <c r="P81" s="14" t="str">
        <f t="shared" si="47"/>
        <v>TEX</v>
      </c>
      <c r="Q81" s="14">
        <f>N9</f>
        <v>4.0999999999999996</v>
      </c>
      <c r="R81" s="14">
        <f>Z9</f>
        <v>6.05</v>
      </c>
      <c r="S81" s="14" t="s">
        <v>193</v>
      </c>
      <c r="T81" s="15" t="s">
        <v>170</v>
      </c>
      <c r="U81" s="15" t="s">
        <v>169</v>
      </c>
      <c r="V81" s="24" t="str">
        <f t="shared" si="48"/>
        <v>PIT</v>
      </c>
      <c r="W81" s="25">
        <f t="shared" si="49"/>
        <v>0.8</v>
      </c>
      <c r="X81" s="25">
        <f t="shared" si="58"/>
        <v>4</v>
      </c>
      <c r="Y81" s="25">
        <f t="shared" si="59"/>
        <v>-0.375</v>
      </c>
      <c r="Z81" s="25">
        <f t="shared" si="60"/>
        <v>1</v>
      </c>
      <c r="AA81" s="25" t="e">
        <f t="shared" si="67"/>
        <v>#VALUE!</v>
      </c>
      <c r="AB81" s="25" t="e">
        <f t="shared" si="61"/>
        <v>#VALUE!</v>
      </c>
      <c r="AC81" s="25">
        <f t="shared" si="62"/>
        <v>5</v>
      </c>
      <c r="AD81" s="25"/>
      <c r="AE81" s="24">
        <v>8.5</v>
      </c>
      <c r="AF81" s="24" t="str">
        <f t="shared" si="50"/>
        <v>Over</v>
      </c>
      <c r="AG81" s="25">
        <f t="shared" si="51"/>
        <v>0.8</v>
      </c>
      <c r="AH81" s="25">
        <f t="shared" si="63"/>
        <v>9.742514550240486</v>
      </c>
      <c r="AI81" s="25">
        <f t="shared" si="64"/>
        <v>11.230367744863543</v>
      </c>
      <c r="AJ81" s="25">
        <f t="shared" si="65"/>
        <v>8.2546613556174293</v>
      </c>
      <c r="AK81" s="25">
        <f t="shared" si="52"/>
        <v>4</v>
      </c>
      <c r="AL81" s="25">
        <f t="shared" si="53"/>
        <v>1.4749999999999996</v>
      </c>
      <c r="AM81" s="25">
        <f t="shared" si="54"/>
        <v>1.25</v>
      </c>
      <c r="AN81" s="25" t="e">
        <f t="shared" si="55"/>
        <v>#VALUE!</v>
      </c>
      <c r="AO81" s="25" t="e">
        <f t="shared" si="56"/>
        <v>#VALUE!</v>
      </c>
      <c r="AP81" s="25">
        <f t="shared" si="66"/>
        <v>5.25</v>
      </c>
      <c r="AQ81" s="24"/>
      <c r="AT81"/>
    </row>
    <row r="82" spans="4:46" x14ac:dyDescent="0.3">
      <c r="D82" s="8" t="str">
        <f t="shared" si="41"/>
        <v>LAA</v>
      </c>
      <c r="E82" s="8" t="str">
        <f t="shared" si="41"/>
        <v>KCR</v>
      </c>
      <c r="F82" s="6">
        <f t="shared" si="42"/>
        <v>4.3717465974046643</v>
      </c>
      <c r="G82" s="6">
        <f t="shared" si="43"/>
        <v>5.962910745943641</v>
      </c>
      <c r="H82" s="6">
        <f t="shared" si="44"/>
        <v>-1.5911641485389767</v>
      </c>
      <c r="I82" s="6" t="str">
        <f t="shared" si="57"/>
        <v>KCR</v>
      </c>
      <c r="J82" s="6">
        <f t="shared" si="45"/>
        <v>10.334657343348304</v>
      </c>
      <c r="L82" s="28" t="str">
        <f t="shared" si="46"/>
        <v>LAA</v>
      </c>
      <c r="M82" s="28">
        <f>N10</f>
        <v>3.8</v>
      </c>
      <c r="N82" s="28">
        <f>Z10</f>
        <v>4.5999999999999996</v>
      </c>
      <c r="O82" s="28">
        <v>4</v>
      </c>
      <c r="P82" s="28" t="str">
        <f t="shared" si="47"/>
        <v>KCR</v>
      </c>
      <c r="Q82" s="28">
        <f>N11</f>
        <v>6.1</v>
      </c>
      <c r="R82" s="28">
        <f>Z11</f>
        <v>4.6500000000000004</v>
      </c>
      <c r="S82" s="28">
        <v>4.75</v>
      </c>
      <c r="T82" s="29" t="s">
        <v>197</v>
      </c>
      <c r="U82" s="29" t="s">
        <v>198</v>
      </c>
      <c r="V82" s="26" t="str">
        <f t="shared" si="48"/>
        <v>KCR</v>
      </c>
      <c r="W82" s="30">
        <f t="shared" si="49"/>
        <v>1</v>
      </c>
      <c r="X82" s="30">
        <f t="shared" si="58"/>
        <v>5</v>
      </c>
      <c r="Y82" s="30">
        <f t="shared" si="59"/>
        <v>1.125</v>
      </c>
      <c r="Z82" s="30">
        <f t="shared" si="60"/>
        <v>2</v>
      </c>
      <c r="AA82" s="30">
        <f t="shared" si="67"/>
        <v>0.75</v>
      </c>
      <c r="AB82" s="30">
        <f t="shared" si="61"/>
        <v>2</v>
      </c>
      <c r="AC82" s="30">
        <f t="shared" si="62"/>
        <v>9</v>
      </c>
      <c r="AD82" s="25"/>
      <c r="AE82" s="24">
        <v>8.5</v>
      </c>
      <c r="AF82" s="24" t="str">
        <f t="shared" si="50"/>
        <v>Over</v>
      </c>
      <c r="AG82" s="25">
        <f t="shared" si="51"/>
        <v>1</v>
      </c>
      <c r="AH82" s="25">
        <f t="shared" si="63"/>
        <v>9.3325202814259178</v>
      </c>
      <c r="AI82" s="25">
        <f t="shared" si="64"/>
        <v>10.334657343348304</v>
      </c>
      <c r="AJ82" s="25">
        <f t="shared" si="65"/>
        <v>9.8634813336007632</v>
      </c>
      <c r="AK82" s="25">
        <f t="shared" si="52"/>
        <v>5</v>
      </c>
      <c r="AL82" s="25">
        <f t="shared" si="53"/>
        <v>1.0749999999999993</v>
      </c>
      <c r="AM82" s="25">
        <f t="shared" si="54"/>
        <v>1.25</v>
      </c>
      <c r="AN82" s="25">
        <f t="shared" si="55"/>
        <v>8.75</v>
      </c>
      <c r="AO82" s="25">
        <f t="shared" si="56"/>
        <v>0</v>
      </c>
      <c r="AP82" s="25">
        <f t="shared" si="66"/>
        <v>6.25</v>
      </c>
      <c r="AQ82" s="24"/>
      <c r="AT82"/>
    </row>
    <row r="83" spans="4:46" x14ac:dyDescent="0.3">
      <c r="D83" s="8" t="str">
        <f t="shared" si="41"/>
        <v>BOS</v>
      </c>
      <c r="E83" s="8" t="str">
        <f t="shared" si="41"/>
        <v>HOU</v>
      </c>
      <c r="F83" s="6">
        <f t="shared" si="42"/>
        <v>5.7919156298192673</v>
      </c>
      <c r="G83" s="6">
        <f t="shared" si="43"/>
        <v>4.0259003495444787</v>
      </c>
      <c r="H83" s="6">
        <f t="shared" si="44"/>
        <v>1.7660152802747886</v>
      </c>
      <c r="I83" s="6" t="str">
        <f t="shared" si="57"/>
        <v>BOS</v>
      </c>
      <c r="J83" s="6">
        <f t="shared" si="45"/>
        <v>9.8178159793637469</v>
      </c>
      <c r="L83" s="14" t="str">
        <f t="shared" si="46"/>
        <v>BOS</v>
      </c>
      <c r="M83" s="14">
        <f>N12</f>
        <v>5.85</v>
      </c>
      <c r="N83" s="14">
        <f>Z12</f>
        <v>6</v>
      </c>
      <c r="O83" s="14">
        <v>3.3330000000000002</v>
      </c>
      <c r="P83" s="14" t="str">
        <f t="shared" si="47"/>
        <v>HOU</v>
      </c>
      <c r="Q83" s="14">
        <f>N13</f>
        <v>4.0999999999999996</v>
      </c>
      <c r="R83" s="14">
        <f>Z13</f>
        <v>3.3</v>
      </c>
      <c r="S83" s="14">
        <v>7.6666999999999996</v>
      </c>
      <c r="T83" s="15" t="s">
        <v>199</v>
      </c>
      <c r="U83" s="15" t="s">
        <v>200</v>
      </c>
      <c r="V83" s="24" t="str">
        <f t="shared" si="48"/>
        <v>HOU</v>
      </c>
      <c r="W83" s="25">
        <f t="shared" si="49"/>
        <v>0.8</v>
      </c>
      <c r="X83" s="25">
        <f t="shared" si="58"/>
        <v>4</v>
      </c>
      <c r="Y83" s="25">
        <f t="shared" si="59"/>
        <v>0.47500000000000053</v>
      </c>
      <c r="Z83" s="25">
        <f t="shared" si="60"/>
        <v>1</v>
      </c>
      <c r="AA83" s="25">
        <f t="shared" si="67"/>
        <v>4.3336999999999994</v>
      </c>
      <c r="AB83" s="25">
        <f t="shared" si="61"/>
        <v>1</v>
      </c>
      <c r="AC83" s="25">
        <f t="shared" si="62"/>
        <v>6</v>
      </c>
      <c r="AD83" s="25"/>
      <c r="AE83" s="24">
        <v>8.5</v>
      </c>
      <c r="AF83" s="24" t="str">
        <f t="shared" si="50"/>
        <v>Over</v>
      </c>
      <c r="AG83" s="25">
        <f t="shared" si="51"/>
        <v>0.8</v>
      </c>
      <c r="AH83" s="25">
        <f t="shared" si="63"/>
        <v>9.4530883765923761</v>
      </c>
      <c r="AI83" s="25">
        <f t="shared" si="64"/>
        <v>11.614859660762074</v>
      </c>
      <c r="AJ83" s="25">
        <f t="shared" si="65"/>
        <v>7.2913170924226787</v>
      </c>
      <c r="AK83" s="25">
        <f t="shared" si="52"/>
        <v>4</v>
      </c>
      <c r="AL83" s="25">
        <f t="shared" si="53"/>
        <v>1.125</v>
      </c>
      <c r="AM83" s="25">
        <f t="shared" si="54"/>
        <v>1.25</v>
      </c>
      <c r="AN83" s="25">
        <f t="shared" si="55"/>
        <v>10.999700000000001</v>
      </c>
      <c r="AO83" s="25">
        <f t="shared" si="56"/>
        <v>2.5</v>
      </c>
      <c r="AP83" s="25">
        <f t="shared" si="66"/>
        <v>7.75</v>
      </c>
      <c r="AQ83" s="24"/>
      <c r="AT83"/>
    </row>
    <row r="84" spans="4:46" x14ac:dyDescent="0.3">
      <c r="D84" s="8" t="str">
        <f t="shared" si="41"/>
        <v>MIN</v>
      </c>
      <c r="E84" s="8" t="str">
        <f t="shared" si="41"/>
        <v>SDP</v>
      </c>
      <c r="F84" s="6">
        <f t="shared" si="42"/>
        <v>4.849992474469027</v>
      </c>
      <c r="G84" s="6">
        <f t="shared" si="43"/>
        <v>3.9621930567572416</v>
      </c>
      <c r="H84" s="6">
        <f t="shared" si="44"/>
        <v>0.88779941771178539</v>
      </c>
      <c r="I84" s="6" t="str">
        <f t="shared" si="57"/>
        <v>MIN</v>
      </c>
      <c r="J84" s="6">
        <f t="shared" si="45"/>
        <v>8.8121855312262696</v>
      </c>
      <c r="L84" s="14" t="str">
        <f t="shared" si="46"/>
        <v>MIN</v>
      </c>
      <c r="M84" s="14">
        <f>N14</f>
        <v>5</v>
      </c>
      <c r="N84" s="14">
        <f>Z14</f>
        <v>4.05</v>
      </c>
      <c r="O84" s="14" t="s">
        <v>193</v>
      </c>
      <c r="P84" s="14" t="str">
        <f t="shared" si="47"/>
        <v>SDP</v>
      </c>
      <c r="Q84" s="14">
        <f>N15</f>
        <v>5.95</v>
      </c>
      <c r="R84" s="14">
        <f>Z15</f>
        <v>3.9</v>
      </c>
      <c r="S84" s="14" t="s">
        <v>193</v>
      </c>
      <c r="T84" s="15" t="s">
        <v>196</v>
      </c>
      <c r="U84" s="15" t="s">
        <v>201</v>
      </c>
      <c r="V84" s="24" t="str">
        <f t="shared" si="48"/>
        <v>SDP</v>
      </c>
      <c r="W84" s="25">
        <f t="shared" si="49"/>
        <v>0.8</v>
      </c>
      <c r="X84" s="25">
        <f t="shared" si="58"/>
        <v>4</v>
      </c>
      <c r="Y84" s="25">
        <f t="shared" si="59"/>
        <v>0.54999999999999982</v>
      </c>
      <c r="Z84" s="25">
        <f t="shared" si="60"/>
        <v>1</v>
      </c>
      <c r="AA84" s="25" t="e">
        <f t="shared" si="67"/>
        <v>#VALUE!</v>
      </c>
      <c r="AB84" s="25" t="e">
        <f t="shared" si="61"/>
        <v>#VALUE!</v>
      </c>
      <c r="AC84" s="25">
        <f t="shared" si="62"/>
        <v>5</v>
      </c>
      <c r="AD84" s="25"/>
      <c r="AE84" s="24">
        <v>7.5</v>
      </c>
      <c r="AF84" s="24" t="str">
        <f t="shared" si="50"/>
        <v>Over</v>
      </c>
      <c r="AG84" s="25">
        <f t="shared" si="51"/>
        <v>1</v>
      </c>
      <c r="AH84" s="25">
        <f t="shared" si="63"/>
        <v>9.2522838037743718</v>
      </c>
      <c r="AI84" s="25">
        <f t="shared" si="64"/>
        <v>10.647137929200451</v>
      </c>
      <c r="AJ84" s="25">
        <f t="shared" si="65"/>
        <v>7.8574296783482946</v>
      </c>
      <c r="AK84" s="25">
        <f t="shared" si="52"/>
        <v>5</v>
      </c>
      <c r="AL84" s="25">
        <f t="shared" si="53"/>
        <v>1.9499999999999993</v>
      </c>
      <c r="AM84" s="25">
        <f t="shared" si="54"/>
        <v>1.25</v>
      </c>
      <c r="AN84" s="25" t="e">
        <f t="shared" si="55"/>
        <v>#VALUE!</v>
      </c>
      <c r="AO84" s="25" t="e">
        <f t="shared" si="56"/>
        <v>#VALUE!</v>
      </c>
      <c r="AP84" s="25">
        <f t="shared" si="66"/>
        <v>6.25</v>
      </c>
      <c r="AQ84" s="24"/>
      <c r="AT84"/>
    </row>
    <row r="85" spans="4:46" x14ac:dyDescent="0.3">
      <c r="D85" s="8" t="str">
        <f t="shared" si="41"/>
        <v>TBR</v>
      </c>
      <c r="E85" s="8" t="str">
        <f t="shared" si="41"/>
        <v>OAK</v>
      </c>
      <c r="F85" s="6">
        <f t="shared" si="42"/>
        <v>3.8780262721945511</v>
      </c>
      <c r="G85" s="6">
        <f t="shared" si="43"/>
        <v>3.3425620318397917</v>
      </c>
      <c r="H85" s="6">
        <f t="shared" si="44"/>
        <v>0.53546424035475937</v>
      </c>
      <c r="I85" s="6" t="str">
        <f t="shared" si="57"/>
        <v>TBR</v>
      </c>
      <c r="J85" s="6">
        <f t="shared" si="45"/>
        <v>7.2205883040343428</v>
      </c>
      <c r="L85" s="14" t="str">
        <f t="shared" si="46"/>
        <v>TBR</v>
      </c>
      <c r="M85" s="14">
        <f>N16</f>
        <v>3.5</v>
      </c>
      <c r="N85" s="14">
        <f>Z16</f>
        <v>3.25</v>
      </c>
      <c r="O85" s="14">
        <v>3.3330000000000002</v>
      </c>
      <c r="P85" s="14" t="str">
        <f t="shared" si="47"/>
        <v>OAK</v>
      </c>
      <c r="Q85" s="14">
        <f>N17</f>
        <v>3.65</v>
      </c>
      <c r="R85" s="14">
        <f>Z17</f>
        <v>3.85</v>
      </c>
      <c r="S85" s="14">
        <v>3.6667000000000001</v>
      </c>
      <c r="T85" s="15" t="s">
        <v>202</v>
      </c>
      <c r="U85" s="15" t="s">
        <v>203</v>
      </c>
      <c r="V85" s="24" t="str">
        <f t="shared" si="48"/>
        <v>TBR</v>
      </c>
      <c r="W85" s="25">
        <f t="shared" si="49"/>
        <v>0.8</v>
      </c>
      <c r="X85" s="25">
        <f t="shared" si="58"/>
        <v>4</v>
      </c>
      <c r="Y85" s="25">
        <f t="shared" si="59"/>
        <v>-0.22499999999999964</v>
      </c>
      <c r="Z85" s="25">
        <f t="shared" si="60"/>
        <v>0.5</v>
      </c>
      <c r="AA85" s="25">
        <f t="shared" si="67"/>
        <v>0.33369999999999989</v>
      </c>
      <c r="AB85" s="25">
        <f t="shared" si="61"/>
        <v>0</v>
      </c>
      <c r="AC85" s="25">
        <f t="shared" si="62"/>
        <v>4.5</v>
      </c>
      <c r="AD85" s="25"/>
      <c r="AE85" s="24">
        <v>7.5</v>
      </c>
      <c r="AF85" s="24" t="str">
        <f t="shared" si="50"/>
        <v>Under</v>
      </c>
      <c r="AG85" s="25">
        <f t="shared" si="51"/>
        <v>1</v>
      </c>
      <c r="AH85" s="25">
        <f t="shared" si="63"/>
        <v>7.0894435401989018</v>
      </c>
      <c r="AI85" s="25">
        <f t="shared" si="64"/>
        <v>7.3864480862447452</v>
      </c>
      <c r="AJ85" s="25">
        <f t="shared" si="65"/>
        <v>6.7924389941530592</v>
      </c>
      <c r="AK85" s="25">
        <f t="shared" si="52"/>
        <v>5</v>
      </c>
      <c r="AL85" s="25">
        <f t="shared" si="53"/>
        <v>-0.375</v>
      </c>
      <c r="AM85" s="25">
        <f t="shared" si="54"/>
        <v>0</v>
      </c>
      <c r="AN85" s="25">
        <f t="shared" si="55"/>
        <v>6.9997000000000007</v>
      </c>
      <c r="AO85" s="25">
        <f t="shared" si="56"/>
        <v>0</v>
      </c>
      <c r="AP85" s="25">
        <f t="shared" si="66"/>
        <v>5</v>
      </c>
      <c r="AQ85" s="24"/>
      <c r="AT85"/>
    </row>
    <row r="86" spans="4:46" x14ac:dyDescent="0.3">
      <c r="D86" s="8" t="str">
        <f t="shared" si="41"/>
        <v>CHW</v>
      </c>
      <c r="E86" s="8" t="str">
        <f t="shared" si="41"/>
        <v>SFG</v>
      </c>
      <c r="F86" s="6">
        <f t="shared" si="42"/>
        <v>3.3593390784069599</v>
      </c>
      <c r="G86" s="6">
        <f t="shared" si="43"/>
        <v>3.9128678696985841</v>
      </c>
      <c r="H86" s="6">
        <f t="shared" si="44"/>
        <v>-0.55352879129162424</v>
      </c>
      <c r="I86" s="6" t="str">
        <f t="shared" si="57"/>
        <v>SFG</v>
      </c>
      <c r="J86" s="6">
        <f t="shared" si="45"/>
        <v>7.272206948105544</v>
      </c>
      <c r="L86" s="12" t="str">
        <f t="shared" si="46"/>
        <v>CHW</v>
      </c>
      <c r="M86" s="14">
        <f>N18</f>
        <v>3.2</v>
      </c>
      <c r="N86" s="14">
        <f>Z18</f>
        <v>6</v>
      </c>
      <c r="O86" s="14" t="s">
        <v>193</v>
      </c>
      <c r="P86" s="12" t="str">
        <f t="shared" si="47"/>
        <v>SFG</v>
      </c>
      <c r="Q86" s="14">
        <f>N19</f>
        <v>3.9</v>
      </c>
      <c r="R86" s="14">
        <f>Z19</f>
        <v>3.4</v>
      </c>
      <c r="S86" s="14" t="s">
        <v>193</v>
      </c>
      <c r="T86" s="15" t="s">
        <v>197</v>
      </c>
      <c r="U86" s="15" t="s">
        <v>198</v>
      </c>
      <c r="V86" s="24" t="str">
        <f t="shared" si="48"/>
        <v>SFG</v>
      </c>
      <c r="W86" s="25">
        <f t="shared" si="49"/>
        <v>1</v>
      </c>
      <c r="X86" s="25">
        <f t="shared" si="58"/>
        <v>5</v>
      </c>
      <c r="Y86" s="25">
        <f t="shared" si="59"/>
        <v>1.6500000000000004</v>
      </c>
      <c r="Z86" s="25">
        <f t="shared" si="60"/>
        <v>2.5</v>
      </c>
      <c r="AA86" s="25" t="e">
        <f t="shared" si="67"/>
        <v>#VALUE!</v>
      </c>
      <c r="AB86" s="25" t="e">
        <f t="shared" si="61"/>
        <v>#VALUE!</v>
      </c>
      <c r="AC86" s="25">
        <f t="shared" si="62"/>
        <v>7.5</v>
      </c>
      <c r="AD86" s="25"/>
      <c r="AE86" s="24">
        <v>7.5</v>
      </c>
      <c r="AF86" s="24" t="str">
        <f t="shared" si="50"/>
        <v>Over</v>
      </c>
      <c r="AG86" s="25">
        <f t="shared" si="51"/>
        <v>0.6</v>
      </c>
      <c r="AH86" s="25">
        <f t="shared" si="63"/>
        <v>8.1974251969606868</v>
      </c>
      <c r="AI86" s="25">
        <f t="shared" si="64"/>
        <v>9.2578294646305981</v>
      </c>
      <c r="AJ86" s="25">
        <f t="shared" si="65"/>
        <v>7.1370209292907738</v>
      </c>
      <c r="AK86" s="25">
        <f t="shared" si="52"/>
        <v>3</v>
      </c>
      <c r="AL86" s="25">
        <f t="shared" si="53"/>
        <v>0.75</v>
      </c>
      <c r="AM86" s="25">
        <f t="shared" si="54"/>
        <v>0</v>
      </c>
      <c r="AN86" s="25" t="e">
        <f t="shared" si="55"/>
        <v>#VALUE!</v>
      </c>
      <c r="AO86" s="25" t="e">
        <f t="shared" si="56"/>
        <v>#VALUE!</v>
      </c>
      <c r="AP86" s="25">
        <f t="shared" si="66"/>
        <v>3</v>
      </c>
      <c r="AQ86" s="24"/>
      <c r="AT86"/>
    </row>
    <row r="87" spans="4:46" x14ac:dyDescent="0.3">
      <c r="D87" s="8" t="str">
        <f t="shared" si="41"/>
        <v>SEA</v>
      </c>
      <c r="E87" s="8" t="str">
        <f t="shared" si="41"/>
        <v>LAD</v>
      </c>
      <c r="F87" s="6">
        <f t="shared" si="42"/>
        <v>4.3671191654215393</v>
      </c>
      <c r="G87" s="6">
        <f t="shared" si="43"/>
        <v>4.292649381333149</v>
      </c>
      <c r="H87" s="6">
        <f t="shared" si="44"/>
        <v>7.4469784088390334E-2</v>
      </c>
      <c r="I87" s="6" t="str">
        <f t="shared" si="57"/>
        <v>SEA</v>
      </c>
      <c r="J87" s="6">
        <f t="shared" si="45"/>
        <v>8.6597685467546874</v>
      </c>
      <c r="L87" s="12" t="str">
        <f>D87</f>
        <v>SEA</v>
      </c>
      <c r="M87" s="14">
        <f>N20</f>
        <v>4.8</v>
      </c>
      <c r="N87" s="14">
        <f>Z20</f>
        <v>4.55</v>
      </c>
      <c r="O87" s="14" t="s">
        <v>193</v>
      </c>
      <c r="P87" s="12" t="str">
        <f t="shared" si="47"/>
        <v>LAD</v>
      </c>
      <c r="Q87" s="14">
        <f>N21</f>
        <v>4.8499999999999996</v>
      </c>
      <c r="R87" s="14">
        <f>Z21</f>
        <v>4.3499999999999996</v>
      </c>
      <c r="S87" s="14" t="s">
        <v>193</v>
      </c>
      <c r="T87" s="15" t="s">
        <v>139</v>
      </c>
      <c r="U87" s="15" t="s">
        <v>138</v>
      </c>
      <c r="V87" s="24" t="str">
        <f t="shared" si="48"/>
        <v>LAD</v>
      </c>
      <c r="W87" s="25">
        <f t="shared" si="49"/>
        <v>0.8</v>
      </c>
      <c r="X87" s="25">
        <f t="shared" si="58"/>
        <v>4</v>
      </c>
      <c r="Y87" s="25">
        <f t="shared" si="59"/>
        <v>0.125</v>
      </c>
      <c r="Z87" s="25">
        <f t="shared" si="60"/>
        <v>0.5</v>
      </c>
      <c r="AA87" s="25" t="e">
        <f t="shared" si="67"/>
        <v>#VALUE!</v>
      </c>
      <c r="AB87" s="25" t="e">
        <f t="shared" si="61"/>
        <v>#VALUE!</v>
      </c>
      <c r="AC87" s="25">
        <f t="shared" si="62"/>
        <v>4.5</v>
      </c>
      <c r="AD87" s="25"/>
      <c r="AE87" s="24">
        <v>8.5</v>
      </c>
      <c r="AF87" s="24" t="str">
        <f t="shared" si="50"/>
        <v>Over</v>
      </c>
      <c r="AG87" s="25">
        <f t="shared" si="51"/>
        <v>0.8</v>
      </c>
      <c r="AH87" s="25">
        <f t="shared" si="63"/>
        <v>8.8940024684137384</v>
      </c>
      <c r="AI87" s="25">
        <f t="shared" si="64"/>
        <v>9.2897673333777391</v>
      </c>
      <c r="AJ87" s="25">
        <f t="shared" si="65"/>
        <v>8.498237603449736</v>
      </c>
      <c r="AK87" s="25">
        <f t="shared" si="52"/>
        <v>4</v>
      </c>
      <c r="AL87" s="25">
        <f t="shared" si="53"/>
        <v>0.77499999999999858</v>
      </c>
      <c r="AM87" s="25">
        <f t="shared" si="54"/>
        <v>0</v>
      </c>
      <c r="AN87" s="25" t="e">
        <f t="shared" si="55"/>
        <v>#VALUE!</v>
      </c>
      <c r="AO87" s="25" t="e">
        <f t="shared" si="56"/>
        <v>#VALUE!</v>
      </c>
      <c r="AP87" s="25">
        <f t="shared" si="66"/>
        <v>4</v>
      </c>
      <c r="AQ87" s="24"/>
      <c r="AT87"/>
    </row>
    <row r="88" spans="4:46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7"/>
        <v>0</v>
      </c>
      <c r="J88" s="6">
        <f t="shared" si="45"/>
        <v>0</v>
      </c>
      <c r="L88" s="12">
        <f t="shared" si="46"/>
        <v>0</v>
      </c>
      <c r="M88" s="14">
        <f>N22</f>
        <v>0</v>
      </c>
      <c r="N88" s="14">
        <f>Z22</f>
        <v>0</v>
      </c>
      <c r="O88" s="14"/>
      <c r="P88" s="12">
        <f t="shared" si="47"/>
        <v>0</v>
      </c>
      <c r="Q88" s="14">
        <f>N23</f>
        <v>0</v>
      </c>
      <c r="R88" s="14">
        <f>Z23</f>
        <v>0</v>
      </c>
      <c r="S88" s="14"/>
      <c r="T88" s="15"/>
      <c r="U88" s="15"/>
      <c r="V88" s="24" t="str">
        <f t="shared" si="48"/>
        <v>Tie</v>
      </c>
      <c r="W88" s="25">
        <f t="shared" si="49"/>
        <v>0</v>
      </c>
      <c r="X88" s="25">
        <f t="shared" si="58"/>
        <v>0</v>
      </c>
      <c r="Y88" s="25">
        <f t="shared" si="59"/>
        <v>0</v>
      </c>
      <c r="Z88" s="25">
        <f t="shared" si="60"/>
        <v>0</v>
      </c>
      <c r="AA88" s="25">
        <f t="shared" si="67"/>
        <v>0</v>
      </c>
      <c r="AB88" s="25">
        <f t="shared" si="61"/>
        <v>0</v>
      </c>
      <c r="AC88" s="25">
        <f t="shared" si="62"/>
        <v>0</v>
      </c>
      <c r="AD88" s="25"/>
      <c r="AE88" s="24"/>
      <c r="AF88" s="24" t="str">
        <f t="shared" si="50"/>
        <v>Under</v>
      </c>
      <c r="AG88" s="25">
        <f t="shared" si="51"/>
        <v>0</v>
      </c>
      <c r="AH88" s="25">
        <f t="shared" si="63"/>
        <v>0</v>
      </c>
      <c r="AI88" s="25">
        <f t="shared" si="64"/>
        <v>0</v>
      </c>
      <c r="AJ88" s="25">
        <f t="shared" si="65"/>
        <v>0</v>
      </c>
      <c r="AK88" s="25">
        <f t="shared" si="52"/>
        <v>0</v>
      </c>
      <c r="AL88" s="25">
        <f t="shared" si="53"/>
        <v>0</v>
      </c>
      <c r="AM88" s="25">
        <f t="shared" si="54"/>
        <v>0</v>
      </c>
      <c r="AN88" s="25">
        <f t="shared" si="55"/>
        <v>0</v>
      </c>
      <c r="AO88" s="25">
        <f t="shared" si="56"/>
        <v>0</v>
      </c>
      <c r="AP88" s="25">
        <f t="shared" si="66"/>
        <v>0</v>
      </c>
      <c r="AQ88" s="24"/>
      <c r="AT88"/>
    </row>
    <row r="89" spans="4:46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7"/>
        <v>0</v>
      </c>
      <c r="J89" s="6">
        <f t="shared" si="45"/>
        <v>0</v>
      </c>
      <c r="L89" s="14">
        <f t="shared" si="46"/>
        <v>0</v>
      </c>
      <c r="M89" s="14">
        <f>N24</f>
        <v>0</v>
      </c>
      <c r="N89" s="14">
        <f>Z24</f>
        <v>0</v>
      </c>
      <c r="O89" s="14"/>
      <c r="P89" s="14">
        <f>E89</f>
        <v>0</v>
      </c>
      <c r="Q89" s="14">
        <f>N25</f>
        <v>0</v>
      </c>
      <c r="R89" s="14">
        <f>Z25</f>
        <v>0</v>
      </c>
      <c r="S89" s="14"/>
      <c r="T89" s="15"/>
      <c r="U89" s="15"/>
      <c r="V89" s="24" t="str">
        <f t="shared" si="48"/>
        <v>Tie</v>
      </c>
      <c r="W89" s="25">
        <f t="shared" si="49"/>
        <v>0</v>
      </c>
      <c r="X89" s="25">
        <f t="shared" si="58"/>
        <v>0</v>
      </c>
      <c r="Y89" s="25">
        <f t="shared" si="59"/>
        <v>0</v>
      </c>
      <c r="Z89" s="25">
        <f t="shared" si="60"/>
        <v>0</v>
      </c>
      <c r="AA89" s="25">
        <f t="shared" si="67"/>
        <v>0</v>
      </c>
      <c r="AB89" s="25">
        <f t="shared" si="61"/>
        <v>0</v>
      </c>
      <c r="AC89" s="25">
        <f t="shared" si="62"/>
        <v>0</v>
      </c>
      <c r="AD89" s="25"/>
      <c r="AE89" s="24"/>
      <c r="AF89" s="24" t="str">
        <f t="shared" si="50"/>
        <v>Under</v>
      </c>
      <c r="AG89" s="25">
        <f t="shared" si="51"/>
        <v>0</v>
      </c>
      <c r="AH89" s="25">
        <f t="shared" si="63"/>
        <v>0</v>
      </c>
      <c r="AI89" s="25">
        <f t="shared" si="64"/>
        <v>0</v>
      </c>
      <c r="AJ89" s="25">
        <f t="shared" si="65"/>
        <v>0</v>
      </c>
      <c r="AK89" s="25">
        <f t="shared" si="52"/>
        <v>0</v>
      </c>
      <c r="AL89" s="25">
        <f t="shared" si="53"/>
        <v>0</v>
      </c>
      <c r="AM89" s="25">
        <f t="shared" si="54"/>
        <v>0</v>
      </c>
      <c r="AN89" s="25">
        <f t="shared" si="55"/>
        <v>0</v>
      </c>
      <c r="AO89" s="25">
        <f t="shared" si="56"/>
        <v>0</v>
      </c>
      <c r="AP89" s="25">
        <f t="shared" si="66"/>
        <v>0</v>
      </c>
      <c r="AQ89" s="24"/>
      <c r="AT89"/>
    </row>
    <row r="90" spans="4:46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8">F90-G90</f>
        <v>0</v>
      </c>
      <c r="I90" s="6">
        <f t="shared" si="57"/>
        <v>0</v>
      </c>
      <c r="J90" s="6">
        <f t="shared" si="45"/>
        <v>0</v>
      </c>
      <c r="L90" s="12">
        <f t="shared" si="46"/>
        <v>0</v>
      </c>
      <c r="M90" s="14">
        <f>N26</f>
        <v>0</v>
      </c>
      <c r="N90" s="14">
        <f>Z26</f>
        <v>0</v>
      </c>
      <c r="O90" s="14"/>
      <c r="P90" s="12">
        <f t="shared" si="47"/>
        <v>0</v>
      </c>
      <c r="Q90" s="14">
        <f>N27</f>
        <v>0</v>
      </c>
      <c r="R90" s="14">
        <f>Z27</f>
        <v>0</v>
      </c>
      <c r="S90" s="14"/>
      <c r="T90" s="15"/>
      <c r="U90" s="15"/>
      <c r="V90" s="24" t="str">
        <f t="shared" si="48"/>
        <v>Tie</v>
      </c>
      <c r="W90" s="25">
        <f t="shared" si="49"/>
        <v>0</v>
      </c>
      <c r="X90" s="25">
        <f t="shared" si="58"/>
        <v>0</v>
      </c>
      <c r="Y90" s="25">
        <f t="shared" si="59"/>
        <v>0</v>
      </c>
      <c r="Z90" s="25">
        <f t="shared" si="60"/>
        <v>0</v>
      </c>
      <c r="AA90" s="25">
        <f t="shared" si="67"/>
        <v>0</v>
      </c>
      <c r="AB90" s="25">
        <f t="shared" si="61"/>
        <v>0</v>
      </c>
      <c r="AC90" s="25">
        <f t="shared" si="62"/>
        <v>0</v>
      </c>
      <c r="AD90" s="25"/>
      <c r="AE90" s="24"/>
      <c r="AF90" s="24" t="str">
        <f t="shared" si="50"/>
        <v>Under</v>
      </c>
      <c r="AG90" s="25">
        <f t="shared" si="51"/>
        <v>0</v>
      </c>
      <c r="AH90" s="25">
        <f t="shared" si="63"/>
        <v>0</v>
      </c>
      <c r="AI90" s="25">
        <f t="shared" si="64"/>
        <v>0</v>
      </c>
      <c r="AJ90" s="25">
        <f t="shared" si="65"/>
        <v>0</v>
      </c>
      <c r="AK90" s="25">
        <f t="shared" si="52"/>
        <v>0</v>
      </c>
      <c r="AL90" s="25">
        <f t="shared" si="53"/>
        <v>0</v>
      </c>
      <c r="AM90" s="25">
        <f t="shared" si="54"/>
        <v>0</v>
      </c>
      <c r="AN90" s="25">
        <f t="shared" si="55"/>
        <v>0</v>
      </c>
      <c r="AO90" s="25">
        <f t="shared" si="56"/>
        <v>0</v>
      </c>
      <c r="AP90" s="25">
        <f t="shared" si="66"/>
        <v>0</v>
      </c>
      <c r="AQ90" s="24"/>
      <c r="AT90"/>
    </row>
    <row r="91" spans="4:46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8"/>
        <v>0</v>
      </c>
      <c r="I91" s="6">
        <f t="shared" si="57"/>
        <v>0</v>
      </c>
      <c r="J91" s="6">
        <f t="shared" si="45"/>
        <v>0</v>
      </c>
      <c r="L91" s="12">
        <f t="shared" si="46"/>
        <v>0</v>
      </c>
      <c r="M91" s="14">
        <f>N28</f>
        <v>0</v>
      </c>
      <c r="N91" s="14">
        <f>Z28</f>
        <v>0</v>
      </c>
      <c r="O91" s="14"/>
      <c r="P91" s="12">
        <f t="shared" si="47"/>
        <v>0</v>
      </c>
      <c r="Q91" s="14">
        <f>N29</f>
        <v>0</v>
      </c>
      <c r="R91" s="14">
        <f>Z29</f>
        <v>0</v>
      </c>
      <c r="S91" s="14"/>
      <c r="T91" s="15"/>
      <c r="U91" s="15"/>
      <c r="V91" s="24" t="str">
        <f t="shared" si="48"/>
        <v>Tie</v>
      </c>
      <c r="W91" s="25">
        <f t="shared" si="49"/>
        <v>0</v>
      </c>
      <c r="X91" s="25">
        <f t="shared" si="58"/>
        <v>0</v>
      </c>
      <c r="Y91" s="25">
        <f t="shared" si="59"/>
        <v>0</v>
      </c>
      <c r="Z91" s="25">
        <f t="shared" si="60"/>
        <v>0</v>
      </c>
      <c r="AA91" s="25">
        <f t="shared" si="67"/>
        <v>0</v>
      </c>
      <c r="AB91" s="25">
        <f t="shared" si="61"/>
        <v>0</v>
      </c>
      <c r="AC91" s="25">
        <f t="shared" si="62"/>
        <v>0</v>
      </c>
      <c r="AD91" s="25"/>
      <c r="AE91" s="24"/>
      <c r="AF91" s="24" t="str">
        <f t="shared" si="50"/>
        <v>Under</v>
      </c>
      <c r="AG91" s="25">
        <f t="shared" si="51"/>
        <v>0</v>
      </c>
      <c r="AH91" s="25">
        <f t="shared" si="63"/>
        <v>0</v>
      </c>
      <c r="AI91" s="25">
        <f t="shared" si="64"/>
        <v>0</v>
      </c>
      <c r="AJ91" s="25">
        <f t="shared" si="65"/>
        <v>0</v>
      </c>
      <c r="AK91" s="25">
        <f t="shared" si="52"/>
        <v>0</v>
      </c>
      <c r="AL91" s="25">
        <f t="shared" si="53"/>
        <v>0</v>
      </c>
      <c r="AM91" s="25">
        <f t="shared" si="54"/>
        <v>0</v>
      </c>
      <c r="AN91" s="25">
        <f t="shared" si="55"/>
        <v>0</v>
      </c>
      <c r="AO91" s="25">
        <f t="shared" si="56"/>
        <v>0</v>
      </c>
      <c r="AP91" s="25">
        <f t="shared" si="66"/>
        <v>0</v>
      </c>
      <c r="AQ91" s="24"/>
      <c r="AT91"/>
    </row>
    <row r="92" spans="4:46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9">F92-G92</f>
        <v>0</v>
      </c>
      <c r="I92" s="6">
        <f t="shared" ref="I92" si="70">IF(G92&gt;F92,E92,D92)</f>
        <v>0</v>
      </c>
      <c r="J92" s="6">
        <f t="shared" ref="J92" si="71">F92+G92</f>
        <v>0</v>
      </c>
      <c r="L92" s="12">
        <f t="shared" si="46"/>
        <v>0</v>
      </c>
      <c r="M92" s="14">
        <f>N30</f>
        <v>0</v>
      </c>
      <c r="N92" s="14">
        <f>Z30</f>
        <v>0</v>
      </c>
      <c r="O92" s="14"/>
      <c r="P92" s="12">
        <f t="shared" si="47"/>
        <v>0</v>
      </c>
      <c r="Q92" s="14">
        <f>N31</f>
        <v>0</v>
      </c>
      <c r="R92" s="14">
        <f>Z31</f>
        <v>0</v>
      </c>
      <c r="S92" s="14"/>
      <c r="T92" s="15"/>
      <c r="U92" s="15"/>
      <c r="V92" s="24" t="str">
        <f t="shared" si="48"/>
        <v>Tie</v>
      </c>
      <c r="W92" s="25">
        <f t="shared" si="49"/>
        <v>0</v>
      </c>
      <c r="X92" s="25">
        <f t="shared" si="58"/>
        <v>0</v>
      </c>
      <c r="Y92" s="25">
        <f t="shared" si="59"/>
        <v>0</v>
      </c>
      <c r="Z92" s="25">
        <f t="shared" si="60"/>
        <v>0</v>
      </c>
      <c r="AA92" s="25">
        <f t="shared" si="67"/>
        <v>0</v>
      </c>
      <c r="AB92" s="25">
        <f t="shared" si="61"/>
        <v>0</v>
      </c>
      <c r="AC92" s="25">
        <f t="shared" si="62"/>
        <v>0</v>
      </c>
      <c r="AD92" s="25"/>
      <c r="AE92" s="24"/>
      <c r="AF92" s="24" t="str">
        <f t="shared" si="50"/>
        <v>Under</v>
      </c>
      <c r="AG92" s="25">
        <f t="shared" si="51"/>
        <v>0</v>
      </c>
      <c r="AH92" s="25">
        <f t="shared" si="63"/>
        <v>0</v>
      </c>
      <c r="AI92" s="25">
        <f t="shared" si="64"/>
        <v>0</v>
      </c>
      <c r="AJ92" s="25">
        <f t="shared" si="65"/>
        <v>0</v>
      </c>
      <c r="AK92" s="25">
        <f t="shared" si="52"/>
        <v>0</v>
      </c>
      <c r="AL92" s="25">
        <f t="shared" si="53"/>
        <v>0</v>
      </c>
      <c r="AM92" s="25">
        <f t="shared" si="54"/>
        <v>0</v>
      </c>
      <c r="AN92" s="25">
        <f t="shared" si="55"/>
        <v>0</v>
      </c>
      <c r="AO92" s="25">
        <f t="shared" si="56"/>
        <v>0</v>
      </c>
      <c r="AP92" s="25">
        <f t="shared" si="66"/>
        <v>0</v>
      </c>
      <c r="AQ92" s="24"/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4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5">
        <f t="shared" ref="W93" si="78">(COUNTIF(I53, V93) + COUNTIF(O53, V93) + COUNTIF(I73, V93) + COUNTIF(O73, V93) + COUNTIF(I93, V93))/5</f>
        <v>0</v>
      </c>
      <c r="X93" s="25">
        <f t="shared" ref="X93" si="79">IF(W93=1, 5, IF(W93=0.8, 4, IF(W93=0.6, 3, IF(W93=0.4, 2, IF(W93=0.2, 1, 0)))))</f>
        <v>0</v>
      </c>
      <c r="Y93" s="25">
        <f t="shared" ref="Y93" si="80">((Q93+N93)/2)-((M93+R93)/2)</f>
        <v>0</v>
      </c>
      <c r="Z93" s="25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5">
        <f t="shared" ref="AA93" si="82">S93-O93</f>
        <v>0</v>
      </c>
      <c r="AB93" s="25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5">
        <f t="shared" ref="AC93" si="84">SUM(IF(ISNUMBER(X93), X93, 0), IF(ISNUMBER(Z93), Z93, 0), IF(ISNUMBER(AB93), AB93, 0))</f>
        <v>0</v>
      </c>
      <c r="AD93" s="25"/>
      <c r="AE93" s="24"/>
      <c r="AF93" s="25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5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5">
        <f t="shared" si="63"/>
        <v>0</v>
      </c>
      <c r="AI93" s="25">
        <f t="shared" si="64"/>
        <v>0</v>
      </c>
      <c r="AJ93" s="25">
        <f t="shared" si="65"/>
        <v>0</v>
      </c>
      <c r="AK93" s="25">
        <f t="shared" si="52"/>
        <v>0</v>
      </c>
      <c r="AL93" s="25">
        <f t="shared" si="53"/>
        <v>0</v>
      </c>
      <c r="AM93" s="25">
        <f t="shared" si="54"/>
        <v>0</v>
      </c>
      <c r="AN93" s="25">
        <f t="shared" si="55"/>
        <v>0</v>
      </c>
      <c r="AO93" s="25">
        <f t="shared" si="56"/>
        <v>0</v>
      </c>
      <c r="AP93" s="25">
        <f t="shared" ref="AP93" si="87">SUM(IF(ISNUMBER(AK93), AK93, 0), IF(ISNUMBER(AM93), AM93, 0), IF(ISNUMBER(AO93), AO93, 0))</f>
        <v>0</v>
      </c>
      <c r="AQ93" s="24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4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5">
        <f t="shared" ref="W94" si="92">(COUNTIF(I54, V94) + COUNTIF(O54, V94) + COUNTIF(I74, V94) + COUNTIF(O74, V94) + COUNTIF(I94, V94))/5</f>
        <v>0</v>
      </c>
      <c r="X94" s="25">
        <f t="shared" ref="X94" si="93">IF(W94=1, 5, IF(W94=0.8, 4, IF(W94=0.6, 3, IF(W94=0.4, 2, IF(W94=0.2, 1, 0)))))</f>
        <v>0</v>
      </c>
      <c r="Y94" s="25">
        <f t="shared" ref="Y94" si="94">((Q94+N94)/2)-((M94+R94)/2)</f>
        <v>0</v>
      </c>
      <c r="Z94" s="25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5">
        <f t="shared" ref="AA94" si="96">S94-O94</f>
        <v>0</v>
      </c>
      <c r="AB94" s="25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5">
        <f t="shared" ref="AC94" si="98">SUM(IF(ISNUMBER(X94), X94, 0), IF(ISNUMBER(Z94), Z94, 0), IF(ISNUMBER(AB94), AB94, 0))</f>
        <v>0</v>
      </c>
      <c r="AD94" s="25"/>
      <c r="AE94" s="24"/>
      <c r="AF94" s="25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5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5">
        <f t="shared" ref="AH94" si="101">J54</f>
        <v>0</v>
      </c>
      <c r="AI94" s="25">
        <f t="shared" ref="AI94" si="102">P54</f>
        <v>0</v>
      </c>
      <c r="AJ94" s="25">
        <f t="shared" ref="AJ94" si="103">P74</f>
        <v>0</v>
      </c>
      <c r="AK94" s="25">
        <f t="shared" ref="AK94" si="104">IF(AG94=1, 5, IF(AG94=0.8, 4, IF(AG94=0.6, 3, IF(AG94=0.4, 2, IF(AG94=0.2, 1, 0)))))</f>
        <v>0</v>
      </c>
      <c r="AL94" s="25">
        <f t="shared" ref="AL94" si="105">(((N94+Q94)/2)+((M94+R94)/2))-AE94</f>
        <v>0</v>
      </c>
      <c r="AM94" s="25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5">
        <f t="shared" ref="AN94" si="107">O94+S94</f>
        <v>0</v>
      </c>
      <c r="AO94" s="25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5">
        <f t="shared" ref="AP94" si="109">SUM(IF(ISNUMBER(AK94), AK94, 0), IF(ISNUMBER(AM94), AM94, 0), IF(ISNUMBER(AO94), AO94, 0))</f>
        <v>0</v>
      </c>
      <c r="AQ94" s="24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5</v>
      </c>
      <c r="B2" s="1">
        <v>6.2549110955778398</v>
      </c>
      <c r="C2" s="1">
        <v>4.3054095950792703</v>
      </c>
      <c r="D2" s="1">
        <v>5.6761904836924799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</v>
      </c>
      <c r="B3" s="1">
        <v>3.9035006194297202</v>
      </c>
      <c r="C3" s="1">
        <v>5.1574958409446801</v>
      </c>
      <c r="D3" s="1">
        <v>4.3644415520401401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25</v>
      </c>
      <c r="B4" s="1">
        <v>4.2069480301038498</v>
      </c>
      <c r="C4" s="1">
        <v>4.4036332292603504</v>
      </c>
      <c r="D4" s="1">
        <v>4.7268528149734603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28</v>
      </c>
      <c r="B5" s="1">
        <v>4.2523823234571898</v>
      </c>
      <c r="C5" s="1">
        <v>4.4107370289933296</v>
      </c>
      <c r="D5" s="1">
        <v>4.7535068019575304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29</v>
      </c>
      <c r="B6" s="1">
        <v>5.3032712610625801</v>
      </c>
      <c r="C6" s="1">
        <v>4.6080881120893498</v>
      </c>
      <c r="D6" s="1">
        <v>4.5099377233249998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16</v>
      </c>
      <c r="B7" s="1">
        <v>4.2052430801759799</v>
      </c>
      <c r="C7" s="1">
        <v>3.8049717565612702</v>
      </c>
      <c r="D7" s="1">
        <v>5.5788154688665301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9</v>
      </c>
      <c r="B8" s="1">
        <v>4.00641372155029</v>
      </c>
      <c r="C8" s="1">
        <v>5.1040192019174304</v>
      </c>
      <c r="D8" s="1">
        <v>4.6039702924734298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4</v>
      </c>
      <c r="B9" s="1">
        <v>3.9026050994255002</v>
      </c>
      <c r="C9" s="1">
        <v>5.9598907472621399</v>
      </c>
      <c r="D9" s="1">
        <v>4.3848226696511503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</v>
      </c>
      <c r="B10" s="1">
        <v>3.6033613092507899</v>
      </c>
      <c r="C10" s="1">
        <v>4.4500232833054598</v>
      </c>
      <c r="D10" s="1">
        <v>4.2458105145130904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26</v>
      </c>
      <c r="B11" s="1">
        <v>5.9500582091804102</v>
      </c>
      <c r="C11" s="1">
        <v>4.4051929022612999</v>
      </c>
      <c r="D11" s="1">
        <v>5.6183338757506602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30</v>
      </c>
      <c r="B12" s="1">
        <v>5.6016674360595404</v>
      </c>
      <c r="C12" s="1">
        <v>5.5647321262745697</v>
      </c>
      <c r="D12" s="1">
        <v>5.2826233363083102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20</v>
      </c>
      <c r="B13" s="1">
        <v>3.75955393087593</v>
      </c>
      <c r="C13" s="1">
        <v>3.1525713468304302</v>
      </c>
      <c r="D13" s="1">
        <v>6.6386536451030702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3</v>
      </c>
      <c r="B14" s="1">
        <v>4.5563695812665896</v>
      </c>
      <c r="C14" s="1">
        <v>3.9000223664679701</v>
      </c>
      <c r="D14" s="1">
        <v>4.9668188431402296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24</v>
      </c>
      <c r="B15" s="1">
        <v>5.6000255721869703</v>
      </c>
      <c r="C15" s="1">
        <v>3.70980630773348</v>
      </c>
      <c r="D15" s="1">
        <v>6.5617153220496798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6</v>
      </c>
      <c r="B16" s="1">
        <v>3.2026918906875701</v>
      </c>
      <c r="C16" s="1">
        <v>3.20574425983212</v>
      </c>
      <c r="D16" s="1">
        <v>5.3915666025454003</v>
      </c>
    </row>
    <row r="17" spans="1:4" ht="15" thickBot="1" x14ac:dyDescent="0.35">
      <c r="A17" s="1">
        <v>13</v>
      </c>
      <c r="B17" s="1">
        <v>3.3536792710175698</v>
      </c>
      <c r="C17" s="1">
        <v>3.6540190288522201</v>
      </c>
      <c r="D17" s="1">
        <v>3.6092288976287601</v>
      </c>
    </row>
    <row r="18" spans="1:4" ht="15" thickBot="1" x14ac:dyDescent="0.35">
      <c r="A18" s="1">
        <v>19</v>
      </c>
      <c r="B18" s="1">
        <v>3.0019857041405502</v>
      </c>
      <c r="C18" s="1">
        <v>5.7074178219780096</v>
      </c>
      <c r="D18" s="1">
        <v>4.5894553022426203</v>
      </c>
    </row>
    <row r="19" spans="1:4" ht="15" thickBot="1" x14ac:dyDescent="0.35">
      <c r="A19" s="1">
        <v>14</v>
      </c>
      <c r="B19" s="1">
        <v>3.7048354645273198</v>
      </c>
      <c r="C19" s="1">
        <v>3.30308526148441</v>
      </c>
      <c r="D19" s="1">
        <v>5.58777538968753</v>
      </c>
    </row>
    <row r="20" spans="1:4" ht="15" thickBot="1" x14ac:dyDescent="0.35">
      <c r="A20" s="1">
        <v>10</v>
      </c>
      <c r="B20" s="1">
        <v>4.4000002489305299</v>
      </c>
      <c r="C20" s="1">
        <v>4.2522953902730301</v>
      </c>
      <c r="D20" s="1">
        <v>5.2265941264367601</v>
      </c>
    </row>
    <row r="21" spans="1:4" ht="15" thickBot="1" x14ac:dyDescent="0.35">
      <c r="A21" s="1">
        <v>7</v>
      </c>
      <c r="B21" s="1">
        <v>4.8014883869041496</v>
      </c>
      <c r="C21" s="1">
        <v>4.1000001389558101</v>
      </c>
      <c r="D21" s="1">
        <v>4.8654336636345503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topLeftCell="A2" workbookViewId="0">
      <selection activeCell="O38" sqref="O37:O38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5</v>
      </c>
      <c r="B2" s="1">
        <v>6.5144419914074199</v>
      </c>
      <c r="C2" s="1">
        <v>4.5875090843940596</v>
      </c>
      <c r="D2" s="1">
        <v>5.6449097318120902</v>
      </c>
    </row>
    <row r="3" spans="1:5" ht="15" thickBot="1" x14ac:dyDescent="0.35">
      <c r="A3" s="1">
        <v>15</v>
      </c>
      <c r="B3" s="1">
        <v>4.2007249213518802</v>
      </c>
      <c r="C3" s="1">
        <v>5.4093898410767203</v>
      </c>
      <c r="D3" s="1">
        <v>4.3700038239572701</v>
      </c>
    </row>
    <row r="4" spans="1:5" ht="15" thickBot="1" x14ac:dyDescent="0.35">
      <c r="A4" s="1">
        <v>25</v>
      </c>
      <c r="B4" s="1">
        <v>4.39757255145709</v>
      </c>
      <c r="C4" s="1">
        <v>4.5048273358184003</v>
      </c>
      <c r="D4" s="1">
        <v>4.6980537811913798</v>
      </c>
    </row>
    <row r="5" spans="1:5" ht="15" thickBot="1" x14ac:dyDescent="0.35">
      <c r="A5" s="1">
        <v>28</v>
      </c>
      <c r="B5" s="1">
        <v>4.3967909446706104</v>
      </c>
      <c r="C5" s="1">
        <v>4.6159490803049401</v>
      </c>
      <c r="D5" s="1">
        <v>4.7480545779254504</v>
      </c>
    </row>
    <row r="6" spans="1:5" ht="15" thickBot="1" x14ac:dyDescent="0.35">
      <c r="A6" s="1">
        <v>29</v>
      </c>
      <c r="B6" s="1">
        <v>5.3740624220018702</v>
      </c>
      <c r="C6" s="1">
        <v>4.8095726457717598</v>
      </c>
      <c r="D6" s="1">
        <v>4.5095119909936203</v>
      </c>
    </row>
    <row r="7" spans="1:5" ht="15" thickBot="1" x14ac:dyDescent="0.35">
      <c r="A7" s="1">
        <v>16</v>
      </c>
      <c r="B7" s="1">
        <v>4.4235971261824201</v>
      </c>
      <c r="C7" s="1">
        <v>3.9018517966111799</v>
      </c>
      <c r="D7" s="1">
        <v>5.5637285542830597</v>
      </c>
    </row>
    <row r="8" spans="1:5" ht="15" thickBot="1" x14ac:dyDescent="0.35">
      <c r="A8" s="1">
        <v>9</v>
      </c>
      <c r="B8" s="1">
        <v>4.2962873895835303</v>
      </c>
      <c r="C8" s="1">
        <v>5.4090008839440999</v>
      </c>
      <c r="D8" s="1">
        <v>4.6296973353645496</v>
      </c>
    </row>
    <row r="9" spans="1:5" ht="15" thickBot="1" x14ac:dyDescent="0.35">
      <c r="A9" s="1">
        <v>4</v>
      </c>
      <c r="B9" s="1">
        <v>4.09519620378782</v>
      </c>
      <c r="C9" s="1">
        <v>6.2628387610619596</v>
      </c>
      <c r="D9" s="1">
        <v>4.3669875387423502</v>
      </c>
    </row>
    <row r="10" spans="1:5" ht="15" thickBot="1" x14ac:dyDescent="0.35">
      <c r="A10" s="1">
        <v>1</v>
      </c>
      <c r="B10" s="1">
        <v>3.86611778382031</v>
      </c>
      <c r="C10" s="1">
        <v>4.6365834427242802</v>
      </c>
      <c r="D10" s="1">
        <v>4.2492997114404396</v>
      </c>
    </row>
    <row r="11" spans="1:5" ht="15" thickBot="1" x14ac:dyDescent="0.35">
      <c r="A11" s="1">
        <v>26</v>
      </c>
      <c r="B11" s="1">
        <v>6.1065185935058803</v>
      </c>
      <c r="C11" s="1">
        <v>4.6076181396410698</v>
      </c>
      <c r="D11" s="1">
        <v>5.5812821968206103</v>
      </c>
    </row>
    <row r="12" spans="1:5" ht="15" thickBot="1" x14ac:dyDescent="0.35">
      <c r="A12" s="1">
        <v>30</v>
      </c>
      <c r="B12" s="1">
        <v>5.7683399576644501</v>
      </c>
      <c r="C12" s="1">
        <v>5.81042663850062</v>
      </c>
      <c r="D12" s="1">
        <v>5.2961173911009496</v>
      </c>
    </row>
    <row r="13" spans="1:5" ht="15" thickBot="1" x14ac:dyDescent="0.35">
      <c r="A13" s="1">
        <v>20</v>
      </c>
      <c r="B13" s="1">
        <v>4.0823912936848599</v>
      </c>
      <c r="C13" s="1">
        <v>3.2703459651821101</v>
      </c>
      <c r="D13" s="1">
        <v>6.5609812297101104</v>
      </c>
    </row>
    <row r="14" spans="1:5" ht="15" thickBot="1" x14ac:dyDescent="0.35">
      <c r="A14" s="1">
        <v>3</v>
      </c>
      <c r="B14" s="1">
        <v>4.7853104686714598</v>
      </c>
      <c r="C14" s="1">
        <v>4.0158083179691397</v>
      </c>
      <c r="D14" s="1">
        <v>5.0010070454325399</v>
      </c>
    </row>
    <row r="15" spans="1:5" ht="15" thickBot="1" x14ac:dyDescent="0.35">
      <c r="A15" s="1">
        <v>24</v>
      </c>
      <c r="B15" s="1">
        <v>5.8025470280595899</v>
      </c>
      <c r="C15" s="1">
        <v>3.9602186199794498</v>
      </c>
      <c r="D15" s="1">
        <v>6.5545889478678498</v>
      </c>
    </row>
    <row r="16" spans="1:5" ht="15" thickBot="1" x14ac:dyDescent="0.35">
      <c r="A16" s="1">
        <v>6</v>
      </c>
      <c r="B16" s="1">
        <v>3.5949344538820598</v>
      </c>
      <c r="C16" s="1">
        <v>3.4203895594302298</v>
      </c>
      <c r="D16" s="1">
        <v>5.3669889980027499</v>
      </c>
    </row>
    <row r="17" spans="1:4" ht="15" thickBot="1" x14ac:dyDescent="0.35">
      <c r="A17" s="1">
        <v>13</v>
      </c>
      <c r="B17" s="1">
        <v>3.66833882373429</v>
      </c>
      <c r="C17" s="1">
        <v>3.8938554344895699</v>
      </c>
      <c r="D17" s="1">
        <v>3.53845910843429</v>
      </c>
    </row>
    <row r="18" spans="1:4" ht="15" thickBot="1" x14ac:dyDescent="0.35">
      <c r="A18" s="1">
        <v>19</v>
      </c>
      <c r="B18" s="1">
        <v>3.1092857226711201</v>
      </c>
      <c r="C18" s="1">
        <v>6.00290422116825</v>
      </c>
      <c r="D18" s="1">
        <v>4.56831627544359</v>
      </c>
    </row>
    <row r="19" spans="1:4" ht="15" thickBot="1" x14ac:dyDescent="0.35">
      <c r="A19" s="1">
        <v>14</v>
      </c>
      <c r="B19" s="1">
        <v>3.8570064520622398</v>
      </c>
      <c r="C19" s="1">
        <v>3.4271315344472102</v>
      </c>
      <c r="D19" s="1">
        <v>5.5429407270945097</v>
      </c>
    </row>
    <row r="20" spans="1:4" ht="15" thickBot="1" x14ac:dyDescent="0.35">
      <c r="A20" s="1">
        <v>10</v>
      </c>
      <c r="B20" s="1">
        <v>4.5249216239116503</v>
      </c>
      <c r="C20" s="1">
        <v>4.4160136430907997</v>
      </c>
      <c r="D20" s="1">
        <v>5.2617953142321001</v>
      </c>
    </row>
    <row r="21" spans="1:4" ht="15" thickBot="1" x14ac:dyDescent="0.35">
      <c r="A21" s="1">
        <v>7</v>
      </c>
      <c r="B21" s="1">
        <v>4.94946272601155</v>
      </c>
      <c r="C21" s="1">
        <v>4.2327138343715403</v>
      </c>
      <c r="D21" s="1">
        <v>4.90591676144295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5.89819099530387</v>
      </c>
      <c r="C2" s="1">
        <v>4.6119091812180804</v>
      </c>
      <c r="D2" s="1">
        <v>5.2647475357057996</v>
      </c>
    </row>
    <row r="3" spans="1:4" ht="15" thickBot="1" x14ac:dyDescent="0.35">
      <c r="A3" s="1">
        <v>15</v>
      </c>
      <c r="B3" s="1">
        <v>4.3460672073342197</v>
      </c>
      <c r="C3" s="1">
        <v>5.1905361264845604</v>
      </c>
      <c r="D3" s="1">
        <v>4.6529456562132001</v>
      </c>
    </row>
    <row r="4" spans="1:4" ht="15" thickBot="1" x14ac:dyDescent="0.35">
      <c r="A4" s="1">
        <v>25</v>
      </c>
      <c r="B4" s="1">
        <v>4.4206937392369898</v>
      </c>
      <c r="C4" s="1">
        <v>4.3784068610879903</v>
      </c>
      <c r="D4" s="1">
        <v>4.7447714332863598</v>
      </c>
    </row>
    <row r="5" spans="1:4" ht="15" thickBot="1" x14ac:dyDescent="0.35">
      <c r="A5" s="1">
        <v>28</v>
      </c>
      <c r="B5" s="1">
        <v>4.4412397458519299</v>
      </c>
      <c r="C5" s="1">
        <v>4.6080662070486502</v>
      </c>
      <c r="D5" s="1">
        <v>4.7351180951044398</v>
      </c>
    </row>
    <row r="6" spans="1:4" ht="15" thickBot="1" x14ac:dyDescent="0.35">
      <c r="A6" s="1">
        <v>29</v>
      </c>
      <c r="B6" s="1">
        <v>5.0888227942114099</v>
      </c>
      <c r="C6" s="1">
        <v>4.7558208550922396</v>
      </c>
      <c r="D6" s="1">
        <v>4.7179682661319999</v>
      </c>
    </row>
    <row r="7" spans="1:4" ht="15" thickBot="1" x14ac:dyDescent="0.35">
      <c r="A7" s="1">
        <v>16</v>
      </c>
      <c r="B7" s="1">
        <v>4.5907787253593098</v>
      </c>
      <c r="C7" s="1">
        <v>4.0375937875132397</v>
      </c>
      <c r="D7" s="1">
        <v>5.1669951385972102</v>
      </c>
    </row>
    <row r="8" spans="1:4" ht="15" thickBot="1" x14ac:dyDescent="0.35">
      <c r="A8" s="1">
        <v>9</v>
      </c>
      <c r="B8" s="1">
        <v>4.4260575814708503</v>
      </c>
      <c r="C8" s="1">
        <v>4.9960287290694101</v>
      </c>
      <c r="D8" s="1">
        <v>4.69242068623715</v>
      </c>
    </row>
    <row r="9" spans="1:4" ht="15" thickBot="1" x14ac:dyDescent="0.35">
      <c r="A9" s="1">
        <v>4</v>
      </c>
      <c r="B9" s="1">
        <v>4.2024880101515096</v>
      </c>
      <c r="C9" s="1">
        <v>5.5454457934828696</v>
      </c>
      <c r="D9" s="1">
        <v>4.5353836065170503</v>
      </c>
    </row>
    <row r="10" spans="1:4" ht="15" thickBot="1" x14ac:dyDescent="0.35">
      <c r="A10" s="1">
        <v>1</v>
      </c>
      <c r="B10" s="1">
        <v>4.0302776012233501</v>
      </c>
      <c r="C10" s="1">
        <v>4.5805971398998802</v>
      </c>
      <c r="D10" s="1">
        <v>4.5470326755842603</v>
      </c>
    </row>
    <row r="11" spans="1:4" ht="15" thickBot="1" x14ac:dyDescent="0.35">
      <c r="A11" s="1">
        <v>26</v>
      </c>
      <c r="B11" s="1">
        <v>5.5301550511526001</v>
      </c>
      <c r="C11" s="1">
        <v>4.5522184864624498</v>
      </c>
      <c r="D11" s="1">
        <v>5.11806687604538</v>
      </c>
    </row>
    <row r="12" spans="1:4" ht="15" thickBot="1" x14ac:dyDescent="0.35">
      <c r="A12" s="1">
        <v>30</v>
      </c>
      <c r="B12" s="1">
        <v>5.4335740288592396</v>
      </c>
      <c r="C12" s="1">
        <v>5.2791911645713201</v>
      </c>
      <c r="D12" s="1">
        <v>4.9954724065348799</v>
      </c>
    </row>
    <row r="13" spans="1:4" ht="15" thickBot="1" x14ac:dyDescent="0.35">
      <c r="A13" s="1">
        <v>20</v>
      </c>
      <c r="B13" s="1">
        <v>4.2927845097478698</v>
      </c>
      <c r="C13" s="1">
        <v>3.5995975155651601</v>
      </c>
      <c r="D13" s="1">
        <v>5.7028400594872597</v>
      </c>
    </row>
    <row r="14" spans="1:4" ht="15" thickBot="1" x14ac:dyDescent="0.35">
      <c r="A14" s="1">
        <v>3</v>
      </c>
      <c r="B14" s="1">
        <v>4.5596557692094501</v>
      </c>
      <c r="C14" s="1">
        <v>4.0963193708118002</v>
      </c>
      <c r="D14" s="1">
        <v>4.8838291070850701</v>
      </c>
    </row>
    <row r="15" spans="1:4" ht="15" thickBot="1" x14ac:dyDescent="0.35">
      <c r="A15" s="1">
        <v>24</v>
      </c>
      <c r="B15" s="1">
        <v>5.3404050891310897</v>
      </c>
      <c r="C15" s="1">
        <v>3.9823560947068999</v>
      </c>
      <c r="D15" s="1">
        <v>5.6729007953463197</v>
      </c>
    </row>
    <row r="16" spans="1:4" ht="15" thickBot="1" x14ac:dyDescent="0.35">
      <c r="A16" s="1">
        <v>6</v>
      </c>
      <c r="B16" s="1">
        <v>3.96010476938867</v>
      </c>
      <c r="C16" s="1">
        <v>3.7668092824771402</v>
      </c>
      <c r="D16" s="1">
        <v>5.1339035598081102</v>
      </c>
    </row>
    <row r="17" spans="1:4" ht="15" thickBot="1" x14ac:dyDescent="0.35">
      <c r="A17" s="1">
        <v>13</v>
      </c>
      <c r="B17" s="1">
        <v>3.9840849782841801</v>
      </c>
      <c r="C17" s="1">
        <v>3.9758490144312701</v>
      </c>
      <c r="D17" s="1">
        <v>4.3881209511763402</v>
      </c>
    </row>
    <row r="18" spans="1:4" ht="15" thickBot="1" x14ac:dyDescent="0.35">
      <c r="A18" s="1">
        <v>19</v>
      </c>
      <c r="B18" s="1">
        <v>3.6936418756382001</v>
      </c>
      <c r="C18" s="1">
        <v>5.5985202063511101</v>
      </c>
      <c r="D18" s="1">
        <v>4.6463014280004398</v>
      </c>
    </row>
    <row r="19" spans="1:4" ht="15" thickBot="1" x14ac:dyDescent="0.35">
      <c r="A19" s="1">
        <v>14</v>
      </c>
      <c r="B19" s="1">
        <v>4.1777687257574998</v>
      </c>
      <c r="C19" s="1">
        <v>3.7596959662018699</v>
      </c>
      <c r="D19" s="1">
        <v>5.2812885057267804</v>
      </c>
    </row>
    <row r="20" spans="1:4" ht="15" thickBot="1" x14ac:dyDescent="0.35">
      <c r="A20" s="1">
        <v>10</v>
      </c>
      <c r="B20" s="1">
        <v>4.3344060389298296</v>
      </c>
      <c r="C20" s="1">
        <v>4.3854344343248899</v>
      </c>
      <c r="D20" s="1">
        <v>4.9999163306733596</v>
      </c>
    </row>
    <row r="21" spans="1:4" ht="15" thickBot="1" x14ac:dyDescent="0.35">
      <c r="A21" s="1">
        <v>7</v>
      </c>
      <c r="B21" s="1">
        <v>4.5613004997366602</v>
      </c>
      <c r="C21" s="1">
        <v>4.4571684657822699</v>
      </c>
      <c r="D21" s="1">
        <v>4.88160491912015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activeCell="I24" sqref="I24:J24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6.1724864037687999</v>
      </c>
      <c r="C2" s="1">
        <v>4.1567193176014596</v>
      </c>
      <c r="D2" s="1">
        <v>5.7440105994893003</v>
      </c>
    </row>
    <row r="3" spans="1:4" ht="15" thickBot="1" x14ac:dyDescent="0.35">
      <c r="A3" s="1">
        <v>15</v>
      </c>
      <c r="B3" s="1">
        <v>4.1111845754443204</v>
      </c>
      <c r="C3" s="1">
        <v>5.1415086465188997</v>
      </c>
      <c r="D3" s="1">
        <v>4.3736990300205996</v>
      </c>
    </row>
    <row r="4" spans="1:4" ht="15" thickBot="1" x14ac:dyDescent="0.35">
      <c r="A4" s="1">
        <v>25</v>
      </c>
      <c r="B4" s="1">
        <v>4.10069695533842</v>
      </c>
      <c r="C4" s="1">
        <v>4.1031283955690796</v>
      </c>
      <c r="D4" s="1">
        <v>4.1354516619507002</v>
      </c>
    </row>
    <row r="5" spans="1:4" ht="15" thickBot="1" x14ac:dyDescent="0.35">
      <c r="A5" s="1">
        <v>28</v>
      </c>
      <c r="B5" s="1">
        <v>4.1202544191416903</v>
      </c>
      <c r="C5" s="1">
        <v>4.1057031622032696</v>
      </c>
      <c r="D5" s="1">
        <v>4.6346437799134996</v>
      </c>
    </row>
    <row r="6" spans="1:4" ht="15" thickBot="1" x14ac:dyDescent="0.35">
      <c r="A6" s="1">
        <v>29</v>
      </c>
      <c r="B6" s="1">
        <v>5.0996260165204701</v>
      </c>
      <c r="C6" s="1">
        <v>5.1016030476748</v>
      </c>
      <c r="D6" s="1">
        <v>4.6945060643277596</v>
      </c>
    </row>
    <row r="7" spans="1:4" ht="15" thickBot="1" x14ac:dyDescent="0.35">
      <c r="A7" s="1">
        <v>16</v>
      </c>
      <c r="B7" s="1">
        <v>4.1232293546005803</v>
      </c>
      <c r="C7" s="1">
        <v>4.08771829970624</v>
      </c>
      <c r="D7" s="1">
        <v>5.5686376891314202</v>
      </c>
    </row>
    <row r="8" spans="1:4" ht="15" thickBot="1" x14ac:dyDescent="0.35">
      <c r="A8" s="1">
        <v>9</v>
      </c>
      <c r="B8" s="1">
        <v>4.1082820205225596</v>
      </c>
      <c r="C8" s="1">
        <v>5.1347756607073203</v>
      </c>
      <c r="D8" s="1">
        <v>4.3894648629712201</v>
      </c>
    </row>
    <row r="9" spans="1:4" ht="15" thickBot="1" x14ac:dyDescent="0.35">
      <c r="A9" s="1">
        <v>4</v>
      </c>
      <c r="B9" s="1">
        <v>4.0986400102334297</v>
      </c>
      <c r="C9" s="1">
        <v>6.1004384144753203</v>
      </c>
      <c r="D9" s="1">
        <v>4.5116962069662696</v>
      </c>
    </row>
    <row r="10" spans="1:4" ht="15" thickBot="1" x14ac:dyDescent="0.35">
      <c r="A10" s="1">
        <v>1</v>
      </c>
      <c r="B10" s="1">
        <v>4.09427271220917</v>
      </c>
      <c r="C10" s="1">
        <v>4.1249309606626596</v>
      </c>
      <c r="D10" s="1">
        <v>4.0900811179252203</v>
      </c>
    </row>
    <row r="11" spans="1:4" ht="15" thickBot="1" x14ac:dyDescent="0.35">
      <c r="A11" s="1">
        <v>26</v>
      </c>
      <c r="B11" s="1">
        <v>6.0911623845731597</v>
      </c>
      <c r="C11" s="1">
        <v>4.1110082888642099</v>
      </c>
      <c r="D11" s="1">
        <v>5.6805790579063897</v>
      </c>
    </row>
    <row r="12" spans="1:4" ht="15" thickBot="1" x14ac:dyDescent="0.35">
      <c r="A12" s="1">
        <v>30</v>
      </c>
      <c r="B12" s="1">
        <v>6.1275541993441296</v>
      </c>
      <c r="C12" s="1">
        <v>6.1438906848843002</v>
      </c>
      <c r="D12" s="1">
        <v>5.2929470404364398</v>
      </c>
    </row>
    <row r="13" spans="1:4" ht="15" thickBot="1" x14ac:dyDescent="0.35">
      <c r="A13" s="1">
        <v>20</v>
      </c>
      <c r="B13" s="1">
        <v>4.1320905668821997</v>
      </c>
      <c r="C13" s="1">
        <v>3.0450824596105401</v>
      </c>
      <c r="D13" s="1">
        <v>6.1870922619835804</v>
      </c>
    </row>
    <row r="14" spans="1:4" ht="15" thickBot="1" x14ac:dyDescent="0.35">
      <c r="A14" s="1">
        <v>3</v>
      </c>
      <c r="B14" s="1">
        <v>5.0822184134099802</v>
      </c>
      <c r="C14" s="1">
        <v>4.0840466741456902</v>
      </c>
      <c r="D14" s="1">
        <v>5.0718508199327399</v>
      </c>
    </row>
    <row r="15" spans="1:4" ht="15" thickBot="1" x14ac:dyDescent="0.35">
      <c r="A15" s="1">
        <v>24</v>
      </c>
      <c r="B15" s="1">
        <v>6.0940649394949302</v>
      </c>
      <c r="C15" s="1">
        <v>4.0673706050659799</v>
      </c>
      <c r="D15" s="1">
        <v>7.0992460759809104</v>
      </c>
    </row>
    <row r="16" spans="1:4" ht="15" thickBot="1" x14ac:dyDescent="0.35">
      <c r="A16" s="1">
        <v>6</v>
      </c>
      <c r="B16" s="1">
        <v>3.14104879946388</v>
      </c>
      <c r="C16" s="1">
        <v>3.0731214806340201</v>
      </c>
      <c r="D16" s="1">
        <v>5.6287647059763897</v>
      </c>
    </row>
    <row r="17" spans="1:4" ht="15" thickBot="1" x14ac:dyDescent="0.35">
      <c r="A17" s="1">
        <v>13</v>
      </c>
      <c r="B17" s="1">
        <v>3.1383234131862099</v>
      </c>
      <c r="C17" s="1">
        <v>4.0745411692118703</v>
      </c>
      <c r="D17" s="1">
        <v>3.6302464604022999</v>
      </c>
    </row>
    <row r="18" spans="1:4" ht="15" thickBot="1" x14ac:dyDescent="0.35">
      <c r="A18" s="1">
        <v>19</v>
      </c>
      <c r="B18" s="1">
        <v>3.0816042421043699</v>
      </c>
      <c r="C18" s="1">
        <v>6.1568525350155197</v>
      </c>
      <c r="D18" s="1">
        <v>4.3394452899649298</v>
      </c>
    </row>
    <row r="19" spans="1:4" ht="15" thickBot="1" x14ac:dyDescent="0.35">
      <c r="A19" s="1">
        <v>14</v>
      </c>
      <c r="B19" s="1">
        <v>4.0906813106236504</v>
      </c>
      <c r="C19" s="1">
        <v>3.0570256653997201</v>
      </c>
      <c r="D19" s="1">
        <v>6.0182747580754103</v>
      </c>
    </row>
    <row r="20" spans="1:4" ht="15" thickBot="1" x14ac:dyDescent="0.35">
      <c r="A20" s="1">
        <v>10</v>
      </c>
      <c r="B20" s="1">
        <v>4.0941808481492101</v>
      </c>
      <c r="C20" s="1">
        <v>4.06267019353397</v>
      </c>
      <c r="D20" s="1">
        <v>5.4369390008109404</v>
      </c>
    </row>
    <row r="21" spans="1:4" ht="15" thickBot="1" x14ac:dyDescent="0.35">
      <c r="A21" s="1">
        <v>7</v>
      </c>
      <c r="B21" s="1">
        <v>5.0493196564199296</v>
      </c>
      <c r="C21" s="1">
        <v>4.0923967020632803</v>
      </c>
      <c r="D21" s="1">
        <v>4.9934508810992702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21"/>
  <sheetViews>
    <sheetView tabSelected="1" zoomScale="80" zoomScaleNormal="80" workbookViewId="0">
      <selection activeCell="R2" sqref="R2:R21"/>
    </sheetView>
  </sheetViews>
  <sheetFormatPr defaultRowHeight="14.4" x14ac:dyDescent="0.3"/>
  <cols>
    <col min="1" max="1" width="5.6640625" bestFit="1" customWidth="1"/>
    <col min="2" max="2" width="5.109375" bestFit="1" customWidth="1"/>
    <col min="3" max="3" width="11.6640625" bestFit="1" customWidth="1"/>
    <col min="4" max="5" width="17.6640625" bestFit="1" customWidth="1"/>
    <col min="6" max="7" width="6" bestFit="1" customWidth="1"/>
    <col min="8" max="8" width="5" bestFit="1" customWidth="1"/>
    <col min="9" max="9" width="6" bestFit="1" customWidth="1"/>
    <col min="10" max="16" width="5" bestFit="1" customWidth="1"/>
    <col min="17" max="17" width="5.109375" bestFit="1" customWidth="1"/>
    <col min="18" max="18" width="6" bestFit="1" customWidth="1"/>
    <col min="19" max="22" width="8" bestFit="1" customWidth="1"/>
    <col min="23" max="23" width="6" bestFit="1" customWidth="1"/>
    <col min="24" max="24" width="5.21875" bestFit="1" customWidth="1"/>
    <col min="25" max="28" width="5" bestFit="1" customWidth="1"/>
    <col min="29" max="30" width="12.88671875" bestFit="1" customWidth="1"/>
    <col min="31" max="31" width="11.5546875" bestFit="1" customWidth="1"/>
    <col min="32" max="32" width="11.6640625" bestFit="1" customWidth="1"/>
    <col min="33" max="35" width="12.44140625" bestFit="1" customWidth="1"/>
    <col min="36" max="36" width="12.88671875" bestFit="1" customWidth="1"/>
    <col min="37" max="37" width="13.33203125" bestFit="1" customWidth="1"/>
    <col min="38" max="39" width="12.44140625" bestFit="1" customWidth="1"/>
    <col min="40" max="40" width="12.77734375" bestFit="1" customWidth="1"/>
    <col min="41" max="42" width="12.88671875" bestFit="1" customWidth="1"/>
    <col min="43" max="43" width="14.109375" bestFit="1" customWidth="1"/>
    <col min="44" max="44" width="13.77734375" bestFit="1" customWidth="1"/>
    <col min="45" max="45" width="14" bestFit="1" customWidth="1"/>
    <col min="46" max="46" width="12.44140625" bestFit="1" customWidth="1"/>
    <col min="47" max="47" width="14.88671875" bestFit="1" customWidth="1"/>
    <col min="48" max="48" width="14" bestFit="1" customWidth="1"/>
    <col min="49" max="49" width="12.77734375" bestFit="1" customWidth="1"/>
    <col min="50" max="50" width="12.33203125" bestFit="1" customWidth="1"/>
    <col min="51" max="51" width="13.33203125" bestFit="1" customWidth="1"/>
    <col min="52" max="62" width="12" bestFit="1" customWidth="1"/>
    <col min="63" max="63" width="13.33203125" bestFit="1" customWidth="1"/>
    <col min="64" max="67" width="12" bestFit="1" customWidth="1"/>
  </cols>
  <sheetData>
    <row r="1" spans="1:67" x14ac:dyDescent="0.3">
      <c r="A1" s="27" t="s">
        <v>49</v>
      </c>
      <c r="B1" s="27" t="s">
        <v>107</v>
      </c>
      <c r="C1" s="27" t="s">
        <v>65</v>
      </c>
      <c r="D1" s="27" t="s">
        <v>56</v>
      </c>
      <c r="E1" s="27" t="s">
        <v>143</v>
      </c>
      <c r="F1" s="27" t="s">
        <v>66</v>
      </c>
      <c r="G1" s="27" t="s">
        <v>67</v>
      </c>
      <c r="H1" s="27" t="s">
        <v>50</v>
      </c>
      <c r="I1" s="27" t="s">
        <v>68</v>
      </c>
      <c r="J1" s="27" t="s">
        <v>69</v>
      </c>
      <c r="K1" s="27" t="s">
        <v>70</v>
      </c>
      <c r="L1" s="27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108</v>
      </c>
      <c r="R1" s="27" t="s">
        <v>76</v>
      </c>
      <c r="S1" s="27" t="s">
        <v>77</v>
      </c>
      <c r="T1" s="27" t="s">
        <v>78</v>
      </c>
      <c r="U1" s="27" t="s">
        <v>79</v>
      </c>
      <c r="V1" s="27" t="s">
        <v>80</v>
      </c>
      <c r="W1" s="27" t="s">
        <v>63</v>
      </c>
      <c r="X1" s="27" t="s">
        <v>81</v>
      </c>
      <c r="Y1" s="27" t="s">
        <v>82</v>
      </c>
      <c r="Z1" s="27" t="s">
        <v>83</v>
      </c>
      <c r="AA1" s="27" t="s">
        <v>64</v>
      </c>
      <c r="AB1" s="27" t="s">
        <v>84</v>
      </c>
      <c r="AC1" s="27" t="s">
        <v>85</v>
      </c>
      <c r="AD1" s="27" t="s">
        <v>86</v>
      </c>
      <c r="AE1" s="27" t="s">
        <v>51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  <c r="AO1" s="27" t="s">
        <v>96</v>
      </c>
      <c r="AP1" s="27" t="s">
        <v>97</v>
      </c>
      <c r="AQ1" s="27" t="s">
        <v>98</v>
      </c>
      <c r="AR1" s="27" t="s">
        <v>99</v>
      </c>
      <c r="AS1" s="27" t="s">
        <v>100</v>
      </c>
      <c r="AT1" s="27" t="s">
        <v>101</v>
      </c>
      <c r="AU1" s="27" t="s">
        <v>102</v>
      </c>
      <c r="AV1" s="27" t="s">
        <v>103</v>
      </c>
      <c r="AW1" s="27" t="s">
        <v>104</v>
      </c>
      <c r="AX1" s="27" t="s">
        <v>105</v>
      </c>
      <c r="AY1" s="27" t="s">
        <v>106</v>
      </c>
      <c r="AZ1" s="27" t="s">
        <v>109</v>
      </c>
      <c r="BA1" s="27" t="s">
        <v>110</v>
      </c>
      <c r="BB1" s="27" t="s">
        <v>111</v>
      </c>
      <c r="BC1" s="27" t="s">
        <v>112</v>
      </c>
      <c r="BD1" s="27" t="s">
        <v>113</v>
      </c>
      <c r="BE1" s="27" t="s">
        <v>57</v>
      </c>
      <c r="BF1" s="27" t="s">
        <v>114</v>
      </c>
      <c r="BG1" s="27" t="s">
        <v>115</v>
      </c>
      <c r="BH1" s="27" t="s">
        <v>144</v>
      </c>
      <c r="BI1" s="27" t="s">
        <v>145</v>
      </c>
      <c r="BJ1" s="27" t="s">
        <v>146</v>
      </c>
      <c r="BK1" s="27" t="s">
        <v>147</v>
      </c>
      <c r="BL1" s="27" t="s">
        <v>148</v>
      </c>
      <c r="BM1" s="27" t="s">
        <v>149</v>
      </c>
      <c r="BN1" s="27" t="s">
        <v>150</v>
      </c>
      <c r="BO1" s="27" t="s">
        <v>151</v>
      </c>
    </row>
    <row r="2" spans="1:67" x14ac:dyDescent="0.3">
      <c r="A2" t="s">
        <v>154</v>
      </c>
      <c r="B2" t="s">
        <v>159</v>
      </c>
      <c r="C2" t="s">
        <v>10</v>
      </c>
      <c r="D2" t="s">
        <v>191</v>
      </c>
      <c r="E2" t="s">
        <v>192</v>
      </c>
      <c r="F2">
        <v>40.049999999999997</v>
      </c>
      <c r="G2">
        <v>35.549999999999997</v>
      </c>
      <c r="H2">
        <v>6.7</v>
      </c>
      <c r="I2">
        <v>10.35</v>
      </c>
      <c r="J2">
        <v>6.3</v>
      </c>
      <c r="K2">
        <v>1.8</v>
      </c>
      <c r="L2">
        <v>0.45</v>
      </c>
      <c r="M2">
        <v>1.8</v>
      </c>
      <c r="N2">
        <v>6.25</v>
      </c>
      <c r="O2">
        <v>0.8</v>
      </c>
      <c r="P2">
        <v>0.2</v>
      </c>
      <c r="Q2">
        <v>3.6</v>
      </c>
      <c r="R2">
        <v>7.25</v>
      </c>
      <c r="S2">
        <v>0.28534999999999999</v>
      </c>
      <c r="T2">
        <v>0.35435</v>
      </c>
      <c r="U2">
        <v>0.50969999999999993</v>
      </c>
      <c r="V2">
        <v>0.86389999999999989</v>
      </c>
      <c r="W2">
        <v>18.45</v>
      </c>
      <c r="X2">
        <v>0.8</v>
      </c>
      <c r="Y2">
        <v>0.3</v>
      </c>
      <c r="Z2">
        <v>0.3</v>
      </c>
      <c r="AA2">
        <v>0.2</v>
      </c>
      <c r="AB2">
        <v>0.05</v>
      </c>
      <c r="AC2">
        <v>39.1</v>
      </c>
      <c r="AD2">
        <v>35.049999999999997</v>
      </c>
      <c r="AE2">
        <v>4.55</v>
      </c>
      <c r="AF2">
        <v>8.9499999999999993</v>
      </c>
      <c r="AG2">
        <v>5.55</v>
      </c>
      <c r="AH2">
        <v>2.5</v>
      </c>
      <c r="AI2">
        <v>0.25</v>
      </c>
      <c r="AJ2">
        <v>0.65</v>
      </c>
      <c r="AK2">
        <v>4.3</v>
      </c>
      <c r="AL2">
        <v>1.3</v>
      </c>
      <c r="AM2">
        <v>0.15</v>
      </c>
      <c r="AN2">
        <v>3.3</v>
      </c>
      <c r="AO2">
        <v>8.9499999999999993</v>
      </c>
      <c r="AP2">
        <v>0.25090000000000001</v>
      </c>
      <c r="AQ2">
        <v>0.31864999999999999</v>
      </c>
      <c r="AR2">
        <v>0.39165</v>
      </c>
      <c r="AS2">
        <v>0.71045000000000003</v>
      </c>
      <c r="AT2">
        <v>13.9</v>
      </c>
      <c r="AU2">
        <v>0.55000000000000004</v>
      </c>
      <c r="AV2">
        <v>0.5</v>
      </c>
      <c r="AW2">
        <v>0.05</v>
      </c>
      <c r="AX2">
        <v>0.2</v>
      </c>
      <c r="AY2">
        <v>0.45</v>
      </c>
      <c r="AZ2">
        <v>5.95</v>
      </c>
      <c r="BA2">
        <v>2.666666666666667</v>
      </c>
      <c r="BB2">
        <v>0.16666666666666671</v>
      </c>
      <c r="BC2">
        <v>0.70833333333333337</v>
      </c>
      <c r="BD2">
        <v>1.208333333333333</v>
      </c>
      <c r="BE2">
        <v>5.625</v>
      </c>
      <c r="BF2">
        <v>24.458333333333329</v>
      </c>
      <c r="BG2">
        <v>6.958333333333333</v>
      </c>
      <c r="BH2">
        <v>4.3318785103785107</v>
      </c>
      <c r="BI2">
        <v>2.8336202686202689</v>
      </c>
      <c r="BJ2">
        <v>0.23246642246642249</v>
      </c>
      <c r="BK2">
        <v>0.6575152625152626</v>
      </c>
      <c r="BL2">
        <v>1.699035409035409</v>
      </c>
      <c r="BM2">
        <v>3.7553418803418799</v>
      </c>
      <c r="BN2">
        <v>20.122191697191699</v>
      </c>
      <c r="BO2">
        <v>7.4810012210012209</v>
      </c>
    </row>
    <row r="3" spans="1:67" x14ac:dyDescent="0.3">
      <c r="A3" t="s">
        <v>159</v>
      </c>
      <c r="B3" t="s">
        <v>154</v>
      </c>
      <c r="C3" t="s">
        <v>11</v>
      </c>
      <c r="D3" t="s">
        <v>192</v>
      </c>
      <c r="E3" t="s">
        <v>191</v>
      </c>
      <c r="F3">
        <v>38.200000000000003</v>
      </c>
      <c r="G3">
        <v>34</v>
      </c>
      <c r="H3">
        <v>4.0999999999999996</v>
      </c>
      <c r="I3">
        <v>8.15</v>
      </c>
      <c r="J3">
        <v>5.55</v>
      </c>
      <c r="K3">
        <v>1.25</v>
      </c>
      <c r="L3">
        <v>0.15</v>
      </c>
      <c r="M3">
        <v>1.2</v>
      </c>
      <c r="N3">
        <v>3.9</v>
      </c>
      <c r="O3">
        <v>1.4</v>
      </c>
      <c r="P3">
        <v>0.15</v>
      </c>
      <c r="Q3">
        <v>3.05</v>
      </c>
      <c r="R3">
        <v>9.9499999999999993</v>
      </c>
      <c r="S3">
        <v>0.23710000000000001</v>
      </c>
      <c r="T3">
        <v>0.30864999999999998</v>
      </c>
      <c r="U3">
        <v>0.38779999999999998</v>
      </c>
      <c r="V3">
        <v>0.69650000000000001</v>
      </c>
      <c r="W3">
        <v>13.3</v>
      </c>
      <c r="X3">
        <v>0.65</v>
      </c>
      <c r="Y3">
        <v>0.7</v>
      </c>
      <c r="Z3">
        <v>0.15</v>
      </c>
      <c r="AA3">
        <v>0.3</v>
      </c>
      <c r="AB3">
        <v>0.1</v>
      </c>
      <c r="AC3">
        <v>38.6</v>
      </c>
      <c r="AD3">
        <v>34.200000000000003</v>
      </c>
      <c r="AE3">
        <v>5.35</v>
      </c>
      <c r="AF3">
        <v>9.25</v>
      </c>
      <c r="AG3">
        <v>5.55</v>
      </c>
      <c r="AH3">
        <v>2</v>
      </c>
      <c r="AI3">
        <v>0.35</v>
      </c>
      <c r="AJ3">
        <v>1.35</v>
      </c>
      <c r="AK3">
        <v>5.15</v>
      </c>
      <c r="AL3">
        <v>0.65</v>
      </c>
      <c r="AM3">
        <v>0.1</v>
      </c>
      <c r="AN3">
        <v>3.4</v>
      </c>
      <c r="AO3">
        <v>8.65</v>
      </c>
      <c r="AP3">
        <v>0.2661</v>
      </c>
      <c r="AQ3">
        <v>0.3382</v>
      </c>
      <c r="AR3">
        <v>0.46255000000000002</v>
      </c>
      <c r="AS3">
        <v>0.80090000000000006</v>
      </c>
      <c r="AT3">
        <v>16</v>
      </c>
      <c r="AU3">
        <v>0.85</v>
      </c>
      <c r="AV3">
        <v>0.55000000000000004</v>
      </c>
      <c r="AW3">
        <v>0.15</v>
      </c>
      <c r="AX3">
        <v>0.25</v>
      </c>
      <c r="AY3">
        <v>0.05</v>
      </c>
      <c r="AZ3">
        <v>4.3318785103785107</v>
      </c>
      <c r="BA3">
        <v>2.8336202686202689</v>
      </c>
      <c r="BB3">
        <v>0.23246642246642249</v>
      </c>
      <c r="BC3">
        <v>0.6575152625152626</v>
      </c>
      <c r="BD3">
        <v>1.699035409035409</v>
      </c>
      <c r="BE3">
        <v>3.7553418803418799</v>
      </c>
      <c r="BF3">
        <v>20.122191697191699</v>
      </c>
      <c r="BG3">
        <v>7.4810012210012209</v>
      </c>
      <c r="BH3">
        <v>5.95</v>
      </c>
      <c r="BI3">
        <v>2.666666666666667</v>
      </c>
      <c r="BJ3">
        <v>0.16666666666666671</v>
      </c>
      <c r="BK3">
        <v>0.70833333333333337</v>
      </c>
      <c r="BL3">
        <v>1.208333333333333</v>
      </c>
      <c r="BM3">
        <v>5.625</v>
      </c>
      <c r="BN3">
        <v>24.458333333333329</v>
      </c>
      <c r="BO3">
        <v>6.958333333333333</v>
      </c>
    </row>
    <row r="4" spans="1:67" x14ac:dyDescent="0.3">
      <c r="A4" t="s">
        <v>155</v>
      </c>
      <c r="B4" t="s">
        <v>162</v>
      </c>
      <c r="C4" t="s">
        <v>10</v>
      </c>
      <c r="D4" t="s">
        <v>192</v>
      </c>
      <c r="E4" t="s">
        <v>190</v>
      </c>
      <c r="F4">
        <v>36.65</v>
      </c>
      <c r="G4">
        <v>33.25</v>
      </c>
      <c r="H4">
        <v>4.3499999999999996</v>
      </c>
      <c r="I4">
        <v>7.75</v>
      </c>
      <c r="J4">
        <v>4.5</v>
      </c>
      <c r="K4">
        <v>1.6</v>
      </c>
      <c r="L4">
        <v>0</v>
      </c>
      <c r="M4">
        <v>1.65</v>
      </c>
      <c r="N4">
        <v>4.2</v>
      </c>
      <c r="O4">
        <v>1.05</v>
      </c>
      <c r="P4">
        <v>0.15</v>
      </c>
      <c r="Q4">
        <v>2.65</v>
      </c>
      <c r="R4">
        <v>9.1999999999999993</v>
      </c>
      <c r="S4">
        <v>0.22464999999999999</v>
      </c>
      <c r="T4">
        <v>0.28939999999999999</v>
      </c>
      <c r="U4">
        <v>0.41689999999999988</v>
      </c>
      <c r="V4">
        <v>0.70620000000000005</v>
      </c>
      <c r="W4">
        <v>14.3</v>
      </c>
      <c r="X4">
        <v>0.25</v>
      </c>
      <c r="Y4">
        <v>0.5</v>
      </c>
      <c r="Z4">
        <v>0.05</v>
      </c>
      <c r="AA4">
        <v>0.2</v>
      </c>
      <c r="AB4">
        <v>0.05</v>
      </c>
      <c r="AC4">
        <v>37.299999999999997</v>
      </c>
      <c r="AD4">
        <v>33.799999999999997</v>
      </c>
      <c r="AE4">
        <v>4.6500000000000004</v>
      </c>
      <c r="AF4">
        <v>8.1</v>
      </c>
      <c r="AG4">
        <v>5</v>
      </c>
      <c r="AH4">
        <v>1.8</v>
      </c>
      <c r="AI4">
        <v>0.05</v>
      </c>
      <c r="AJ4">
        <v>1.25</v>
      </c>
      <c r="AK4">
        <v>4.4000000000000004</v>
      </c>
      <c r="AL4">
        <v>0.75</v>
      </c>
      <c r="AM4">
        <v>0.15</v>
      </c>
      <c r="AN4">
        <v>2.5499999999999998</v>
      </c>
      <c r="AO4">
        <v>9.4</v>
      </c>
      <c r="AP4">
        <v>0.22835</v>
      </c>
      <c r="AQ4">
        <v>0.29354999999999998</v>
      </c>
      <c r="AR4">
        <v>0.39055000000000001</v>
      </c>
      <c r="AS4">
        <v>0.68410000000000004</v>
      </c>
      <c r="AT4">
        <v>13.75</v>
      </c>
      <c r="AU4">
        <v>0.5</v>
      </c>
      <c r="AV4">
        <v>0.65</v>
      </c>
      <c r="AW4">
        <v>0.1</v>
      </c>
      <c r="AX4">
        <v>0.2</v>
      </c>
      <c r="AY4">
        <v>0.15</v>
      </c>
      <c r="AZ4">
        <v>4.0527473684210529</v>
      </c>
      <c r="BA4">
        <v>1.894184210526316</v>
      </c>
      <c r="BB4">
        <v>0.1130526315789474</v>
      </c>
      <c r="BC4">
        <v>0.52035087719298245</v>
      </c>
      <c r="BD4">
        <v>1.3154561403508771</v>
      </c>
      <c r="BE4">
        <v>3.5240263157894738</v>
      </c>
      <c r="BF4">
        <v>17.65049122807017</v>
      </c>
      <c r="BG4">
        <v>5.7067719298245612</v>
      </c>
      <c r="BH4">
        <v>5.6499999999999986</v>
      </c>
      <c r="BI4">
        <v>2.708333333333333</v>
      </c>
      <c r="BJ4">
        <v>0.33333333333333331</v>
      </c>
      <c r="BK4">
        <v>0.79166666666666663</v>
      </c>
      <c r="BL4">
        <v>1.708333333333333</v>
      </c>
      <c r="BM4">
        <v>5.25</v>
      </c>
      <c r="BN4">
        <v>24.541666666666671</v>
      </c>
      <c r="BO4">
        <v>7.625</v>
      </c>
    </row>
    <row r="5" spans="1:67" x14ac:dyDescent="0.3">
      <c r="A5" t="s">
        <v>162</v>
      </c>
      <c r="B5" t="s">
        <v>155</v>
      </c>
      <c r="C5" t="s">
        <v>11</v>
      </c>
      <c r="D5" t="s">
        <v>190</v>
      </c>
      <c r="E5" t="s">
        <v>192</v>
      </c>
      <c r="F5">
        <v>38.35</v>
      </c>
      <c r="G5">
        <v>34.200000000000003</v>
      </c>
      <c r="H5">
        <v>4.45</v>
      </c>
      <c r="I5">
        <v>8.35</v>
      </c>
      <c r="J5">
        <v>5.25</v>
      </c>
      <c r="K5">
        <v>1.85</v>
      </c>
      <c r="L5">
        <v>0.2</v>
      </c>
      <c r="M5">
        <v>1.05</v>
      </c>
      <c r="N5">
        <v>4.25</v>
      </c>
      <c r="O5">
        <v>0.45</v>
      </c>
      <c r="P5">
        <v>0.2</v>
      </c>
      <c r="Q5">
        <v>3.15</v>
      </c>
      <c r="R5">
        <v>8.85</v>
      </c>
      <c r="S5">
        <v>0.24010000000000001</v>
      </c>
      <c r="T5">
        <v>0.313</v>
      </c>
      <c r="U5">
        <v>0.39705000000000001</v>
      </c>
      <c r="V5">
        <v>0.70989999999999998</v>
      </c>
      <c r="W5">
        <v>13.75</v>
      </c>
      <c r="X5">
        <v>0.6</v>
      </c>
      <c r="Y5">
        <v>0.6</v>
      </c>
      <c r="Z5">
        <v>0.05</v>
      </c>
      <c r="AA5">
        <v>0.35</v>
      </c>
      <c r="AB5">
        <v>0.1</v>
      </c>
      <c r="AC5">
        <v>37.25</v>
      </c>
      <c r="AD5">
        <v>33.1</v>
      </c>
      <c r="AE5">
        <v>4.5</v>
      </c>
      <c r="AF5">
        <v>7.85</v>
      </c>
      <c r="AG5">
        <v>4.5</v>
      </c>
      <c r="AH5">
        <v>1.55</v>
      </c>
      <c r="AI5">
        <v>0.15</v>
      </c>
      <c r="AJ5">
        <v>1.65</v>
      </c>
      <c r="AK5">
        <v>4.4000000000000004</v>
      </c>
      <c r="AL5">
        <v>0.5</v>
      </c>
      <c r="AM5">
        <v>0.3</v>
      </c>
      <c r="AN5">
        <v>3.45</v>
      </c>
      <c r="AO5">
        <v>7.35</v>
      </c>
      <c r="AP5">
        <v>0.2324</v>
      </c>
      <c r="AQ5">
        <v>0.30404999999999999</v>
      </c>
      <c r="AR5">
        <v>0.43545</v>
      </c>
      <c r="AS5">
        <v>0.73955000000000004</v>
      </c>
      <c r="AT5">
        <v>14.65</v>
      </c>
      <c r="AU5">
        <v>0.7</v>
      </c>
      <c r="AV5">
        <v>0.35</v>
      </c>
      <c r="AW5">
        <v>0.05</v>
      </c>
      <c r="AX5">
        <v>0.25</v>
      </c>
      <c r="AY5">
        <v>0.25</v>
      </c>
      <c r="AZ5">
        <v>5.6499999999999986</v>
      </c>
      <c r="BA5">
        <v>2.708333333333333</v>
      </c>
      <c r="BB5">
        <v>0.33333333333333331</v>
      </c>
      <c r="BC5">
        <v>0.79166666666666663</v>
      </c>
      <c r="BD5">
        <v>1.708333333333333</v>
      </c>
      <c r="BE5">
        <v>5.25</v>
      </c>
      <c r="BF5">
        <v>24.541666666666671</v>
      </c>
      <c r="BG5">
        <v>7.625</v>
      </c>
      <c r="BH5">
        <v>4.0527473684210529</v>
      </c>
      <c r="BI5">
        <v>1.894184210526316</v>
      </c>
      <c r="BJ5">
        <v>0.1130526315789474</v>
      </c>
      <c r="BK5">
        <v>0.52035087719298245</v>
      </c>
      <c r="BL5">
        <v>1.3154561403508771</v>
      </c>
      <c r="BM5">
        <v>3.5240263157894738</v>
      </c>
      <c r="BN5">
        <v>17.65049122807017</v>
      </c>
      <c r="BO5">
        <v>5.7067719298245612</v>
      </c>
    </row>
    <row r="6" spans="1:67" x14ac:dyDescent="0.3">
      <c r="A6" t="s">
        <v>153</v>
      </c>
      <c r="B6" t="s">
        <v>135</v>
      </c>
      <c r="C6" t="s">
        <v>10</v>
      </c>
      <c r="D6" t="s">
        <v>174</v>
      </c>
      <c r="E6" t="s">
        <v>182</v>
      </c>
      <c r="F6">
        <v>38.700000000000003</v>
      </c>
      <c r="G6">
        <v>34.25</v>
      </c>
      <c r="H6">
        <v>5.4</v>
      </c>
      <c r="I6">
        <v>9.35</v>
      </c>
      <c r="J6">
        <v>6.05</v>
      </c>
      <c r="K6">
        <v>1.65</v>
      </c>
      <c r="L6">
        <v>0.2</v>
      </c>
      <c r="M6">
        <v>1.45</v>
      </c>
      <c r="N6">
        <v>5.3</v>
      </c>
      <c r="O6">
        <v>0.35</v>
      </c>
      <c r="P6">
        <v>0.15</v>
      </c>
      <c r="Q6">
        <v>3.5</v>
      </c>
      <c r="R6">
        <v>8.25</v>
      </c>
      <c r="S6">
        <v>0.26434999999999997</v>
      </c>
      <c r="T6">
        <v>0.33345000000000002</v>
      </c>
      <c r="U6">
        <v>0.44905</v>
      </c>
      <c r="V6">
        <v>0.78260000000000007</v>
      </c>
      <c r="W6">
        <v>15.75</v>
      </c>
      <c r="X6">
        <v>0.6</v>
      </c>
      <c r="Y6">
        <v>0.35</v>
      </c>
      <c r="Z6">
        <v>0.1</v>
      </c>
      <c r="AA6">
        <v>0.4</v>
      </c>
      <c r="AB6">
        <v>0.05</v>
      </c>
      <c r="AC6">
        <v>38.299999999999997</v>
      </c>
      <c r="AD6">
        <v>34.4</v>
      </c>
      <c r="AE6">
        <v>4.95</v>
      </c>
      <c r="AF6">
        <v>9</v>
      </c>
      <c r="AG6">
        <v>5.7</v>
      </c>
      <c r="AH6">
        <v>2.2000000000000002</v>
      </c>
      <c r="AI6">
        <v>0.05</v>
      </c>
      <c r="AJ6">
        <v>1.05</v>
      </c>
      <c r="AK6">
        <v>4.5999999999999996</v>
      </c>
      <c r="AL6">
        <v>1.4</v>
      </c>
      <c r="AM6">
        <v>0.2</v>
      </c>
      <c r="AN6">
        <v>3.15</v>
      </c>
      <c r="AO6">
        <v>8.25</v>
      </c>
      <c r="AP6">
        <v>0.25735000000000002</v>
      </c>
      <c r="AQ6">
        <v>0.31979999999999997</v>
      </c>
      <c r="AR6">
        <v>0.41105000000000003</v>
      </c>
      <c r="AS6">
        <v>0.73089999999999999</v>
      </c>
      <c r="AT6">
        <v>14.45</v>
      </c>
      <c r="AU6">
        <v>0.45</v>
      </c>
      <c r="AV6">
        <v>0.3</v>
      </c>
      <c r="AW6">
        <v>0</v>
      </c>
      <c r="AX6">
        <v>0.45</v>
      </c>
      <c r="AY6">
        <v>0.15</v>
      </c>
      <c r="AZ6">
        <v>4.8208333333333337</v>
      </c>
      <c r="BA6">
        <v>2.708333333333333</v>
      </c>
      <c r="BB6">
        <v>0.25</v>
      </c>
      <c r="BC6">
        <v>0.54166666666666663</v>
      </c>
      <c r="BD6">
        <v>2.208333333333333</v>
      </c>
      <c r="BE6">
        <v>3.833333333333333</v>
      </c>
      <c r="BF6">
        <v>22.5</v>
      </c>
      <c r="BG6">
        <v>8.1666666666666661</v>
      </c>
      <c r="BH6">
        <v>5.3538461538461526</v>
      </c>
      <c r="BI6">
        <v>1.846153846153846</v>
      </c>
      <c r="BJ6">
        <v>0.15384615384615391</v>
      </c>
      <c r="BK6">
        <v>0.46153846153846162</v>
      </c>
      <c r="BL6">
        <v>2.615384615384615</v>
      </c>
      <c r="BM6">
        <v>4.3076923076923066</v>
      </c>
      <c r="BN6">
        <v>23.69230769230769</v>
      </c>
      <c r="BO6">
        <v>8.1538461538461533</v>
      </c>
    </row>
    <row r="7" spans="1:67" x14ac:dyDescent="0.3">
      <c r="A7" t="s">
        <v>135</v>
      </c>
      <c r="B7" t="s">
        <v>153</v>
      </c>
      <c r="C7" t="s">
        <v>11</v>
      </c>
      <c r="D7" t="s">
        <v>182</v>
      </c>
      <c r="E7" t="s">
        <v>174</v>
      </c>
      <c r="F7">
        <v>38.200000000000003</v>
      </c>
      <c r="G7">
        <v>33.950000000000003</v>
      </c>
      <c r="H7">
        <v>4.45</v>
      </c>
      <c r="I7">
        <v>8.75</v>
      </c>
      <c r="J7">
        <v>5.65</v>
      </c>
      <c r="K7">
        <v>1.95</v>
      </c>
      <c r="L7">
        <v>0.15</v>
      </c>
      <c r="M7">
        <v>1</v>
      </c>
      <c r="N7">
        <v>4.2</v>
      </c>
      <c r="O7">
        <v>0.5</v>
      </c>
      <c r="P7">
        <v>0.05</v>
      </c>
      <c r="Q7">
        <v>3.4</v>
      </c>
      <c r="R7">
        <v>9</v>
      </c>
      <c r="S7">
        <v>0.25290000000000001</v>
      </c>
      <c r="T7">
        <v>0.32569999999999999</v>
      </c>
      <c r="U7">
        <v>0.40689999999999998</v>
      </c>
      <c r="V7">
        <v>0.73265000000000002</v>
      </c>
      <c r="W7">
        <v>14</v>
      </c>
      <c r="X7">
        <v>0.65</v>
      </c>
      <c r="Y7">
        <v>0.55000000000000004</v>
      </c>
      <c r="Z7">
        <v>0</v>
      </c>
      <c r="AA7">
        <v>0.25</v>
      </c>
      <c r="AB7">
        <v>0</v>
      </c>
      <c r="AC7">
        <v>37.1</v>
      </c>
      <c r="AD7">
        <v>32.4</v>
      </c>
      <c r="AE7">
        <v>4.1500000000000004</v>
      </c>
      <c r="AF7">
        <v>7.45</v>
      </c>
      <c r="AG7">
        <v>4.9000000000000004</v>
      </c>
      <c r="AH7">
        <v>1.55</v>
      </c>
      <c r="AI7">
        <v>0.15</v>
      </c>
      <c r="AJ7">
        <v>0.85</v>
      </c>
      <c r="AK7">
        <v>3.8</v>
      </c>
      <c r="AL7">
        <v>0.75</v>
      </c>
      <c r="AM7">
        <v>0.1</v>
      </c>
      <c r="AN7">
        <v>3.75</v>
      </c>
      <c r="AO7">
        <v>9.25</v>
      </c>
      <c r="AP7">
        <v>0.22614999999999999</v>
      </c>
      <c r="AQ7">
        <v>0.31040000000000001</v>
      </c>
      <c r="AR7">
        <v>0.35770000000000002</v>
      </c>
      <c r="AS7">
        <v>0.66810000000000003</v>
      </c>
      <c r="AT7">
        <v>11.85</v>
      </c>
      <c r="AU7">
        <v>0.55000000000000004</v>
      </c>
      <c r="AV7">
        <v>0.6</v>
      </c>
      <c r="AW7">
        <v>0.1</v>
      </c>
      <c r="AX7">
        <v>0.25</v>
      </c>
      <c r="AY7">
        <v>0</v>
      </c>
      <c r="AZ7">
        <v>5.3538461538461526</v>
      </c>
      <c r="BA7">
        <v>1.846153846153846</v>
      </c>
      <c r="BB7">
        <v>0.15384615384615391</v>
      </c>
      <c r="BC7">
        <v>0.46153846153846162</v>
      </c>
      <c r="BD7">
        <v>2.615384615384615</v>
      </c>
      <c r="BE7">
        <v>4.3076923076923066</v>
      </c>
      <c r="BF7">
        <v>23.69230769230769</v>
      </c>
      <c r="BG7">
        <v>8.1538461538461533</v>
      </c>
      <c r="BH7">
        <v>4.8208333333333337</v>
      </c>
      <c r="BI7">
        <v>2.708333333333333</v>
      </c>
      <c r="BJ7">
        <v>0.25</v>
      </c>
      <c r="BK7">
        <v>0.54166666666666663</v>
      </c>
      <c r="BL7">
        <v>2.208333333333333</v>
      </c>
      <c r="BM7">
        <v>3.833333333333333</v>
      </c>
      <c r="BN7">
        <v>22.5</v>
      </c>
      <c r="BO7">
        <v>8.1666666666666661</v>
      </c>
    </row>
    <row r="8" spans="1:67" x14ac:dyDescent="0.3">
      <c r="A8" t="s">
        <v>160</v>
      </c>
      <c r="B8" t="s">
        <v>137</v>
      </c>
      <c r="C8" t="s">
        <v>10</v>
      </c>
      <c r="D8" t="s">
        <v>184</v>
      </c>
      <c r="E8" t="s">
        <v>189</v>
      </c>
      <c r="F8">
        <v>38.299999999999997</v>
      </c>
      <c r="G8">
        <v>35</v>
      </c>
      <c r="H8">
        <v>4.3</v>
      </c>
      <c r="I8">
        <v>8.65</v>
      </c>
      <c r="J8">
        <v>5.8</v>
      </c>
      <c r="K8">
        <v>1.65</v>
      </c>
      <c r="L8">
        <v>0.15</v>
      </c>
      <c r="M8">
        <v>1.05</v>
      </c>
      <c r="N8">
        <v>4</v>
      </c>
      <c r="O8">
        <v>0.85</v>
      </c>
      <c r="P8">
        <v>0.15</v>
      </c>
      <c r="Q8">
        <v>2.7</v>
      </c>
      <c r="R8">
        <v>10.55</v>
      </c>
      <c r="S8">
        <v>0.24445</v>
      </c>
      <c r="T8">
        <v>0.30449999999999999</v>
      </c>
      <c r="U8">
        <v>0.39234999999999998</v>
      </c>
      <c r="V8">
        <v>0.69705000000000006</v>
      </c>
      <c r="W8">
        <v>13.75</v>
      </c>
      <c r="X8">
        <v>0.6</v>
      </c>
      <c r="Y8">
        <v>0.45</v>
      </c>
      <c r="Z8">
        <v>0.05</v>
      </c>
      <c r="AA8">
        <v>0.1</v>
      </c>
      <c r="AB8">
        <v>0.1</v>
      </c>
      <c r="AC8">
        <v>38.75</v>
      </c>
      <c r="AD8">
        <v>34.15</v>
      </c>
      <c r="AE8">
        <v>5.5</v>
      </c>
      <c r="AF8">
        <v>9</v>
      </c>
      <c r="AG8">
        <v>5.9</v>
      </c>
      <c r="AH8">
        <v>1.25</v>
      </c>
      <c r="AI8">
        <v>0.35</v>
      </c>
      <c r="AJ8">
        <v>1.5</v>
      </c>
      <c r="AK8">
        <v>5.0999999999999996</v>
      </c>
      <c r="AL8">
        <v>1</v>
      </c>
      <c r="AM8">
        <v>0.15</v>
      </c>
      <c r="AN8">
        <v>3.05</v>
      </c>
      <c r="AO8">
        <v>7.3</v>
      </c>
      <c r="AP8">
        <v>0.25855</v>
      </c>
      <c r="AQ8">
        <v>0.32990000000000003</v>
      </c>
      <c r="AR8">
        <v>0.44395000000000001</v>
      </c>
      <c r="AS8">
        <v>0.77385000000000004</v>
      </c>
      <c r="AT8">
        <v>15.45</v>
      </c>
      <c r="AU8">
        <v>0.65</v>
      </c>
      <c r="AV8">
        <v>0.95</v>
      </c>
      <c r="AW8">
        <v>0.25</v>
      </c>
      <c r="AX8">
        <v>0.35</v>
      </c>
      <c r="AY8">
        <v>0.05</v>
      </c>
      <c r="AZ8">
        <v>5.6624999999999996</v>
      </c>
      <c r="BA8">
        <v>2</v>
      </c>
      <c r="BB8">
        <v>0.125</v>
      </c>
      <c r="BC8">
        <v>0.875</v>
      </c>
      <c r="BD8">
        <v>1.5</v>
      </c>
      <c r="BE8">
        <v>3.875</v>
      </c>
      <c r="BF8">
        <v>22.5</v>
      </c>
      <c r="BG8">
        <v>6</v>
      </c>
      <c r="BH8">
        <v>4.7076923076923078</v>
      </c>
      <c r="BI8">
        <v>2.692307692307693</v>
      </c>
      <c r="BJ8">
        <v>0.30769230769230771</v>
      </c>
      <c r="BK8">
        <v>0.92307692307692313</v>
      </c>
      <c r="BL8">
        <v>2.307692307692307</v>
      </c>
      <c r="BM8">
        <v>5.384615384615385</v>
      </c>
      <c r="BN8">
        <v>20.92307692307692</v>
      </c>
      <c r="BO8">
        <v>6.615384615384615</v>
      </c>
    </row>
    <row r="9" spans="1:67" x14ac:dyDescent="0.3">
      <c r="A9" t="s">
        <v>137</v>
      </c>
      <c r="B9" t="s">
        <v>160</v>
      </c>
      <c r="C9" t="s">
        <v>11</v>
      </c>
      <c r="D9" t="s">
        <v>189</v>
      </c>
      <c r="E9" t="s">
        <v>184</v>
      </c>
      <c r="F9">
        <v>38.200000000000003</v>
      </c>
      <c r="G9">
        <v>35</v>
      </c>
      <c r="H9">
        <v>4.0999999999999996</v>
      </c>
      <c r="I9">
        <v>8.35</v>
      </c>
      <c r="J9">
        <v>5.75</v>
      </c>
      <c r="K9">
        <v>1.25</v>
      </c>
      <c r="L9">
        <v>0.05</v>
      </c>
      <c r="M9">
        <v>1.3</v>
      </c>
      <c r="N9">
        <v>3.9</v>
      </c>
      <c r="O9">
        <v>0.4</v>
      </c>
      <c r="P9">
        <v>0.15</v>
      </c>
      <c r="Q9">
        <v>2.6</v>
      </c>
      <c r="R9">
        <v>7.8</v>
      </c>
      <c r="S9">
        <v>0.22964999999999999</v>
      </c>
      <c r="T9">
        <v>0.28365000000000001</v>
      </c>
      <c r="U9">
        <v>0.37585000000000002</v>
      </c>
      <c r="V9">
        <v>0.65934999999999999</v>
      </c>
      <c r="W9">
        <v>13.6</v>
      </c>
      <c r="X9">
        <v>0.45</v>
      </c>
      <c r="Y9">
        <v>0.25</v>
      </c>
      <c r="Z9">
        <v>0</v>
      </c>
      <c r="AA9">
        <v>0.35</v>
      </c>
      <c r="AB9">
        <v>0.05</v>
      </c>
      <c r="AC9">
        <v>39.450000000000003</v>
      </c>
      <c r="AD9">
        <v>34.75</v>
      </c>
      <c r="AE9">
        <v>6.05</v>
      </c>
      <c r="AF9">
        <v>9.65</v>
      </c>
      <c r="AG9">
        <v>6.3</v>
      </c>
      <c r="AH9">
        <v>1.55</v>
      </c>
      <c r="AI9">
        <v>0.15</v>
      </c>
      <c r="AJ9">
        <v>1.65</v>
      </c>
      <c r="AK9">
        <v>5.95</v>
      </c>
      <c r="AL9">
        <v>0.9</v>
      </c>
      <c r="AM9">
        <v>0.05</v>
      </c>
      <c r="AN9">
        <v>3.25</v>
      </c>
      <c r="AO9">
        <v>7.8</v>
      </c>
      <c r="AP9">
        <v>0.2752</v>
      </c>
      <c r="AQ9">
        <v>0.34234999999999999</v>
      </c>
      <c r="AR9">
        <v>0.47144999999999998</v>
      </c>
      <c r="AS9">
        <v>0.81359999999999988</v>
      </c>
      <c r="AT9">
        <v>16.45</v>
      </c>
      <c r="AU9">
        <v>0.45</v>
      </c>
      <c r="AV9">
        <v>0.7</v>
      </c>
      <c r="AW9">
        <v>0.2</v>
      </c>
      <c r="AX9">
        <v>0.55000000000000004</v>
      </c>
      <c r="AY9">
        <v>0.3</v>
      </c>
      <c r="AZ9">
        <v>4.7076923076923078</v>
      </c>
      <c r="BA9">
        <v>2.692307692307693</v>
      </c>
      <c r="BB9">
        <v>0.30769230769230771</v>
      </c>
      <c r="BC9">
        <v>0.92307692307692313</v>
      </c>
      <c r="BD9">
        <v>2.307692307692307</v>
      </c>
      <c r="BE9">
        <v>5.384615384615385</v>
      </c>
      <c r="BF9">
        <v>20.92307692307692</v>
      </c>
      <c r="BG9">
        <v>6.615384615384615</v>
      </c>
      <c r="BH9">
        <v>5.6624999999999996</v>
      </c>
      <c r="BI9">
        <v>2</v>
      </c>
      <c r="BJ9">
        <v>0.125</v>
      </c>
      <c r="BK9">
        <v>0.875</v>
      </c>
      <c r="BL9">
        <v>1.5</v>
      </c>
      <c r="BM9">
        <v>3.875</v>
      </c>
      <c r="BN9">
        <v>22.5</v>
      </c>
      <c r="BO9">
        <v>6</v>
      </c>
    </row>
    <row r="10" spans="1:67" x14ac:dyDescent="0.3">
      <c r="A10" t="s">
        <v>158</v>
      </c>
      <c r="B10" t="s">
        <v>163</v>
      </c>
      <c r="C10" t="s">
        <v>10</v>
      </c>
      <c r="D10" t="s">
        <v>179</v>
      </c>
      <c r="E10" t="s">
        <v>178</v>
      </c>
      <c r="F10">
        <v>37.6</v>
      </c>
      <c r="G10">
        <v>33.15</v>
      </c>
      <c r="H10">
        <v>3.8</v>
      </c>
      <c r="I10">
        <v>7.8</v>
      </c>
      <c r="J10">
        <v>5.35</v>
      </c>
      <c r="K10">
        <v>1.55</v>
      </c>
      <c r="L10">
        <v>0.05</v>
      </c>
      <c r="M10">
        <v>0.85</v>
      </c>
      <c r="N10">
        <v>3.6</v>
      </c>
      <c r="O10">
        <v>0.5</v>
      </c>
      <c r="P10">
        <v>0.25</v>
      </c>
      <c r="Q10">
        <v>3.4</v>
      </c>
      <c r="R10">
        <v>8.8000000000000007</v>
      </c>
      <c r="S10">
        <v>0.22685</v>
      </c>
      <c r="T10">
        <v>0.30845</v>
      </c>
      <c r="U10">
        <v>0.35275000000000001</v>
      </c>
      <c r="V10">
        <v>0.66134999999999999</v>
      </c>
      <c r="W10">
        <v>12</v>
      </c>
      <c r="X10">
        <v>0.8</v>
      </c>
      <c r="Y10">
        <v>0.75</v>
      </c>
      <c r="Z10">
        <v>0.1</v>
      </c>
      <c r="AA10">
        <v>0.2</v>
      </c>
      <c r="AB10">
        <v>0</v>
      </c>
      <c r="AC10">
        <v>38.4</v>
      </c>
      <c r="AD10">
        <v>33.75</v>
      </c>
      <c r="AE10">
        <v>4.5999999999999996</v>
      </c>
      <c r="AF10">
        <v>8.1999999999999993</v>
      </c>
      <c r="AG10">
        <v>5.25</v>
      </c>
      <c r="AH10">
        <v>1.75</v>
      </c>
      <c r="AI10">
        <v>0.05</v>
      </c>
      <c r="AJ10">
        <v>1.1499999999999999</v>
      </c>
      <c r="AK10">
        <v>4.45</v>
      </c>
      <c r="AL10">
        <v>0.7</v>
      </c>
      <c r="AM10">
        <v>0.15</v>
      </c>
      <c r="AN10">
        <v>3.6</v>
      </c>
      <c r="AO10">
        <v>8.1999999999999993</v>
      </c>
      <c r="AP10">
        <v>0.24185000000000001</v>
      </c>
      <c r="AQ10">
        <v>0.31855</v>
      </c>
      <c r="AR10">
        <v>0.39765</v>
      </c>
      <c r="AS10">
        <v>0.71609999999999996</v>
      </c>
      <c r="AT10">
        <v>13.5</v>
      </c>
      <c r="AU10">
        <v>1</v>
      </c>
      <c r="AV10">
        <v>0.4</v>
      </c>
      <c r="AW10">
        <v>0.3</v>
      </c>
      <c r="AX10">
        <v>0.3</v>
      </c>
      <c r="AY10">
        <v>0.15</v>
      </c>
      <c r="AZ10">
        <v>4.4333333333333336</v>
      </c>
      <c r="BA10">
        <v>2.5</v>
      </c>
      <c r="BB10">
        <v>0</v>
      </c>
      <c r="BC10">
        <v>0.83333333333333337</v>
      </c>
      <c r="BD10">
        <v>1.666666666666667</v>
      </c>
      <c r="BE10">
        <v>4.166666666666667</v>
      </c>
      <c r="BF10">
        <v>19.5</v>
      </c>
      <c r="BG10">
        <v>5.833333333333333</v>
      </c>
      <c r="BH10">
        <v>6.2839999999999998</v>
      </c>
      <c r="BI10">
        <v>2.2000000000000002</v>
      </c>
      <c r="BJ10">
        <v>0.16</v>
      </c>
      <c r="BK10">
        <v>0.56000000000000005</v>
      </c>
      <c r="BL10">
        <v>1.56</v>
      </c>
      <c r="BM10">
        <v>5.4</v>
      </c>
      <c r="BN10">
        <v>25.92</v>
      </c>
      <c r="BO10">
        <v>7.48</v>
      </c>
    </row>
    <row r="11" spans="1:67" x14ac:dyDescent="0.3">
      <c r="A11" t="s">
        <v>163</v>
      </c>
      <c r="B11" t="s">
        <v>158</v>
      </c>
      <c r="C11" t="s">
        <v>11</v>
      </c>
      <c r="D11" t="s">
        <v>178</v>
      </c>
      <c r="E11" t="s">
        <v>179</v>
      </c>
      <c r="F11">
        <v>39.450000000000003</v>
      </c>
      <c r="G11">
        <v>36.049999999999997</v>
      </c>
      <c r="H11">
        <v>6.1</v>
      </c>
      <c r="I11">
        <v>10.15</v>
      </c>
      <c r="J11">
        <v>6.35</v>
      </c>
      <c r="K11">
        <v>2.0499999999999998</v>
      </c>
      <c r="L11">
        <v>0.2</v>
      </c>
      <c r="M11">
        <v>1.55</v>
      </c>
      <c r="N11">
        <v>5.95</v>
      </c>
      <c r="O11">
        <v>0.85</v>
      </c>
      <c r="P11">
        <v>0.25</v>
      </c>
      <c r="Q11">
        <v>2.4</v>
      </c>
      <c r="R11">
        <v>6.85</v>
      </c>
      <c r="S11">
        <v>0.27679999999999999</v>
      </c>
      <c r="T11">
        <v>0.32400000000000001</v>
      </c>
      <c r="U11">
        <v>0.4728</v>
      </c>
      <c r="V11">
        <v>0.79699999999999993</v>
      </c>
      <c r="W11">
        <v>17.25</v>
      </c>
      <c r="X11">
        <v>0.35</v>
      </c>
      <c r="Y11">
        <v>0.35</v>
      </c>
      <c r="Z11">
        <v>0.2</v>
      </c>
      <c r="AA11">
        <v>0.4</v>
      </c>
      <c r="AB11">
        <v>0.1</v>
      </c>
      <c r="AC11">
        <v>37.950000000000003</v>
      </c>
      <c r="AD11">
        <v>34.549999999999997</v>
      </c>
      <c r="AE11">
        <v>4.6500000000000004</v>
      </c>
      <c r="AF11">
        <v>8.8000000000000007</v>
      </c>
      <c r="AG11">
        <v>5.6</v>
      </c>
      <c r="AH11">
        <v>1.85</v>
      </c>
      <c r="AI11">
        <v>0.25</v>
      </c>
      <c r="AJ11">
        <v>1.1000000000000001</v>
      </c>
      <c r="AK11">
        <v>4.4000000000000004</v>
      </c>
      <c r="AL11">
        <v>0.35</v>
      </c>
      <c r="AM11">
        <v>0.15</v>
      </c>
      <c r="AN11">
        <v>2.75</v>
      </c>
      <c r="AO11">
        <v>8</v>
      </c>
      <c r="AP11">
        <v>0.24725</v>
      </c>
      <c r="AQ11">
        <v>0.30420000000000003</v>
      </c>
      <c r="AR11">
        <v>0.40339999999999998</v>
      </c>
      <c r="AS11">
        <v>0.70760000000000001</v>
      </c>
      <c r="AT11">
        <v>14.45</v>
      </c>
      <c r="AU11">
        <v>0.65</v>
      </c>
      <c r="AV11">
        <v>0.25</v>
      </c>
      <c r="AW11">
        <v>0.1</v>
      </c>
      <c r="AX11">
        <v>0.25</v>
      </c>
      <c r="AY11">
        <v>0.3</v>
      </c>
      <c r="AZ11">
        <v>6.2839999999999998</v>
      </c>
      <c r="BA11">
        <v>2.2000000000000002</v>
      </c>
      <c r="BB11">
        <v>0.16</v>
      </c>
      <c r="BC11">
        <v>0.56000000000000005</v>
      </c>
      <c r="BD11">
        <v>1.56</v>
      </c>
      <c r="BE11">
        <v>5.4</v>
      </c>
      <c r="BF11">
        <v>25.92</v>
      </c>
      <c r="BG11">
        <v>7.48</v>
      </c>
      <c r="BH11">
        <v>4.4333333333333336</v>
      </c>
      <c r="BI11">
        <v>2.5</v>
      </c>
      <c r="BJ11">
        <v>0</v>
      </c>
      <c r="BK11">
        <v>0.83333333333333337</v>
      </c>
      <c r="BL11">
        <v>1.666666666666667</v>
      </c>
      <c r="BM11">
        <v>4.166666666666667</v>
      </c>
      <c r="BN11">
        <v>19.5</v>
      </c>
      <c r="BO11">
        <v>5.833333333333333</v>
      </c>
    </row>
    <row r="12" spans="1:67" x14ac:dyDescent="0.3">
      <c r="A12" t="s">
        <v>152</v>
      </c>
      <c r="B12" t="s">
        <v>156</v>
      </c>
      <c r="C12" t="s">
        <v>10</v>
      </c>
      <c r="D12" t="s">
        <v>175</v>
      </c>
      <c r="E12" t="s">
        <v>177</v>
      </c>
      <c r="F12">
        <v>39.75</v>
      </c>
      <c r="G12">
        <v>36.25</v>
      </c>
      <c r="H12">
        <v>5.85</v>
      </c>
      <c r="I12">
        <v>10.15</v>
      </c>
      <c r="J12">
        <v>6.25</v>
      </c>
      <c r="K12">
        <v>2.2999999999999998</v>
      </c>
      <c r="L12">
        <v>0.1</v>
      </c>
      <c r="M12">
        <v>1.5</v>
      </c>
      <c r="N12">
        <v>5.6</v>
      </c>
      <c r="O12">
        <v>1.05</v>
      </c>
      <c r="P12">
        <v>0.15</v>
      </c>
      <c r="Q12">
        <v>2.95</v>
      </c>
      <c r="R12">
        <v>9.9</v>
      </c>
      <c r="S12">
        <v>0.27484999999999998</v>
      </c>
      <c r="T12">
        <v>0.33255000000000001</v>
      </c>
      <c r="U12">
        <v>0.46260000000000001</v>
      </c>
      <c r="V12">
        <v>0.79520000000000002</v>
      </c>
      <c r="W12">
        <v>17.149999999999999</v>
      </c>
      <c r="X12">
        <v>0.45</v>
      </c>
      <c r="Y12">
        <v>0.35</v>
      </c>
      <c r="Z12">
        <v>0</v>
      </c>
      <c r="AA12">
        <v>0.2</v>
      </c>
      <c r="AB12">
        <v>0.3</v>
      </c>
      <c r="AC12">
        <v>39.549999999999997</v>
      </c>
      <c r="AD12">
        <v>35.299999999999997</v>
      </c>
      <c r="AE12">
        <v>6</v>
      </c>
      <c r="AF12">
        <v>9.1999999999999993</v>
      </c>
      <c r="AG12">
        <v>5.35</v>
      </c>
      <c r="AH12">
        <v>1.85</v>
      </c>
      <c r="AI12">
        <v>0.15</v>
      </c>
      <c r="AJ12">
        <v>1.85</v>
      </c>
      <c r="AK12">
        <v>5.55</v>
      </c>
      <c r="AL12">
        <v>0.65</v>
      </c>
      <c r="AM12">
        <v>0.05</v>
      </c>
      <c r="AN12">
        <v>3.15</v>
      </c>
      <c r="AO12">
        <v>7.9</v>
      </c>
      <c r="AP12">
        <v>0.25314999999999999</v>
      </c>
      <c r="AQ12">
        <v>0.32100000000000001</v>
      </c>
      <c r="AR12">
        <v>0.46955000000000002</v>
      </c>
      <c r="AS12">
        <v>0.79049999999999998</v>
      </c>
      <c r="AT12">
        <v>16.899999999999999</v>
      </c>
      <c r="AU12">
        <v>0.6</v>
      </c>
      <c r="AV12">
        <v>0.7</v>
      </c>
      <c r="AW12">
        <v>0</v>
      </c>
      <c r="AX12">
        <v>0.4</v>
      </c>
      <c r="AY12">
        <v>0.15</v>
      </c>
      <c r="AZ12">
        <v>5.9750000000000014</v>
      </c>
      <c r="BA12">
        <v>2.083333333333333</v>
      </c>
      <c r="BB12">
        <v>0.45833333333333331</v>
      </c>
      <c r="BC12">
        <v>0.375</v>
      </c>
      <c r="BD12">
        <v>1.666666666666667</v>
      </c>
      <c r="BE12">
        <v>5.291666666666667</v>
      </c>
      <c r="BF12">
        <v>25.5</v>
      </c>
      <c r="BG12">
        <v>7.625</v>
      </c>
      <c r="BH12">
        <v>5.1440000000000001</v>
      </c>
      <c r="BI12">
        <v>2.64</v>
      </c>
      <c r="BJ12">
        <v>0.08</v>
      </c>
      <c r="BK12">
        <v>0.76</v>
      </c>
      <c r="BL12">
        <v>1.44</v>
      </c>
      <c r="BM12">
        <v>6.16</v>
      </c>
      <c r="BN12">
        <v>22.52</v>
      </c>
      <c r="BO12">
        <v>7</v>
      </c>
    </row>
    <row r="13" spans="1:67" x14ac:dyDescent="0.3">
      <c r="A13" t="s">
        <v>156</v>
      </c>
      <c r="B13" t="s">
        <v>152</v>
      </c>
      <c r="C13" t="s">
        <v>11</v>
      </c>
      <c r="D13" t="s">
        <v>177</v>
      </c>
      <c r="E13" t="s">
        <v>175</v>
      </c>
      <c r="F13">
        <v>37.75</v>
      </c>
      <c r="G13">
        <v>34</v>
      </c>
      <c r="H13">
        <v>4.0999999999999996</v>
      </c>
      <c r="I13">
        <v>8.5500000000000007</v>
      </c>
      <c r="J13">
        <v>5.95</v>
      </c>
      <c r="K13">
        <v>1.1499999999999999</v>
      </c>
      <c r="L13">
        <v>0.1</v>
      </c>
      <c r="M13">
        <v>1.35</v>
      </c>
      <c r="N13">
        <v>3.75</v>
      </c>
      <c r="O13">
        <v>0.4</v>
      </c>
      <c r="P13">
        <v>0.1</v>
      </c>
      <c r="Q13">
        <v>3</v>
      </c>
      <c r="R13">
        <v>8.1</v>
      </c>
      <c r="S13">
        <v>0.24395</v>
      </c>
      <c r="T13">
        <v>0.31380000000000002</v>
      </c>
      <c r="U13">
        <v>0.39934999999999998</v>
      </c>
      <c r="V13">
        <v>0.71310000000000007</v>
      </c>
      <c r="W13">
        <v>13.95</v>
      </c>
      <c r="X13">
        <v>1</v>
      </c>
      <c r="Y13">
        <v>0.55000000000000004</v>
      </c>
      <c r="Z13">
        <v>0.1</v>
      </c>
      <c r="AA13">
        <v>0.1</v>
      </c>
      <c r="AB13">
        <v>0.25</v>
      </c>
      <c r="AC13">
        <v>36.65</v>
      </c>
      <c r="AD13">
        <v>32.75</v>
      </c>
      <c r="AE13">
        <v>3.3</v>
      </c>
      <c r="AF13">
        <v>6.4</v>
      </c>
      <c r="AG13">
        <v>4.25</v>
      </c>
      <c r="AH13">
        <v>1</v>
      </c>
      <c r="AI13">
        <v>0.1</v>
      </c>
      <c r="AJ13">
        <v>1.05</v>
      </c>
      <c r="AK13">
        <v>3.15</v>
      </c>
      <c r="AL13">
        <v>0.95</v>
      </c>
      <c r="AM13">
        <v>0.35</v>
      </c>
      <c r="AN13">
        <v>3.5</v>
      </c>
      <c r="AO13">
        <v>11.45</v>
      </c>
      <c r="AP13">
        <v>0.18970000000000001</v>
      </c>
      <c r="AQ13">
        <v>0.26765</v>
      </c>
      <c r="AR13">
        <v>0.31805</v>
      </c>
      <c r="AS13">
        <v>0.58584999999999998</v>
      </c>
      <c r="AT13">
        <v>10.75</v>
      </c>
      <c r="AU13">
        <v>0.65</v>
      </c>
      <c r="AV13">
        <v>0.2</v>
      </c>
      <c r="AW13">
        <v>0</v>
      </c>
      <c r="AX13">
        <v>0.2</v>
      </c>
      <c r="AY13">
        <v>0</v>
      </c>
      <c r="AZ13">
        <v>5.1440000000000001</v>
      </c>
      <c r="BA13">
        <v>2.64</v>
      </c>
      <c r="BB13">
        <v>0.08</v>
      </c>
      <c r="BC13">
        <v>0.76</v>
      </c>
      <c r="BD13">
        <v>1.44</v>
      </c>
      <c r="BE13">
        <v>6.16</v>
      </c>
      <c r="BF13">
        <v>22.52</v>
      </c>
      <c r="BG13">
        <v>7</v>
      </c>
      <c r="BH13">
        <v>5.9750000000000014</v>
      </c>
      <c r="BI13">
        <v>2.083333333333333</v>
      </c>
      <c r="BJ13">
        <v>0.45833333333333331</v>
      </c>
      <c r="BK13">
        <v>0.375</v>
      </c>
      <c r="BL13">
        <v>1.666666666666667</v>
      </c>
      <c r="BM13">
        <v>5.291666666666667</v>
      </c>
      <c r="BN13">
        <v>25.5</v>
      </c>
      <c r="BO13">
        <v>7.625</v>
      </c>
    </row>
    <row r="14" spans="1:67" x14ac:dyDescent="0.3">
      <c r="A14" t="s">
        <v>36</v>
      </c>
      <c r="B14" t="s">
        <v>166</v>
      </c>
      <c r="C14" t="s">
        <v>10</v>
      </c>
      <c r="D14" t="s">
        <v>181</v>
      </c>
      <c r="E14" t="s">
        <v>185</v>
      </c>
      <c r="F14">
        <v>36.700000000000003</v>
      </c>
      <c r="G14">
        <v>33</v>
      </c>
      <c r="H14">
        <v>5</v>
      </c>
      <c r="I14">
        <v>8.0500000000000007</v>
      </c>
      <c r="J14">
        <v>4.6500000000000004</v>
      </c>
      <c r="K14">
        <v>1.7</v>
      </c>
      <c r="L14">
        <v>0.25</v>
      </c>
      <c r="M14">
        <v>1.45</v>
      </c>
      <c r="N14">
        <v>4.55</v>
      </c>
      <c r="O14">
        <v>0.55000000000000004</v>
      </c>
      <c r="P14">
        <v>0.1</v>
      </c>
      <c r="Q14">
        <v>2.9</v>
      </c>
      <c r="R14">
        <v>8</v>
      </c>
      <c r="S14">
        <v>0.24065</v>
      </c>
      <c r="T14">
        <v>0.30149999999999999</v>
      </c>
      <c r="U14">
        <v>0.43685000000000002</v>
      </c>
      <c r="V14">
        <v>0.73825000000000007</v>
      </c>
      <c r="W14">
        <v>14.6</v>
      </c>
      <c r="X14">
        <v>0.65</v>
      </c>
      <c r="Y14">
        <v>0.4</v>
      </c>
      <c r="Z14">
        <v>0.05</v>
      </c>
      <c r="AA14">
        <v>0.35</v>
      </c>
      <c r="AB14">
        <v>0.05</v>
      </c>
      <c r="AC14">
        <v>37.1</v>
      </c>
      <c r="AD14">
        <v>33.75</v>
      </c>
      <c r="AE14">
        <v>4.05</v>
      </c>
      <c r="AF14">
        <v>7.85</v>
      </c>
      <c r="AG14">
        <v>5.35</v>
      </c>
      <c r="AH14">
        <v>1.25</v>
      </c>
      <c r="AI14">
        <v>0.1</v>
      </c>
      <c r="AJ14">
        <v>1.1499999999999999</v>
      </c>
      <c r="AK14">
        <v>3.9</v>
      </c>
      <c r="AL14">
        <v>0.75</v>
      </c>
      <c r="AM14">
        <v>0.1</v>
      </c>
      <c r="AN14">
        <v>2.7</v>
      </c>
      <c r="AO14">
        <v>8.8000000000000007</v>
      </c>
      <c r="AP14">
        <v>0.22685</v>
      </c>
      <c r="AQ14">
        <v>0.28234999999999999</v>
      </c>
      <c r="AR14">
        <v>0.371</v>
      </c>
      <c r="AS14">
        <v>0.65325</v>
      </c>
      <c r="AT14">
        <v>12.75</v>
      </c>
      <c r="AU14">
        <v>0.3</v>
      </c>
      <c r="AV14">
        <v>0.3</v>
      </c>
      <c r="AW14">
        <v>0</v>
      </c>
      <c r="AX14">
        <v>0.3</v>
      </c>
      <c r="AY14">
        <v>0.05</v>
      </c>
      <c r="AZ14">
        <v>5</v>
      </c>
      <c r="BA14">
        <v>2</v>
      </c>
      <c r="BB14">
        <v>0</v>
      </c>
      <c r="BC14">
        <v>1</v>
      </c>
      <c r="BD14">
        <v>0</v>
      </c>
      <c r="BE14">
        <v>5</v>
      </c>
      <c r="BF14">
        <v>20</v>
      </c>
      <c r="BG14">
        <v>5</v>
      </c>
      <c r="BH14">
        <v>5.6173913043478256</v>
      </c>
      <c r="BI14">
        <v>1.956521739130435</v>
      </c>
      <c r="BJ14">
        <v>0.30434782608695649</v>
      </c>
      <c r="BK14">
        <v>0.60869565217391308</v>
      </c>
      <c r="BL14">
        <v>1.9130434782608701</v>
      </c>
      <c r="BM14">
        <v>6.7826086956521738</v>
      </c>
      <c r="BN14">
        <v>23.60869565217391</v>
      </c>
      <c r="BO14">
        <v>6.9565217391304346</v>
      </c>
    </row>
    <row r="15" spans="1:67" x14ac:dyDescent="0.3">
      <c r="A15" t="s">
        <v>166</v>
      </c>
      <c r="B15" t="s">
        <v>36</v>
      </c>
      <c r="C15" t="s">
        <v>11</v>
      </c>
      <c r="D15" t="s">
        <v>185</v>
      </c>
      <c r="E15" t="s">
        <v>181</v>
      </c>
      <c r="F15">
        <v>39.049999999999997</v>
      </c>
      <c r="G15">
        <v>35.049999999999997</v>
      </c>
      <c r="H15">
        <v>5.95</v>
      </c>
      <c r="I15">
        <v>10.1</v>
      </c>
      <c r="J15">
        <v>6.6</v>
      </c>
      <c r="K15">
        <v>1.9</v>
      </c>
      <c r="L15">
        <v>0.2</v>
      </c>
      <c r="M15">
        <v>1.4</v>
      </c>
      <c r="N15">
        <v>5.6</v>
      </c>
      <c r="O15">
        <v>0.7</v>
      </c>
      <c r="P15">
        <v>0.2</v>
      </c>
      <c r="Q15">
        <v>2.65</v>
      </c>
      <c r="R15">
        <v>6.05</v>
      </c>
      <c r="S15">
        <v>0.28310000000000002</v>
      </c>
      <c r="T15">
        <v>0.33910000000000001</v>
      </c>
      <c r="U15">
        <v>0.46615000000000001</v>
      </c>
      <c r="V15">
        <v>0.8052999999999999</v>
      </c>
      <c r="W15">
        <v>16.600000000000001</v>
      </c>
      <c r="X15">
        <v>0.95</v>
      </c>
      <c r="Y15">
        <v>0.7</v>
      </c>
      <c r="Z15">
        <v>0.3</v>
      </c>
      <c r="AA15">
        <v>0.35</v>
      </c>
      <c r="AB15">
        <v>0.1</v>
      </c>
      <c r="AC15">
        <v>37.950000000000003</v>
      </c>
      <c r="AD15">
        <v>33.85</v>
      </c>
      <c r="AE15">
        <v>3.9</v>
      </c>
      <c r="AF15">
        <v>7.5</v>
      </c>
      <c r="AG15">
        <v>5.35</v>
      </c>
      <c r="AH15">
        <v>0.95</v>
      </c>
      <c r="AI15">
        <v>0.15</v>
      </c>
      <c r="AJ15">
        <v>1.05</v>
      </c>
      <c r="AK15">
        <v>3.7</v>
      </c>
      <c r="AL15">
        <v>0.9</v>
      </c>
      <c r="AM15">
        <v>0.05</v>
      </c>
      <c r="AN15">
        <v>3.2</v>
      </c>
      <c r="AO15">
        <v>10.8</v>
      </c>
      <c r="AP15">
        <v>0.21825</v>
      </c>
      <c r="AQ15">
        <v>0.29189999999999999</v>
      </c>
      <c r="AR15">
        <v>0.34770000000000001</v>
      </c>
      <c r="AS15">
        <v>0.63939999999999997</v>
      </c>
      <c r="AT15">
        <v>11.9</v>
      </c>
      <c r="AU15">
        <v>0.45</v>
      </c>
      <c r="AV15">
        <v>0.55000000000000004</v>
      </c>
      <c r="AW15">
        <v>0.1</v>
      </c>
      <c r="AX15">
        <v>0.2</v>
      </c>
      <c r="AY15">
        <v>0.15</v>
      </c>
      <c r="AZ15">
        <v>5.6173913043478256</v>
      </c>
      <c r="BA15">
        <v>1.956521739130435</v>
      </c>
      <c r="BB15">
        <v>0.30434782608695649</v>
      </c>
      <c r="BC15">
        <v>0.60869565217391308</v>
      </c>
      <c r="BD15">
        <v>1.9130434782608701</v>
      </c>
      <c r="BE15">
        <v>6.7826086956521738</v>
      </c>
      <c r="BF15">
        <v>23.60869565217391</v>
      </c>
      <c r="BG15">
        <v>6.9565217391304346</v>
      </c>
      <c r="BH15">
        <v>5</v>
      </c>
      <c r="BI15">
        <v>2</v>
      </c>
      <c r="BJ15">
        <v>0</v>
      </c>
      <c r="BK15">
        <v>1</v>
      </c>
      <c r="BL15">
        <v>0</v>
      </c>
      <c r="BM15">
        <v>5</v>
      </c>
      <c r="BN15">
        <v>20</v>
      </c>
      <c r="BO15">
        <v>5</v>
      </c>
    </row>
    <row r="16" spans="1:67" x14ac:dyDescent="0.3">
      <c r="A16" t="s">
        <v>164</v>
      </c>
      <c r="B16" t="s">
        <v>167</v>
      </c>
      <c r="C16" t="s">
        <v>10</v>
      </c>
      <c r="D16" t="s">
        <v>188</v>
      </c>
      <c r="E16" t="s">
        <v>183</v>
      </c>
      <c r="F16">
        <v>37.549999999999997</v>
      </c>
      <c r="G16">
        <v>33.299999999999997</v>
      </c>
      <c r="H16">
        <v>3.5</v>
      </c>
      <c r="I16">
        <v>7.45</v>
      </c>
      <c r="J16">
        <v>4.6500000000000004</v>
      </c>
      <c r="K16">
        <v>1.85</v>
      </c>
      <c r="L16">
        <v>0.2</v>
      </c>
      <c r="M16">
        <v>0.75</v>
      </c>
      <c r="N16">
        <v>3.2</v>
      </c>
      <c r="O16">
        <v>2.1</v>
      </c>
      <c r="P16">
        <v>0.3</v>
      </c>
      <c r="Q16">
        <v>3.1</v>
      </c>
      <c r="R16">
        <v>9.5500000000000007</v>
      </c>
      <c r="S16">
        <v>0.21945000000000001</v>
      </c>
      <c r="T16">
        <v>0.2969</v>
      </c>
      <c r="U16">
        <v>0.35260000000000002</v>
      </c>
      <c r="V16">
        <v>0.64949999999999997</v>
      </c>
      <c r="W16">
        <v>11.95</v>
      </c>
      <c r="X16">
        <v>0.45</v>
      </c>
      <c r="Y16">
        <v>0.8</v>
      </c>
      <c r="Z16">
        <v>0.1</v>
      </c>
      <c r="AA16">
        <v>0.2</v>
      </c>
      <c r="AB16">
        <v>0.25</v>
      </c>
      <c r="AC16">
        <v>37.200000000000003</v>
      </c>
      <c r="AD16">
        <v>34.299999999999997</v>
      </c>
      <c r="AE16">
        <v>3.25</v>
      </c>
      <c r="AF16">
        <v>7.75</v>
      </c>
      <c r="AG16">
        <v>5.5</v>
      </c>
      <c r="AH16">
        <v>1.25</v>
      </c>
      <c r="AI16">
        <v>0</v>
      </c>
      <c r="AJ16">
        <v>1</v>
      </c>
      <c r="AK16">
        <v>3.2</v>
      </c>
      <c r="AL16">
        <v>0.7</v>
      </c>
      <c r="AM16">
        <v>0.25</v>
      </c>
      <c r="AN16">
        <v>2.25</v>
      </c>
      <c r="AO16">
        <v>9</v>
      </c>
      <c r="AP16">
        <v>0.22120000000000001</v>
      </c>
      <c r="AQ16">
        <v>0.27434999999999998</v>
      </c>
      <c r="AR16">
        <v>0.34150000000000003</v>
      </c>
      <c r="AS16">
        <v>0.61595</v>
      </c>
      <c r="AT16">
        <v>12</v>
      </c>
      <c r="AU16">
        <v>0.45</v>
      </c>
      <c r="AV16">
        <v>0.3</v>
      </c>
      <c r="AW16">
        <v>0.1</v>
      </c>
      <c r="AX16">
        <v>0.15</v>
      </c>
      <c r="AY16">
        <v>0.05</v>
      </c>
      <c r="AZ16">
        <v>5.5117647058823529</v>
      </c>
      <c r="BA16">
        <v>2.1764705882352939</v>
      </c>
      <c r="BB16">
        <v>0.1764705882352941</v>
      </c>
      <c r="BC16">
        <v>0.82352941176470584</v>
      </c>
      <c r="BD16">
        <v>1.9411764705882351</v>
      </c>
      <c r="BE16">
        <v>6.5882352941176467</v>
      </c>
      <c r="BF16">
        <v>23.117647058823529</v>
      </c>
      <c r="BG16">
        <v>6.5882352941176467</v>
      </c>
      <c r="BH16">
        <v>3.9</v>
      </c>
      <c r="BI16">
        <v>3.25</v>
      </c>
      <c r="BJ16">
        <v>0.125</v>
      </c>
      <c r="BK16">
        <v>0.375</v>
      </c>
      <c r="BL16">
        <v>3.25</v>
      </c>
      <c r="BM16">
        <v>4.375</v>
      </c>
      <c r="BN16">
        <v>19</v>
      </c>
      <c r="BO16">
        <v>7.625</v>
      </c>
    </row>
    <row r="17" spans="1:67" x14ac:dyDescent="0.3">
      <c r="A17" t="s">
        <v>167</v>
      </c>
      <c r="B17" t="s">
        <v>164</v>
      </c>
      <c r="C17" t="s">
        <v>11</v>
      </c>
      <c r="D17" t="s">
        <v>183</v>
      </c>
      <c r="E17" t="s">
        <v>188</v>
      </c>
      <c r="F17">
        <v>37.35</v>
      </c>
      <c r="G17">
        <v>32.950000000000003</v>
      </c>
      <c r="H17">
        <v>3.65</v>
      </c>
      <c r="I17">
        <v>7.65</v>
      </c>
      <c r="J17">
        <v>5.15</v>
      </c>
      <c r="K17">
        <v>1.35</v>
      </c>
      <c r="L17">
        <v>0.05</v>
      </c>
      <c r="M17">
        <v>1.1000000000000001</v>
      </c>
      <c r="N17">
        <v>3.35</v>
      </c>
      <c r="O17">
        <v>0.65</v>
      </c>
      <c r="P17">
        <v>0.4</v>
      </c>
      <c r="Q17">
        <v>3.6</v>
      </c>
      <c r="R17">
        <v>8.0500000000000007</v>
      </c>
      <c r="S17">
        <v>0.22935</v>
      </c>
      <c r="T17">
        <v>0.31045</v>
      </c>
      <c r="U17">
        <v>0.3705</v>
      </c>
      <c r="V17">
        <v>0.68090000000000006</v>
      </c>
      <c r="W17">
        <v>12.4</v>
      </c>
      <c r="X17">
        <v>0.75</v>
      </c>
      <c r="Y17">
        <v>0.55000000000000004</v>
      </c>
      <c r="Z17">
        <v>0.05</v>
      </c>
      <c r="AA17">
        <v>0.2</v>
      </c>
      <c r="AB17">
        <v>0</v>
      </c>
      <c r="AC17">
        <v>36.1</v>
      </c>
      <c r="AD17">
        <v>32.35</v>
      </c>
      <c r="AE17">
        <v>3.85</v>
      </c>
      <c r="AF17">
        <v>7.05</v>
      </c>
      <c r="AG17">
        <v>4.5</v>
      </c>
      <c r="AH17">
        <v>1.65</v>
      </c>
      <c r="AI17">
        <v>0</v>
      </c>
      <c r="AJ17">
        <v>0.9</v>
      </c>
      <c r="AK17">
        <v>3.65</v>
      </c>
      <c r="AL17">
        <v>0.7</v>
      </c>
      <c r="AM17">
        <v>0.35</v>
      </c>
      <c r="AN17">
        <v>3</v>
      </c>
      <c r="AO17">
        <v>8.1999999999999993</v>
      </c>
      <c r="AP17">
        <v>0.21274999999999999</v>
      </c>
      <c r="AQ17">
        <v>0.28620000000000001</v>
      </c>
      <c r="AR17">
        <v>0.34465000000000001</v>
      </c>
      <c r="AS17">
        <v>0.63095000000000001</v>
      </c>
      <c r="AT17">
        <v>11.4</v>
      </c>
      <c r="AU17">
        <v>0.4</v>
      </c>
      <c r="AV17">
        <v>0.55000000000000004</v>
      </c>
      <c r="AW17">
        <v>0.05</v>
      </c>
      <c r="AX17">
        <v>0.15</v>
      </c>
      <c r="AY17">
        <v>0</v>
      </c>
      <c r="AZ17">
        <v>3.9</v>
      </c>
      <c r="BA17">
        <v>3.25</v>
      </c>
      <c r="BB17">
        <v>0.125</v>
      </c>
      <c r="BC17">
        <v>0.375</v>
      </c>
      <c r="BD17">
        <v>3.25</v>
      </c>
      <c r="BE17">
        <v>4.375</v>
      </c>
      <c r="BF17">
        <v>19</v>
      </c>
      <c r="BG17">
        <v>7.625</v>
      </c>
      <c r="BH17">
        <v>5.5117647058823529</v>
      </c>
      <c r="BI17">
        <v>2.1764705882352939</v>
      </c>
      <c r="BJ17">
        <v>0.1764705882352941</v>
      </c>
      <c r="BK17">
        <v>0.82352941176470584</v>
      </c>
      <c r="BL17">
        <v>1.9411764705882351</v>
      </c>
      <c r="BM17">
        <v>6.5882352941176467</v>
      </c>
      <c r="BN17">
        <v>23.117647058823529</v>
      </c>
      <c r="BO17">
        <v>6.5882352941176467</v>
      </c>
    </row>
    <row r="18" spans="1:67" x14ac:dyDescent="0.3">
      <c r="A18" t="s">
        <v>165</v>
      </c>
      <c r="B18" t="s">
        <v>168</v>
      </c>
      <c r="C18" t="s">
        <v>10</v>
      </c>
      <c r="D18" t="s">
        <v>176</v>
      </c>
      <c r="E18" t="s">
        <v>187</v>
      </c>
      <c r="F18">
        <v>36.1</v>
      </c>
      <c r="G18">
        <v>33.75</v>
      </c>
      <c r="H18">
        <v>3.2</v>
      </c>
      <c r="I18">
        <v>7.75</v>
      </c>
      <c r="J18">
        <v>4.95</v>
      </c>
      <c r="K18">
        <v>1.9</v>
      </c>
      <c r="L18">
        <v>0.1</v>
      </c>
      <c r="M18">
        <v>0.8</v>
      </c>
      <c r="N18">
        <v>3</v>
      </c>
      <c r="O18">
        <v>0.5</v>
      </c>
      <c r="P18">
        <v>0.35</v>
      </c>
      <c r="Q18">
        <v>2.0499999999999998</v>
      </c>
      <c r="R18">
        <v>8.65</v>
      </c>
      <c r="S18">
        <v>0.22145000000000001</v>
      </c>
      <c r="T18">
        <v>0.26895000000000002</v>
      </c>
      <c r="U18">
        <v>0.34884999999999999</v>
      </c>
      <c r="V18">
        <v>0.61780000000000002</v>
      </c>
      <c r="W18">
        <v>12.25</v>
      </c>
      <c r="X18">
        <v>0.55000000000000004</v>
      </c>
      <c r="Y18">
        <v>0.2</v>
      </c>
      <c r="Z18">
        <v>0.1</v>
      </c>
      <c r="AA18">
        <v>0</v>
      </c>
      <c r="AB18">
        <v>0</v>
      </c>
      <c r="AC18">
        <v>40.299999999999997</v>
      </c>
      <c r="AD18">
        <v>34.35</v>
      </c>
      <c r="AE18">
        <v>6</v>
      </c>
      <c r="AF18">
        <v>9.6999999999999993</v>
      </c>
      <c r="AG18">
        <v>6.1</v>
      </c>
      <c r="AH18">
        <v>1.6</v>
      </c>
      <c r="AI18">
        <v>0.2</v>
      </c>
      <c r="AJ18">
        <v>1.8</v>
      </c>
      <c r="AK18">
        <v>5.7</v>
      </c>
      <c r="AL18">
        <v>0.75</v>
      </c>
      <c r="AM18">
        <v>0.3</v>
      </c>
      <c r="AN18">
        <v>5.15</v>
      </c>
      <c r="AO18">
        <v>7.4</v>
      </c>
      <c r="AP18">
        <v>0.27434999999999998</v>
      </c>
      <c r="AQ18">
        <v>0.37469999999999998</v>
      </c>
      <c r="AR18">
        <v>0.48359999999999997</v>
      </c>
      <c r="AS18">
        <v>0.85845000000000005</v>
      </c>
      <c r="AT18">
        <v>17.100000000000001</v>
      </c>
      <c r="AU18">
        <v>0.6</v>
      </c>
      <c r="AV18">
        <v>0.45</v>
      </c>
      <c r="AW18">
        <v>0.05</v>
      </c>
      <c r="AX18">
        <v>0.3</v>
      </c>
      <c r="AY18">
        <v>0.2</v>
      </c>
      <c r="AZ18">
        <v>5.3692307692307688</v>
      </c>
      <c r="BA18">
        <v>2.4615384615384621</v>
      </c>
      <c r="BB18">
        <v>0.23076923076923081</v>
      </c>
      <c r="BC18">
        <v>0.92307692307692313</v>
      </c>
      <c r="BD18">
        <v>1.615384615384615</v>
      </c>
      <c r="BE18">
        <v>3.615384615384615</v>
      </c>
      <c r="BF18">
        <v>23.15384615384615</v>
      </c>
      <c r="BG18">
        <v>7.5384615384615383</v>
      </c>
      <c r="BH18">
        <v>5.1857142857142859</v>
      </c>
      <c r="BI18">
        <v>2.4285714285714279</v>
      </c>
      <c r="BJ18">
        <v>9.5238095238095233E-2</v>
      </c>
      <c r="BK18">
        <v>0.76190476190476186</v>
      </c>
      <c r="BL18">
        <v>1.714285714285714</v>
      </c>
      <c r="BM18">
        <v>4.9047619047619051</v>
      </c>
      <c r="BN18">
        <v>22.428571428571431</v>
      </c>
      <c r="BO18">
        <v>7.333333333333333</v>
      </c>
    </row>
    <row r="19" spans="1:67" ht="15" customHeight="1" x14ac:dyDescent="0.3">
      <c r="A19" t="s">
        <v>168</v>
      </c>
      <c r="B19" t="s">
        <v>165</v>
      </c>
      <c r="C19" t="s">
        <v>11</v>
      </c>
      <c r="D19" t="s">
        <v>187</v>
      </c>
      <c r="E19" t="s">
        <v>176</v>
      </c>
      <c r="F19">
        <v>37.049999999999997</v>
      </c>
      <c r="G19">
        <v>34</v>
      </c>
      <c r="H19">
        <v>3.9</v>
      </c>
      <c r="I19">
        <v>7.95</v>
      </c>
      <c r="J19">
        <v>4.75</v>
      </c>
      <c r="K19">
        <v>1.7</v>
      </c>
      <c r="L19">
        <v>0.3</v>
      </c>
      <c r="M19">
        <v>1.2</v>
      </c>
      <c r="N19">
        <v>3.7</v>
      </c>
      <c r="O19">
        <v>0.6</v>
      </c>
      <c r="P19">
        <v>0.25</v>
      </c>
      <c r="Q19">
        <v>2.25</v>
      </c>
      <c r="R19">
        <v>9.6999999999999993</v>
      </c>
      <c r="S19">
        <v>0.22905</v>
      </c>
      <c r="T19">
        <v>0.28260000000000002</v>
      </c>
      <c r="U19">
        <v>0.39829999999999999</v>
      </c>
      <c r="V19">
        <v>0.68115000000000003</v>
      </c>
      <c r="W19">
        <v>13.85</v>
      </c>
      <c r="X19">
        <v>0.55000000000000004</v>
      </c>
      <c r="Y19">
        <v>0.45</v>
      </c>
      <c r="Z19">
        <v>0.05</v>
      </c>
      <c r="AA19">
        <v>0.3</v>
      </c>
      <c r="AB19">
        <v>0</v>
      </c>
      <c r="AC19">
        <v>36.75</v>
      </c>
      <c r="AD19">
        <v>33.1</v>
      </c>
      <c r="AE19">
        <v>3.4</v>
      </c>
      <c r="AF19">
        <v>6.9</v>
      </c>
      <c r="AG19">
        <v>4.55</v>
      </c>
      <c r="AH19">
        <v>1</v>
      </c>
      <c r="AI19">
        <v>0.15</v>
      </c>
      <c r="AJ19">
        <v>1.2</v>
      </c>
      <c r="AK19">
        <v>3.3</v>
      </c>
      <c r="AL19">
        <v>0.7</v>
      </c>
      <c r="AM19">
        <v>0.35</v>
      </c>
      <c r="AN19">
        <v>3</v>
      </c>
      <c r="AO19">
        <v>9.9</v>
      </c>
      <c r="AP19">
        <v>0.20255000000000001</v>
      </c>
      <c r="AQ19">
        <v>0.27065</v>
      </c>
      <c r="AR19">
        <v>0.34534999999999999</v>
      </c>
      <c r="AS19">
        <v>0.61609999999999998</v>
      </c>
      <c r="AT19">
        <v>11.8</v>
      </c>
      <c r="AU19">
        <v>0.45</v>
      </c>
      <c r="AV19">
        <v>0.3</v>
      </c>
      <c r="AW19">
        <v>0.1</v>
      </c>
      <c r="AX19">
        <v>0.2</v>
      </c>
      <c r="AY19">
        <v>0</v>
      </c>
      <c r="AZ19">
        <v>5.1857142857142859</v>
      </c>
      <c r="BA19">
        <v>2.4285714285714279</v>
      </c>
      <c r="BB19">
        <v>9.5238095238095233E-2</v>
      </c>
      <c r="BC19">
        <v>0.76190476190476186</v>
      </c>
      <c r="BD19">
        <v>1.714285714285714</v>
      </c>
      <c r="BE19">
        <v>4.9047619047619051</v>
      </c>
      <c r="BF19">
        <v>22.428571428571431</v>
      </c>
      <c r="BG19">
        <v>7.333333333333333</v>
      </c>
      <c r="BH19">
        <v>5.3692307692307688</v>
      </c>
      <c r="BI19">
        <v>2.4615384615384621</v>
      </c>
      <c r="BJ19">
        <v>0.23076923076923081</v>
      </c>
      <c r="BK19">
        <v>0.92307692307692313</v>
      </c>
      <c r="BL19">
        <v>1.615384615384615</v>
      </c>
      <c r="BM19">
        <v>3.615384615384615</v>
      </c>
      <c r="BN19">
        <v>23.15384615384615</v>
      </c>
      <c r="BO19">
        <v>7.5384615384615383</v>
      </c>
    </row>
    <row r="20" spans="1:67" x14ac:dyDescent="0.3">
      <c r="A20" t="s">
        <v>136</v>
      </c>
      <c r="B20" t="s">
        <v>134</v>
      </c>
      <c r="C20" t="s">
        <v>10</v>
      </c>
      <c r="D20" t="s">
        <v>186</v>
      </c>
      <c r="E20" t="s">
        <v>180</v>
      </c>
      <c r="F20">
        <v>38.35</v>
      </c>
      <c r="G20">
        <v>33.200000000000003</v>
      </c>
      <c r="H20">
        <v>4.8</v>
      </c>
      <c r="I20">
        <v>7.1</v>
      </c>
      <c r="J20">
        <v>4.3499999999999996</v>
      </c>
      <c r="K20">
        <v>1.45</v>
      </c>
      <c r="L20">
        <v>0.05</v>
      </c>
      <c r="M20">
        <v>1.25</v>
      </c>
      <c r="N20">
        <v>4.4000000000000004</v>
      </c>
      <c r="O20">
        <v>0.85</v>
      </c>
      <c r="P20">
        <v>0.15</v>
      </c>
      <c r="Q20">
        <v>3.9</v>
      </c>
      <c r="R20">
        <v>10.45</v>
      </c>
      <c r="S20">
        <v>0.20799999999999999</v>
      </c>
      <c r="T20">
        <v>0.30864999999999998</v>
      </c>
      <c r="U20">
        <v>0.36314999999999997</v>
      </c>
      <c r="V20">
        <v>0.67170000000000007</v>
      </c>
      <c r="W20">
        <v>12.4</v>
      </c>
      <c r="X20">
        <v>0.65</v>
      </c>
      <c r="Y20">
        <v>1.1000000000000001</v>
      </c>
      <c r="Z20">
        <v>0.05</v>
      </c>
      <c r="AA20">
        <v>0.1</v>
      </c>
      <c r="AB20">
        <v>0.05</v>
      </c>
      <c r="AC20">
        <v>37.200000000000003</v>
      </c>
      <c r="AD20">
        <v>35.049999999999997</v>
      </c>
      <c r="AE20">
        <v>4.55</v>
      </c>
      <c r="AF20">
        <v>8.85</v>
      </c>
      <c r="AG20">
        <v>5</v>
      </c>
      <c r="AH20">
        <v>2.5499999999999998</v>
      </c>
      <c r="AI20">
        <v>0.05</v>
      </c>
      <c r="AJ20">
        <v>1.25</v>
      </c>
      <c r="AK20">
        <v>4.25</v>
      </c>
      <c r="AL20">
        <v>0.7</v>
      </c>
      <c r="AM20">
        <v>0.15</v>
      </c>
      <c r="AN20">
        <v>1.85</v>
      </c>
      <c r="AO20">
        <v>9</v>
      </c>
      <c r="AP20">
        <v>0.24460000000000001</v>
      </c>
      <c r="AQ20">
        <v>0.28620000000000001</v>
      </c>
      <c r="AR20">
        <v>0.42015000000000002</v>
      </c>
      <c r="AS20">
        <v>0.70634999999999992</v>
      </c>
      <c r="AT20">
        <v>15.25</v>
      </c>
      <c r="AU20">
        <v>0.25</v>
      </c>
      <c r="AV20">
        <v>0.25</v>
      </c>
      <c r="AW20">
        <v>0</v>
      </c>
      <c r="AX20">
        <v>0.05</v>
      </c>
      <c r="AY20">
        <v>0</v>
      </c>
      <c r="AZ20">
        <v>5.1928571428571431</v>
      </c>
      <c r="BA20">
        <v>1.214285714285714</v>
      </c>
      <c r="BB20">
        <v>7.1428571428571425E-2</v>
      </c>
      <c r="BC20">
        <v>0.2857142857142857</v>
      </c>
      <c r="BD20">
        <v>0.5</v>
      </c>
      <c r="BE20">
        <v>4</v>
      </c>
      <c r="BF20">
        <v>20.357142857142861</v>
      </c>
      <c r="BG20">
        <v>4.7857142857142856</v>
      </c>
      <c r="BH20">
        <v>5.4090909090909092</v>
      </c>
      <c r="BI20">
        <v>2.2272727272727271</v>
      </c>
      <c r="BJ20">
        <v>0</v>
      </c>
      <c r="BK20">
        <v>0.68181818181818177</v>
      </c>
      <c r="BL20">
        <v>1.454545454545455</v>
      </c>
      <c r="BM20">
        <v>4.3181818181818183</v>
      </c>
      <c r="BN20">
        <v>23.13636363636364</v>
      </c>
      <c r="BO20">
        <v>7.1363636363636367</v>
      </c>
    </row>
    <row r="21" spans="1:67" x14ac:dyDescent="0.3">
      <c r="A21" t="s">
        <v>134</v>
      </c>
      <c r="B21" t="s">
        <v>136</v>
      </c>
      <c r="C21" t="s">
        <v>11</v>
      </c>
      <c r="D21" t="s">
        <v>180</v>
      </c>
      <c r="E21" t="s">
        <v>186</v>
      </c>
      <c r="F21">
        <v>38.1</v>
      </c>
      <c r="G21">
        <v>34.299999999999997</v>
      </c>
      <c r="H21">
        <v>4.8499999999999996</v>
      </c>
      <c r="I21">
        <v>8.35</v>
      </c>
      <c r="J21">
        <v>5.15</v>
      </c>
      <c r="K21">
        <v>1.85</v>
      </c>
      <c r="L21">
        <v>0.05</v>
      </c>
      <c r="M21">
        <v>1.3</v>
      </c>
      <c r="N21">
        <v>4.8</v>
      </c>
      <c r="O21">
        <v>1.1000000000000001</v>
      </c>
      <c r="P21">
        <v>0.25</v>
      </c>
      <c r="Q21">
        <v>3.2</v>
      </c>
      <c r="R21">
        <v>9.1</v>
      </c>
      <c r="S21">
        <v>0.23880000000000001</v>
      </c>
      <c r="T21">
        <v>0.30430000000000001</v>
      </c>
      <c r="U21">
        <v>0.40810000000000002</v>
      </c>
      <c r="V21">
        <v>0.71230000000000004</v>
      </c>
      <c r="W21">
        <v>14.2</v>
      </c>
      <c r="X21">
        <v>0.3</v>
      </c>
      <c r="Y21">
        <v>0.2</v>
      </c>
      <c r="Z21">
        <v>0.15</v>
      </c>
      <c r="AA21">
        <v>0.25</v>
      </c>
      <c r="AB21">
        <v>0.1</v>
      </c>
      <c r="AC21">
        <v>36.65</v>
      </c>
      <c r="AD21">
        <v>33.75</v>
      </c>
      <c r="AE21">
        <v>4.3499999999999996</v>
      </c>
      <c r="AF21">
        <v>8.35</v>
      </c>
      <c r="AG21">
        <v>5.2</v>
      </c>
      <c r="AH21">
        <v>1.35</v>
      </c>
      <c r="AI21">
        <v>0.2</v>
      </c>
      <c r="AJ21">
        <v>1.6</v>
      </c>
      <c r="AK21">
        <v>4.0999999999999996</v>
      </c>
      <c r="AL21">
        <v>0.65</v>
      </c>
      <c r="AM21">
        <v>0.2</v>
      </c>
      <c r="AN21">
        <v>2.4</v>
      </c>
      <c r="AO21">
        <v>8.1999999999999993</v>
      </c>
      <c r="AP21">
        <v>0.24329999999999999</v>
      </c>
      <c r="AQ21">
        <v>0.30035000000000001</v>
      </c>
      <c r="AR21">
        <v>0.43625000000000003</v>
      </c>
      <c r="AS21">
        <v>0.73655000000000004</v>
      </c>
      <c r="AT21">
        <v>14.9</v>
      </c>
      <c r="AU21">
        <v>0.65</v>
      </c>
      <c r="AV21">
        <v>0.35</v>
      </c>
      <c r="AW21">
        <v>0.1</v>
      </c>
      <c r="AX21">
        <v>0.05</v>
      </c>
      <c r="AY21">
        <v>0.05</v>
      </c>
      <c r="AZ21">
        <v>5.4090909090909092</v>
      </c>
      <c r="BA21">
        <v>2.2272727272727271</v>
      </c>
      <c r="BB21">
        <v>0</v>
      </c>
      <c r="BC21">
        <v>0.68181818181818177</v>
      </c>
      <c r="BD21">
        <v>1.454545454545455</v>
      </c>
      <c r="BE21">
        <v>4.3181818181818183</v>
      </c>
      <c r="BF21">
        <v>23.13636363636364</v>
      </c>
      <c r="BG21">
        <v>7.1363636363636367</v>
      </c>
      <c r="BH21">
        <v>5.1928571428571431</v>
      </c>
      <c r="BI21">
        <v>1.214285714285714</v>
      </c>
      <c r="BJ21">
        <v>7.1428571428571425E-2</v>
      </c>
      <c r="BK21">
        <v>0.2857142857142857</v>
      </c>
      <c r="BL21">
        <v>0.5</v>
      </c>
      <c r="BM21">
        <v>4</v>
      </c>
      <c r="BN21">
        <v>20.357142857142861</v>
      </c>
      <c r="BO21">
        <v>4.7857142857142856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9"/>
  <sheetViews>
    <sheetView workbookViewId="0">
      <selection activeCell="I2" sqref="I2:I9"/>
    </sheetView>
  </sheetViews>
  <sheetFormatPr defaultRowHeight="14.4" x14ac:dyDescent="0.3"/>
  <sheetData>
    <row r="1" spans="1:52" x14ac:dyDescent="0.3">
      <c r="A1" s="27" t="s">
        <v>49</v>
      </c>
      <c r="B1" s="27" t="s">
        <v>107</v>
      </c>
      <c r="C1" s="27" t="s">
        <v>125</v>
      </c>
      <c r="D1" s="27" t="s">
        <v>56</v>
      </c>
      <c r="E1" s="27" t="s">
        <v>143</v>
      </c>
      <c r="F1" s="27" t="s">
        <v>132</v>
      </c>
      <c r="G1" s="27" t="s">
        <v>66</v>
      </c>
      <c r="H1" s="27" t="s">
        <v>67</v>
      </c>
      <c r="I1" s="27" t="s">
        <v>50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72</v>
      </c>
      <c r="O1" s="27" t="s">
        <v>73</v>
      </c>
      <c r="P1" s="27" t="s">
        <v>74</v>
      </c>
      <c r="Q1" s="27" t="s">
        <v>75</v>
      </c>
      <c r="R1" s="27" t="s">
        <v>126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  <c r="X1" s="27" t="s">
        <v>63</v>
      </c>
      <c r="Y1" s="27" t="s">
        <v>81</v>
      </c>
      <c r="Z1" s="27" t="s">
        <v>82</v>
      </c>
      <c r="AA1" s="27" t="s">
        <v>83</v>
      </c>
      <c r="AB1" s="27" t="s">
        <v>64</v>
      </c>
      <c r="AC1" s="27" t="s">
        <v>84</v>
      </c>
      <c r="AD1" s="27" t="s">
        <v>85</v>
      </c>
      <c r="AE1" s="27" t="s">
        <v>86</v>
      </c>
      <c r="AF1" s="27" t="s">
        <v>51</v>
      </c>
      <c r="AG1" s="27" t="s">
        <v>87</v>
      </c>
      <c r="AH1" s="27" t="s">
        <v>88</v>
      </c>
      <c r="AI1" s="27" t="s">
        <v>89</v>
      </c>
      <c r="AJ1" s="27" t="s">
        <v>90</v>
      </c>
      <c r="AK1" s="27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7" t="s">
        <v>99</v>
      </c>
      <c r="AT1" s="27" t="s">
        <v>100</v>
      </c>
      <c r="AU1" s="27" t="s">
        <v>101</v>
      </c>
      <c r="AV1" s="27" t="s">
        <v>102</v>
      </c>
      <c r="AW1" s="27" t="s">
        <v>103</v>
      </c>
      <c r="AX1" s="27" t="s">
        <v>104</v>
      </c>
      <c r="AY1" s="27" t="s">
        <v>105</v>
      </c>
      <c r="AZ1" s="27" t="s">
        <v>106</v>
      </c>
    </row>
    <row r="2" spans="1:52" x14ac:dyDescent="0.3">
      <c r="A2" t="s">
        <v>154</v>
      </c>
      <c r="B2" t="s">
        <v>159</v>
      </c>
      <c r="C2" t="s">
        <v>10</v>
      </c>
      <c r="D2" t="s">
        <v>191</v>
      </c>
      <c r="E2" t="s">
        <v>192</v>
      </c>
      <c r="F2">
        <v>0</v>
      </c>
      <c r="G2">
        <v>32</v>
      </c>
      <c r="H2">
        <v>30</v>
      </c>
      <c r="I2">
        <v>1.333333333333333</v>
      </c>
      <c r="J2">
        <v>5</v>
      </c>
      <c r="K2">
        <v>4</v>
      </c>
      <c r="L2">
        <v>0.66666666666666663</v>
      </c>
      <c r="M2">
        <v>0.33333333333333331</v>
      </c>
      <c r="N2">
        <v>0</v>
      </c>
      <c r="O2">
        <v>1.333333333333333</v>
      </c>
      <c r="P2">
        <v>0.66666666666666663</v>
      </c>
      <c r="Q2">
        <v>0</v>
      </c>
      <c r="R2">
        <v>1</v>
      </c>
      <c r="S2">
        <v>8</v>
      </c>
      <c r="T2">
        <v>0.16766666666666671</v>
      </c>
      <c r="U2">
        <v>0.20066666666666669</v>
      </c>
      <c r="V2">
        <v>0.21333333333333329</v>
      </c>
      <c r="W2">
        <v>0.41399999999999998</v>
      </c>
      <c r="X2">
        <v>6.333333333333333</v>
      </c>
      <c r="Y2">
        <v>0.66666666666666663</v>
      </c>
      <c r="Z2">
        <v>0.33333333333333331</v>
      </c>
      <c r="AA2">
        <v>0.33333333333333331</v>
      </c>
      <c r="AB2">
        <v>0.33333333333333331</v>
      </c>
      <c r="AC2">
        <v>0</v>
      </c>
      <c r="AD2">
        <v>37.333333333333343</v>
      </c>
      <c r="AE2">
        <v>35</v>
      </c>
      <c r="AF2">
        <v>2.666666666666667</v>
      </c>
      <c r="AG2">
        <v>9.6666666666666661</v>
      </c>
      <c r="AH2">
        <v>7.333333333333333</v>
      </c>
      <c r="AI2">
        <v>2</v>
      </c>
      <c r="AJ2">
        <v>0</v>
      </c>
      <c r="AK2">
        <v>0.33333333333333331</v>
      </c>
      <c r="AL2">
        <v>2.333333333333333</v>
      </c>
      <c r="AM2">
        <v>0</v>
      </c>
      <c r="AN2">
        <v>1</v>
      </c>
      <c r="AO2">
        <v>1.333333333333333</v>
      </c>
      <c r="AP2">
        <v>7.666666666666667</v>
      </c>
      <c r="AQ2">
        <v>0.27666666666666673</v>
      </c>
      <c r="AR2">
        <v>0.32166666666666671</v>
      </c>
      <c r="AS2">
        <v>0.36433333333333329</v>
      </c>
      <c r="AT2">
        <v>0.68599999999999994</v>
      </c>
      <c r="AU2">
        <v>12.66666666666667</v>
      </c>
      <c r="AV2">
        <v>0.66666666666666663</v>
      </c>
      <c r="AW2">
        <v>1</v>
      </c>
      <c r="AX2">
        <v>0</v>
      </c>
      <c r="AY2">
        <v>0</v>
      </c>
      <c r="AZ2">
        <v>0</v>
      </c>
    </row>
    <row r="3" spans="1:52" x14ac:dyDescent="0.3">
      <c r="A3" t="s">
        <v>159</v>
      </c>
      <c r="B3" t="s">
        <v>154</v>
      </c>
      <c r="C3" t="s">
        <v>11</v>
      </c>
      <c r="D3" t="s">
        <v>192</v>
      </c>
      <c r="E3" t="s">
        <v>191</v>
      </c>
      <c r="F3">
        <v>0</v>
      </c>
      <c r="G3">
        <v>37.333333333333343</v>
      </c>
      <c r="H3">
        <v>35</v>
      </c>
      <c r="I3">
        <v>2.666666666666667</v>
      </c>
      <c r="J3">
        <v>9.6666666666666661</v>
      </c>
      <c r="K3">
        <v>7.333333333333333</v>
      </c>
      <c r="L3">
        <v>2</v>
      </c>
      <c r="M3">
        <v>0</v>
      </c>
      <c r="N3">
        <v>0.33333333333333331</v>
      </c>
      <c r="O3">
        <v>2.333333333333333</v>
      </c>
      <c r="P3">
        <v>0</v>
      </c>
      <c r="Q3">
        <v>1</v>
      </c>
      <c r="R3">
        <v>1.333333333333333</v>
      </c>
      <c r="S3">
        <v>7.666666666666667</v>
      </c>
      <c r="T3">
        <v>0.27666666666666673</v>
      </c>
      <c r="U3">
        <v>0.32166666666666671</v>
      </c>
      <c r="V3">
        <v>0.36433333333333329</v>
      </c>
      <c r="W3">
        <v>0.68599999999999994</v>
      </c>
      <c r="X3">
        <v>12.66666666666667</v>
      </c>
      <c r="Y3">
        <v>0.66666666666666663</v>
      </c>
      <c r="Z3">
        <v>1</v>
      </c>
      <c r="AA3">
        <v>0</v>
      </c>
      <c r="AB3">
        <v>0</v>
      </c>
      <c r="AC3">
        <v>0</v>
      </c>
      <c r="AD3">
        <v>32</v>
      </c>
      <c r="AE3">
        <v>30</v>
      </c>
      <c r="AF3">
        <v>1.333333333333333</v>
      </c>
      <c r="AG3">
        <v>5</v>
      </c>
      <c r="AH3">
        <v>4</v>
      </c>
      <c r="AI3">
        <v>0.66666666666666663</v>
      </c>
      <c r="AJ3">
        <v>0.33333333333333331</v>
      </c>
      <c r="AK3">
        <v>0</v>
      </c>
      <c r="AL3">
        <v>1.333333333333333</v>
      </c>
      <c r="AM3">
        <v>0.66666666666666663</v>
      </c>
      <c r="AN3">
        <v>0</v>
      </c>
      <c r="AO3">
        <v>1</v>
      </c>
      <c r="AP3">
        <v>8</v>
      </c>
      <c r="AQ3">
        <v>0.16766666666666671</v>
      </c>
      <c r="AR3">
        <v>0.20066666666666669</v>
      </c>
      <c r="AS3">
        <v>0.21333333333333329</v>
      </c>
      <c r="AT3">
        <v>0.41399999999999998</v>
      </c>
      <c r="AU3">
        <v>6.333333333333333</v>
      </c>
      <c r="AV3">
        <v>0.66666666666666663</v>
      </c>
      <c r="AW3">
        <v>0.33333333333333331</v>
      </c>
      <c r="AX3">
        <v>0.33333333333333331</v>
      </c>
      <c r="AY3">
        <v>0.33333333333333331</v>
      </c>
      <c r="AZ3">
        <v>0</v>
      </c>
    </row>
    <row r="4" spans="1:52" x14ac:dyDescent="0.3">
      <c r="A4" t="s">
        <v>158</v>
      </c>
      <c r="B4" t="s">
        <v>163</v>
      </c>
      <c r="C4" t="s">
        <v>10</v>
      </c>
      <c r="D4" t="s">
        <v>179</v>
      </c>
      <c r="E4" t="s">
        <v>178</v>
      </c>
      <c r="F4">
        <v>0</v>
      </c>
      <c r="G4">
        <v>35.75</v>
      </c>
      <c r="H4">
        <v>32.25</v>
      </c>
      <c r="I4">
        <v>4</v>
      </c>
      <c r="J4">
        <v>6.5</v>
      </c>
      <c r="K4">
        <v>4</v>
      </c>
      <c r="L4">
        <v>1.5</v>
      </c>
      <c r="M4">
        <v>0.25</v>
      </c>
      <c r="N4">
        <v>0.75</v>
      </c>
      <c r="O4">
        <v>3.75</v>
      </c>
      <c r="P4">
        <v>0.75</v>
      </c>
      <c r="Q4">
        <v>0</v>
      </c>
      <c r="R4">
        <v>2.5</v>
      </c>
      <c r="S4">
        <v>8</v>
      </c>
      <c r="T4">
        <v>0.20100000000000001</v>
      </c>
      <c r="U4">
        <v>0.25800000000000001</v>
      </c>
      <c r="V4">
        <v>0.32950000000000002</v>
      </c>
      <c r="W4">
        <v>0.58750000000000002</v>
      </c>
      <c r="X4">
        <v>10.75</v>
      </c>
      <c r="Y4">
        <v>0.25</v>
      </c>
      <c r="Z4">
        <v>0.25</v>
      </c>
      <c r="AA4">
        <v>0.25</v>
      </c>
      <c r="AB4">
        <v>0.5</v>
      </c>
      <c r="AC4">
        <v>0</v>
      </c>
      <c r="AD4">
        <v>38.25</v>
      </c>
      <c r="AE4">
        <v>35.75</v>
      </c>
      <c r="AF4">
        <v>4.75</v>
      </c>
      <c r="AG4">
        <v>9.5</v>
      </c>
      <c r="AH4">
        <v>6</v>
      </c>
      <c r="AI4">
        <v>2.5</v>
      </c>
      <c r="AJ4">
        <v>0.25</v>
      </c>
      <c r="AK4">
        <v>0.75</v>
      </c>
      <c r="AL4">
        <v>4.75</v>
      </c>
      <c r="AM4">
        <v>1.5</v>
      </c>
      <c r="AN4">
        <v>0.5</v>
      </c>
      <c r="AO4">
        <v>2</v>
      </c>
      <c r="AP4">
        <v>8.25</v>
      </c>
      <c r="AQ4">
        <v>0.26350000000000001</v>
      </c>
      <c r="AR4">
        <v>0.29925000000000002</v>
      </c>
      <c r="AS4">
        <v>0.41099999999999998</v>
      </c>
      <c r="AT4">
        <v>0.71025000000000005</v>
      </c>
      <c r="AU4">
        <v>14.75</v>
      </c>
      <c r="AV4">
        <v>0.25</v>
      </c>
      <c r="AW4">
        <v>0</v>
      </c>
      <c r="AX4">
        <v>0.25</v>
      </c>
      <c r="AY4">
        <v>0.25</v>
      </c>
      <c r="AZ4">
        <v>0</v>
      </c>
    </row>
    <row r="5" spans="1:52" x14ac:dyDescent="0.3">
      <c r="A5" t="s">
        <v>163</v>
      </c>
      <c r="B5" t="s">
        <v>158</v>
      </c>
      <c r="C5" t="s">
        <v>11</v>
      </c>
      <c r="D5" t="s">
        <v>178</v>
      </c>
      <c r="E5" t="s">
        <v>179</v>
      </c>
      <c r="F5">
        <v>0</v>
      </c>
      <c r="G5">
        <v>38.25</v>
      </c>
      <c r="H5">
        <v>35.75</v>
      </c>
      <c r="I5">
        <v>4.75</v>
      </c>
      <c r="J5">
        <v>9.5</v>
      </c>
      <c r="K5">
        <v>6</v>
      </c>
      <c r="L5">
        <v>2.5</v>
      </c>
      <c r="M5">
        <v>0.25</v>
      </c>
      <c r="N5">
        <v>0.75</v>
      </c>
      <c r="O5">
        <v>4.75</v>
      </c>
      <c r="P5">
        <v>1.5</v>
      </c>
      <c r="Q5">
        <v>0.5</v>
      </c>
      <c r="R5">
        <v>2</v>
      </c>
      <c r="S5">
        <v>8.25</v>
      </c>
      <c r="T5">
        <v>0.26350000000000001</v>
      </c>
      <c r="U5">
        <v>0.29925000000000002</v>
      </c>
      <c r="V5">
        <v>0.41099999999999998</v>
      </c>
      <c r="W5">
        <v>0.71025000000000005</v>
      </c>
      <c r="X5">
        <v>14.75</v>
      </c>
      <c r="Y5">
        <v>0.25</v>
      </c>
      <c r="Z5">
        <v>0</v>
      </c>
      <c r="AA5">
        <v>0.25</v>
      </c>
      <c r="AB5">
        <v>0.25</v>
      </c>
      <c r="AC5">
        <v>0</v>
      </c>
      <c r="AD5">
        <v>35.75</v>
      </c>
      <c r="AE5">
        <v>32.25</v>
      </c>
      <c r="AF5">
        <v>4</v>
      </c>
      <c r="AG5">
        <v>6.5</v>
      </c>
      <c r="AH5">
        <v>4</v>
      </c>
      <c r="AI5">
        <v>1.5</v>
      </c>
      <c r="AJ5">
        <v>0.25</v>
      </c>
      <c r="AK5">
        <v>0.75</v>
      </c>
      <c r="AL5">
        <v>3.75</v>
      </c>
      <c r="AM5">
        <v>0.75</v>
      </c>
      <c r="AN5">
        <v>0</v>
      </c>
      <c r="AO5">
        <v>2.5</v>
      </c>
      <c r="AP5">
        <v>8</v>
      </c>
      <c r="AQ5">
        <v>0.20100000000000001</v>
      </c>
      <c r="AR5">
        <v>0.25800000000000001</v>
      </c>
      <c r="AS5">
        <v>0.32950000000000002</v>
      </c>
      <c r="AT5">
        <v>0.58750000000000002</v>
      </c>
      <c r="AU5">
        <v>10.75</v>
      </c>
      <c r="AV5">
        <v>0.25</v>
      </c>
      <c r="AW5">
        <v>0.25</v>
      </c>
      <c r="AX5">
        <v>0.25</v>
      </c>
      <c r="AY5">
        <v>0.5</v>
      </c>
      <c r="AZ5">
        <v>0</v>
      </c>
    </row>
    <row r="6" spans="1:52" x14ac:dyDescent="0.3">
      <c r="A6" t="s">
        <v>152</v>
      </c>
      <c r="B6" t="s">
        <v>156</v>
      </c>
      <c r="C6" t="s">
        <v>10</v>
      </c>
      <c r="D6" t="s">
        <v>175</v>
      </c>
      <c r="E6" t="s">
        <v>177</v>
      </c>
      <c r="F6">
        <v>0</v>
      </c>
      <c r="G6">
        <v>35.666666666666657</v>
      </c>
      <c r="H6">
        <v>32</v>
      </c>
      <c r="I6">
        <v>3.333333333333333</v>
      </c>
      <c r="J6">
        <v>6</v>
      </c>
      <c r="K6">
        <v>4</v>
      </c>
      <c r="L6">
        <v>1.333333333333333</v>
      </c>
      <c r="M6">
        <v>0</v>
      </c>
      <c r="N6">
        <v>0.66666666666666663</v>
      </c>
      <c r="O6">
        <v>3</v>
      </c>
      <c r="P6">
        <v>1.333333333333333</v>
      </c>
      <c r="Q6">
        <v>0.33333333333333331</v>
      </c>
      <c r="R6">
        <v>3.666666666666667</v>
      </c>
      <c r="S6">
        <v>13.33333333333333</v>
      </c>
      <c r="T6">
        <v>0.188</v>
      </c>
      <c r="U6">
        <v>0.26566666666666672</v>
      </c>
      <c r="V6">
        <v>0.28899999999999998</v>
      </c>
      <c r="W6">
        <v>0.55466666666666664</v>
      </c>
      <c r="X6">
        <v>9.3333333333333339</v>
      </c>
      <c r="Y6">
        <v>0.66666666666666663</v>
      </c>
      <c r="Z6">
        <v>0</v>
      </c>
      <c r="AA6">
        <v>0</v>
      </c>
      <c r="AB6">
        <v>0</v>
      </c>
      <c r="AC6">
        <v>0</v>
      </c>
      <c r="AD6">
        <v>42.666666666666657</v>
      </c>
      <c r="AE6">
        <v>39</v>
      </c>
      <c r="AF6">
        <v>7.666666666666667</v>
      </c>
      <c r="AG6">
        <v>13</v>
      </c>
      <c r="AH6">
        <v>8</v>
      </c>
      <c r="AI6">
        <v>1.666666666666667</v>
      </c>
      <c r="AJ6">
        <v>0.33333333333333331</v>
      </c>
      <c r="AK6">
        <v>3</v>
      </c>
      <c r="AL6">
        <v>7</v>
      </c>
      <c r="AM6">
        <v>0.33333333333333331</v>
      </c>
      <c r="AN6">
        <v>0</v>
      </c>
      <c r="AO6">
        <v>3</v>
      </c>
      <c r="AP6">
        <v>7</v>
      </c>
      <c r="AQ6">
        <v>0.33100000000000002</v>
      </c>
      <c r="AR6">
        <v>0.38700000000000001</v>
      </c>
      <c r="AS6">
        <v>0.62333333333333341</v>
      </c>
      <c r="AT6">
        <v>1.0103333333333331</v>
      </c>
      <c r="AU6">
        <v>24.333333333333329</v>
      </c>
      <c r="AV6">
        <v>1.666666666666667</v>
      </c>
      <c r="AW6">
        <v>0.66666666666666663</v>
      </c>
      <c r="AX6">
        <v>0</v>
      </c>
      <c r="AY6">
        <v>0</v>
      </c>
      <c r="AZ6">
        <v>0.66666666666666663</v>
      </c>
    </row>
    <row r="7" spans="1:52" x14ac:dyDescent="0.3">
      <c r="A7" t="s">
        <v>156</v>
      </c>
      <c r="B7" t="s">
        <v>152</v>
      </c>
      <c r="C7" t="s">
        <v>11</v>
      </c>
      <c r="D7" t="s">
        <v>177</v>
      </c>
      <c r="E7" t="s">
        <v>175</v>
      </c>
      <c r="F7">
        <v>0</v>
      </c>
      <c r="G7">
        <v>42.666666666666657</v>
      </c>
      <c r="H7">
        <v>39</v>
      </c>
      <c r="I7">
        <v>7.666666666666667</v>
      </c>
      <c r="J7">
        <v>13</v>
      </c>
      <c r="K7">
        <v>8</v>
      </c>
      <c r="L7">
        <v>1.666666666666667</v>
      </c>
      <c r="M7">
        <v>0.33333333333333331</v>
      </c>
      <c r="N7">
        <v>3</v>
      </c>
      <c r="O7">
        <v>7</v>
      </c>
      <c r="P7">
        <v>0.33333333333333331</v>
      </c>
      <c r="Q7">
        <v>0</v>
      </c>
      <c r="R7">
        <v>3</v>
      </c>
      <c r="S7">
        <v>7</v>
      </c>
      <c r="T7">
        <v>0.33100000000000002</v>
      </c>
      <c r="U7">
        <v>0.38700000000000001</v>
      </c>
      <c r="V7">
        <v>0.62333333333333341</v>
      </c>
      <c r="W7">
        <v>1.0103333333333331</v>
      </c>
      <c r="X7">
        <v>24.333333333333329</v>
      </c>
      <c r="Y7">
        <v>1.666666666666667</v>
      </c>
      <c r="Z7">
        <v>0.66666666666666663</v>
      </c>
      <c r="AA7">
        <v>0</v>
      </c>
      <c r="AB7">
        <v>0</v>
      </c>
      <c r="AC7">
        <v>0.66666666666666663</v>
      </c>
      <c r="AD7">
        <v>35.666666666666657</v>
      </c>
      <c r="AE7">
        <v>32</v>
      </c>
      <c r="AF7">
        <v>3.333333333333333</v>
      </c>
      <c r="AG7">
        <v>6</v>
      </c>
      <c r="AH7">
        <v>4</v>
      </c>
      <c r="AI7">
        <v>1.333333333333333</v>
      </c>
      <c r="AJ7">
        <v>0</v>
      </c>
      <c r="AK7">
        <v>0.66666666666666663</v>
      </c>
      <c r="AL7">
        <v>3</v>
      </c>
      <c r="AM7">
        <v>1.333333333333333</v>
      </c>
      <c r="AN7">
        <v>0.33333333333333331</v>
      </c>
      <c r="AO7">
        <v>3.666666666666667</v>
      </c>
      <c r="AP7">
        <v>13.33333333333333</v>
      </c>
      <c r="AQ7">
        <v>0.188</v>
      </c>
      <c r="AR7">
        <v>0.26566666666666672</v>
      </c>
      <c r="AS7">
        <v>0.28899999999999998</v>
      </c>
      <c r="AT7">
        <v>0.55466666666666664</v>
      </c>
      <c r="AU7">
        <v>9.3333333333333339</v>
      </c>
      <c r="AV7">
        <v>0.66666666666666663</v>
      </c>
      <c r="AW7">
        <v>0</v>
      </c>
      <c r="AX7">
        <v>0</v>
      </c>
      <c r="AY7">
        <v>0</v>
      </c>
      <c r="AZ7">
        <v>0</v>
      </c>
    </row>
    <row r="8" spans="1:52" x14ac:dyDescent="0.3">
      <c r="A8" t="s">
        <v>164</v>
      </c>
      <c r="B8" t="s">
        <v>167</v>
      </c>
      <c r="C8" t="s">
        <v>10</v>
      </c>
      <c r="D8" t="s">
        <v>188</v>
      </c>
      <c r="E8" t="s">
        <v>183</v>
      </c>
      <c r="F8">
        <v>0</v>
      </c>
      <c r="G8">
        <v>37.666666666666657</v>
      </c>
      <c r="H8">
        <v>32.333333333333343</v>
      </c>
      <c r="I8">
        <v>3.333333333333333</v>
      </c>
      <c r="J8">
        <v>6</v>
      </c>
      <c r="K8">
        <v>2.666666666666667</v>
      </c>
      <c r="L8">
        <v>2</v>
      </c>
      <c r="M8">
        <v>0.33333333333333331</v>
      </c>
      <c r="N8">
        <v>1</v>
      </c>
      <c r="O8">
        <v>3.333333333333333</v>
      </c>
      <c r="P8">
        <v>1</v>
      </c>
      <c r="Q8">
        <v>0.66666666666666663</v>
      </c>
      <c r="R8">
        <v>4</v>
      </c>
      <c r="S8">
        <v>9.3333333333333339</v>
      </c>
      <c r="T8">
        <v>0.185</v>
      </c>
      <c r="U8">
        <v>0.27866666666666667</v>
      </c>
      <c r="V8">
        <v>0.35033333333333327</v>
      </c>
      <c r="W8">
        <v>0.63</v>
      </c>
      <c r="X8">
        <v>11.66666666666667</v>
      </c>
      <c r="Y8">
        <v>0.66666666666666663</v>
      </c>
      <c r="Z8">
        <v>0.66666666666666663</v>
      </c>
      <c r="AA8">
        <v>0.33333333333333331</v>
      </c>
      <c r="AB8">
        <v>0.33333333333333331</v>
      </c>
      <c r="AC8">
        <v>0.66666666666666663</v>
      </c>
      <c r="AD8">
        <v>39.333333333333343</v>
      </c>
      <c r="AE8">
        <v>36</v>
      </c>
      <c r="AF8">
        <v>3.666666666666667</v>
      </c>
      <c r="AG8">
        <v>7.333333333333333</v>
      </c>
      <c r="AH8">
        <v>4</v>
      </c>
      <c r="AI8">
        <v>2.333333333333333</v>
      </c>
      <c r="AJ8">
        <v>0.33333333333333331</v>
      </c>
      <c r="AK8">
        <v>0.66666666666666663</v>
      </c>
      <c r="AL8">
        <v>3.333333333333333</v>
      </c>
      <c r="AM8">
        <v>1</v>
      </c>
      <c r="AN8">
        <v>0</v>
      </c>
      <c r="AO8">
        <v>2.333333333333333</v>
      </c>
      <c r="AP8">
        <v>11.66666666666667</v>
      </c>
      <c r="AQ8">
        <v>0.19766666666666671</v>
      </c>
      <c r="AR8">
        <v>0.25366666666666671</v>
      </c>
      <c r="AS8">
        <v>0.33100000000000002</v>
      </c>
      <c r="AT8">
        <v>0.58433333333333337</v>
      </c>
      <c r="AU8">
        <v>12.33333333333333</v>
      </c>
      <c r="AV8">
        <v>1</v>
      </c>
      <c r="AW8">
        <v>0.33333333333333331</v>
      </c>
      <c r="AX8">
        <v>0.33333333333333331</v>
      </c>
      <c r="AY8">
        <v>0.33333333333333331</v>
      </c>
      <c r="AZ8">
        <v>0.66666666666666663</v>
      </c>
    </row>
    <row r="9" spans="1:52" x14ac:dyDescent="0.3">
      <c r="A9" t="s">
        <v>167</v>
      </c>
      <c r="B9" t="s">
        <v>164</v>
      </c>
      <c r="C9" t="s">
        <v>11</v>
      </c>
      <c r="D9" t="s">
        <v>183</v>
      </c>
      <c r="E9" t="s">
        <v>188</v>
      </c>
      <c r="F9">
        <v>0</v>
      </c>
      <c r="G9">
        <v>39.333333333333343</v>
      </c>
      <c r="H9">
        <v>36</v>
      </c>
      <c r="I9">
        <v>3.666666666666667</v>
      </c>
      <c r="J9">
        <v>7.333333333333333</v>
      </c>
      <c r="K9">
        <v>4</v>
      </c>
      <c r="L9">
        <v>2.333333333333333</v>
      </c>
      <c r="M9">
        <v>0.33333333333333331</v>
      </c>
      <c r="N9">
        <v>0.66666666666666663</v>
      </c>
      <c r="O9">
        <v>3.333333333333333</v>
      </c>
      <c r="P9">
        <v>1</v>
      </c>
      <c r="Q9">
        <v>0</v>
      </c>
      <c r="R9">
        <v>2.333333333333333</v>
      </c>
      <c r="S9">
        <v>11.66666666666667</v>
      </c>
      <c r="T9">
        <v>0.19766666666666671</v>
      </c>
      <c r="U9">
        <v>0.25366666666666671</v>
      </c>
      <c r="V9">
        <v>0.33100000000000002</v>
      </c>
      <c r="W9">
        <v>0.58433333333333337</v>
      </c>
      <c r="X9">
        <v>12.33333333333333</v>
      </c>
      <c r="Y9">
        <v>1</v>
      </c>
      <c r="Z9">
        <v>0.33333333333333331</v>
      </c>
      <c r="AA9">
        <v>0.33333333333333331</v>
      </c>
      <c r="AB9">
        <v>0.33333333333333331</v>
      </c>
      <c r="AC9">
        <v>0.66666666666666663</v>
      </c>
      <c r="AD9">
        <v>37.666666666666657</v>
      </c>
      <c r="AE9">
        <v>32.333333333333343</v>
      </c>
      <c r="AF9">
        <v>3.333333333333333</v>
      </c>
      <c r="AG9">
        <v>6</v>
      </c>
      <c r="AH9">
        <v>2.666666666666667</v>
      </c>
      <c r="AI9">
        <v>2</v>
      </c>
      <c r="AJ9">
        <v>0.33333333333333331</v>
      </c>
      <c r="AK9">
        <v>1</v>
      </c>
      <c r="AL9">
        <v>3.333333333333333</v>
      </c>
      <c r="AM9">
        <v>1</v>
      </c>
      <c r="AN9">
        <v>0.66666666666666663</v>
      </c>
      <c r="AO9">
        <v>4</v>
      </c>
      <c r="AP9">
        <v>9.3333333333333339</v>
      </c>
      <c r="AQ9">
        <v>0.185</v>
      </c>
      <c r="AR9">
        <v>0.27866666666666667</v>
      </c>
      <c r="AS9">
        <v>0.35033333333333327</v>
      </c>
      <c r="AT9">
        <v>0.63</v>
      </c>
      <c r="AU9">
        <v>11.66666666666667</v>
      </c>
      <c r="AV9">
        <v>0.66666666666666663</v>
      </c>
      <c r="AW9">
        <v>0.66666666666666663</v>
      </c>
      <c r="AX9">
        <v>0.33333333333333331</v>
      </c>
      <c r="AY9">
        <v>0.33333333333333331</v>
      </c>
      <c r="AZ9"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20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133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173</v>
      </c>
      <c r="B2" t="s">
        <v>154</v>
      </c>
      <c r="R2" s="12">
        <f t="shared" ref="R2:R17" si="0">MIN(C2,F2,I2,L2,O2)</f>
        <v>0</v>
      </c>
    </row>
    <row r="3" spans="1:18" x14ac:dyDescent="0.3">
      <c r="A3" t="s">
        <v>174</v>
      </c>
      <c r="B3" t="s">
        <v>153</v>
      </c>
      <c r="C3">
        <v>3.5</v>
      </c>
      <c r="D3">
        <v>130</v>
      </c>
      <c r="E3">
        <v>-170</v>
      </c>
      <c r="F3">
        <v>4.5</v>
      </c>
      <c r="G3">
        <v>-174</v>
      </c>
      <c r="H3">
        <v>136</v>
      </c>
      <c r="I3">
        <v>3.5</v>
      </c>
      <c r="J3">
        <v>125</v>
      </c>
      <c r="K3">
        <v>-165</v>
      </c>
      <c r="L3">
        <v>4.5</v>
      </c>
      <c r="M3">
        <v>110</v>
      </c>
      <c r="N3">
        <v>148</v>
      </c>
      <c r="R3" s="12">
        <f t="shared" si="0"/>
        <v>3.5</v>
      </c>
    </row>
    <row r="4" spans="1:18" x14ac:dyDescent="0.3">
      <c r="A4" t="s">
        <v>175</v>
      </c>
      <c r="B4" t="s">
        <v>152</v>
      </c>
      <c r="C4">
        <v>4.5</v>
      </c>
      <c r="D4">
        <v>100</v>
      </c>
      <c r="E4">
        <v>-130</v>
      </c>
      <c r="F4">
        <v>4.5</v>
      </c>
      <c r="G4">
        <v>-104</v>
      </c>
      <c r="H4">
        <v>-122</v>
      </c>
      <c r="I4">
        <v>4.5</v>
      </c>
      <c r="J4">
        <v>100</v>
      </c>
      <c r="K4">
        <v>-135</v>
      </c>
      <c r="L4">
        <v>4.5</v>
      </c>
      <c r="M4">
        <v>-105</v>
      </c>
      <c r="N4">
        <v>-130</v>
      </c>
      <c r="R4" s="12">
        <f t="shared" si="0"/>
        <v>4.5</v>
      </c>
    </row>
    <row r="5" spans="1:18" x14ac:dyDescent="0.3">
      <c r="A5" t="s">
        <v>176</v>
      </c>
      <c r="B5" t="s">
        <v>165</v>
      </c>
      <c r="C5">
        <v>3.5</v>
      </c>
      <c r="D5">
        <v>130</v>
      </c>
      <c r="E5">
        <v>-170</v>
      </c>
      <c r="F5">
        <v>4.5</v>
      </c>
      <c r="G5">
        <v>-156</v>
      </c>
      <c r="H5">
        <v>122</v>
      </c>
      <c r="I5" t="s">
        <v>122</v>
      </c>
      <c r="J5" t="s">
        <v>122</v>
      </c>
      <c r="K5" t="s">
        <v>122</v>
      </c>
      <c r="L5">
        <v>4.5</v>
      </c>
      <c r="M5">
        <v>128</v>
      </c>
      <c r="N5">
        <v>128</v>
      </c>
      <c r="R5" s="12">
        <f t="shared" si="0"/>
        <v>3.5</v>
      </c>
    </row>
    <row r="6" spans="1:18" x14ac:dyDescent="0.3">
      <c r="A6" t="s">
        <v>173</v>
      </c>
      <c r="B6" t="s">
        <v>155</v>
      </c>
      <c r="R6" s="12">
        <f t="shared" si="0"/>
        <v>0</v>
      </c>
    </row>
    <row r="7" spans="1:18" x14ac:dyDescent="0.3">
      <c r="A7" t="s">
        <v>177</v>
      </c>
      <c r="B7" t="s">
        <v>156</v>
      </c>
      <c r="C7">
        <v>7.5</v>
      </c>
      <c r="D7">
        <v>-150</v>
      </c>
      <c r="E7">
        <v>110</v>
      </c>
      <c r="F7">
        <v>7.5</v>
      </c>
      <c r="G7">
        <v>-148</v>
      </c>
      <c r="H7">
        <v>116</v>
      </c>
      <c r="I7">
        <v>7.5</v>
      </c>
      <c r="J7">
        <v>-155</v>
      </c>
      <c r="K7">
        <v>120</v>
      </c>
      <c r="L7">
        <v>7.5</v>
      </c>
      <c r="M7">
        <v>130</v>
      </c>
      <c r="N7">
        <v>104</v>
      </c>
      <c r="R7" s="12">
        <f t="shared" si="0"/>
        <v>7.5</v>
      </c>
    </row>
    <row r="8" spans="1:18" x14ac:dyDescent="0.3">
      <c r="A8" t="s">
        <v>178</v>
      </c>
      <c r="B8" t="s">
        <v>157</v>
      </c>
      <c r="C8">
        <v>5.5</v>
      </c>
      <c r="D8">
        <v>-130</v>
      </c>
      <c r="E8">
        <v>100</v>
      </c>
      <c r="F8">
        <v>5.5</v>
      </c>
      <c r="G8">
        <v>-140</v>
      </c>
      <c r="H8">
        <v>110</v>
      </c>
      <c r="I8">
        <v>5.5</v>
      </c>
      <c r="J8">
        <v>-130</v>
      </c>
      <c r="K8">
        <v>100</v>
      </c>
      <c r="L8">
        <v>5.5</v>
      </c>
      <c r="M8">
        <v>138</v>
      </c>
      <c r="N8">
        <v>114</v>
      </c>
      <c r="R8" s="12">
        <f t="shared" si="0"/>
        <v>5.5</v>
      </c>
    </row>
    <row r="9" spans="1:18" x14ac:dyDescent="0.3">
      <c r="A9" t="s">
        <v>179</v>
      </c>
      <c r="B9" t="s">
        <v>158</v>
      </c>
      <c r="C9">
        <v>2.5</v>
      </c>
      <c r="D9">
        <v>125</v>
      </c>
      <c r="E9">
        <v>-160</v>
      </c>
      <c r="F9">
        <v>2.5</v>
      </c>
      <c r="G9">
        <v>122</v>
      </c>
      <c r="H9">
        <v>-156</v>
      </c>
      <c r="I9">
        <v>2.5</v>
      </c>
      <c r="J9">
        <v>125</v>
      </c>
      <c r="K9">
        <v>-160</v>
      </c>
      <c r="L9">
        <v>3.5</v>
      </c>
      <c r="M9">
        <v>-245</v>
      </c>
      <c r="N9">
        <v>170</v>
      </c>
      <c r="R9" s="12">
        <f t="shared" si="0"/>
        <v>2.5</v>
      </c>
    </row>
    <row r="10" spans="1:18" x14ac:dyDescent="0.3">
      <c r="A10" t="s">
        <v>180</v>
      </c>
      <c r="B10" t="s">
        <v>134</v>
      </c>
      <c r="C10">
        <v>5.5</v>
      </c>
      <c r="D10">
        <v>-135</v>
      </c>
      <c r="E10">
        <v>100</v>
      </c>
      <c r="F10">
        <v>5.5</v>
      </c>
      <c r="G10">
        <v>-140</v>
      </c>
      <c r="H10">
        <v>110</v>
      </c>
      <c r="I10">
        <v>5.5</v>
      </c>
      <c r="J10">
        <v>-145</v>
      </c>
      <c r="K10">
        <v>110</v>
      </c>
      <c r="L10">
        <v>5.5</v>
      </c>
      <c r="M10">
        <v>-124</v>
      </c>
      <c r="N10">
        <v>-110</v>
      </c>
      <c r="R10" s="12">
        <f t="shared" si="0"/>
        <v>5.5</v>
      </c>
    </row>
    <row r="11" spans="1:18" x14ac:dyDescent="0.3">
      <c r="A11" t="s">
        <v>181</v>
      </c>
      <c r="B11" t="s">
        <v>36</v>
      </c>
      <c r="C11">
        <v>3.5</v>
      </c>
      <c r="D11">
        <v>-115</v>
      </c>
      <c r="E11">
        <v>-110</v>
      </c>
      <c r="F11">
        <v>3.5</v>
      </c>
      <c r="G11">
        <v>-111</v>
      </c>
      <c r="H11">
        <v>-115</v>
      </c>
      <c r="I11">
        <v>3.5</v>
      </c>
      <c r="J11">
        <v>-115</v>
      </c>
      <c r="K11">
        <v>-115</v>
      </c>
      <c r="L11">
        <v>3.5</v>
      </c>
      <c r="M11">
        <v>-114</v>
      </c>
      <c r="N11">
        <v>-118</v>
      </c>
      <c r="R11" s="12">
        <f t="shared" si="0"/>
        <v>3.5</v>
      </c>
    </row>
    <row r="12" spans="1:18" x14ac:dyDescent="0.3">
      <c r="A12" t="s">
        <v>182</v>
      </c>
      <c r="B12" t="s">
        <v>135</v>
      </c>
      <c r="C12">
        <v>4.5</v>
      </c>
      <c r="D12">
        <v>135</v>
      </c>
      <c r="E12">
        <v>-180</v>
      </c>
      <c r="F12">
        <v>4.5</v>
      </c>
      <c r="G12">
        <v>128</v>
      </c>
      <c r="H12">
        <v>-164</v>
      </c>
      <c r="I12">
        <v>4.5</v>
      </c>
      <c r="J12">
        <v>130</v>
      </c>
      <c r="K12">
        <v>-165</v>
      </c>
      <c r="L12">
        <v>5.5</v>
      </c>
      <c r="M12">
        <v>125</v>
      </c>
      <c r="N12">
        <v>123</v>
      </c>
      <c r="R12" s="12">
        <f t="shared" si="0"/>
        <v>4.5</v>
      </c>
    </row>
    <row r="13" spans="1:18" x14ac:dyDescent="0.3">
      <c r="A13" t="s">
        <v>183</v>
      </c>
      <c r="B13" t="s">
        <v>167</v>
      </c>
      <c r="C13">
        <v>5.5</v>
      </c>
      <c r="D13">
        <v>-120</v>
      </c>
      <c r="E13">
        <v>-110</v>
      </c>
      <c r="F13">
        <v>5.5</v>
      </c>
      <c r="G13">
        <v>-116</v>
      </c>
      <c r="H13">
        <v>-110</v>
      </c>
      <c r="I13">
        <v>5.5</v>
      </c>
      <c r="J13">
        <v>-120</v>
      </c>
      <c r="K13">
        <v>-110</v>
      </c>
      <c r="L13">
        <v>5.5</v>
      </c>
      <c r="M13">
        <v>-129</v>
      </c>
      <c r="N13">
        <v>-106</v>
      </c>
      <c r="R13" s="12">
        <f t="shared" si="0"/>
        <v>5.5</v>
      </c>
    </row>
    <row r="14" spans="1:18" x14ac:dyDescent="0.3">
      <c r="A14" t="s">
        <v>184</v>
      </c>
      <c r="B14" t="s">
        <v>160</v>
      </c>
      <c r="C14" t="s">
        <v>122</v>
      </c>
      <c r="D14" t="s">
        <v>122</v>
      </c>
      <c r="E14" t="s">
        <v>122</v>
      </c>
      <c r="F14">
        <v>3.5</v>
      </c>
      <c r="G14">
        <v>114</v>
      </c>
      <c r="H14">
        <v>-146</v>
      </c>
      <c r="I14">
        <v>3.5</v>
      </c>
      <c r="J14">
        <v>125</v>
      </c>
      <c r="K14">
        <v>-160</v>
      </c>
      <c r="L14">
        <v>4.5</v>
      </c>
      <c r="M14">
        <v>123</v>
      </c>
      <c r="N14">
        <v>130</v>
      </c>
      <c r="R14" s="12">
        <f t="shared" si="0"/>
        <v>3.5</v>
      </c>
    </row>
    <row r="15" spans="1:18" x14ac:dyDescent="0.3">
      <c r="A15" t="s">
        <v>185</v>
      </c>
      <c r="B15" t="s">
        <v>161</v>
      </c>
      <c r="C15">
        <v>6.5</v>
      </c>
      <c r="D15">
        <v>105</v>
      </c>
      <c r="E15">
        <v>-135</v>
      </c>
      <c r="F15">
        <v>6.5</v>
      </c>
      <c r="G15">
        <v>120</v>
      </c>
      <c r="H15">
        <v>-152</v>
      </c>
      <c r="I15">
        <v>6.5</v>
      </c>
      <c r="J15">
        <v>115</v>
      </c>
      <c r="K15">
        <v>-150</v>
      </c>
      <c r="L15">
        <v>7.5</v>
      </c>
      <c r="M15">
        <v>110</v>
      </c>
      <c r="N15">
        <v>130</v>
      </c>
      <c r="R15" s="12">
        <f t="shared" si="0"/>
        <v>6.5</v>
      </c>
    </row>
    <row r="16" spans="1:18" x14ac:dyDescent="0.3">
      <c r="A16" t="s">
        <v>186</v>
      </c>
      <c r="B16" t="s">
        <v>136</v>
      </c>
      <c r="C16">
        <v>4.5</v>
      </c>
      <c r="D16">
        <v>-140</v>
      </c>
      <c r="E16">
        <v>105</v>
      </c>
      <c r="F16">
        <v>4.5</v>
      </c>
      <c r="G16">
        <v>-146</v>
      </c>
      <c r="H16">
        <v>114</v>
      </c>
      <c r="I16">
        <v>4.5</v>
      </c>
      <c r="J16">
        <v>-150</v>
      </c>
      <c r="K16">
        <v>115</v>
      </c>
      <c r="L16">
        <v>4.5</v>
      </c>
      <c r="M16">
        <v>140</v>
      </c>
      <c r="N16">
        <v>115</v>
      </c>
      <c r="R16" s="12">
        <f t="shared" si="0"/>
        <v>4.5</v>
      </c>
    </row>
    <row r="17" spans="1:18" x14ac:dyDescent="0.3">
      <c r="A17" t="s">
        <v>187</v>
      </c>
      <c r="B17" t="s">
        <v>64</v>
      </c>
      <c r="C17">
        <v>4.5</v>
      </c>
      <c r="D17">
        <v>130</v>
      </c>
      <c r="E17">
        <v>-170</v>
      </c>
      <c r="F17">
        <v>5.5</v>
      </c>
      <c r="G17">
        <v>-164</v>
      </c>
      <c r="H17">
        <v>128</v>
      </c>
      <c r="I17">
        <v>4.5</v>
      </c>
      <c r="J17">
        <v>115</v>
      </c>
      <c r="K17">
        <v>-155</v>
      </c>
      <c r="L17">
        <v>5.5</v>
      </c>
      <c r="M17">
        <v>115</v>
      </c>
      <c r="N17">
        <v>133</v>
      </c>
      <c r="R17" s="12">
        <f t="shared" si="0"/>
        <v>4.5</v>
      </c>
    </row>
    <row r="18" spans="1:18" x14ac:dyDescent="0.3">
      <c r="A18" t="s">
        <v>188</v>
      </c>
      <c r="B18" t="s">
        <v>63</v>
      </c>
      <c r="C18">
        <v>6.5</v>
      </c>
      <c r="D18">
        <v>-120</v>
      </c>
      <c r="E18">
        <v>-110</v>
      </c>
      <c r="F18">
        <v>6.5</v>
      </c>
      <c r="G18">
        <v>-120</v>
      </c>
      <c r="H18">
        <v>-106</v>
      </c>
      <c r="I18">
        <v>6.5</v>
      </c>
      <c r="J18">
        <v>-125</v>
      </c>
      <c r="K18">
        <v>-105</v>
      </c>
      <c r="L18">
        <v>6.5</v>
      </c>
      <c r="M18">
        <v>-139</v>
      </c>
      <c r="N18">
        <v>102</v>
      </c>
      <c r="R18" s="12">
        <f t="shared" ref="R18:R31" si="1">MIN(C18,F18,I18,L18,O18)</f>
        <v>6.5</v>
      </c>
    </row>
    <row r="19" spans="1:18" x14ac:dyDescent="0.3">
      <c r="A19" t="s">
        <v>189</v>
      </c>
      <c r="B19" t="s">
        <v>137</v>
      </c>
      <c r="C19">
        <v>5.5</v>
      </c>
      <c r="D19">
        <v>-155</v>
      </c>
      <c r="E19">
        <v>120</v>
      </c>
      <c r="F19">
        <v>4.5</v>
      </c>
      <c r="G19">
        <v>128</v>
      </c>
      <c r="H19">
        <v>-164</v>
      </c>
      <c r="I19">
        <v>5.5</v>
      </c>
      <c r="J19">
        <v>-155</v>
      </c>
      <c r="K19">
        <v>120</v>
      </c>
      <c r="L19" t="s">
        <v>122</v>
      </c>
      <c r="M19" t="s">
        <v>122</v>
      </c>
      <c r="N19" t="s">
        <v>122</v>
      </c>
      <c r="R19" s="12">
        <f t="shared" si="1"/>
        <v>4.5</v>
      </c>
    </row>
    <row r="20" spans="1:18" x14ac:dyDescent="0.3">
      <c r="A20" t="s">
        <v>190</v>
      </c>
      <c r="B20" t="s">
        <v>162</v>
      </c>
      <c r="C20">
        <v>5.5</v>
      </c>
      <c r="D20">
        <v>110</v>
      </c>
      <c r="E20">
        <v>-145</v>
      </c>
      <c r="F20">
        <v>6.5</v>
      </c>
      <c r="G20">
        <v>-144</v>
      </c>
      <c r="H20">
        <v>112</v>
      </c>
      <c r="I20">
        <v>5.5</v>
      </c>
      <c r="J20">
        <v>110</v>
      </c>
      <c r="K20">
        <v>-150</v>
      </c>
      <c r="L20">
        <v>6.5</v>
      </c>
      <c r="M20">
        <v>112</v>
      </c>
      <c r="N20">
        <v>135</v>
      </c>
      <c r="R20" s="12">
        <f t="shared" si="1"/>
        <v>5.5</v>
      </c>
    </row>
    <row r="21" spans="1:18" x14ac:dyDescent="0.3">
      <c r="R21" s="12">
        <f t="shared" si="1"/>
        <v>0</v>
      </c>
    </row>
    <row r="22" spans="1:18" x14ac:dyDescent="0.3">
      <c r="R22" s="12">
        <f t="shared" si="1"/>
        <v>0</v>
      </c>
    </row>
    <row r="23" spans="1:18" x14ac:dyDescent="0.3">
      <c r="R23" s="12">
        <f t="shared" si="1"/>
        <v>0</v>
      </c>
    </row>
    <row r="24" spans="1:18" x14ac:dyDescent="0.3">
      <c r="R24" s="12">
        <f t="shared" si="1"/>
        <v>0</v>
      </c>
    </row>
    <row r="25" spans="1:18" x14ac:dyDescent="0.3">
      <c r="R25" s="12">
        <f t="shared" si="1"/>
        <v>0</v>
      </c>
    </row>
    <row r="26" spans="1:18" x14ac:dyDescent="0.3">
      <c r="R26" s="12">
        <f t="shared" si="1"/>
        <v>0</v>
      </c>
    </row>
    <row r="27" spans="1:18" x14ac:dyDescent="0.3">
      <c r="R27" s="12">
        <f t="shared" si="1"/>
        <v>0</v>
      </c>
    </row>
    <row r="28" spans="1:18" x14ac:dyDescent="0.3">
      <c r="R28" s="12">
        <f t="shared" si="1"/>
        <v>0</v>
      </c>
    </row>
    <row r="29" spans="1:18" x14ac:dyDescent="0.3">
      <c r="R29" s="12">
        <f t="shared" si="1"/>
        <v>0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5</v>
      </c>
      <c r="B2" s="1">
        <v>6.54</v>
      </c>
      <c r="C2" s="1">
        <v>4.0599999999999996</v>
      </c>
      <c r="D2" s="1">
        <v>5.86</v>
      </c>
      <c r="F2" s="1"/>
      <c r="G2" s="1"/>
      <c r="H2" s="1"/>
    </row>
    <row r="3" spans="1:8" ht="15" thickBot="1" x14ac:dyDescent="0.35">
      <c r="A3" s="1">
        <v>15</v>
      </c>
      <c r="B3" s="1">
        <v>4</v>
      </c>
      <c r="C3" s="1">
        <v>5.0999999999999996</v>
      </c>
      <c r="D3" s="1">
        <v>4.3600000000000003</v>
      </c>
      <c r="F3" s="1"/>
      <c r="G3" s="1"/>
      <c r="H3" s="1"/>
    </row>
    <row r="4" spans="1:8" ht="15" thickBot="1" x14ac:dyDescent="0.35">
      <c r="A4" s="1">
        <v>25</v>
      </c>
      <c r="B4" s="1">
        <v>4.0599999999999996</v>
      </c>
      <c r="C4" s="1">
        <v>4.18</v>
      </c>
      <c r="D4" s="1">
        <v>4.3099999999999996</v>
      </c>
      <c r="F4" s="1"/>
      <c r="G4" s="1"/>
      <c r="H4" s="1"/>
    </row>
    <row r="5" spans="1:8" ht="15" thickBot="1" x14ac:dyDescent="0.35">
      <c r="A5" s="1">
        <v>28</v>
      </c>
      <c r="B5" s="1">
        <v>4.16</v>
      </c>
      <c r="C5" s="1">
        <v>4.07</v>
      </c>
      <c r="D5" s="1">
        <v>4.67</v>
      </c>
      <c r="F5" s="1"/>
      <c r="G5" s="1"/>
      <c r="H5" s="1"/>
    </row>
    <row r="6" spans="1:8" ht="15" thickBot="1" x14ac:dyDescent="0.35">
      <c r="A6" s="1">
        <v>29</v>
      </c>
      <c r="B6" s="1">
        <v>5.1100000000000003</v>
      </c>
      <c r="C6" s="1">
        <v>5.03</v>
      </c>
      <c r="D6" s="1">
        <v>4.7</v>
      </c>
      <c r="F6" s="1"/>
      <c r="G6" s="1"/>
      <c r="H6" s="1"/>
    </row>
    <row r="7" spans="1:8" ht="15" thickBot="1" x14ac:dyDescent="0.35">
      <c r="A7" s="1">
        <v>16</v>
      </c>
      <c r="B7" s="1">
        <v>4.03</v>
      </c>
      <c r="C7" s="1">
        <v>4.05</v>
      </c>
      <c r="D7" s="1">
        <v>5.79</v>
      </c>
      <c r="F7" s="1"/>
      <c r="G7" s="1"/>
      <c r="H7" s="1"/>
    </row>
    <row r="8" spans="1:8" ht="15" thickBot="1" x14ac:dyDescent="0.35">
      <c r="A8" s="1">
        <v>9</v>
      </c>
      <c r="B8" s="1">
        <v>4</v>
      </c>
      <c r="C8" s="1">
        <v>5.03</v>
      </c>
      <c r="D8" s="1">
        <v>4.46</v>
      </c>
      <c r="F8" s="1"/>
      <c r="G8" s="1"/>
      <c r="H8" s="1"/>
    </row>
    <row r="9" spans="1:8" ht="15" thickBot="1" x14ac:dyDescent="0.35">
      <c r="A9" s="1">
        <v>4</v>
      </c>
      <c r="B9" s="1">
        <v>4</v>
      </c>
      <c r="C9" s="1">
        <v>6.01</v>
      </c>
      <c r="D9" s="1">
        <v>4.59</v>
      </c>
      <c r="F9" s="1"/>
      <c r="G9" s="1"/>
      <c r="H9" s="1"/>
    </row>
    <row r="10" spans="1:8" ht="15" thickBot="1" x14ac:dyDescent="0.35">
      <c r="A10" s="1">
        <v>1</v>
      </c>
      <c r="B10" s="1">
        <v>4.01</v>
      </c>
      <c r="C10" s="1">
        <v>4.17</v>
      </c>
      <c r="D10" s="1">
        <v>4.24</v>
      </c>
      <c r="F10" s="1"/>
      <c r="G10" s="1"/>
      <c r="H10" s="1"/>
    </row>
    <row r="11" spans="1:8" ht="15" thickBot="1" x14ac:dyDescent="0.35">
      <c r="A11" s="1">
        <v>26</v>
      </c>
      <c r="B11" s="1">
        <v>6</v>
      </c>
      <c r="C11" s="1">
        <v>4.0199999999999996</v>
      </c>
      <c r="D11" s="1">
        <v>6.11</v>
      </c>
      <c r="F11" s="1"/>
      <c r="G11" s="1"/>
      <c r="H11" s="1"/>
    </row>
    <row r="12" spans="1:8" ht="15" thickBot="1" x14ac:dyDescent="0.35">
      <c r="A12" s="1">
        <v>30</v>
      </c>
      <c r="B12" s="1">
        <v>6</v>
      </c>
      <c r="C12" s="1">
        <v>6.1</v>
      </c>
      <c r="D12" s="1">
        <v>5.43</v>
      </c>
      <c r="F12" s="1"/>
      <c r="G12" s="1"/>
      <c r="H12" s="1"/>
    </row>
    <row r="13" spans="1:8" ht="15" thickBot="1" x14ac:dyDescent="0.35">
      <c r="A13" s="1">
        <v>20</v>
      </c>
      <c r="B13" s="1">
        <v>4.04</v>
      </c>
      <c r="C13" s="1">
        <v>3.01</v>
      </c>
      <c r="D13" s="1">
        <v>5.79</v>
      </c>
      <c r="F13" s="1"/>
      <c r="G13" s="1"/>
      <c r="H13" s="1"/>
    </row>
    <row r="14" spans="1:8" ht="15" thickBot="1" x14ac:dyDescent="0.35">
      <c r="A14" s="1">
        <v>3</v>
      </c>
      <c r="B14" s="1">
        <v>5.0199999999999996</v>
      </c>
      <c r="C14" s="1">
        <v>4.0599999999999996</v>
      </c>
      <c r="D14" s="1">
        <v>5.09</v>
      </c>
      <c r="F14" s="1"/>
      <c r="G14" s="1"/>
      <c r="H14" s="1"/>
    </row>
    <row r="15" spans="1:8" ht="15" thickBot="1" x14ac:dyDescent="0.35">
      <c r="A15" s="1">
        <v>24</v>
      </c>
      <c r="B15" s="1">
        <v>6</v>
      </c>
      <c r="C15" s="1">
        <v>4</v>
      </c>
      <c r="D15" s="1">
        <v>6.9</v>
      </c>
      <c r="F15" s="1"/>
      <c r="G15" s="1"/>
      <c r="H15" s="1"/>
    </row>
    <row r="16" spans="1:8" ht="15" thickBot="1" x14ac:dyDescent="0.35">
      <c r="A16" s="1">
        <v>6</v>
      </c>
      <c r="B16" s="1">
        <v>3</v>
      </c>
      <c r="C16" s="1">
        <v>3</v>
      </c>
      <c r="D16" s="1">
        <v>5.69</v>
      </c>
    </row>
    <row r="17" spans="1:4" ht="15" thickBot="1" x14ac:dyDescent="0.35">
      <c r="A17" s="1">
        <v>13</v>
      </c>
      <c r="B17" s="1">
        <v>3</v>
      </c>
      <c r="C17" s="1">
        <v>4.07</v>
      </c>
      <c r="D17" s="1">
        <v>3.6</v>
      </c>
    </row>
    <row r="18" spans="1:4" ht="15" thickBot="1" x14ac:dyDescent="0.35">
      <c r="A18" s="1">
        <v>19</v>
      </c>
      <c r="B18" s="1">
        <v>3</v>
      </c>
      <c r="C18" s="1">
        <v>6</v>
      </c>
      <c r="D18" s="1">
        <v>4.59</v>
      </c>
    </row>
    <row r="19" spans="1:4" ht="15" thickBot="1" x14ac:dyDescent="0.35">
      <c r="A19" s="1">
        <v>14</v>
      </c>
      <c r="B19" s="1">
        <v>4.01</v>
      </c>
      <c r="C19" s="1">
        <v>3</v>
      </c>
      <c r="D19" s="1">
        <v>6.03</v>
      </c>
    </row>
    <row r="20" spans="1:4" ht="15" thickBot="1" x14ac:dyDescent="0.35">
      <c r="A20" s="1">
        <v>10</v>
      </c>
      <c r="B20" s="1">
        <v>4.08</v>
      </c>
      <c r="C20" s="1">
        <v>4.07</v>
      </c>
      <c r="D20" s="1">
        <v>5.51</v>
      </c>
    </row>
    <row r="21" spans="1:4" ht="15" thickBot="1" x14ac:dyDescent="0.35">
      <c r="A21" s="1">
        <v>7</v>
      </c>
      <c r="B21" s="1">
        <v>5.01</v>
      </c>
      <c r="C21" s="1">
        <v>4</v>
      </c>
      <c r="D21" s="1">
        <v>4.8899999999999997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5</v>
      </c>
      <c r="B2" s="1">
        <v>6.4580614726760803</v>
      </c>
      <c r="C2" s="1">
        <v>4.5910195062132804</v>
      </c>
      <c r="D2" s="1">
        <v>5.7448935780013501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</v>
      </c>
      <c r="B3" s="1">
        <v>4.1976122493038099</v>
      </c>
      <c r="C3" s="1">
        <v>5.38299525871403</v>
      </c>
      <c r="D3" s="1">
        <v>4.3639999293498697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25</v>
      </c>
      <c r="B4" s="1">
        <v>4.4068853808149298</v>
      </c>
      <c r="C4" s="1">
        <v>4.5282765999150296</v>
      </c>
      <c r="D4" s="1">
        <v>4.4651672184071902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28</v>
      </c>
      <c r="B5" s="1">
        <v>4.3655393520608801</v>
      </c>
      <c r="C5" s="1">
        <v>4.5487940200467198</v>
      </c>
      <c r="D5" s="1">
        <v>4.88346805007646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29</v>
      </c>
      <c r="B6" s="1">
        <v>5.3099257869777299</v>
      </c>
      <c r="C6" s="1">
        <v>4.7663884384341504</v>
      </c>
      <c r="D6" s="1">
        <v>4.6234967799014397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16</v>
      </c>
      <c r="B7" s="1">
        <v>4.4309268644499298</v>
      </c>
      <c r="C7" s="1">
        <v>3.9561221072741999</v>
      </c>
      <c r="D7" s="1">
        <v>5.3088808014376703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9</v>
      </c>
      <c r="B8" s="1">
        <v>4.2955107967895598</v>
      </c>
      <c r="C8" s="1">
        <v>5.2872727849950696</v>
      </c>
      <c r="D8" s="1">
        <v>4.6973285295259002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4</v>
      </c>
      <c r="B9" s="1">
        <v>4.04831452774157</v>
      </c>
      <c r="C9" s="1">
        <v>6.2207603975214401</v>
      </c>
      <c r="D9" s="1">
        <v>4.4710229952644198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</v>
      </c>
      <c r="B10" s="1">
        <v>3.8986430912808001</v>
      </c>
      <c r="C10" s="1">
        <v>4.6979002692167597</v>
      </c>
      <c r="D10" s="1">
        <v>3.98410009352832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26</v>
      </c>
      <c r="B11" s="1">
        <v>6.0252738563196901</v>
      </c>
      <c r="C11" s="1">
        <v>4.5706552977550201</v>
      </c>
      <c r="D11" s="1">
        <v>5.91642248952272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30</v>
      </c>
      <c r="B12" s="1">
        <v>5.6937396656213899</v>
      </c>
      <c r="C12" s="1">
        <v>5.7590872502338701</v>
      </c>
      <c r="D12" s="1">
        <v>5.4610565740916801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20</v>
      </c>
      <c r="B13" s="1">
        <v>4.0639414427164002</v>
      </c>
      <c r="C13" s="1">
        <v>3.3436703253836302</v>
      </c>
      <c r="D13" s="1">
        <v>6.3399432893948999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3</v>
      </c>
      <c r="B14" s="1">
        <v>4.7164877502059097</v>
      </c>
      <c r="C14" s="1">
        <v>4.0217813866227603</v>
      </c>
      <c r="D14" s="1">
        <v>4.7524797519693598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24</v>
      </c>
      <c r="B15" s="1">
        <v>5.7338299193699998</v>
      </c>
      <c r="C15" s="1">
        <v>3.9708994698275699</v>
      </c>
      <c r="D15" s="1">
        <v>6.7771331339557301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6</v>
      </c>
      <c r="B16" s="1">
        <v>3.6297661989526002</v>
      </c>
      <c r="C16" s="1">
        <v>3.3934145466732799</v>
      </c>
      <c r="D16" s="1">
        <v>5.0552644562225</v>
      </c>
    </row>
    <row r="17" spans="1:4" ht="15" thickBot="1" x14ac:dyDescent="0.35">
      <c r="A17" s="1">
        <v>13</v>
      </c>
      <c r="B17" s="1">
        <v>3.6539328128431601</v>
      </c>
      <c r="C17" s="1">
        <v>3.8857432746209901</v>
      </c>
      <c r="D17" s="1">
        <v>3.4688296940580998</v>
      </c>
    </row>
    <row r="18" spans="1:4" ht="15" thickBot="1" x14ac:dyDescent="0.35">
      <c r="A18" s="1">
        <v>19</v>
      </c>
      <c r="B18" s="1">
        <v>3.0765590270572201</v>
      </c>
      <c r="C18" s="1">
        <v>5.9217708394023099</v>
      </c>
      <c r="D18" s="1">
        <v>4.8087214709501298</v>
      </c>
    </row>
    <row r="19" spans="1:4" ht="15" thickBot="1" x14ac:dyDescent="0.35">
      <c r="A19" s="1">
        <v>14</v>
      </c>
      <c r="B19" s="1">
        <v>3.8250259692908402</v>
      </c>
      <c r="C19" s="1">
        <v>3.4501533329991001</v>
      </c>
      <c r="D19" s="1">
        <v>5.3956636092820203</v>
      </c>
    </row>
    <row r="20" spans="1:4" ht="15" thickBot="1" x14ac:dyDescent="0.35">
      <c r="A20" s="1">
        <v>10</v>
      </c>
      <c r="B20" s="1">
        <v>4.5183522294569798</v>
      </c>
      <c r="C20" s="1">
        <v>4.4037271236914997</v>
      </c>
      <c r="D20" s="1">
        <v>5.1959741152397099</v>
      </c>
    </row>
    <row r="21" spans="1:4" ht="15" thickBot="1" x14ac:dyDescent="0.35">
      <c r="A21" s="1">
        <v>7</v>
      </c>
      <c r="B21" s="1">
        <v>4.9258868950645898</v>
      </c>
      <c r="C21" s="1">
        <v>4.1901910637159503</v>
      </c>
      <c r="D21" s="1">
        <v>4.95156171302974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6.5163414285956396</v>
      </c>
      <c r="C2" s="1">
        <v>4.5867763145508702</v>
      </c>
      <c r="D2" s="1">
        <v>5.64850694007293</v>
      </c>
    </row>
    <row r="3" spans="1:4" ht="15" thickBot="1" x14ac:dyDescent="0.35">
      <c r="A3" s="1">
        <v>15</v>
      </c>
      <c r="B3" s="1">
        <v>4.2037249757943496</v>
      </c>
      <c r="C3" s="1">
        <v>5.4094545984202203</v>
      </c>
      <c r="D3" s="1">
        <v>4.3706154230663596</v>
      </c>
    </row>
    <row r="4" spans="1:4" ht="15" thickBot="1" x14ac:dyDescent="0.35">
      <c r="A4" s="1">
        <v>25</v>
      </c>
      <c r="B4" s="1">
        <v>4.3976811535739504</v>
      </c>
      <c r="C4" s="1">
        <v>4.5005042984426398</v>
      </c>
      <c r="D4" s="1">
        <v>4.7026639675479798</v>
      </c>
    </row>
    <row r="5" spans="1:4" ht="15" thickBot="1" x14ac:dyDescent="0.35">
      <c r="A5" s="1">
        <v>28</v>
      </c>
      <c r="B5" s="1">
        <v>4.4002842784561604</v>
      </c>
      <c r="C5" s="1">
        <v>4.6169031486374896</v>
      </c>
      <c r="D5" s="1">
        <v>4.7620734752289096</v>
      </c>
    </row>
    <row r="6" spans="1:4" ht="15" thickBot="1" x14ac:dyDescent="0.35">
      <c r="A6" s="1">
        <v>29</v>
      </c>
      <c r="B6" s="1">
        <v>5.38083874801465</v>
      </c>
      <c r="C6" s="1">
        <v>4.8079901580144302</v>
      </c>
      <c r="D6" s="1">
        <v>4.4938940323518803</v>
      </c>
    </row>
    <row r="7" spans="1:4" ht="15" thickBot="1" x14ac:dyDescent="0.35">
      <c r="A7" s="1">
        <v>16</v>
      </c>
      <c r="B7" s="1">
        <v>4.4294812136871196</v>
      </c>
      <c r="C7" s="1">
        <v>3.9036078230170901</v>
      </c>
      <c r="D7" s="1">
        <v>5.5576294770365298</v>
      </c>
    </row>
    <row r="8" spans="1:4" ht="15" thickBot="1" x14ac:dyDescent="0.35">
      <c r="A8" s="1">
        <v>9</v>
      </c>
      <c r="B8" s="1">
        <v>4.2971283525762898</v>
      </c>
      <c r="C8" s="1">
        <v>5.4113068827214903</v>
      </c>
      <c r="D8" s="1">
        <v>4.6245233552949996</v>
      </c>
    </row>
    <row r="9" spans="1:4" ht="15" thickBot="1" x14ac:dyDescent="0.35">
      <c r="A9" s="1">
        <v>4</v>
      </c>
      <c r="B9" s="1">
        <v>4.08781630210858</v>
      </c>
      <c r="C9" s="1">
        <v>6.2631735246780904</v>
      </c>
      <c r="D9" s="1">
        <v>4.3627983702655797</v>
      </c>
    </row>
    <row r="10" spans="1:4" ht="15" thickBot="1" x14ac:dyDescent="0.35">
      <c r="A10" s="1">
        <v>1</v>
      </c>
      <c r="B10" s="1">
        <v>3.8614100988219899</v>
      </c>
      <c r="C10" s="1">
        <v>4.6392130684989104</v>
      </c>
      <c r="D10" s="1">
        <v>4.2217893336351802</v>
      </c>
    </row>
    <row r="11" spans="1:4" ht="15" thickBot="1" x14ac:dyDescent="0.35">
      <c r="A11" s="1">
        <v>26</v>
      </c>
      <c r="B11" s="1">
        <v>6.1061893071520599</v>
      </c>
      <c r="C11" s="1">
        <v>4.6028424393482199</v>
      </c>
      <c r="D11" s="1">
        <v>5.6057430051441601</v>
      </c>
    </row>
    <row r="12" spans="1:4" ht="15" thickBot="1" x14ac:dyDescent="0.35">
      <c r="A12" s="1">
        <v>30</v>
      </c>
      <c r="B12" s="1">
        <v>5.7566276692156899</v>
      </c>
      <c r="C12" s="1">
        <v>5.8167887322709602</v>
      </c>
      <c r="D12" s="1">
        <v>5.2976160071076404</v>
      </c>
    </row>
    <row r="13" spans="1:4" ht="15" thickBot="1" x14ac:dyDescent="0.35">
      <c r="A13" s="1">
        <v>20</v>
      </c>
      <c r="B13" s="1">
        <v>4.0877879096853604</v>
      </c>
      <c r="C13" s="1">
        <v>3.2636867613276501</v>
      </c>
      <c r="D13" s="1">
        <v>6.6132333978237696</v>
      </c>
    </row>
    <row r="14" spans="1:4" ht="15" thickBot="1" x14ac:dyDescent="0.35">
      <c r="A14" s="1">
        <v>3</v>
      </c>
      <c r="B14" s="1">
        <v>4.7924128692760402</v>
      </c>
      <c r="C14" s="1">
        <v>4.0166076724881101</v>
      </c>
      <c r="D14" s="1">
        <v>4.9598020314098399</v>
      </c>
    </row>
    <row r="15" spans="1:4" ht="15" thickBot="1" x14ac:dyDescent="0.35">
      <c r="A15" s="1">
        <v>24</v>
      </c>
      <c r="B15" s="1">
        <v>5.7966245327312702</v>
      </c>
      <c r="C15" s="1">
        <v>3.9648982746963801</v>
      </c>
      <c r="D15" s="1">
        <v>6.5346249889061898</v>
      </c>
    </row>
    <row r="16" spans="1:4" ht="15" thickBot="1" x14ac:dyDescent="0.35">
      <c r="A16" s="1">
        <v>6</v>
      </c>
      <c r="B16" s="1">
        <v>3.5993484753168699</v>
      </c>
      <c r="C16" s="1">
        <v>3.4200210455070499</v>
      </c>
      <c r="D16" s="1">
        <v>5.3525106285066002</v>
      </c>
    </row>
    <row r="17" spans="1:4" ht="15" thickBot="1" x14ac:dyDescent="0.35">
      <c r="A17" s="1">
        <v>13</v>
      </c>
      <c r="B17" s="1">
        <v>3.6707173542585898</v>
      </c>
      <c r="C17" s="1">
        <v>3.8933112058353299</v>
      </c>
      <c r="D17" s="1">
        <v>3.5518558285901198</v>
      </c>
    </row>
    <row r="18" spans="1:4" ht="15" thickBot="1" x14ac:dyDescent="0.35">
      <c r="A18" s="1">
        <v>19</v>
      </c>
      <c r="B18" s="1">
        <v>3.1089316915904899</v>
      </c>
      <c r="C18" s="1">
        <v>6.0001804339790796</v>
      </c>
      <c r="D18" s="1">
        <v>4.5925142351177497</v>
      </c>
    </row>
    <row r="19" spans="1:4" ht="15" thickBot="1" x14ac:dyDescent="0.35">
      <c r="A19" s="1">
        <v>14</v>
      </c>
      <c r="B19" s="1">
        <v>3.8570298127180198</v>
      </c>
      <c r="C19" s="1">
        <v>3.4303975331260501</v>
      </c>
      <c r="D19" s="1">
        <v>5.5808423234286497</v>
      </c>
    </row>
    <row r="20" spans="1:4" ht="15" thickBot="1" x14ac:dyDescent="0.35">
      <c r="A20" s="1">
        <v>10</v>
      </c>
      <c r="B20" s="1">
        <v>4.5211714071079703</v>
      </c>
      <c r="C20" s="1">
        <v>4.4062926247744496</v>
      </c>
      <c r="D20" s="1">
        <v>5.2587071107690004</v>
      </c>
    </row>
    <row r="21" spans="1:4" ht="15" thickBot="1" x14ac:dyDescent="0.35">
      <c r="A21" s="1">
        <v>7</v>
      </c>
      <c r="B21" s="1">
        <v>4.9474761318376403</v>
      </c>
      <c r="C21" s="1">
        <v>4.2274400450959897</v>
      </c>
      <c r="D21" s="1">
        <v>4.8966029881524298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6.7590497737556499</v>
      </c>
      <c r="C2" s="1">
        <v>4.4278215223097099</v>
      </c>
      <c r="D2" s="1">
        <v>4.9543094496365496</v>
      </c>
    </row>
    <row r="3" spans="1:4" ht="15" thickBot="1" x14ac:dyDescent="0.35">
      <c r="A3" s="1">
        <v>15</v>
      </c>
      <c r="B3" s="1">
        <v>4.6298076923076898</v>
      </c>
      <c r="C3" s="1">
        <v>5.6851145038167896</v>
      </c>
      <c r="D3" s="1">
        <v>4.1633684210526303</v>
      </c>
    </row>
    <row r="4" spans="1:4" ht="15" thickBot="1" x14ac:dyDescent="0.35">
      <c r="A4" s="1">
        <v>25</v>
      </c>
      <c r="B4" s="1">
        <v>4.6298076923076898</v>
      </c>
      <c r="C4" s="1">
        <v>4.4278215223097099</v>
      </c>
      <c r="D4" s="1">
        <v>4.1197530864197498</v>
      </c>
    </row>
    <row r="5" spans="1:4" ht="15" thickBot="1" x14ac:dyDescent="0.35">
      <c r="A5" s="1">
        <v>28</v>
      </c>
      <c r="B5" s="1">
        <v>4.6298076923076898</v>
      </c>
      <c r="C5" s="1">
        <v>4.4490644490644398</v>
      </c>
      <c r="D5" s="1">
        <v>4.2554517133956304</v>
      </c>
    </row>
    <row r="6" spans="1:4" ht="15" thickBot="1" x14ac:dyDescent="0.35">
      <c r="A6" s="1">
        <v>29</v>
      </c>
      <c r="B6" s="1">
        <v>5.9981818181818101</v>
      </c>
      <c r="C6" s="1">
        <v>5.81753889674681</v>
      </c>
      <c r="D6" s="1">
        <v>4.2659574468085104</v>
      </c>
    </row>
    <row r="7" spans="1:4" ht="15" thickBot="1" x14ac:dyDescent="0.35">
      <c r="A7" s="1">
        <v>16</v>
      </c>
      <c r="B7" s="1">
        <v>4.6298076923076898</v>
      </c>
      <c r="C7" s="1">
        <v>4.4278215223097099</v>
      </c>
      <c r="D7" s="1">
        <v>4.8033980582524203</v>
      </c>
    </row>
    <row r="8" spans="1:4" ht="15" thickBot="1" x14ac:dyDescent="0.35">
      <c r="A8" s="1">
        <v>9</v>
      </c>
      <c r="B8" s="1">
        <v>4.6298076923076898</v>
      </c>
      <c r="C8" s="1">
        <v>5.6851145038167896</v>
      </c>
      <c r="D8" s="1">
        <v>4.2554517133956304</v>
      </c>
    </row>
    <row r="9" spans="1:4" ht="15" thickBot="1" x14ac:dyDescent="0.35">
      <c r="A9" s="1">
        <v>4</v>
      </c>
      <c r="B9" s="1">
        <v>4.6298076923076898</v>
      </c>
      <c r="C9" s="1">
        <v>6.6132404181184601</v>
      </c>
      <c r="D9" s="1">
        <v>4.20698924731182</v>
      </c>
    </row>
    <row r="10" spans="1:4" ht="15" thickBot="1" x14ac:dyDescent="0.35">
      <c r="A10" s="1">
        <v>1</v>
      </c>
      <c r="B10" s="1">
        <v>4.6298076923076898</v>
      </c>
      <c r="C10" s="1">
        <v>4.4278215223097099</v>
      </c>
      <c r="D10" s="1">
        <v>4.1197530864197498</v>
      </c>
    </row>
    <row r="11" spans="1:4" ht="15" thickBot="1" x14ac:dyDescent="0.35">
      <c r="A11" s="1">
        <v>26</v>
      </c>
      <c r="B11" s="1">
        <v>6.8065173116089603</v>
      </c>
      <c r="C11" s="1">
        <v>4.4278215223097099</v>
      </c>
      <c r="D11" s="1">
        <v>4.9715789473684202</v>
      </c>
    </row>
    <row r="12" spans="1:4" ht="15" thickBot="1" x14ac:dyDescent="0.35">
      <c r="A12" s="1">
        <v>30</v>
      </c>
      <c r="B12" s="1">
        <v>6.8065173116089603</v>
      </c>
      <c r="C12" s="1">
        <v>6.7993966817496201</v>
      </c>
      <c r="D12" s="1">
        <v>4.7659817351598104</v>
      </c>
    </row>
    <row r="13" spans="1:4" ht="15" thickBot="1" x14ac:dyDescent="0.35">
      <c r="A13" s="1">
        <v>20</v>
      </c>
      <c r="B13" s="1">
        <v>4.6298076923076898</v>
      </c>
      <c r="C13" s="1">
        <v>3.7181136120042799</v>
      </c>
      <c r="D13" s="1">
        <v>6.17664670658682</v>
      </c>
    </row>
    <row r="14" spans="1:4" ht="15" thickBot="1" x14ac:dyDescent="0.35">
      <c r="A14" s="1">
        <v>3</v>
      </c>
      <c r="B14" s="1">
        <v>5.9981818181818101</v>
      </c>
      <c r="C14" s="1">
        <v>4.4278215223097099</v>
      </c>
      <c r="D14" s="1">
        <v>4.4406645569620196</v>
      </c>
    </row>
    <row r="15" spans="1:4" ht="15" thickBot="1" x14ac:dyDescent="0.35">
      <c r="A15" s="1">
        <v>24</v>
      </c>
      <c r="B15" s="1">
        <v>6.8065173116089603</v>
      </c>
      <c r="C15" s="1">
        <v>4.4278215223097099</v>
      </c>
      <c r="D15" s="1">
        <v>7.2995594713656304</v>
      </c>
    </row>
    <row r="16" spans="1:4" ht="15" thickBot="1" x14ac:dyDescent="0.35">
      <c r="A16" s="1">
        <v>6</v>
      </c>
      <c r="B16" s="1">
        <v>3.91189427312775</v>
      </c>
      <c r="C16" s="1">
        <v>3.7181136120042799</v>
      </c>
      <c r="D16" s="1">
        <v>4.7659817351598104</v>
      </c>
    </row>
    <row r="17" spans="1:4" ht="15" thickBot="1" x14ac:dyDescent="0.35">
      <c r="A17" s="1">
        <v>13</v>
      </c>
      <c r="B17" s="1">
        <v>3.91189427312775</v>
      </c>
      <c r="C17" s="1">
        <v>4.4278215223097099</v>
      </c>
      <c r="D17" s="1">
        <v>3.9103053435114501</v>
      </c>
    </row>
    <row r="18" spans="1:4" ht="15" thickBot="1" x14ac:dyDescent="0.35">
      <c r="A18" s="1">
        <v>19</v>
      </c>
      <c r="B18" s="1">
        <v>3.91189427312775</v>
      </c>
      <c r="C18" s="1">
        <v>6.6132404181184601</v>
      </c>
      <c r="D18" s="1">
        <v>4.2554517133956304</v>
      </c>
    </row>
    <row r="19" spans="1:4" ht="15" thickBot="1" x14ac:dyDescent="0.35">
      <c r="A19" s="1">
        <v>14</v>
      </c>
      <c r="B19" s="1">
        <v>4.6298076923076898</v>
      </c>
      <c r="C19" s="1">
        <v>3.7181136120042799</v>
      </c>
      <c r="D19" s="1">
        <v>5.9641203703703702</v>
      </c>
    </row>
    <row r="20" spans="1:4" ht="15" thickBot="1" x14ac:dyDescent="0.35">
      <c r="A20" s="1">
        <v>10</v>
      </c>
      <c r="B20" s="1">
        <v>4.6298076923076898</v>
      </c>
      <c r="C20" s="1">
        <v>4.4278215223097099</v>
      </c>
      <c r="D20" s="1">
        <v>4.7659817351598104</v>
      </c>
    </row>
    <row r="21" spans="1:4" ht="15" thickBot="1" x14ac:dyDescent="0.35">
      <c r="A21" s="1">
        <v>7</v>
      </c>
      <c r="B21" s="1">
        <v>5.9539078156312604</v>
      </c>
      <c r="C21" s="1">
        <v>4.4490644490644398</v>
      </c>
      <c r="D21" s="1">
        <v>4.6305732484076403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5</v>
      </c>
      <c r="B2" s="1">
        <v>6.0541387000000002</v>
      </c>
      <c r="C2" s="1">
        <v>4.1153779999999998</v>
      </c>
      <c r="D2" s="1">
        <v>5.2247050000000002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</v>
      </c>
      <c r="B3" s="1">
        <v>3.0750245999999999</v>
      </c>
      <c r="C3" s="1">
        <v>4.9802239999999998</v>
      </c>
      <c r="D3" s="1">
        <v>4.2625283999999999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25</v>
      </c>
      <c r="B4" s="1">
        <v>4.1016145000000002</v>
      </c>
      <c r="C4" s="1">
        <v>4.2402153</v>
      </c>
      <c r="D4" s="1">
        <v>4.723821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28</v>
      </c>
      <c r="B5" s="1">
        <v>4.0639700000000003</v>
      </c>
      <c r="C5" s="1">
        <v>4.0509553</v>
      </c>
      <c r="D5" s="1">
        <v>3.4843554000000001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29</v>
      </c>
      <c r="B6" s="1">
        <v>4.9669695000000003</v>
      </c>
      <c r="C6" s="1">
        <v>4.0788599999999997</v>
      </c>
      <c r="D6" s="1">
        <v>4.3150797000000001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16</v>
      </c>
      <c r="B7" s="1">
        <v>4.0406959999999996</v>
      </c>
      <c r="C7" s="1">
        <v>3.0099684999999998</v>
      </c>
      <c r="D7" s="1">
        <v>5.4359064000000004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9</v>
      </c>
      <c r="B8" s="1">
        <v>4.0779195000000001</v>
      </c>
      <c r="C8" s="1">
        <v>5.0806259999999996</v>
      </c>
      <c r="D8" s="1">
        <v>4.0694723000000002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4</v>
      </c>
      <c r="B9" s="1">
        <v>3.0896773</v>
      </c>
      <c r="C9" s="1">
        <v>4.9593769999999999</v>
      </c>
      <c r="D9" s="1">
        <v>4.0773624999999996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</v>
      </c>
      <c r="B10" s="1">
        <v>3.1112449999999998</v>
      </c>
      <c r="C10" s="1">
        <v>4.1412440000000004</v>
      </c>
      <c r="D10" s="1">
        <v>4.8384757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26</v>
      </c>
      <c r="B11" s="1">
        <v>5.0503220000000004</v>
      </c>
      <c r="C11" s="1">
        <v>4.0483623</v>
      </c>
      <c r="D11" s="1">
        <v>5.5971403000000004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30</v>
      </c>
      <c r="B12" s="1">
        <v>4.9392204</v>
      </c>
      <c r="C12" s="1">
        <v>5.1329830000000003</v>
      </c>
      <c r="D12" s="1">
        <v>4.3566665999999996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20</v>
      </c>
      <c r="B13" s="1">
        <v>3.1447457999999999</v>
      </c>
      <c r="C13" s="1">
        <v>2.9856826999999999</v>
      </c>
      <c r="D13" s="1">
        <v>5.9464535999999999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3</v>
      </c>
      <c r="B14" s="1">
        <v>4.1392955999999996</v>
      </c>
      <c r="C14" s="1">
        <v>3.0373302</v>
      </c>
      <c r="D14" s="1">
        <v>4.4672375000000004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24</v>
      </c>
      <c r="B15" s="1">
        <v>5.0002947000000004</v>
      </c>
      <c r="C15" s="1">
        <v>2.9737586999999999</v>
      </c>
      <c r="D15" s="1">
        <v>6.1602249999999996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6</v>
      </c>
      <c r="B16" s="1">
        <v>3.0091038000000001</v>
      </c>
      <c r="C16" s="1">
        <v>3.0854444999999999</v>
      </c>
      <c r="D16" s="1">
        <v>5.9563316999999998</v>
      </c>
    </row>
    <row r="17" spans="1:4" ht="15" thickBot="1" x14ac:dyDescent="0.35">
      <c r="A17" s="1">
        <v>13</v>
      </c>
      <c r="B17" s="1">
        <v>3.1948254</v>
      </c>
      <c r="C17" s="1">
        <v>3.0270958000000001</v>
      </c>
      <c r="D17" s="1">
        <v>3.6252130999999999</v>
      </c>
    </row>
    <row r="18" spans="1:4" ht="15" thickBot="1" x14ac:dyDescent="0.35">
      <c r="A18" s="1">
        <v>19</v>
      </c>
      <c r="B18" s="1">
        <v>3.0334750000000001</v>
      </c>
      <c r="C18" s="1">
        <v>5.0855269999999999</v>
      </c>
      <c r="D18" s="1">
        <v>4.1513260000000001</v>
      </c>
    </row>
    <row r="19" spans="1:4" ht="15" thickBot="1" x14ac:dyDescent="0.35">
      <c r="A19" s="1">
        <v>14</v>
      </c>
      <c r="B19" s="1">
        <v>3.0636554</v>
      </c>
      <c r="C19" s="1">
        <v>3.0884488000000001</v>
      </c>
      <c r="D19" s="1">
        <v>5.392754</v>
      </c>
    </row>
    <row r="20" spans="1:4" ht="15" thickBot="1" x14ac:dyDescent="0.35">
      <c r="A20" s="1">
        <v>10</v>
      </c>
      <c r="B20" s="1">
        <v>4.2012324000000003</v>
      </c>
      <c r="C20" s="1">
        <v>4.2095894999999999</v>
      </c>
      <c r="D20" s="1">
        <v>5.0321603000000001</v>
      </c>
    </row>
    <row r="21" spans="1:4" ht="15" thickBot="1" x14ac:dyDescent="0.35">
      <c r="A21" s="1">
        <v>7</v>
      </c>
      <c r="B21" s="1">
        <v>4.1049914000000003</v>
      </c>
      <c r="C21" s="1">
        <v>4.1013193000000001</v>
      </c>
      <c r="D21" s="1">
        <v>5.0323805999999998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2024-08-19T17:20:17Z</dcterms:modified>
</cp:coreProperties>
</file>