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4EE6FDC8-04A4-4340-9500-72DCB61861F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1" l="1"/>
  <c r="N93" i="1"/>
  <c r="Q93" i="1"/>
  <c r="R93" i="1"/>
  <c r="AA93" i="1"/>
  <c r="AK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78" i="1" l="1"/>
  <c r="AI93" i="1"/>
  <c r="Y93" i="1"/>
  <c r="AK8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3" i="1" l="1"/>
  <c r="W93" i="1" s="1"/>
  <c r="X93" i="1" s="1"/>
  <c r="AG93" i="1"/>
  <c r="AH93" i="1" s="1"/>
  <c r="AL93" i="1"/>
  <c r="AJ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M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<sst xmlns="http://schemas.openxmlformats.org/spreadsheetml/2006/main" count="499" uniqueCount="190">
  <si>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</si>
  <si>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</si>
  <si>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</si>
  <si>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</si>
  <si>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</si>
  <si>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</si>
  <si>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</si>
  <si>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</si>
  <si>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</si>
  <si>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</si>
  <si>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</si>
  <si>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</si>
  <si>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</si>
  <si>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</si>
  <si>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</si>
  <si>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</si>
  <si>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</si>
  <si>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</si>
  <si>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</si>
  <si>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</si>
  <si>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</si>
  <si>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</si>
  <si>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</si>
  <si>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</si>
  <si>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</si>
  <si>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</si>
  <si>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</si>
  <si>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</si>
  <si>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</si>
  <si>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</si>
  <si>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</si>
  <si>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</si>
  <si>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</si>
  <si>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</si>
  <si>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</si>
  <si>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</si>
  <si>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</si>
  <si>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</si>
  <si>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</si>
  <si>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</si>
  <si>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</si>
  <si>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</si>
  <si>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</si>
  <si>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</si>
  <si>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</si>
  <si>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</si>
  <si>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</si>
  <si>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</si>
  <si>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</si>
  <si>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</si>
  <si>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</si>
  <si>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</si>
  <si>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</si>
  <si>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</si>
  <si>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</si>
  <si>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</si>
  <si>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</si>
  <si>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</si>
  <si>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</si>
  <si>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</si>
  <si>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</si>
  <si>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</si>
  <si>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</si>
  <si>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</si>
  <si>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</si>
  <si>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</si>
  <si>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</si>
  <si>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</si>
  <si>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</si>
  <si>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</si>
  <si>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</si>
  <si>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</si>
  <si>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</si>
  <si>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</si>
  <si>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</si>
  <si>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</si>
  <si>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</si>
  <si>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</si>
  <si>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</si>
  <si>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</si>
  <si>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</si>
  <si>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</si>
  <si>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</si>
  <si>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</si>
  <si>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</si>
  <si>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</si>
  <si>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</si>
  <si>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</si>
  <si>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</si>
  <si>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</si>
  <si>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</si>
  <si>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</si>
  <si>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</si>
  <si>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</si>
  <si>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</si>
  <si>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</si>
  <si>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</si>
  <si>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</si>
  <si>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</si>
  <si>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</si>
  <si>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</si>
  <si>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</si>
  <si>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</si>
  <si>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</si>
  <si>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</si>
  <si>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</si>
  <si>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</si>
  <si>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</si>
  <si>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</si>
  <si>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</si>
  <si>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</si>
  <si>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</si>
  <si>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</si>
  <si>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</si>
  <si>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</si>
  <si>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</si>
  <si>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</si>
  <si>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</si>
  <si>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</si>
  <si>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</si>
  <si>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</si>
  <si>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</si>
  <si>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</si>
  <si>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</si>
  <si>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</si>
  <si>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</si>
  <si>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</si>
  <si>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</si>
  <si>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</si>
  <si>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</si>
  <si>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</si>
  <si>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</si>
  <si>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</si>
  <si>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CLE</t>
  </si>
  <si>
    <t>DET</t>
  </si>
  <si>
    <t>ATL</t>
  </si>
  <si>
    <t>Player</t>
  </si>
  <si>
    <t>BAL</t>
  </si>
  <si>
    <t>Charlie Morton</t>
  </si>
  <si>
    <t>Grayson Rodriguez</t>
  </si>
  <si>
    <t>Brayan Bello</t>
  </si>
  <si>
    <t>Kyle Hendricks</t>
  </si>
  <si>
    <t>CHC</t>
  </si>
  <si>
    <t>Drew Thorpe</t>
  </si>
  <si>
    <t>Nick Lodolo</t>
  </si>
  <si>
    <t>Ben Lively</t>
  </si>
  <si>
    <t>Kyle Freeland</t>
  </si>
  <si>
    <t>Keider Montero</t>
  </si>
  <si>
    <t>Framber Valdez</t>
  </si>
  <si>
    <t>Brady Singer</t>
  </si>
  <si>
    <t>KC</t>
  </si>
  <si>
    <t>Carson Fulmer</t>
  </si>
  <si>
    <t>Gavin Stone</t>
  </si>
  <si>
    <t>Trevor Rogers</t>
  </si>
  <si>
    <t>Freddy Peralta</t>
  </si>
  <si>
    <t>Pablo Lopez</t>
  </si>
  <si>
    <t>Kodai Senga</t>
  </si>
  <si>
    <t>Nestor Cortes</t>
  </si>
  <si>
    <t>Cristopher Sanchez</t>
  </si>
  <si>
    <t>Luis Ortiz</t>
  </si>
  <si>
    <t>Adam Mazur</t>
  </si>
  <si>
    <t>George Kirby</t>
  </si>
  <si>
    <t>Kyle Harrison</t>
  </si>
  <si>
    <t>Sonny Gray</t>
  </si>
  <si>
    <t>STL</t>
  </si>
  <si>
    <t>Shane Baz</t>
  </si>
  <si>
    <t>Andrew Heaney</t>
  </si>
  <si>
    <t>Yusei Kikuchi</t>
  </si>
  <si>
    <t>MacKenzie Gore</t>
  </si>
  <si>
    <t>Paul Blackburn</t>
  </si>
  <si>
    <t>KCR</t>
  </si>
  <si>
    <t>Zac Gallen</t>
  </si>
  <si>
    <t>-120</t>
  </si>
  <si>
    <t>Even</t>
  </si>
  <si>
    <t>-110</t>
  </si>
  <si>
    <t>Seth Lugo</t>
  </si>
  <si>
    <t>MIA</t>
  </si>
  <si>
    <t>Max Meyer</t>
  </si>
  <si>
    <t>Shota Imanaga</t>
  </si>
  <si>
    <t>COL</t>
  </si>
  <si>
    <t>LAA</t>
  </si>
  <si>
    <t>Ryan Feltner</t>
  </si>
  <si>
    <t>-155</t>
  </si>
  <si>
    <t>+130</t>
  </si>
  <si>
    <t>+165</t>
  </si>
  <si>
    <t>-200</t>
  </si>
  <si>
    <t>-105</t>
  </si>
  <si>
    <t>-115</t>
  </si>
  <si>
    <t>9.5</t>
  </si>
  <si>
    <t>% Of Models Over/under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</si>
</sst>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4" borderId="2" xfId="0" quotePrefix="1" applyNumberFormat="1" applyFill="1" applyBorder="1"/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N49" zoomScale="80" zoomScaleNormal="80" workbookViewId="0">
      <selection activeCell="T64" sqref="T64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137</v>
      </c>
      <c r="B2" t="s">
        <v>133</v>
      </c>
      <c r="C2" s="5">
        <f>RF!B2</f>
        <v>5.0199999999999996</v>
      </c>
      <c r="D2" s="5">
        <f>LR!B2</f>
        <v>4.7571346866480999</v>
      </c>
      <c r="E2" s="5">
        <f>Adaboost!B2</f>
        <v>5.6482758620689602</v>
      </c>
      <c r="F2" s="5">
        <f>XGBR!B2</f>
        <v>4.1680590000000004</v>
      </c>
      <c r="G2" s="5">
        <f>Huber!B2</f>
        <v>4.5501289772687796</v>
      </c>
      <c r="H2" s="5">
        <f>BayesRidge!B2</f>
        <v>4.7493509847275703</v>
      </c>
      <c r="I2" s="5">
        <f>Elastic!B2</f>
        <v>4.7492857655576497</v>
      </c>
      <c r="J2" s="5">
        <f>GBR!B2</f>
        <v>5.1032000251290697</v>
      </c>
      <c r="K2" s="6">
        <f t="shared" ref="K2:K24" si="0">AVERAGE(C2:J2,B39)</f>
        <v>4.8288092188052243</v>
      </c>
      <c r="L2">
        <f>MAX(C2:J2)</f>
        <v>5.6482758620689602</v>
      </c>
      <c r="M2">
        <f>MIN(C2:J2)</f>
        <v>4.1680590000000004</v>
      </c>
      <c r="N2">
        <v>4.75</v>
      </c>
      <c r="O2" s="5">
        <f>RF!C2</f>
        <v>5.24</v>
      </c>
      <c r="P2" s="5">
        <f>LR!C2</f>
        <v>5.2004896688339599</v>
      </c>
      <c r="Q2" s="5">
        <f>Adaboost!C2</f>
        <v>5.7561349693251502</v>
      </c>
      <c r="R2" s="5">
        <f>XGBR!C2</f>
        <v>5.1188940000000001</v>
      </c>
      <c r="S2" s="5">
        <f>Huber!C2</f>
        <v>5.0258307263678201</v>
      </c>
      <c r="T2" s="5">
        <f>BayesRidge!C2</f>
        <v>5.2091143074260797</v>
      </c>
      <c r="U2" s="5">
        <f>Elastic!C2</f>
        <v>4.9812444395862299</v>
      </c>
      <c r="V2" s="5">
        <f>GBR!C2</f>
        <v>5.1184694080123601</v>
      </c>
      <c r="W2" s="6">
        <f t="shared" ref="W2:W35" si="1">AVERAGE(O2:V2,C39)</f>
        <v>5.1955844589034763</v>
      </c>
      <c r="X2" s="6">
        <f>MAX(O2:V2)</f>
        <v>5.7561349693251502</v>
      </c>
      <c r="Y2" s="6">
        <f>MIN(O2:V2)</f>
        <v>4.9812444395862299</v>
      </c>
      <c r="Z2">
        <v>5.25</v>
      </c>
      <c r="AA2" s="6">
        <f>MAX(L2,M2,X3,Y3)-MIN(L3,M3,X2,Y2)</f>
        <v>2.6482120958385402</v>
      </c>
      <c r="AB2" s="6">
        <f>MIN(L2,M2,X3,Y3)-MAX(L3,M3,X2,Y2)</f>
        <v>-2.6526233693251502</v>
      </c>
      <c r="AC2" s="6"/>
      <c r="AE2" t="s">
        <v>145</v>
      </c>
      <c r="AF2" s="6">
        <f>RF!D2</f>
        <v>5.24</v>
      </c>
      <c r="AG2" s="6">
        <f>LR!D2</f>
        <v>4.8640512296366696</v>
      </c>
      <c r="AH2" s="6">
        <f>Adaboost!D2</f>
        <v>4.5923664122137398</v>
      </c>
      <c r="AI2" s="6">
        <f>XGBR!D2</f>
        <v>4.0676430000000003</v>
      </c>
      <c r="AJ2" s="6">
        <f>Huber!D2</f>
        <v>4.8911009035670601</v>
      </c>
      <c r="AK2" s="6">
        <f>BayesRidge!D2</f>
        <v>4.86831193675006</v>
      </c>
      <c r="AL2" s="6">
        <f>Elastic!D2</f>
        <v>4.8869505771136401</v>
      </c>
      <c r="AM2" s="6">
        <f>GBR!D2</f>
        <v>4.9354252143166599</v>
      </c>
      <c r="AN2" s="6">
        <f>AVERAGE(AF2:AM2,Neural!D2)</f>
        <v>4.800223080409542</v>
      </c>
      <c r="AO2" s="6">
        <f>MAX(AF2:AM2,Neural!D2)</f>
        <v>5.24</v>
      </c>
      <c r="AP2" s="6">
        <f>MIN(AF2:AM2,Neural!D2)</f>
        <v>4.0676430000000003</v>
      </c>
    </row>
    <row r="3" spans="1:42" ht="15" thickBot="1" x14ac:dyDescent="0.35">
      <c r="A3" t="s">
        <v>133</v>
      </c>
      <c r="B3" t="s">
        <v>137</v>
      </c>
      <c r="C3" s="5">
        <f>RF!B3</f>
        <v>3.06</v>
      </c>
      <c r="D3" s="5">
        <f>LR!B3</f>
        <v>3.17381075646556</v>
      </c>
      <c r="E3" s="5">
        <f>Adaboost!B3</f>
        <v>3.1615925058548</v>
      </c>
      <c r="F3" s="5">
        <f>XGBR!B3</f>
        <v>3.1446779</v>
      </c>
      <c r="G3" s="5">
        <f>Huber!B3</f>
        <v>3.0000637662304199</v>
      </c>
      <c r="H3" s="5">
        <f>BayesRidge!B3</f>
        <v>3.18646883286605</v>
      </c>
      <c r="I3" s="5">
        <f>Elastic!B3</f>
        <v>3.44857032232665</v>
      </c>
      <c r="J3" s="5">
        <f>GBR!B3</f>
        <v>3.1219244860786599</v>
      </c>
      <c r="K3" s="6">
        <f t="shared" si="0"/>
        <v>3.1586029437744436</v>
      </c>
      <c r="L3">
        <f t="shared" ref="L3:L35" si="2">MAX(C3:J3)</f>
        <v>3.44857032232665</v>
      </c>
      <c r="M3">
        <f t="shared" ref="M3:M35" si="3">MIN(C3:J3)</f>
        <v>3.0000637662304199</v>
      </c>
      <c r="N3">
        <v>3</v>
      </c>
      <c r="O3" s="5">
        <f>RF!C3</f>
        <v>4.04</v>
      </c>
      <c r="P3" s="5">
        <f>LR!C3</f>
        <v>3.6631695108571001</v>
      </c>
      <c r="Q3" s="5">
        <f>Adaboost!C3</f>
        <v>4.4660766961651897</v>
      </c>
      <c r="R3" s="5">
        <f>XGBR!C3</f>
        <v>3.1035116</v>
      </c>
      <c r="S3" s="5">
        <f>Huber!C3</f>
        <v>3.55002457601611</v>
      </c>
      <c r="T3" s="5">
        <f>BayesRidge!C3</f>
        <v>3.6495980853761898</v>
      </c>
      <c r="U3" s="5">
        <f>Elastic!C3</f>
        <v>4.0265155298030804</v>
      </c>
      <c r="V3" s="5">
        <f>GBR!C3</f>
        <v>4.0956710628708901</v>
      </c>
      <c r="W3" s="6">
        <f t="shared" si="1"/>
        <v>3.8121163045750404</v>
      </c>
      <c r="X3" s="6">
        <f t="shared" ref="X3:X35" si="4">MAX(O3:V3)</f>
        <v>4.4660766961651897</v>
      </c>
      <c r="Y3" s="6">
        <f t="shared" ref="Y3:Y35" si="5">MIN(O3:V3)</f>
        <v>3.1035116</v>
      </c>
      <c r="Z3">
        <v>3.75</v>
      </c>
      <c r="AC3" s="6"/>
      <c r="AE3" t="s">
        <v>158</v>
      </c>
      <c r="AF3" s="6">
        <f>RF!D3</f>
        <v>4.8099999999999996</v>
      </c>
      <c r="AG3" s="6">
        <f>LR!D3</f>
        <v>4.7823746264903901</v>
      </c>
      <c r="AH3" s="6">
        <f>Adaboost!D3</f>
        <v>4.8104166666666597</v>
      </c>
      <c r="AI3" s="6">
        <f>XGBR!D3</f>
        <v>4.7155265999999996</v>
      </c>
      <c r="AJ3" s="6">
        <f>Huber!D3</f>
        <v>4.8242196161630799</v>
      </c>
      <c r="AK3" s="6">
        <f>BayesRidge!D3</f>
        <v>4.8035797113905199</v>
      </c>
      <c r="AL3" s="6">
        <f>Elastic!D3</f>
        <v>4.8233217411767697</v>
      </c>
      <c r="AM3" s="6">
        <f>GBR!D3</f>
        <v>4.98453447514287</v>
      </c>
      <c r="AN3" s="6">
        <f>AVERAGE(AF3:AM3,Neural!D3)</f>
        <v>4.8071306790224035</v>
      </c>
      <c r="AO3" s="6">
        <f>MAX(AF3:AM3,Neural!D3)</f>
        <v>4.98453447514287</v>
      </c>
      <c r="AP3" s="6">
        <f>MIN(AF3:AM3,Neural!D3)</f>
        <v>4.7102026741713399</v>
      </c>
    </row>
    <row r="4" spans="1:42" ht="15" thickBot="1" x14ac:dyDescent="0.35">
      <c r="A4" t="s">
        <v>170</v>
      </c>
      <c r="B4" t="s">
        <v>134</v>
      </c>
      <c r="C4" s="5">
        <f>RF!B4</f>
        <v>5.0199999999999996</v>
      </c>
      <c r="D4" s="5">
        <f>LR!B4</f>
        <v>5.4516512945137396</v>
      </c>
      <c r="E4" s="5">
        <f>Adaboost!B4</f>
        <v>5.6482758620689602</v>
      </c>
      <c r="F4" s="5">
        <f>XGBR!B4</f>
        <v>4.9408946</v>
      </c>
      <c r="G4" s="5">
        <f>Huber!B4</f>
        <v>5.3000006224026102</v>
      </c>
      <c r="H4" s="5">
        <f>BayesRidge!B4</f>
        <v>5.4518080606988804</v>
      </c>
      <c r="I4" s="5">
        <f>Elastic!B4</f>
        <v>5.1070680367402996</v>
      </c>
      <c r="J4" s="5">
        <f>GBR!B4</f>
        <v>5.0891836518578204</v>
      </c>
      <c r="K4" s="6">
        <f t="shared" si="0"/>
        <v>5.2833288758015957</v>
      </c>
      <c r="L4">
        <f t="shared" si="2"/>
        <v>5.6482758620689602</v>
      </c>
      <c r="M4">
        <f t="shared" si="3"/>
        <v>4.9408946</v>
      </c>
      <c r="N4">
        <v>5.35</v>
      </c>
      <c r="O4" s="5">
        <f>RF!C4</f>
        <v>4.01</v>
      </c>
      <c r="P4" s="5">
        <f>LR!C4</f>
        <v>3.78811606718372</v>
      </c>
      <c r="Q4" s="5">
        <f>Adaboost!C4</f>
        <v>4.4660766961651897</v>
      </c>
      <c r="R4" s="5">
        <f>XGBR!C4</f>
        <v>2.9502044000000001</v>
      </c>
      <c r="S4" s="5">
        <f>Huber!C4</f>
        <v>3.7049219091286001</v>
      </c>
      <c r="T4" s="5">
        <f>BayesRidge!C4</f>
        <v>3.7921723946442398</v>
      </c>
      <c r="U4" s="5">
        <f>Elastic!C4</f>
        <v>4.0795022849294797</v>
      </c>
      <c r="V4" s="5">
        <f>GBR!C4</f>
        <v>4.0903879485476597</v>
      </c>
      <c r="W4" s="6">
        <f t="shared" si="1"/>
        <v>3.8506763317318522</v>
      </c>
      <c r="X4" s="6">
        <f t="shared" si="4"/>
        <v>4.4660766961651897</v>
      </c>
      <c r="Y4" s="6">
        <f t="shared" si="5"/>
        <v>2.9502044000000001</v>
      </c>
      <c r="Z4">
        <v>3.8</v>
      </c>
      <c r="AA4" s="6">
        <f>MAX(L4,M4,X5,Y5)-MIN(L5,M5,X4,Y4)</f>
        <v>2.6980714620689601</v>
      </c>
      <c r="AB4" s="6">
        <f>MIN(L4,M4,X5,Y5)-MAX(L5,M5,X4,Y4)</f>
        <v>-0.61555111241746996</v>
      </c>
      <c r="AC4" s="6"/>
      <c r="AE4" t="s">
        <v>155</v>
      </c>
      <c r="AF4" s="6">
        <f>RF!D4</f>
        <v>5.51</v>
      </c>
      <c r="AG4" s="6">
        <f>LR!D4</f>
        <v>5.7394957559403297</v>
      </c>
      <c r="AH4" s="6">
        <f>Adaboost!D4</f>
        <v>5.7162790697674399</v>
      </c>
      <c r="AI4" s="6">
        <f>XGBR!D4</f>
        <v>5.4324427000000002</v>
      </c>
      <c r="AJ4" s="6">
        <f>Huber!D4</f>
        <v>5.7231479122249498</v>
      </c>
      <c r="AK4" s="6">
        <f>BayesRidge!D4</f>
        <v>5.7260864480910296</v>
      </c>
      <c r="AL4" s="6">
        <f>Elastic!D4</f>
        <v>5.1039643581573202</v>
      </c>
      <c r="AM4" s="6">
        <f>GBR!D4</f>
        <v>5.7331992760808204</v>
      </c>
      <c r="AN4" s="6">
        <f>AVERAGE(AF4:AM4,Neural!D4)</f>
        <v>5.6039719717881411</v>
      </c>
      <c r="AO4" s="6">
        <f>MAX(AF4:AM4,Neural!D4)</f>
        <v>5.7511322258313804</v>
      </c>
      <c r="AP4" s="6">
        <f>MIN(AF4:AM4,Neural!D4)</f>
        <v>5.1039643581573202</v>
      </c>
    </row>
    <row r="5" spans="1:42" ht="15" thickBot="1" x14ac:dyDescent="0.35">
      <c r="A5" t="s">
        <v>134</v>
      </c>
      <c r="B5" t="s">
        <v>170</v>
      </c>
      <c r="C5" s="5">
        <f>RF!B5</f>
        <v>4.1100000000000003</v>
      </c>
      <c r="D5" s="5">
        <f>LR!B5</f>
        <v>4.6255511124174697</v>
      </c>
      <c r="E5" s="5">
        <f>Adaboost!B5</f>
        <v>4.3847583643122601</v>
      </c>
      <c r="F5" s="5">
        <f>XGBR!B5</f>
        <v>4.1922335999999998</v>
      </c>
      <c r="G5" s="5">
        <f>Huber!B5</f>
        <v>4.4500003984935601</v>
      </c>
      <c r="H5" s="5">
        <f>BayesRidge!B5</f>
        <v>4.6221410091511803</v>
      </c>
      <c r="I5" s="5">
        <f>Elastic!B5</f>
        <v>4.4948214120871901</v>
      </c>
      <c r="J5" s="5">
        <f>GBR!B5</f>
        <v>4.1437598519484604</v>
      </c>
      <c r="K5" s="6">
        <f t="shared" si="0"/>
        <v>4.4044998088627558</v>
      </c>
      <c r="L5">
        <f t="shared" si="2"/>
        <v>4.6255511124174697</v>
      </c>
      <c r="M5">
        <f t="shared" si="3"/>
        <v>4.1100000000000003</v>
      </c>
      <c r="N5">
        <v>4.6500000000000004</v>
      </c>
      <c r="O5" s="5">
        <f>RF!C5</f>
        <v>4.01</v>
      </c>
      <c r="P5" s="5">
        <f>LR!C5</f>
        <v>4.1470353361912196</v>
      </c>
      <c r="Q5" s="5">
        <f>Adaboost!C5</f>
        <v>4.4660766961651897</v>
      </c>
      <c r="R5" s="5">
        <f>XGBR!C5</f>
        <v>4.0750700000000002</v>
      </c>
      <c r="S5" s="5">
        <f>Huber!C5</f>
        <v>4.0180498216090497</v>
      </c>
      <c r="T5" s="5">
        <f>BayesRidge!C5</f>
        <v>4.14978561984009</v>
      </c>
      <c r="U5" s="5">
        <f>Elastic!C5</f>
        <v>4.4113867830120004</v>
      </c>
      <c r="V5" s="5">
        <f>GBR!C5</f>
        <v>4.13466941216784</v>
      </c>
      <c r="W5" s="6">
        <f t="shared" si="1"/>
        <v>4.1770603862360707</v>
      </c>
      <c r="X5" s="6">
        <f t="shared" si="4"/>
        <v>4.4660766961651897</v>
      </c>
      <c r="Y5" s="6">
        <f t="shared" si="5"/>
        <v>4.01</v>
      </c>
      <c r="Z5">
        <v>4.05</v>
      </c>
      <c r="AC5" s="6"/>
      <c r="AE5" t="s">
        <v>147</v>
      </c>
      <c r="AF5" s="6">
        <f>RF!D5</f>
        <v>4.83</v>
      </c>
      <c r="AG5" s="6">
        <f>LR!D5</f>
        <v>4.7121165156906502</v>
      </c>
      <c r="AH5" s="6">
        <f>Adaboost!D5</f>
        <v>4.8104166666666597</v>
      </c>
      <c r="AI5" s="6">
        <f>XGBR!D5</f>
        <v>5.5171849999999996</v>
      </c>
      <c r="AJ5" s="6">
        <f>Huber!D5</f>
        <v>4.7467362462499096</v>
      </c>
      <c r="AK5" s="6">
        <f>BayesRidge!D5</f>
        <v>4.6740172957381096</v>
      </c>
      <c r="AL5" s="6">
        <f>Elastic!D5</f>
        <v>4.8281234196756397</v>
      </c>
      <c r="AM5" s="6">
        <f>GBR!D5</f>
        <v>5.2336065764110602</v>
      </c>
      <c r="AN5" s="6">
        <f>AVERAGE(AF5:AM5,Neural!D5)</f>
        <v>4.9022776963209429</v>
      </c>
      <c r="AO5" s="6">
        <f>MAX(AF5:AM5,Neural!D5)</f>
        <v>5.5171849999999996</v>
      </c>
      <c r="AP5" s="6">
        <f>MIN(AF5:AM5,Neural!D5)</f>
        <v>4.6740172957381096</v>
      </c>
    </row>
    <row r="6" spans="1:42" ht="15" thickBot="1" x14ac:dyDescent="0.35">
      <c r="A6" t="s">
        <v>176</v>
      </c>
      <c r="B6" t="s">
        <v>135</v>
      </c>
      <c r="C6" s="5">
        <f>RF!B6</f>
        <v>4.1100000000000003</v>
      </c>
      <c r="D6" s="5">
        <f>LR!B6</f>
        <v>4.4791075935681004</v>
      </c>
      <c r="E6" s="5">
        <f>Adaboost!B6</f>
        <v>4.3847583643122601</v>
      </c>
      <c r="F6" s="5">
        <f>XGBR!B6</f>
        <v>4.0840180000000004</v>
      </c>
      <c r="G6" s="5">
        <f>Huber!B6</f>
        <v>4.2500763550638201</v>
      </c>
      <c r="H6" s="5">
        <f>BayesRidge!B6</f>
        <v>4.4844632325602101</v>
      </c>
      <c r="I6" s="5">
        <f>Elastic!B6</f>
        <v>4.7172145683382301</v>
      </c>
      <c r="J6" s="5">
        <f>GBR!B6</f>
        <v>4.1893378703728601</v>
      </c>
      <c r="K6" s="6">
        <f t="shared" si="0"/>
        <v>4.3562753167598096</v>
      </c>
      <c r="L6">
        <f t="shared" si="2"/>
        <v>4.7172145683382301</v>
      </c>
      <c r="M6">
        <f t="shared" si="3"/>
        <v>4.0840180000000004</v>
      </c>
      <c r="N6">
        <v>4.3499999999999996</v>
      </c>
      <c r="O6" s="5">
        <f>RF!C6</f>
        <v>5.0199999999999996</v>
      </c>
      <c r="P6" s="5">
        <f>LR!C6</f>
        <v>4.7467524392205398</v>
      </c>
      <c r="Q6" s="5">
        <f>Adaboost!C6</f>
        <v>5.7561349693251502</v>
      </c>
      <c r="R6" s="5">
        <f>XGBR!C6</f>
        <v>4.1555346999999996</v>
      </c>
      <c r="S6" s="5">
        <f>Huber!C6</f>
        <v>4.5500345917604399</v>
      </c>
      <c r="T6" s="5">
        <f>BayesRidge!C6</f>
        <v>4.7464425532218799</v>
      </c>
      <c r="U6" s="5">
        <f>Elastic!C6</f>
        <v>4.5750946952232301</v>
      </c>
      <c r="V6" s="5">
        <f>GBR!C6</f>
        <v>5.1180241552487598</v>
      </c>
      <c r="W6" s="6">
        <f t="shared" si="1"/>
        <v>4.8174524953225273</v>
      </c>
      <c r="X6" s="6">
        <f t="shared" si="4"/>
        <v>5.7561349693251502</v>
      </c>
      <c r="Y6" s="6">
        <f t="shared" si="5"/>
        <v>4.1555346999999996</v>
      </c>
      <c r="Z6">
        <v>4.6500000000000004</v>
      </c>
      <c r="AA6" s="6">
        <f>MAX(L6,M6,X7,Y7)-MIN(L7,M7,X6,Y6)</f>
        <v>0.71721482154620997</v>
      </c>
      <c r="AB6" s="6">
        <f>MIN(L6,M6,X7,Y7)-MAX(L7,M7,X6,Y6)</f>
        <v>-2.7725860693251501</v>
      </c>
      <c r="AC6" s="6"/>
      <c r="AE6" t="s">
        <v>144</v>
      </c>
      <c r="AF6" s="6">
        <f>RF!D6</f>
        <v>5.82</v>
      </c>
      <c r="AG6" s="6">
        <f>LR!D6</f>
        <v>5.20188413116741</v>
      </c>
      <c r="AH6" s="6">
        <f>Adaboost!D6</f>
        <v>5.0176991150442403</v>
      </c>
      <c r="AI6" s="6">
        <f>XGBR!D6</f>
        <v>5.6371849999999997</v>
      </c>
      <c r="AJ6" s="6">
        <f>Huber!D6</f>
        <v>5.2001066811221301</v>
      </c>
      <c r="AK6" s="6">
        <f>BayesRidge!D6</f>
        <v>5.2715813349968403</v>
      </c>
      <c r="AL6" s="6">
        <f>Elastic!D6</f>
        <v>4.9892428348255597</v>
      </c>
      <c r="AM6" s="6">
        <f>GBR!D6</f>
        <v>5.6566356568858396</v>
      </c>
      <c r="AN6" s="6">
        <f>AVERAGE(AF6:AM6,Neural!D6)</f>
        <v>5.3210728493092398</v>
      </c>
      <c r="AO6" s="6">
        <f>MAX(AF6:AM6,Neural!D6)</f>
        <v>5.82</v>
      </c>
      <c r="AP6" s="6">
        <f>MIN(AF6:AM6,Neural!D6)</f>
        <v>4.9892428348255597</v>
      </c>
    </row>
    <row r="7" spans="1:42" ht="15" thickBot="1" x14ac:dyDescent="0.35">
      <c r="A7" t="s">
        <v>135</v>
      </c>
      <c r="B7" t="s">
        <v>176</v>
      </c>
      <c r="C7" s="5">
        <f>RF!B7</f>
        <v>4.13</v>
      </c>
      <c r="D7" s="5">
        <f>LR!B7</f>
        <v>4.1952292492511001</v>
      </c>
      <c r="E7" s="5">
        <f>Adaboost!B7</f>
        <v>4.3847583643122601</v>
      </c>
      <c r="F7" s="5">
        <f>XGBR!B7</f>
        <v>4.1320332999999998</v>
      </c>
      <c r="G7" s="5">
        <f>Huber!B7</f>
        <v>3.9999997467920201</v>
      </c>
      <c r="H7" s="5">
        <f>BayesRidge!B7</f>
        <v>4.1984138573838203</v>
      </c>
      <c r="I7" s="5">
        <f>Elastic!B7</f>
        <v>4.3713280361357301</v>
      </c>
      <c r="J7" s="5">
        <f>GBR!B7</f>
        <v>4.1805600985306697</v>
      </c>
      <c r="K7" s="6">
        <f t="shared" si="0"/>
        <v>4.2008822041740812</v>
      </c>
      <c r="L7">
        <f t="shared" si="2"/>
        <v>4.3847583643122601</v>
      </c>
      <c r="M7">
        <f t="shared" si="3"/>
        <v>3.9999997467920201</v>
      </c>
      <c r="N7">
        <v>4.0999999999999996</v>
      </c>
      <c r="O7" s="5">
        <f>RF!C7</f>
        <v>4.13</v>
      </c>
      <c r="P7" s="5">
        <f>LR!C7</f>
        <v>3.9288128421039201</v>
      </c>
      <c r="Q7" s="5">
        <f>Adaboost!C7</f>
        <v>4.4660766961651897</v>
      </c>
      <c r="R7" s="5">
        <f>XGBR!C7</f>
        <v>2.9835489000000002</v>
      </c>
      <c r="S7" s="5">
        <f>Huber!C7</f>
        <v>3.7342008053867501</v>
      </c>
      <c r="T7" s="5">
        <f>BayesRidge!C7</f>
        <v>3.9297713669193901</v>
      </c>
      <c r="U7" s="5">
        <f>Elastic!C7</f>
        <v>4.1612505063456098</v>
      </c>
      <c r="V7" s="5">
        <f>GBR!C7</f>
        <v>4.0856005521619396</v>
      </c>
      <c r="W7" s="6">
        <f t="shared" si="1"/>
        <v>3.9377040773327487</v>
      </c>
      <c r="X7" s="6">
        <f t="shared" si="4"/>
        <v>4.4660766961651897</v>
      </c>
      <c r="Y7" s="6">
        <f t="shared" si="5"/>
        <v>2.9835489000000002</v>
      </c>
      <c r="Z7">
        <v>3.8</v>
      </c>
      <c r="AC7" s="6"/>
      <c r="AE7" t="s">
        <v>165</v>
      </c>
      <c r="AF7" s="6">
        <f>RF!D7</f>
        <v>5.67</v>
      </c>
      <c r="AG7" s="6">
        <f>LR!D7</f>
        <v>5.3445380211396998</v>
      </c>
      <c r="AH7" s="6">
        <f>Adaboost!D7</f>
        <v>5.0176991150442403</v>
      </c>
      <c r="AI7" s="6">
        <f>XGBR!D7</f>
        <v>6.1307254000000002</v>
      </c>
      <c r="AJ7" s="6">
        <f>Huber!D7</f>
        <v>5.3623670033119204</v>
      </c>
      <c r="AK7" s="6">
        <f>BayesRidge!D7</f>
        <v>5.36720490989212</v>
      </c>
      <c r="AL7" s="6">
        <f>Elastic!D7</f>
        <v>5.18360039638607</v>
      </c>
      <c r="AM7" s="6">
        <f>GBR!D7</f>
        <v>5.6435201042631604</v>
      </c>
      <c r="AN7" s="6">
        <f>AVERAGE(AF7:AM7,Neural!D7)</f>
        <v>5.4537858683952436</v>
      </c>
      <c r="AO7" s="6">
        <f>MAX(AF7:AM7,Neural!D7)</f>
        <v>6.1307254000000002</v>
      </c>
      <c r="AP7" s="6">
        <f>MIN(AF7:AM7,Neural!D7)</f>
        <v>5.0176991150442403</v>
      </c>
    </row>
    <row r="8" spans="1:42" ht="15" thickBot="1" x14ac:dyDescent="0.35">
      <c r="A8" t="s">
        <v>164</v>
      </c>
      <c r="B8" t="s">
        <v>142</v>
      </c>
      <c r="C8" s="5">
        <f>RF!B8</f>
        <v>5.1100000000000003</v>
      </c>
      <c r="D8" s="5">
        <f>LR!B8</f>
        <v>4.9737277452343998</v>
      </c>
      <c r="E8" s="5">
        <f>Adaboost!B8</f>
        <v>5.6482758620689602</v>
      </c>
      <c r="F8" s="5">
        <f>XGBR!B8</f>
        <v>4.0385036000000003</v>
      </c>
      <c r="G8" s="5">
        <f>Huber!B8</f>
        <v>4.80006391803275</v>
      </c>
      <c r="H8" s="5">
        <f>BayesRidge!B8</f>
        <v>4.9779471391969796</v>
      </c>
      <c r="I8" s="5">
        <f>Elastic!B8</f>
        <v>4.8251260149812802</v>
      </c>
      <c r="J8" s="5">
        <f>GBR!B8</f>
        <v>5.0677858529010598</v>
      </c>
      <c r="K8" s="6">
        <f t="shared" si="0"/>
        <v>4.9370527179347086</v>
      </c>
      <c r="L8">
        <f t="shared" si="2"/>
        <v>5.6482758620689602</v>
      </c>
      <c r="M8">
        <f t="shared" si="3"/>
        <v>4.0385036000000003</v>
      </c>
      <c r="N8">
        <v>4.95</v>
      </c>
      <c r="O8" s="5">
        <f>RF!C8</f>
        <v>4</v>
      </c>
      <c r="P8" s="5">
        <f>LR!C8</f>
        <v>4.8153589705471997</v>
      </c>
      <c r="Q8" s="5">
        <f>Adaboost!C8</f>
        <v>5.7561349693251502</v>
      </c>
      <c r="R8" s="5">
        <f>XGBR!C8</f>
        <v>4.0372029999999999</v>
      </c>
      <c r="S8" s="5">
        <f>Huber!C8</f>
        <v>4.5456232916276802</v>
      </c>
      <c r="T8" s="5">
        <f>BayesRidge!C8</f>
        <v>4.8100020876951701</v>
      </c>
      <c r="U8" s="5">
        <f>Elastic!C8</f>
        <v>4.6969800652431797</v>
      </c>
      <c r="V8" s="5">
        <f>GBR!C8</f>
        <v>5.0786089787094397</v>
      </c>
      <c r="W8" s="6">
        <f t="shared" si="1"/>
        <v>4.7321426195060683</v>
      </c>
      <c r="X8" s="6">
        <f t="shared" si="4"/>
        <v>5.7561349693251502</v>
      </c>
      <c r="Y8" s="6">
        <f t="shared" si="5"/>
        <v>4</v>
      </c>
      <c r="Z8">
        <v>4.5</v>
      </c>
      <c r="AA8" s="6">
        <f>MAX(L8,M8,X9,Y9)-MIN(L9,M9,X8,Y8)</f>
        <v>1.6482758620689602</v>
      </c>
      <c r="AB8" s="6">
        <f>MIN(L8,M8,X9,Y9)-MAX(L9,M9,X8,Y8)</f>
        <v>-2.7956616693251504</v>
      </c>
      <c r="AC8" s="6"/>
      <c r="AE8" t="s">
        <v>160</v>
      </c>
      <c r="AF8" s="6">
        <f>RF!D8</f>
        <v>4.46</v>
      </c>
      <c r="AG8" s="6">
        <f>LR!D8</f>
        <v>4.4891373101024898</v>
      </c>
      <c r="AH8" s="6">
        <f>Adaboost!D8</f>
        <v>4.1487603305785097</v>
      </c>
      <c r="AI8" s="6">
        <f>XGBR!D8</f>
        <v>4.5594960000000002</v>
      </c>
      <c r="AJ8" s="6">
        <f>Huber!D8</f>
        <v>4.4672931929683202</v>
      </c>
      <c r="AK8" s="6">
        <f>BayesRidge!D8</f>
        <v>4.5028219846894899</v>
      </c>
      <c r="AL8" s="6">
        <f>Elastic!D8</f>
        <v>4.6295893208722596</v>
      </c>
      <c r="AM8" s="6">
        <f>GBR!D8</f>
        <v>4.6460491943737399</v>
      </c>
      <c r="AN8" s="6">
        <f>AVERAGE(AF8:AM8,Neural!D8)</f>
        <v>4.4954209828667127</v>
      </c>
      <c r="AO8" s="6">
        <f>MAX(AF8:AM8,Neural!D8)</f>
        <v>4.6460491943737399</v>
      </c>
      <c r="AP8" s="6">
        <f>MIN(AF8:AM8,Neural!D8)</f>
        <v>4.1487603305785097</v>
      </c>
    </row>
    <row r="9" spans="1:42" ht="15" thickBot="1" x14ac:dyDescent="0.35">
      <c r="A9" t="s">
        <v>142</v>
      </c>
      <c r="B9" t="s">
        <v>164</v>
      </c>
      <c r="C9" s="5">
        <f>RF!B9</f>
        <v>4.07</v>
      </c>
      <c r="D9" s="5">
        <f>LR!B9</f>
        <v>4.4461028331677097</v>
      </c>
      <c r="E9" s="5">
        <f>Adaboost!B9</f>
        <v>4.3847583643122601</v>
      </c>
      <c r="F9" s="5">
        <f>XGBR!B9</f>
        <v>4.2013259999999999</v>
      </c>
      <c r="G9" s="5">
        <f>Huber!B9</f>
        <v>4.25000035913612</v>
      </c>
      <c r="H9" s="5">
        <f>BayesRidge!B9</f>
        <v>4.4495987297177004</v>
      </c>
      <c r="I9" s="5">
        <f>Elastic!B9</f>
        <v>4.5618038727116996</v>
      </c>
      <c r="J9" s="5">
        <f>GBR!B9</f>
        <v>4.1485683455755602</v>
      </c>
      <c r="K9" s="6">
        <f t="shared" si="0"/>
        <v>4.3299573893330967</v>
      </c>
      <c r="L9">
        <f t="shared" si="2"/>
        <v>4.5618038727116996</v>
      </c>
      <c r="M9">
        <f t="shared" si="3"/>
        <v>4.07</v>
      </c>
      <c r="N9">
        <v>4.4000000000000004</v>
      </c>
      <c r="O9" s="5">
        <f>RF!C9</f>
        <v>3</v>
      </c>
      <c r="P9" s="5">
        <f>LR!C9</f>
        <v>3.3860040430476701</v>
      </c>
      <c r="Q9" s="5">
        <f>Adaboost!C9</f>
        <v>3.2072649572649499</v>
      </c>
      <c r="R9" s="5">
        <f>XGBR!C9</f>
        <v>2.9604732999999999</v>
      </c>
      <c r="S9" s="5">
        <f>Huber!C9</f>
        <v>3.18420011688863</v>
      </c>
      <c r="T9" s="5">
        <f>BayesRidge!C9</f>
        <v>3.38625503526867</v>
      </c>
      <c r="U9" s="5">
        <f>Elastic!C9</f>
        <v>3.7363836508508599</v>
      </c>
      <c r="V9" s="5">
        <f>GBR!C9</f>
        <v>3.0677379829907099</v>
      </c>
      <c r="W9" s="6">
        <f t="shared" si="1"/>
        <v>3.2537876607031846</v>
      </c>
      <c r="X9" s="6">
        <f t="shared" si="4"/>
        <v>3.7363836508508599</v>
      </c>
      <c r="Y9" s="6">
        <f t="shared" si="5"/>
        <v>2.9604732999999999</v>
      </c>
      <c r="Z9">
        <v>3.3</v>
      </c>
      <c r="AC9" s="6"/>
      <c r="AE9" t="s">
        <v>139</v>
      </c>
      <c r="AF9" s="6">
        <f>RF!D9</f>
        <v>4.79</v>
      </c>
      <c r="AG9" s="6">
        <f>LR!D9</f>
        <v>4.8256171655972402</v>
      </c>
      <c r="AH9" s="6">
        <f>Adaboost!D9</f>
        <v>4.1867219917012397</v>
      </c>
      <c r="AI9" s="6">
        <f>XGBR!D9</f>
        <v>5.1618605000000004</v>
      </c>
      <c r="AJ9" s="6">
        <f>Huber!D9</f>
        <v>4.8213724286528699</v>
      </c>
      <c r="AK9" s="6">
        <f>BayesRidge!D9</f>
        <v>4.8109850208948703</v>
      </c>
      <c r="AL9" s="6">
        <f>Elastic!D9</f>
        <v>4.7346117631098901</v>
      </c>
      <c r="AM9" s="6">
        <f>GBR!D9</f>
        <v>4.6368401624939599</v>
      </c>
      <c r="AN9" s="6">
        <f>AVERAGE(AF9:AM9,Neural!D9)</f>
        <v>4.7587900094679618</v>
      </c>
      <c r="AO9" s="6">
        <f>MAX(AF9:AM9,Neural!D9)</f>
        <v>5.1618605000000004</v>
      </c>
      <c r="AP9" s="6">
        <f>MIN(AF9:AM9,Neural!D9)</f>
        <v>4.1867219917012397</v>
      </c>
    </row>
    <row r="10" spans="1:42" ht="15" thickBot="1" x14ac:dyDescent="0.35">
      <c r="A10" t="s">
        <v>179</v>
      </c>
      <c r="B10" t="s">
        <v>180</v>
      </c>
      <c r="C10" s="5">
        <f>RF!B10</f>
        <v>4.05</v>
      </c>
      <c r="D10" s="5">
        <f>LR!B10</f>
        <v>4.6384541762191596</v>
      </c>
      <c r="E10" s="5">
        <f>Adaboost!B10</f>
        <v>4.3847583643122601</v>
      </c>
      <c r="F10" s="5">
        <f>XGBR!B10</f>
        <v>4.2065539999999997</v>
      </c>
      <c r="G10" s="5">
        <f>Huber!B10</f>
        <v>4.5000005246076302</v>
      </c>
      <c r="H10" s="5">
        <f>BayesRidge!B10</f>
        <v>4.6458969658652602</v>
      </c>
      <c r="I10" s="5">
        <f>Elastic!B10</f>
        <v>4.59023024160867</v>
      </c>
      <c r="J10" s="5">
        <f>GBR!B10</f>
        <v>4.1822191333261403</v>
      </c>
      <c r="K10" s="6">
        <f t="shared" si="0"/>
        <v>4.4389556840370599</v>
      </c>
      <c r="L10">
        <f t="shared" si="2"/>
        <v>4.6458969658652602</v>
      </c>
      <c r="M10">
        <f t="shared" si="3"/>
        <v>4.05</v>
      </c>
      <c r="N10">
        <v>4.55</v>
      </c>
      <c r="O10" s="5">
        <f>RF!C10</f>
        <v>6.08</v>
      </c>
      <c r="P10" s="5">
        <f>LR!C10</f>
        <v>6.3131918540335397</v>
      </c>
      <c r="Q10" s="5">
        <f>Adaboost!C10</f>
        <v>6.68627450980392</v>
      </c>
      <c r="R10" s="5">
        <f>XGBR!C10</f>
        <v>5.2044420000000002</v>
      </c>
      <c r="S10" s="5">
        <f>Huber!C10</f>
        <v>6.0015716656516602</v>
      </c>
      <c r="T10" s="5">
        <f>BayesRidge!C10</f>
        <v>6.3089697605941097</v>
      </c>
      <c r="U10" s="5">
        <f>Elastic!C10</f>
        <v>5.8669887236839999</v>
      </c>
      <c r="V10" s="5">
        <f>GBR!C10</f>
        <v>6.1594218178568001</v>
      </c>
      <c r="W10" s="6">
        <f t="shared" si="1"/>
        <v>6.11528559344874</v>
      </c>
      <c r="X10" s="6">
        <f t="shared" si="4"/>
        <v>6.68627450980392</v>
      </c>
      <c r="Y10" s="6">
        <f t="shared" si="5"/>
        <v>5.2044420000000002</v>
      </c>
      <c r="Z10">
        <v>6.3</v>
      </c>
      <c r="AA10" s="6">
        <f>MAX(L10,M10,X11,Y11)-MIN(L11,M11,X10,Y10)</f>
        <v>2.7486161693251501</v>
      </c>
      <c r="AB10" s="6">
        <f>MIN(L10,M10,X11,Y11)-MAX(L11,M11,X10,Y10)</f>
        <v>-2.6362745098039202</v>
      </c>
      <c r="AC10" s="6"/>
      <c r="AE10" t="s">
        <v>166</v>
      </c>
      <c r="AF10" s="6">
        <f>RF!D10</f>
        <v>5.0199999999999996</v>
      </c>
      <c r="AG10" s="6">
        <f>LR!D10</f>
        <v>5.1499222881292104</v>
      </c>
      <c r="AH10" s="6">
        <f>Adaboost!D10</f>
        <v>4.8176744186046498</v>
      </c>
      <c r="AI10" s="6">
        <f>XGBR!D10</f>
        <v>5.4649706</v>
      </c>
      <c r="AJ10" s="6">
        <f>Huber!D10</f>
        <v>5.1508000190960797</v>
      </c>
      <c r="AK10" s="6">
        <f>BayesRidge!D10</f>
        <v>5.1420077630196701</v>
      </c>
      <c r="AL10" s="6">
        <f>Elastic!D10</f>
        <v>4.96317662498328</v>
      </c>
      <c r="AM10" s="6">
        <f>GBR!D10</f>
        <v>5.0798561068365302</v>
      </c>
      <c r="AN10" s="6">
        <f>AVERAGE(AF10:AM10,Neural!D10)</f>
        <v>5.0991097028288817</v>
      </c>
      <c r="AO10" s="6">
        <f>MAX(AF10:AM10,Neural!D10)</f>
        <v>5.4649706</v>
      </c>
      <c r="AP10" s="6">
        <f>MIN(AF10:AM10,Neural!D10)</f>
        <v>4.8176744186046498</v>
      </c>
    </row>
    <row r="11" spans="1:42" ht="15" thickBot="1" x14ac:dyDescent="0.35">
      <c r="A11" t="s">
        <v>180</v>
      </c>
      <c r="B11" t="s">
        <v>179</v>
      </c>
      <c r="C11" s="5">
        <f>RF!B11</f>
        <v>4.09</v>
      </c>
      <c r="D11" s="5">
        <f>LR!B11</f>
        <v>3.8256575338699901</v>
      </c>
      <c r="E11" s="5">
        <f>Adaboost!B11</f>
        <v>4.3847583643122601</v>
      </c>
      <c r="F11" s="5">
        <f>XGBR!B11</f>
        <v>3.0075188000000002</v>
      </c>
      <c r="G11" s="5">
        <f>Huber!B11</f>
        <v>3.6000000441507098</v>
      </c>
      <c r="H11" s="5">
        <f>BayesRidge!B11</f>
        <v>3.8342480013219098</v>
      </c>
      <c r="I11" s="5">
        <f>Elastic!B11</f>
        <v>3.87814241912888</v>
      </c>
      <c r="J11" s="5">
        <f>GBR!B11</f>
        <v>4.1445265603345103</v>
      </c>
      <c r="K11" s="6">
        <f t="shared" si="0"/>
        <v>3.8462087308094883</v>
      </c>
      <c r="L11">
        <f t="shared" si="2"/>
        <v>4.3847583643122601</v>
      </c>
      <c r="M11">
        <f t="shared" si="3"/>
        <v>3.0075188000000002</v>
      </c>
      <c r="N11">
        <v>3.9</v>
      </c>
      <c r="O11" s="5">
        <f>RF!C11</f>
        <v>5.03</v>
      </c>
      <c r="P11" s="5">
        <f>LR!C11</f>
        <v>4.7948675264977201</v>
      </c>
      <c r="Q11" s="5">
        <f>Adaboost!C11</f>
        <v>5.7561349693251502</v>
      </c>
      <c r="R11" s="5">
        <f>XGBR!C11</f>
        <v>4.1519794000000001</v>
      </c>
      <c r="S11" s="5">
        <f>Huber!C11</f>
        <v>4.5500014238427697</v>
      </c>
      <c r="T11" s="5">
        <f>BayesRidge!C11</f>
        <v>4.7950939816448503</v>
      </c>
      <c r="U11" s="5">
        <f>Elastic!C11</f>
        <v>4.5506602427227403</v>
      </c>
      <c r="V11" s="5">
        <f>GBR!C11</f>
        <v>5.1180241552487598</v>
      </c>
      <c r="W11" s="6">
        <f t="shared" si="1"/>
        <v>4.8449565006116062</v>
      </c>
      <c r="X11" s="6">
        <f t="shared" si="4"/>
        <v>5.7561349693251502</v>
      </c>
      <c r="Y11" s="6">
        <f t="shared" si="5"/>
        <v>4.1519794000000001</v>
      </c>
      <c r="Z11">
        <v>4.9000000000000004</v>
      </c>
      <c r="AC11" s="6"/>
      <c r="AE11" t="s">
        <v>167</v>
      </c>
      <c r="AF11" s="6">
        <f>RF!D11</f>
        <v>3.95</v>
      </c>
      <c r="AG11" s="6">
        <f>LR!D11</f>
        <v>4.6743915719140601</v>
      </c>
      <c r="AH11" s="6">
        <f>Adaboost!D11</f>
        <v>4.2628635346756099</v>
      </c>
      <c r="AI11" s="6">
        <f>XGBR!D11</f>
        <v>4.3227677</v>
      </c>
      <c r="AJ11" s="6">
        <f>Huber!D11</f>
        <v>4.6647702000930398</v>
      </c>
      <c r="AK11" s="6">
        <f>BayesRidge!D11</f>
        <v>4.6710857922173297</v>
      </c>
      <c r="AL11" s="6">
        <f>Elastic!D11</f>
        <v>4.5349656669563396</v>
      </c>
      <c r="AM11" s="6">
        <f>GBR!D11</f>
        <v>4.3467687938339203</v>
      </c>
      <c r="AN11" s="6">
        <f>AVERAGE(AF11:AM11,Neural!D11)</f>
        <v>4.4390642849980431</v>
      </c>
      <c r="AO11" s="6">
        <f>MAX(AF11:AM11,Neural!D11)</f>
        <v>4.6743915719140601</v>
      </c>
      <c r="AP11" s="6">
        <f>MIN(AF11:AM11,Neural!D11)</f>
        <v>3.95</v>
      </c>
    </row>
    <row r="12" spans="1:42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/>
      <c r="O12" s="5">
        <f>RF!C12</f>
        <v>0</v>
      </c>
      <c r="P12" s="5">
        <f>LR!C12</f>
        <v>0</v>
      </c>
      <c r="Q12" s="5">
        <f>Adaboost!C12</f>
        <v>0</v>
      </c>
      <c r="R12" s="5">
        <f>XGBR!C12</f>
        <v>0</v>
      </c>
      <c r="S12" s="5">
        <f>Huber!C12</f>
        <v>0</v>
      </c>
      <c r="T12" s="5">
        <f>BayesRidge!C12</f>
        <v>0</v>
      </c>
      <c r="U12" s="5">
        <f>Elastic!C12</f>
        <v>0</v>
      </c>
      <c r="V12" s="5">
        <f>GBR!C12</f>
        <v>0</v>
      </c>
      <c r="W12" s="6">
        <f t="shared" si="1"/>
        <v>0</v>
      </c>
      <c r="X12" s="6">
        <f t="shared" si="4"/>
        <v>0</v>
      </c>
      <c r="Y12" s="6">
        <f t="shared" si="5"/>
        <v>0</v>
      </c>
      <c r="Z12"/>
      <c r="AA12" s="6">
        <f>MAX(L12,M12,X13,Y13)-MIN(L13,M13,X12,Y12)</f>
        <v>0</v>
      </c>
      <c r="AB12" s="6">
        <f>MIN(L12,M12,X13,Y13)-MAX(L13,M13,X12,Y12)</f>
        <v>0</v>
      </c>
      <c r="AC12" s="6"/>
      <c r="AE12" t="s">
        <v>138</v>
      </c>
      <c r="AF12" s="6">
        <f>RF!D12</f>
        <v>0</v>
      </c>
      <c r="AG12" s="6">
        <f>LR!D12</f>
        <v>0</v>
      </c>
      <c r="AH12" s="6">
        <f>Adaboost!D12</f>
        <v>0</v>
      </c>
      <c r="AI12" s="6">
        <f>XGBR!D12</f>
        <v>0</v>
      </c>
      <c r="AJ12" s="6">
        <f>Huber!D12</f>
        <v>0</v>
      </c>
      <c r="AK12" s="6">
        <f>BayesRidge!D12</f>
        <v>0</v>
      </c>
      <c r="AL12" s="6">
        <f>Elastic!D12</f>
        <v>0</v>
      </c>
      <c r="AM12" s="6">
        <f>GBR!D12</f>
        <v>0</v>
      </c>
      <c r="AN12" s="6">
        <f>AVERAGE(AF12:AM12,Neural!D12)</f>
        <v>0</v>
      </c>
      <c r="AO12" s="6">
        <f>MAX(AF12:AM12,Neural!D12)</f>
        <v>0</v>
      </c>
      <c r="AP12" s="6">
        <f>MIN(AF12:AM12,Neural!D12)</f>
        <v>0</v>
      </c>
    </row>
    <row r="13" spans="1:42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/>
      <c r="O13" s="5">
        <f>RF!C13</f>
        <v>0</v>
      </c>
      <c r="P13" s="5">
        <f>LR!C13</f>
        <v>0</v>
      </c>
      <c r="Q13" s="5">
        <f>Adaboost!C13</f>
        <v>0</v>
      </c>
      <c r="R13" s="5">
        <f>XGBR!C13</f>
        <v>0</v>
      </c>
      <c r="S13" s="5">
        <f>Huber!C13</f>
        <v>0</v>
      </c>
      <c r="T13" s="5">
        <f>BayesRidge!C13</f>
        <v>0</v>
      </c>
      <c r="U13" s="5">
        <f>Elastic!C13</f>
        <v>0</v>
      </c>
      <c r="V13" s="5">
        <f>GBR!C13</f>
        <v>0</v>
      </c>
      <c r="W13" s="6">
        <f t="shared" si="1"/>
        <v>0</v>
      </c>
      <c r="X13" s="6">
        <f t="shared" si="4"/>
        <v>0</v>
      </c>
      <c r="Y13" s="6">
        <f t="shared" si="5"/>
        <v>0</v>
      </c>
      <c r="Z13"/>
      <c r="AC13" s="6"/>
      <c r="AE13" t="s">
        <v>156</v>
      </c>
      <c r="AF13" s="6">
        <f>RF!D13</f>
        <v>0</v>
      </c>
      <c r="AG13" s="6">
        <f>LR!D13</f>
        <v>0</v>
      </c>
      <c r="AH13" s="6">
        <f>Adaboost!D13</f>
        <v>0</v>
      </c>
      <c r="AI13" s="6">
        <f>XGBR!D13</f>
        <v>0</v>
      </c>
      <c r="AJ13" s="6">
        <f>Huber!D13</f>
        <v>0</v>
      </c>
      <c r="AK13" s="6">
        <f>BayesRidge!D13</f>
        <v>0</v>
      </c>
      <c r="AL13" s="6">
        <f>Elastic!D13</f>
        <v>0</v>
      </c>
      <c r="AM13" s="6">
        <f>GBR!D13</f>
        <v>0</v>
      </c>
      <c r="AN13" s="6">
        <f>AVERAGE(AF13:AM13,Neural!D13)</f>
        <v>0</v>
      </c>
      <c r="AO13" s="6">
        <f>MAX(AF13:AM13,Neural!D13)</f>
        <v>0</v>
      </c>
      <c r="AP13" s="6">
        <f>MIN(AF13:AM13,Neural!D13)</f>
        <v>0</v>
      </c>
    </row>
    <row r="14" spans="1:42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si="2"/>
        <v>0</v>
      </c>
      <c r="M14">
        <f t="shared" si="3"/>
        <v>0</v>
      </c>
      <c r="N14"/>
      <c r="O14" s="5">
        <f>RF!C14</f>
        <v>0</v>
      </c>
      <c r="P14" s="5">
        <f>LR!C14</f>
        <v>0</v>
      </c>
      <c r="Q14" s="5">
        <f>Adaboost!C14</f>
        <v>0</v>
      </c>
      <c r="R14" s="5">
        <f>XGBR!C14</f>
        <v>0</v>
      </c>
      <c r="S14" s="5">
        <f>Huber!C14</f>
        <v>0</v>
      </c>
      <c r="T14" s="5">
        <f>BayesRidge!C14</f>
        <v>0</v>
      </c>
      <c r="U14" s="5">
        <f>Elastic!C14</f>
        <v>0</v>
      </c>
      <c r="V14" s="5">
        <f>GBR!C14</f>
        <v>0</v>
      </c>
      <c r="W14" s="6">
        <f t="shared" si="1"/>
        <v>0</v>
      </c>
      <c r="X14" s="6">
        <f t="shared" si="4"/>
        <v>0</v>
      </c>
      <c r="Y14" s="6">
        <f t="shared" si="5"/>
        <v>0</v>
      </c>
      <c r="Z14"/>
      <c r="AA14" s="6">
        <f>MAX(L14,M14,X15,Y15)-MIN(L15,M15,X14,Y14)</f>
        <v>0</v>
      </c>
      <c r="AB14" s="6">
        <f>MIN(L14,M14,X15,Y15)-MAX(L15,M15,X14,Y14)</f>
        <v>0</v>
      </c>
      <c r="AC14" s="6"/>
      <c r="AE14" t="s">
        <v>157</v>
      </c>
      <c r="AF14" s="6">
        <f>RF!D14</f>
        <v>0</v>
      </c>
      <c r="AG14" s="6">
        <f>LR!D14</f>
        <v>0</v>
      </c>
      <c r="AH14" s="6">
        <f>Adaboost!D14</f>
        <v>0</v>
      </c>
      <c r="AI14" s="6">
        <f>XGBR!D14</f>
        <v>0</v>
      </c>
      <c r="AJ14" s="6">
        <f>Huber!D14</f>
        <v>0</v>
      </c>
      <c r="AK14" s="6">
        <f>BayesRidge!D14</f>
        <v>0</v>
      </c>
      <c r="AL14" s="6">
        <f>Elastic!D14</f>
        <v>0</v>
      </c>
      <c r="AM14" s="6">
        <f>GBR!D14</f>
        <v>0</v>
      </c>
      <c r="AN14" s="6">
        <f>AVERAGE(AF14:AM14,Neural!D14)</f>
        <v>0</v>
      </c>
      <c r="AO14" s="6">
        <f>MAX(AF14:AM14,Neural!D14)</f>
        <v>0</v>
      </c>
      <c r="AP14" s="6">
        <f>MIN(AF14:AM14,Neural!D14)</f>
        <v>0</v>
      </c>
    </row>
    <row r="15" spans="1:42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2"/>
        <v>0</v>
      </c>
      <c r="M15">
        <f t="shared" si="3"/>
        <v>0</v>
      </c>
      <c r="N15"/>
      <c r="O15" s="5">
        <f>RF!C15</f>
        <v>0</v>
      </c>
      <c r="P15" s="5">
        <f>LR!C15</f>
        <v>0</v>
      </c>
      <c r="Q15" s="5">
        <f>Adaboost!C15</f>
        <v>0</v>
      </c>
      <c r="R15" s="5">
        <f>XGBR!C15</f>
        <v>0</v>
      </c>
      <c r="S15" s="5">
        <f>Huber!C15</f>
        <v>0</v>
      </c>
      <c r="T15" s="5">
        <f>BayesRidge!C15</f>
        <v>0</v>
      </c>
      <c r="U15" s="5">
        <f>Elastic!C15</f>
        <v>0</v>
      </c>
      <c r="V15" s="5">
        <f>GBR!C15</f>
        <v>0</v>
      </c>
      <c r="W15" s="6">
        <f t="shared" si="1"/>
        <v>0</v>
      </c>
      <c r="X15" s="6">
        <f t="shared" si="4"/>
        <v>0</v>
      </c>
      <c r="Y15" s="6">
        <f t="shared" si="5"/>
        <v>0</v>
      </c>
      <c r="Z15"/>
      <c r="AC15" s="6"/>
      <c r="AE15" t="s">
        <v>140</v>
      </c>
      <c r="AF15" s="6">
        <f>RF!D15</f>
        <v>0</v>
      </c>
      <c r="AG15" s="6">
        <f>LR!D15</f>
        <v>0</v>
      </c>
      <c r="AH15" s="6">
        <f>Adaboost!D15</f>
        <v>0</v>
      </c>
      <c r="AI15" s="6">
        <f>XGBR!D15</f>
        <v>0</v>
      </c>
      <c r="AJ15" s="6">
        <f>Huber!D15</f>
        <v>0</v>
      </c>
      <c r="AK15" s="6">
        <f>BayesRidge!D15</f>
        <v>0</v>
      </c>
      <c r="AL15" s="6">
        <f>Elastic!D15</f>
        <v>0</v>
      </c>
      <c r="AM15" s="6">
        <f>GBR!D15</f>
        <v>0</v>
      </c>
      <c r="AN15" s="6">
        <f>AVERAGE(AF15:AM15,Neural!D15)</f>
        <v>0</v>
      </c>
      <c r="AO15" s="6">
        <f>MAX(AF15:AM15,Neural!D15)</f>
        <v>0</v>
      </c>
      <c r="AP15" s="6">
        <f>MIN(AF15:AM15,Neural!D15)</f>
        <v>0</v>
      </c>
    </row>
    <row r="16" spans="1:42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2"/>
        <v>0</v>
      </c>
      <c r="M16">
        <f t="shared" si="3"/>
        <v>0</v>
      </c>
      <c r="N16"/>
      <c r="O16" s="5">
        <f>RF!C16</f>
        <v>0</v>
      </c>
      <c r="P16" s="5">
        <f>LR!C16</f>
        <v>0</v>
      </c>
      <c r="Q16" s="5">
        <f>Adaboost!C16</f>
        <v>0</v>
      </c>
      <c r="R16" s="5">
        <f>XGBR!C16</f>
        <v>0</v>
      </c>
      <c r="S16" s="5">
        <f>Huber!C16</f>
        <v>0</v>
      </c>
      <c r="T16" s="5">
        <f>BayesRidge!C16</f>
        <v>0</v>
      </c>
      <c r="U16" s="5">
        <f>Elastic!C16</f>
        <v>0</v>
      </c>
      <c r="V16" s="5">
        <f>GBR!C16</f>
        <v>0</v>
      </c>
      <c r="W16" s="6">
        <f t="shared" si="1"/>
        <v>0</v>
      </c>
      <c r="X16" s="6">
        <f t="shared" si="4"/>
        <v>0</v>
      </c>
      <c r="Y16" s="6">
        <f t="shared" si="5"/>
        <v>0</v>
      </c>
      <c r="Z16"/>
      <c r="AA16" s="6">
        <f>MAX(L16,M16,X17,Y17)-MIN(L17,M17,X16,Y16)</f>
        <v>0</v>
      </c>
      <c r="AB16" s="6">
        <f>MIN(L16,M16,X17,Y17)-MAX(L17,M17,X16,Y16)</f>
        <v>0</v>
      </c>
      <c r="AC16" s="6"/>
      <c r="AE16" t="s">
        <v>141</v>
      </c>
      <c r="AF16" s="6">
        <f>RF!D16</f>
        <v>0</v>
      </c>
      <c r="AG16" s="6">
        <f>LR!D16</f>
        <v>0</v>
      </c>
      <c r="AH16" s="6">
        <f>Adaboost!D16</f>
        <v>0</v>
      </c>
      <c r="AI16" s="6">
        <f>XGBR!D16</f>
        <v>0</v>
      </c>
      <c r="AJ16" s="6">
        <f>Huber!D16</f>
        <v>0</v>
      </c>
      <c r="AK16" s="6">
        <f>BayesRidge!D16</f>
        <v>0</v>
      </c>
      <c r="AL16" s="6">
        <f>Elastic!D16</f>
        <v>0</v>
      </c>
      <c r="AM16" s="6">
        <f>GBR!D16</f>
        <v>0</v>
      </c>
      <c r="AN16" s="6">
        <f>AVERAGE(AF16:AM16,Neural!D16)</f>
        <v>0</v>
      </c>
      <c r="AO16" s="6">
        <f>MAX(AF16:AM16,Neural!D16)</f>
        <v>0</v>
      </c>
      <c r="AP16" s="6">
        <f>MIN(AF16:AM16,Neural!D16)</f>
        <v>0</v>
      </c>
    </row>
    <row r="17" spans="1:42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2"/>
        <v>0</v>
      </c>
      <c r="M17">
        <f t="shared" si="3"/>
        <v>0</v>
      </c>
      <c r="N17"/>
      <c r="O17" s="5">
        <f>RF!C17</f>
        <v>0</v>
      </c>
      <c r="P17" s="5">
        <f>LR!C17</f>
        <v>0</v>
      </c>
      <c r="Q17" s="5">
        <f>Adaboost!C17</f>
        <v>0</v>
      </c>
      <c r="R17" s="5">
        <f>XGBR!C17</f>
        <v>0</v>
      </c>
      <c r="S17" s="5">
        <f>Huber!C17</f>
        <v>0</v>
      </c>
      <c r="T17" s="5">
        <f>BayesRidge!C17</f>
        <v>0</v>
      </c>
      <c r="U17" s="5">
        <f>Elastic!C17</f>
        <v>0</v>
      </c>
      <c r="V17" s="5">
        <f>GBR!C17</f>
        <v>0</v>
      </c>
      <c r="W17" s="6">
        <f t="shared" si="1"/>
        <v>0</v>
      </c>
      <c r="X17" s="6">
        <f t="shared" si="4"/>
        <v>0</v>
      </c>
      <c r="Y17" s="6">
        <f t="shared" si="5"/>
        <v>0</v>
      </c>
      <c r="Z17"/>
      <c r="AC17" s="6"/>
      <c r="AE17" t="s">
        <v>149</v>
      </c>
      <c r="AF17" s="6">
        <f>RF!D17</f>
        <v>0</v>
      </c>
      <c r="AG17" s="6">
        <f>LR!D17</f>
        <v>0</v>
      </c>
      <c r="AH17" s="6">
        <f>Adaboost!D17</f>
        <v>0</v>
      </c>
      <c r="AI17" s="6">
        <f>XGBR!D17</f>
        <v>0</v>
      </c>
      <c r="AJ17" s="6">
        <f>Huber!D17</f>
        <v>0</v>
      </c>
      <c r="AK17" s="6">
        <f>BayesRidge!D17</f>
        <v>0</v>
      </c>
      <c r="AL17" s="6">
        <f>Elastic!D17</f>
        <v>0</v>
      </c>
      <c r="AM17" s="6">
        <f>GBR!D17</f>
        <v>0</v>
      </c>
      <c r="AN17" s="6">
        <f>AVERAGE(AF17:AM17,Neural!D17)</f>
        <v>0</v>
      </c>
      <c r="AO17" s="6">
        <f>MAX(AF17:AM17,Neural!D17)</f>
        <v>0</v>
      </c>
      <c r="AP17" s="6">
        <f>MIN(AF17:AM17,Neural!D17)</f>
        <v>0</v>
      </c>
    </row>
    <row r="18" spans="1:42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2"/>
        <v>0</v>
      </c>
      <c r="M18">
        <f t="shared" si="3"/>
        <v>0</v>
      </c>
      <c r="N18"/>
      <c r="O18" s="5">
        <f>RF!C18</f>
        <v>0</v>
      </c>
      <c r="P18" s="5">
        <f>LR!C18</f>
        <v>0</v>
      </c>
      <c r="Q18" s="5">
        <f>Adaboost!C18</f>
        <v>0</v>
      </c>
      <c r="R18" s="5">
        <f>XGBR!C18</f>
        <v>0</v>
      </c>
      <c r="S18" s="5">
        <f>Huber!C18</f>
        <v>0</v>
      </c>
      <c r="T18" s="5">
        <f>BayesRidge!C18</f>
        <v>0</v>
      </c>
      <c r="U18" s="5">
        <f>Elastic!C18</f>
        <v>0</v>
      </c>
      <c r="V18" s="5">
        <f>GBR!C18</f>
        <v>0</v>
      </c>
      <c r="W18" s="6">
        <f t="shared" si="1"/>
        <v>0</v>
      </c>
      <c r="X18" s="6">
        <f t="shared" si="4"/>
        <v>0</v>
      </c>
      <c r="Y18" s="6">
        <f t="shared" si="5"/>
        <v>0</v>
      </c>
      <c r="Z18"/>
      <c r="AA18" s="6">
        <f>MAX(L18,M18,X19,Y19)-MIN(L19,M19,X18,Y18)</f>
        <v>0</v>
      </c>
      <c r="AB18" s="6">
        <f>MIN(L18,M18,X19,Y19)-MAX(L19,M19,X18,Y18)</f>
        <v>0</v>
      </c>
      <c r="AC18" s="6"/>
      <c r="AE18" t="s">
        <v>152</v>
      </c>
      <c r="AF18" s="6">
        <f>RF!D18</f>
        <v>0</v>
      </c>
      <c r="AG18" s="6">
        <f>LR!D18</f>
        <v>0</v>
      </c>
      <c r="AH18" s="6">
        <f>Adaboost!D18</f>
        <v>0</v>
      </c>
      <c r="AI18" s="6">
        <f>XGBR!D18</f>
        <v>0</v>
      </c>
      <c r="AJ18" s="6">
        <f>Huber!D18</f>
        <v>0</v>
      </c>
      <c r="AK18" s="6">
        <f>BayesRidge!D18</f>
        <v>0</v>
      </c>
      <c r="AL18" s="6">
        <f>Elastic!D18</f>
        <v>0</v>
      </c>
      <c r="AM18" s="6">
        <f>GBR!D18</f>
        <v>0</v>
      </c>
      <c r="AN18" s="6">
        <f>AVERAGE(AF18:AM18,Neural!D18)</f>
        <v>0</v>
      </c>
      <c r="AO18" s="6">
        <f>MAX(AF18:AM18,Neural!D18)</f>
        <v>0</v>
      </c>
      <c r="AP18" s="6">
        <f>MIN(AF18:AM18,Neural!D18)</f>
        <v>0</v>
      </c>
    </row>
    <row r="19" spans="1:42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2"/>
        <v>0</v>
      </c>
      <c r="M19">
        <f t="shared" si="3"/>
        <v>0</v>
      </c>
      <c r="N19"/>
      <c r="O19" s="5">
        <f>RF!C19</f>
        <v>0</v>
      </c>
      <c r="P19" s="5">
        <f>LR!C19</f>
        <v>0</v>
      </c>
      <c r="Q19" s="5">
        <f>Adaboost!C19</f>
        <v>0</v>
      </c>
      <c r="R19" s="5">
        <f>XGBR!C19</f>
        <v>0</v>
      </c>
      <c r="S19" s="5">
        <f>Huber!C19</f>
        <v>0</v>
      </c>
      <c r="T19" s="5">
        <f>BayesRidge!C19</f>
        <v>0</v>
      </c>
      <c r="U19" s="5">
        <f>Elastic!C19</f>
        <v>0</v>
      </c>
      <c r="V19" s="5">
        <f>GBR!C19</f>
        <v>0</v>
      </c>
      <c r="W19" s="6">
        <f t="shared" si="1"/>
        <v>0</v>
      </c>
      <c r="X19" s="6">
        <f t="shared" si="4"/>
        <v>0</v>
      </c>
      <c r="Y19" s="6">
        <f t="shared" si="5"/>
        <v>0</v>
      </c>
      <c r="Z19"/>
      <c r="AC19" s="6"/>
      <c r="AE19" t="s">
        <v>148</v>
      </c>
      <c r="AF19" s="6">
        <f>RF!D19</f>
        <v>0</v>
      </c>
      <c r="AG19" s="6">
        <f>LR!D19</f>
        <v>0</v>
      </c>
      <c r="AH19" s="6">
        <f>Adaboost!D19</f>
        <v>0</v>
      </c>
      <c r="AI19" s="6">
        <f>XGBR!D19</f>
        <v>0</v>
      </c>
      <c r="AJ19" s="6">
        <f>Huber!D19</f>
        <v>0</v>
      </c>
      <c r="AK19" s="6">
        <f>BayesRidge!D19</f>
        <v>0</v>
      </c>
      <c r="AL19" s="6">
        <f>Elastic!D19</f>
        <v>0</v>
      </c>
      <c r="AM19" s="6">
        <f>GBR!D19</f>
        <v>0</v>
      </c>
      <c r="AN19" s="6">
        <f>AVERAGE(AF19:AM19,Neural!D19)</f>
        <v>0</v>
      </c>
      <c r="AO19" s="6">
        <f>MAX(AF19:AM19,Neural!D19)</f>
        <v>0</v>
      </c>
      <c r="AP19" s="6">
        <f>MIN(AF19:AM19,Neural!D19)</f>
        <v>0</v>
      </c>
    </row>
    <row r="20" spans="1:42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2"/>
        <v>0</v>
      </c>
      <c r="M20">
        <f t="shared" si="3"/>
        <v>0</v>
      </c>
      <c r="N20"/>
      <c r="O20" s="5">
        <f>RF!C20</f>
        <v>0</v>
      </c>
      <c r="P20" s="5">
        <f>LR!C20</f>
        <v>0</v>
      </c>
      <c r="Q20" s="5">
        <f>Adaboost!C20</f>
        <v>0</v>
      </c>
      <c r="R20" s="5">
        <f>XGBR!C20</f>
        <v>0</v>
      </c>
      <c r="S20" s="5">
        <f>Huber!C20</f>
        <v>0</v>
      </c>
      <c r="T20" s="5">
        <f>BayesRidge!C20</f>
        <v>0</v>
      </c>
      <c r="U20" s="5">
        <f>Elastic!C20</f>
        <v>0</v>
      </c>
      <c r="V20" s="5">
        <f>GBR!C20</f>
        <v>0</v>
      </c>
      <c r="W20" s="6">
        <f t="shared" si="1"/>
        <v>0</v>
      </c>
      <c r="X20" s="6">
        <f t="shared" si="4"/>
        <v>0</v>
      </c>
      <c r="Y20" s="6">
        <f t="shared" si="5"/>
        <v>0</v>
      </c>
      <c r="Z20"/>
      <c r="AA20" s="6">
        <f>MAX(L20,M20,X21,Y21)-MIN(L21,M21,X20,Y20)</f>
        <v>0</v>
      </c>
      <c r="AB20" s="6">
        <f>MIN(L20,M20,X21,Y21)-MAX(L21,M21,X20,Y20)</f>
        <v>0</v>
      </c>
      <c r="AC20" s="6"/>
      <c r="AE20" t="s">
        <v>153</v>
      </c>
      <c r="AF20" s="6">
        <f>RF!D20</f>
        <v>0</v>
      </c>
      <c r="AG20" s="6">
        <f>LR!D20</f>
        <v>0</v>
      </c>
      <c r="AH20" s="6">
        <f>Adaboost!D20</f>
        <v>0</v>
      </c>
      <c r="AI20" s="6">
        <f>XGBR!D20</f>
        <v>0</v>
      </c>
      <c r="AJ20" s="6">
        <f>Huber!D20</f>
        <v>0</v>
      </c>
      <c r="AK20" s="6">
        <f>BayesRidge!D20</f>
        <v>0</v>
      </c>
      <c r="AL20" s="6">
        <f>Elastic!D20</f>
        <v>0</v>
      </c>
      <c r="AM20" s="6">
        <f>GBR!D20</f>
        <v>0</v>
      </c>
      <c r="AN20" s="6">
        <f>AVERAGE(AF20:AM20,Neural!D20)</f>
        <v>0</v>
      </c>
      <c r="AO20" s="6">
        <f>MAX(AF20:AM20,Neural!D20)</f>
        <v>0</v>
      </c>
      <c r="AP20" s="6">
        <f>MIN(AF20:AM20,Neural!D20)</f>
        <v>0</v>
      </c>
    </row>
    <row r="21" spans="1:42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2"/>
        <v>0</v>
      </c>
      <c r="M21">
        <f t="shared" si="3"/>
        <v>0</v>
      </c>
      <c r="N21"/>
      <c r="O21" s="5">
        <f>RF!C21</f>
        <v>0</v>
      </c>
      <c r="P21" s="5">
        <f>LR!C21</f>
        <v>0</v>
      </c>
      <c r="Q21" s="5">
        <f>Adaboost!C21</f>
        <v>0</v>
      </c>
      <c r="R21" s="5">
        <f>XGBR!C21</f>
        <v>0</v>
      </c>
      <c r="S21" s="5">
        <f>Huber!C21</f>
        <v>0</v>
      </c>
      <c r="T21" s="5">
        <f>BayesRidge!C21</f>
        <v>0</v>
      </c>
      <c r="U21" s="5">
        <f>Elastic!C21</f>
        <v>0</v>
      </c>
      <c r="V21" s="5">
        <f>GBR!C21</f>
        <v>0</v>
      </c>
      <c r="W21" s="6">
        <f t="shared" si="1"/>
        <v>0</v>
      </c>
      <c r="X21" s="6">
        <f t="shared" si="4"/>
        <v>0</v>
      </c>
      <c r="Y21" s="6">
        <f t="shared" si="5"/>
        <v>0</v>
      </c>
      <c r="Z21"/>
      <c r="AC21" s="6"/>
      <c r="AE21" t="s">
        <v>154</v>
      </c>
      <c r="AF21" s="6">
        <f>RF!D21</f>
        <v>0</v>
      </c>
      <c r="AG21" s="6">
        <f>LR!D21</f>
        <v>0</v>
      </c>
      <c r="AH21" s="6">
        <f>Adaboost!D21</f>
        <v>0</v>
      </c>
      <c r="AI21" s="6">
        <f>XGBR!D21</f>
        <v>0</v>
      </c>
      <c r="AJ21" s="6">
        <f>Huber!D21</f>
        <v>0</v>
      </c>
      <c r="AK21" s="6">
        <f>BayesRidge!D21</f>
        <v>0</v>
      </c>
      <c r="AL21" s="6">
        <f>Elastic!D21</f>
        <v>0</v>
      </c>
      <c r="AM21" s="6">
        <f>GBR!D21</f>
        <v>0</v>
      </c>
      <c r="AN21" s="6">
        <f>AVERAGE(AF21:AM21,Neural!D21)</f>
        <v>0</v>
      </c>
      <c r="AO21" s="6">
        <f>MAX(AF21:AM21,Neural!D21)</f>
        <v>0</v>
      </c>
      <c r="AP21" s="6">
        <f>MIN(AF21:AM21,Neural!D21)</f>
        <v>0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 t="s">
        <v>161</v>
      </c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 t="s">
        <v>143</v>
      </c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 t="s">
        <v>168</v>
      </c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 t="s">
        <v>163</v>
      </c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 t="s">
        <v>169</v>
      </c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 t="s">
        <v>151</v>
      </c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 t="s">
        <v>159</v>
      </c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 t="s">
        <v>171</v>
      </c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 t="s">
        <v>146</v>
      </c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 t="s">
        <v>162</v>
      </c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BAL</v>
      </c>
      <c r="E38" s="6" t="str">
        <f>B2</f>
        <v>CLE</v>
      </c>
      <c r="F38" s="6">
        <f>(K2+W3)/2</f>
        <v>4.3204627616901323</v>
      </c>
      <c r="G38" s="6">
        <f>(K3+W2)/2</f>
        <v>4.1770937013389595</v>
      </c>
      <c r="H38" s="6">
        <f>F38-G38</f>
        <v>0.14336906035117281</v>
      </c>
      <c r="I38" s="6" t="str">
        <f>IF(G38&gt;F38,E38,D38)</f>
        <v>BAL</v>
      </c>
      <c r="J38" s="6">
        <f t="shared" ref="J38:J51" si="7">F38+G38</f>
        <v>8.4975564630290918</v>
      </c>
      <c r="L38" s="10">
        <f>MAX(K2,W3)</f>
        <v>4.8288092188052243</v>
      </c>
      <c r="M38" s="6">
        <f>MAX(K3,W2)</f>
        <v>5.1955844589034763</v>
      </c>
      <c r="N38" s="6">
        <f t="shared" ref="N38:N54" si="8">L38-M38</f>
        <v>-0.36677524009825202</v>
      </c>
      <c r="O38" s="6" t="str">
        <f t="shared" ref="O38:O54" si="9">IF(M38&gt;L38,E38,D38)</f>
        <v>CLE</v>
      </c>
      <c r="P38" s="6">
        <f t="shared" ref="P38:P54" si="10">L38+M38</f>
        <v>10.024393677708701</v>
      </c>
      <c r="AA38"/>
      <c r="AC38" s="6"/>
    </row>
    <row r="39" spans="1:42" ht="15" thickBot="1" x14ac:dyDescent="0.35">
      <c r="A39" t="str">
        <f>A2</f>
        <v>BAL</v>
      </c>
      <c r="B39" s="5">
        <f>Neural!B2</f>
        <v>4.7138476678468901</v>
      </c>
      <c r="C39" s="5">
        <f>Neural!C2</f>
        <v>5.1100826105796804</v>
      </c>
      <c r="D39" s="6" t="str">
        <f>A4</f>
        <v>KCR</v>
      </c>
      <c r="E39" s="6" t="str">
        <f>B4</f>
        <v>DET</v>
      </c>
      <c r="F39" s="6">
        <f>(K4+W5)/2</f>
        <v>4.7301946310188328</v>
      </c>
      <c r="G39" s="6">
        <f>(K5+W4)/2</f>
        <v>4.1275880702973042</v>
      </c>
      <c r="H39" s="6">
        <f t="shared" ref="H39:H46" si="11">F39-G39</f>
        <v>0.60260656072152852</v>
      </c>
      <c r="I39" s="6" t="str">
        <f t="shared" ref="I39:I51" si="12">IF(G39&gt;F39,E39,D39)</f>
        <v>KCR</v>
      </c>
      <c r="J39" s="6">
        <f t="shared" si="7"/>
        <v>8.8577827013161361</v>
      </c>
      <c r="L39" s="10">
        <f>MAX(K4,W5)</f>
        <v>5.2833288758015957</v>
      </c>
      <c r="M39" s="11">
        <f>MAX(K5,W4)</f>
        <v>4.4044998088627558</v>
      </c>
      <c r="N39" s="6">
        <f t="shared" si="8"/>
        <v>0.87882906693883989</v>
      </c>
      <c r="O39" s="6" t="str">
        <f t="shared" si="9"/>
        <v>KCR</v>
      </c>
      <c r="P39" s="6">
        <f t="shared" si="10"/>
        <v>9.6878286846643515</v>
      </c>
      <c r="AA39"/>
      <c r="AC39" s="6"/>
    </row>
    <row r="40" spans="1:42" ht="15" thickBot="1" x14ac:dyDescent="0.35">
      <c r="A40" t="str">
        <f>A3</f>
        <v>CLE</v>
      </c>
      <c r="B40" s="5">
        <f>Neural!B3</f>
        <v>3.13031792414785</v>
      </c>
      <c r="C40" s="5">
        <f>Neural!C3</f>
        <v>3.7144796800868001</v>
      </c>
      <c r="D40" s="6" t="str">
        <f>A6</f>
        <v>MIA</v>
      </c>
      <c r="E40" s="6" t="str">
        <f>B6</f>
        <v>ATL</v>
      </c>
      <c r="F40" s="6">
        <f>(K6+W7)/2</f>
        <v>4.146989697046279</v>
      </c>
      <c r="G40" s="6">
        <f>(K7+W6)/2</f>
        <v>4.5091673497483047</v>
      </c>
      <c r="H40" s="6">
        <f t="shared" si="11"/>
        <v>-0.36217765270202573</v>
      </c>
      <c r="I40" s="6" t="str">
        <f t="shared" si="12"/>
        <v>ATL</v>
      </c>
      <c r="J40" s="6">
        <f t="shared" si="7"/>
        <v>8.6561570467945828</v>
      </c>
      <c r="L40" s="10">
        <f>MAX(K6,W7)</f>
        <v>4.3562753167598096</v>
      </c>
      <c r="M40" s="10">
        <f>MAX(K7,W6)</f>
        <v>4.8174524953225273</v>
      </c>
      <c r="N40" s="6">
        <f t="shared" si="8"/>
        <v>-0.46117717856271767</v>
      </c>
      <c r="O40" s="6" t="str">
        <f t="shared" si="9"/>
        <v>ATL</v>
      </c>
      <c r="P40" s="6">
        <f t="shared" si="10"/>
        <v>9.1737278120823369</v>
      </c>
      <c r="AA40"/>
      <c r="AC40" s="6"/>
    </row>
    <row r="41" spans="1:42" ht="15" thickBot="1" x14ac:dyDescent="0.35">
      <c r="A41" t="str">
        <f>A4</f>
        <v>KCR</v>
      </c>
      <c r="B41" s="5">
        <f>Neural!B4</f>
        <v>5.5410777539320497</v>
      </c>
      <c r="C41" s="5">
        <f>Neural!C4</f>
        <v>3.77470528498778</v>
      </c>
      <c r="D41" s="6" t="str">
        <f>A8</f>
        <v>STL</v>
      </c>
      <c r="E41" s="6" t="str">
        <f>B8</f>
        <v>CHC</v>
      </c>
      <c r="F41" s="6">
        <f>(K8+W9)/2</f>
        <v>4.095420189318947</v>
      </c>
      <c r="G41" s="6">
        <f>(K9+W8)/2</f>
        <v>4.5310500044195825</v>
      </c>
      <c r="H41" s="6">
        <f t="shared" si="11"/>
        <v>-0.43562981510063548</v>
      </c>
      <c r="I41" s="6" t="str">
        <f t="shared" si="12"/>
        <v>CHC</v>
      </c>
      <c r="J41" s="6">
        <f t="shared" si="7"/>
        <v>8.6264701937385304</v>
      </c>
      <c r="L41" s="10">
        <f>MAX(K8,W9)</f>
        <v>4.9370527179347086</v>
      </c>
      <c r="M41" s="10">
        <f>MAX(K9,W8)</f>
        <v>4.7321426195060683</v>
      </c>
      <c r="N41" s="6">
        <f t="shared" si="8"/>
        <v>0.20491009842864027</v>
      </c>
      <c r="O41" s="6" t="str">
        <f t="shared" si="9"/>
        <v>STL</v>
      </c>
      <c r="P41" s="6">
        <f t="shared" si="10"/>
        <v>9.669195337440776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4.6172325313546798</v>
      </c>
      <c r="C42" s="5">
        <f>Neural!C5</f>
        <v>4.1814698071392504</v>
      </c>
      <c r="D42" s="6" t="str">
        <f>A10</f>
        <v>COL</v>
      </c>
      <c r="E42" s="6" t="str">
        <f>B10</f>
        <v>LAA</v>
      </c>
      <c r="F42" s="6">
        <f>(K10+W11)/2</f>
        <v>4.6419560923243335</v>
      </c>
      <c r="G42" s="6">
        <f>(K11+W10)/2</f>
        <v>4.9807471621291146</v>
      </c>
      <c r="H42" s="6">
        <f t="shared" si="11"/>
        <v>-0.33879106980478113</v>
      </c>
      <c r="I42" s="6" t="str">
        <f t="shared" si="12"/>
        <v>LAA</v>
      </c>
      <c r="J42" s="6">
        <f t="shared" si="7"/>
        <v>9.6227032544534481</v>
      </c>
      <c r="L42" s="10">
        <f>MAX(K10,W11)</f>
        <v>4.8449565006116062</v>
      </c>
      <c r="M42" s="6">
        <f>MAX(K11,W10)</f>
        <v>6.11528559344874</v>
      </c>
      <c r="N42" s="6">
        <f t="shared" si="8"/>
        <v>-1.2703290928371338</v>
      </c>
      <c r="O42" s="6" t="str">
        <f t="shared" si="9"/>
        <v>LAA</v>
      </c>
      <c r="P42" s="6">
        <f t="shared" si="10"/>
        <v>10.960242094060346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MIA</v>
      </c>
      <c r="B43" s="5">
        <f>Neural!B6</f>
        <v>4.5075018666227997</v>
      </c>
      <c r="C43" s="5">
        <f>Neural!C6</f>
        <v>4.6890543539027503</v>
      </c>
      <c r="D43" s="6">
        <f>A12</f>
        <v>0</v>
      </c>
      <c r="E43" s="6">
        <f>B12</f>
        <v>0</v>
      </c>
      <c r="F43" s="6">
        <f>(K12+W13)/2</f>
        <v>0</v>
      </c>
      <c r="G43" s="6">
        <f>(K13+W12)/2</f>
        <v>0</v>
      </c>
      <c r="H43" s="6">
        <f t="shared" si="11"/>
        <v>0</v>
      </c>
      <c r="I43" s="6">
        <f t="shared" si="12"/>
        <v>0</v>
      </c>
      <c r="J43" s="6">
        <f t="shared" si="7"/>
        <v>0</v>
      </c>
      <c r="L43" s="10">
        <f>MAX(K12,W13)</f>
        <v>0</v>
      </c>
      <c r="M43" s="6">
        <f>MAX(K13,W12)</f>
        <v>0</v>
      </c>
      <c r="N43" s="6">
        <f t="shared" si="8"/>
        <v>0</v>
      </c>
      <c r="O43" s="6">
        <f t="shared" si="9"/>
        <v>0</v>
      </c>
      <c r="P43" s="6">
        <f t="shared" si="10"/>
        <v>0</v>
      </c>
      <c r="R43" t="s">
        <v>137</v>
      </c>
      <c r="S43" t="s">
        <v>133</v>
      </c>
      <c r="T43">
        <v>4.666666666666667</v>
      </c>
      <c r="AA43"/>
      <c r="AC43" s="6"/>
    </row>
    <row r="44" spans="1:42" ht="15" thickBot="1" x14ac:dyDescent="0.35">
      <c r="A44" t="str">
        <f>A8</f>
        <v>STL</v>
      </c>
      <c r="B44" s="5">
        <f>Neural!B7</f>
        <v>4.2156171851611299</v>
      </c>
      <c r="C44" s="5">
        <f>Neural!C7</f>
        <v>4.0200750269119396</v>
      </c>
      <c r="D44" s="6">
        <f>A14</f>
        <v>0</v>
      </c>
      <c r="E44" s="6">
        <f>B14</f>
        <v>0</v>
      </c>
      <c r="F44" s="6">
        <f>(K14+W15)/2</f>
        <v>0</v>
      </c>
      <c r="G44" s="6">
        <f>(K15+W14)/2</f>
        <v>0</v>
      </c>
      <c r="H44" s="6">
        <f t="shared" si="11"/>
        <v>0</v>
      </c>
      <c r="I44" s="6">
        <f t="shared" si="12"/>
        <v>0</v>
      </c>
      <c r="J44" s="6">
        <f t="shared" si="7"/>
        <v>0</v>
      </c>
      <c r="L44" s="10">
        <f>MAX(K14,W15)</f>
        <v>0</v>
      </c>
      <c r="M44" s="6">
        <f>MAX(K15,W14)</f>
        <v>0</v>
      </c>
      <c r="N44" s="6">
        <f t="shared" si="8"/>
        <v>0</v>
      </c>
      <c r="O44" s="6">
        <f t="shared" si="9"/>
        <v>0</v>
      </c>
      <c r="P44" s="6">
        <f t="shared" si="10"/>
        <v>0</v>
      </c>
      <c r="R44" t="s">
        <v>133</v>
      </c>
      <c r="S44" t="s">
        <v>137</v>
      </c>
      <c r="T44">
        <v>5</v>
      </c>
      <c r="AA44"/>
      <c r="AC44" s="6"/>
    </row>
    <row r="45" spans="1:42" ht="15" thickBot="1" x14ac:dyDescent="0.35">
      <c r="A45" t="str">
        <f>A7</f>
        <v>ATL</v>
      </c>
      <c r="B45" s="5">
        <f>Neural!B8</f>
        <v>4.9920443289969496</v>
      </c>
      <c r="C45" s="5">
        <f>Neural!C8</f>
        <v>4.8493722124067897</v>
      </c>
      <c r="D45" s="6">
        <f>A16</f>
        <v>0</v>
      </c>
      <c r="E45" s="6">
        <f>B16</f>
        <v>0</v>
      </c>
      <c r="F45" s="6">
        <f>(K16+W17)/2</f>
        <v>0</v>
      </c>
      <c r="G45" s="6">
        <f>(K17+W16)/2</f>
        <v>0</v>
      </c>
      <c r="H45" s="6">
        <f t="shared" si="11"/>
        <v>0</v>
      </c>
      <c r="I45" s="6">
        <f t="shared" si="12"/>
        <v>0</v>
      </c>
      <c r="J45" s="6">
        <f t="shared" si="7"/>
        <v>0</v>
      </c>
      <c r="L45" s="10">
        <f>MAX(K16,W17)</f>
        <v>0</v>
      </c>
      <c r="M45" s="6">
        <f>MAX(K17,W16)</f>
        <v>0</v>
      </c>
      <c r="N45" s="6">
        <f t="shared" si="8"/>
        <v>0</v>
      </c>
      <c r="O45" s="6">
        <f t="shared" si="9"/>
        <v>0</v>
      </c>
      <c r="P45" s="6">
        <f t="shared" si="10"/>
        <v>0</v>
      </c>
      <c r="R45" t="s">
        <v>170</v>
      </c>
      <c r="S45" t="s">
        <v>134</v>
      </c>
      <c r="T45">
        <v>6.666666666666667</v>
      </c>
      <c r="AA45"/>
      <c r="AC45" s="6"/>
    </row>
    <row r="46" spans="1:42" ht="15" thickBot="1" x14ac:dyDescent="0.35">
      <c r="A46" t="str">
        <f t="shared" ref="A46:A61" si="13">A9</f>
        <v>CHC</v>
      </c>
      <c r="B46" s="5">
        <f>Neural!B9</f>
        <v>4.4574579993768202</v>
      </c>
      <c r="C46" s="5">
        <f>Neural!C9</f>
        <v>3.3557698600171699</v>
      </c>
      <c r="D46" s="6">
        <f>A18</f>
        <v>0</v>
      </c>
      <c r="E46" s="6">
        <f>B18</f>
        <v>0</v>
      </c>
      <c r="F46" s="6">
        <f>(K18+W19)/2</f>
        <v>0</v>
      </c>
      <c r="G46" s="6">
        <f>(K19+W18)/2</f>
        <v>0</v>
      </c>
      <c r="H46" s="6">
        <f t="shared" si="11"/>
        <v>0</v>
      </c>
      <c r="I46" s="6">
        <f t="shared" si="12"/>
        <v>0</v>
      </c>
      <c r="J46" s="6">
        <f t="shared" si="7"/>
        <v>0</v>
      </c>
      <c r="L46" s="10">
        <f>MAX(K18,W19)</f>
        <v>0</v>
      </c>
      <c r="M46" s="6">
        <f>MAX(K19,W18)</f>
        <v>0</v>
      </c>
      <c r="N46" s="6">
        <f t="shared" si="8"/>
        <v>0</v>
      </c>
      <c r="O46" s="6">
        <f t="shared" si="9"/>
        <v>0</v>
      </c>
      <c r="P46" s="6">
        <f t="shared" si="10"/>
        <v>0</v>
      </c>
      <c r="R46" t="s">
        <v>134</v>
      </c>
      <c r="S46" t="s">
        <v>170</v>
      </c>
      <c r="T46">
        <v>3.166666666666667</v>
      </c>
      <c r="AA46"/>
      <c r="AC46" s="6"/>
    </row>
    <row r="47" spans="1:42" ht="15" thickBot="1" x14ac:dyDescent="0.35">
      <c r="A47" t="str">
        <f t="shared" si="13"/>
        <v>COL</v>
      </c>
      <c r="B47" s="5">
        <f>Neural!B10</f>
        <v>4.7524877503944198</v>
      </c>
      <c r="C47" s="5">
        <f>Neural!C10</f>
        <v>6.4167100094146203</v>
      </c>
      <c r="D47" s="6">
        <f>A20</f>
        <v>0</v>
      </c>
      <c r="E47" s="6">
        <f>B20</f>
        <v>0</v>
      </c>
      <c r="F47" s="6">
        <f>(K20+W21)/2</f>
        <v>0</v>
      </c>
      <c r="G47" s="6">
        <f>(K21+W20)/2</f>
        <v>0</v>
      </c>
      <c r="H47" s="6">
        <f t="shared" ref="H47:H48" si="14">F47-G47</f>
        <v>0</v>
      </c>
      <c r="I47" s="6">
        <f t="shared" si="12"/>
        <v>0</v>
      </c>
      <c r="J47" s="6">
        <f t="shared" si="7"/>
        <v>0</v>
      </c>
      <c r="L47" s="10">
        <f>MAX(K20,W21)</f>
        <v>0</v>
      </c>
      <c r="M47" s="6">
        <f>MAX(K21,W20)</f>
        <v>0</v>
      </c>
      <c r="N47" s="6">
        <f t="shared" si="8"/>
        <v>0</v>
      </c>
      <c r="O47" s="6">
        <f t="shared" si="9"/>
        <v>0</v>
      </c>
      <c r="P47" s="6">
        <f t="shared" si="10"/>
        <v>0</v>
      </c>
      <c r="R47" t="s">
        <v>176</v>
      </c>
      <c r="S47" t="s">
        <v>135</v>
      </c>
      <c r="T47">
        <v>2.666666666666667</v>
      </c>
      <c r="AA47"/>
      <c r="AC47" s="6"/>
    </row>
    <row r="48" spans="1:42" ht="15" thickBot="1" x14ac:dyDescent="0.35">
      <c r="A48" t="str">
        <f t="shared" si="13"/>
        <v>LAA</v>
      </c>
      <c r="B48" s="5">
        <f>Neural!B11</f>
        <v>3.85102685416713</v>
      </c>
      <c r="C48" s="5">
        <f>Neural!C11</f>
        <v>4.8578468062224696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R48" t="s">
        <v>135</v>
      </c>
      <c r="S48" t="s">
        <v>176</v>
      </c>
      <c r="T48">
        <v>5</v>
      </c>
      <c r="AA48"/>
      <c r="AC48" s="6"/>
    </row>
    <row r="49" spans="1:29" ht="15" thickBot="1" x14ac:dyDescent="0.35">
      <c r="A49">
        <f t="shared" si="13"/>
        <v>0</v>
      </c>
      <c r="B49" s="5">
        <f>Neural!B12</f>
        <v>0</v>
      </c>
      <c r="C49" s="5">
        <f>Neural!C12</f>
        <v>0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164</v>
      </c>
      <c r="S49" t="s">
        <v>142</v>
      </c>
      <c r="T49">
        <v>4.1111111111111107</v>
      </c>
      <c r="AA49"/>
      <c r="AC49" s="6"/>
    </row>
    <row r="50" spans="1:29" ht="15" thickBot="1" x14ac:dyDescent="0.35">
      <c r="A50">
        <f t="shared" si="13"/>
        <v>0</v>
      </c>
      <c r="B50" s="5">
        <f>Neural!B13</f>
        <v>0</v>
      </c>
      <c r="C50" s="5">
        <f>Neural!C13</f>
        <v>0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142</v>
      </c>
      <c r="S50" t="s">
        <v>164</v>
      </c>
      <c r="T50">
        <v>3.8888888888888888</v>
      </c>
      <c r="AA50"/>
      <c r="AC50" s="6"/>
    </row>
    <row r="51" spans="1:29" ht="15" thickBot="1" x14ac:dyDescent="0.35">
      <c r="A51">
        <f t="shared" si="13"/>
        <v>0</v>
      </c>
      <c r="B51" s="5">
        <f>Neural!B14</f>
        <v>0</v>
      </c>
      <c r="C51" s="5">
        <f>Neural!C14</f>
        <v>0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179</v>
      </c>
      <c r="S51" t="s">
        <v>180</v>
      </c>
      <c r="T51">
        <v>4.5</v>
      </c>
      <c r="AA51"/>
      <c r="AC51" s="6"/>
    </row>
    <row r="52" spans="1:29" ht="15" thickBot="1" x14ac:dyDescent="0.35">
      <c r="A52">
        <f t="shared" si="13"/>
        <v>0</v>
      </c>
      <c r="B52" s="5">
        <f>Neural!B15</f>
        <v>0</v>
      </c>
      <c r="C52" s="5">
        <f>Neural!C15</f>
        <v>0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180</v>
      </c>
      <c r="S52" t="s">
        <v>179</v>
      </c>
      <c r="T52">
        <v>5.5</v>
      </c>
      <c r="AA52"/>
      <c r="AC52" s="6"/>
    </row>
    <row r="53" spans="1:29" ht="15" thickBot="1" x14ac:dyDescent="0.35">
      <c r="A53">
        <f t="shared" si="13"/>
        <v>0</v>
      </c>
      <c r="B53" s="5">
        <f>Neural!B16</f>
        <v>0</v>
      </c>
      <c r="C53" s="5">
        <f>Neural!C16</f>
        <v>0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/>
      <c r="S53"/>
      <c r="T53"/>
      <c r="AA53"/>
      <c r="AC53" s="6"/>
    </row>
    <row r="54" spans="1:29" ht="15" thickBot="1" x14ac:dyDescent="0.35">
      <c r="A54">
        <f t="shared" si="13"/>
        <v>0</v>
      </c>
      <c r="B54" s="5">
        <f>Neural!B17</f>
        <v>0</v>
      </c>
      <c r="C54" s="5">
        <f>Neural!C17</f>
        <v>0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/>
      <c r="S54"/>
      <c r="T54"/>
      <c r="AA54"/>
      <c r="AC54" s="6"/>
    </row>
    <row r="55" spans="1:29" ht="15" thickBot="1" x14ac:dyDescent="0.35">
      <c r="A55">
        <f t="shared" si="13"/>
        <v>0</v>
      </c>
      <c r="B55" s="5">
        <f>Neural!B18</f>
        <v>0</v>
      </c>
      <c r="C55" s="5">
        <f>Neural!C18</f>
        <v>0</v>
      </c>
      <c r="N55" s="10"/>
      <c r="R55"/>
      <c r="S55"/>
      <c r="T55"/>
    </row>
    <row r="56" spans="1:29" ht="15" thickBot="1" x14ac:dyDescent="0.35">
      <c r="A56">
        <f t="shared" si="13"/>
        <v>0</v>
      </c>
      <c r="B56" s="5">
        <f>Neural!B19</f>
        <v>0</v>
      </c>
      <c r="C56" s="5">
        <f>Neural!C19</f>
        <v>0</v>
      </c>
      <c r="D56" s="6" t="s">
        <v>39</v>
      </c>
      <c r="L56" s="6" t="s">
        <v>36</v>
      </c>
      <c r="R56"/>
      <c r="S56"/>
      <c r="T56"/>
      <c r="AA56"/>
      <c r="AC56" s="6"/>
    </row>
    <row r="57" spans="1:29" ht="15" thickBot="1" x14ac:dyDescent="0.35">
      <c r="A57">
        <f t="shared" si="13"/>
        <v>0</v>
      </c>
      <c r="B57" s="5">
        <f>Neural!B20</f>
        <v>0</v>
      </c>
      <c r="C57" s="5">
        <f>Neural!C20</f>
        <v>0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>
        <f t="shared" si="13"/>
        <v>0</v>
      </c>
      <c r="B58" s="5">
        <f>Neural!B21</f>
        <v>0</v>
      </c>
      <c r="C58" s="5">
        <f>Neural!C21</f>
        <v>0</v>
      </c>
      <c r="D58" s="8" t="str">
        <f t="shared" ref="D58:E74" si="23">D38</f>
        <v>BAL</v>
      </c>
      <c r="E58" s="8" t="str">
        <f t="shared" si="23"/>
        <v>CLE</v>
      </c>
      <c r="F58" s="6">
        <f t="shared" ref="F58:F74" si="24">MIN(L38,L58)</f>
        <v>3.8121163045750404</v>
      </c>
      <c r="G58" s="6">
        <f t="shared" ref="G58:G74" si="25">MAX(M38,M58)</f>
        <v>5.1955844589034763</v>
      </c>
      <c r="H58" s="6">
        <f t="shared" ref="H58:H69" si="26">F58-G58</f>
        <v>-1.383468154328436</v>
      </c>
      <c r="I58" s="6" t="str">
        <f>IF(G58&gt;F58,E58,D58)</f>
        <v>CLE</v>
      </c>
      <c r="J58" s="6">
        <f t="shared" ref="J58:J71" si="27">F58+G58</f>
        <v>9.0077007634785176</v>
      </c>
      <c r="L58" s="6">
        <f>MIN(K2,W3)</f>
        <v>3.8121163045750404</v>
      </c>
      <c r="M58" s="6">
        <f>MIN(K3,W2)</f>
        <v>3.1586029437744436</v>
      </c>
      <c r="N58" s="6">
        <f t="shared" ref="N58:N74" si="28">L58-M58</f>
        <v>0.65351336080059674</v>
      </c>
      <c r="O58" s="6" t="str">
        <f t="shared" ref="O58:O74" si="29">IF(M58&gt;L58,E58,D58)</f>
        <v>BAL</v>
      </c>
      <c r="P58" s="6">
        <f t="shared" ref="P58:P74" si="30">L58+M58</f>
        <v>6.970719248349484</v>
      </c>
      <c r="R58"/>
      <c r="S58"/>
      <c r="T58"/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5">
        <f>Neural!C22</f>
        <v>0</v>
      </c>
      <c r="D59" s="8" t="str">
        <f t="shared" si="23"/>
        <v>KCR</v>
      </c>
      <c r="E59" s="8" t="str">
        <f t="shared" si="23"/>
        <v>DET</v>
      </c>
      <c r="F59" s="6">
        <f t="shared" si="24"/>
        <v>4.1770603862360707</v>
      </c>
      <c r="G59" s="6">
        <f t="shared" si="25"/>
        <v>4.4044998088627558</v>
      </c>
      <c r="H59" s="6">
        <f t="shared" si="26"/>
        <v>-0.22743942262668515</v>
      </c>
      <c r="I59" s="6" t="str">
        <f t="shared" ref="I59:I71" si="31">IF(G59&gt;F59,E59,D59)</f>
        <v>DET</v>
      </c>
      <c r="J59" s="6">
        <f t="shared" si="27"/>
        <v>8.5815601950988274</v>
      </c>
      <c r="L59" s="6">
        <f>MIN(K4,W5)</f>
        <v>4.1770603862360707</v>
      </c>
      <c r="M59" s="6">
        <f>MIN(K5,W4)</f>
        <v>3.8506763317318522</v>
      </c>
      <c r="N59" s="6">
        <f t="shared" si="28"/>
        <v>0.32638405450421848</v>
      </c>
      <c r="O59" s="6" t="str">
        <f t="shared" si="29"/>
        <v>KCR</v>
      </c>
      <c r="P59" s="6">
        <f t="shared" si="30"/>
        <v>8.0277367179679224</v>
      </c>
      <c r="R59"/>
      <c r="S59"/>
      <c r="T59"/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5">
        <f>Neural!C23</f>
        <v>0</v>
      </c>
      <c r="D60" s="8" t="str">
        <f t="shared" si="23"/>
        <v>MIA</v>
      </c>
      <c r="E60" s="8" t="str">
        <f t="shared" si="23"/>
        <v>ATL</v>
      </c>
      <c r="F60" s="6">
        <f t="shared" si="24"/>
        <v>3.9377040773327487</v>
      </c>
      <c r="G60" s="6">
        <f t="shared" si="25"/>
        <v>4.8174524953225273</v>
      </c>
      <c r="H60" s="6">
        <f t="shared" si="26"/>
        <v>-0.87974841798977854</v>
      </c>
      <c r="I60" s="6" t="str">
        <f t="shared" si="31"/>
        <v>ATL</v>
      </c>
      <c r="J60" s="6">
        <f t="shared" si="27"/>
        <v>8.7551565726552756</v>
      </c>
      <c r="L60" s="6">
        <f>MIN(K6,W7)</f>
        <v>3.9377040773327487</v>
      </c>
      <c r="M60" s="6">
        <f>MIN(K7,W6)</f>
        <v>4.2008822041740812</v>
      </c>
      <c r="N60" s="6">
        <f t="shared" si="28"/>
        <v>-0.26317812684133246</v>
      </c>
      <c r="O60" s="6" t="str">
        <f t="shared" si="29"/>
        <v>ATL</v>
      </c>
      <c r="P60" s="6">
        <f t="shared" si="30"/>
        <v>8.1385862815068304</v>
      </c>
      <c r="R60"/>
      <c r="S60"/>
      <c r="T60"/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5">
        <f>Neural!C24</f>
        <v>0</v>
      </c>
      <c r="D61" s="8" t="str">
        <f t="shared" si="23"/>
        <v>STL</v>
      </c>
      <c r="E61" s="8" t="str">
        <f t="shared" si="23"/>
        <v>CHC</v>
      </c>
      <c r="F61" s="6">
        <f t="shared" si="24"/>
        <v>3.2537876607031846</v>
      </c>
      <c r="G61" s="6">
        <f t="shared" si="25"/>
        <v>4.7321426195060683</v>
      </c>
      <c r="H61" s="6">
        <f t="shared" si="26"/>
        <v>-1.4783549588028837</v>
      </c>
      <c r="I61" s="6" t="str">
        <f t="shared" si="31"/>
        <v>CHC</v>
      </c>
      <c r="J61" s="6">
        <f t="shared" si="27"/>
        <v>7.9859302802092529</v>
      </c>
      <c r="L61" s="6">
        <f>MIN(K8,W9)</f>
        <v>3.2537876607031846</v>
      </c>
      <c r="M61" s="6">
        <f>MIN(K9,W8)</f>
        <v>4.3299573893330967</v>
      </c>
      <c r="N61" s="6">
        <f t="shared" si="28"/>
        <v>-1.0761697286299121</v>
      </c>
      <c r="O61" s="6" t="str">
        <f t="shared" si="29"/>
        <v>CHC</v>
      </c>
      <c r="P61" s="6">
        <f t="shared" si="30"/>
        <v>7.5837450500362813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5">
        <f>Neural!C25</f>
        <v>0</v>
      </c>
      <c r="D62" s="8" t="str">
        <f t="shared" si="23"/>
        <v>COL</v>
      </c>
      <c r="E62" s="8" t="str">
        <f t="shared" si="23"/>
        <v>LAA</v>
      </c>
      <c r="F62" s="6">
        <f t="shared" si="24"/>
        <v>4.4389556840370599</v>
      </c>
      <c r="G62" s="6">
        <f t="shared" si="25"/>
        <v>6.11528559344874</v>
      </c>
      <c r="H62" s="6">
        <f t="shared" si="26"/>
        <v>-1.6763299094116801</v>
      </c>
      <c r="I62" s="6" t="str">
        <f t="shared" si="31"/>
        <v>LAA</v>
      </c>
      <c r="J62" s="6">
        <f t="shared" si="27"/>
        <v>10.554241277485801</v>
      </c>
      <c r="L62" s="6">
        <f>MIN(K10,W11)</f>
        <v>4.4389556840370599</v>
      </c>
      <c r="M62" s="6">
        <f>MIN(K11,W9)</f>
        <v>3.2537876607031846</v>
      </c>
      <c r="N62" s="6">
        <f t="shared" si="28"/>
        <v>1.1851680233338753</v>
      </c>
      <c r="O62" s="6" t="str">
        <f t="shared" si="29"/>
        <v>COL</v>
      </c>
      <c r="P62" s="6">
        <f t="shared" si="30"/>
        <v>7.6927433447402445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>
        <f t="shared" si="23"/>
        <v>0</v>
      </c>
      <c r="E63" s="8">
        <f t="shared" si="23"/>
        <v>0</v>
      </c>
      <c r="F63" s="6">
        <f t="shared" si="24"/>
        <v>0</v>
      </c>
      <c r="G63" s="6">
        <f t="shared" si="25"/>
        <v>0</v>
      </c>
      <c r="H63" s="6">
        <f t="shared" si="26"/>
        <v>0</v>
      </c>
      <c r="I63" s="6">
        <f t="shared" si="31"/>
        <v>0</v>
      </c>
      <c r="J63" s="6">
        <f t="shared" si="27"/>
        <v>0</v>
      </c>
      <c r="L63" s="6">
        <f>MIN(K12,W13)</f>
        <v>0</v>
      </c>
      <c r="M63" s="6">
        <f>MIN(K13,W12)</f>
        <v>0</v>
      </c>
      <c r="N63" s="6">
        <f t="shared" si="28"/>
        <v>0</v>
      </c>
      <c r="O63" s="6">
        <f t="shared" si="29"/>
        <v>0</v>
      </c>
      <c r="P63" s="6">
        <f t="shared" si="30"/>
        <v>0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>
        <f t="shared" si="23"/>
        <v>0</v>
      </c>
      <c r="E64" s="8">
        <f t="shared" si="23"/>
        <v>0</v>
      </c>
      <c r="F64" s="6">
        <f t="shared" si="24"/>
        <v>0</v>
      </c>
      <c r="G64" s="6">
        <f t="shared" si="25"/>
        <v>0</v>
      </c>
      <c r="H64" s="6">
        <f t="shared" si="26"/>
        <v>0</v>
      </c>
      <c r="I64" s="6">
        <f t="shared" si="31"/>
        <v>0</v>
      </c>
      <c r="J64" s="6">
        <f t="shared" si="27"/>
        <v>0</v>
      </c>
      <c r="L64" s="6">
        <f>MIN(K14,W15)</f>
        <v>0</v>
      </c>
      <c r="M64" s="6">
        <f>MIN(K15,W14)</f>
        <v>0</v>
      </c>
      <c r="N64" s="6">
        <f t="shared" si="28"/>
        <v>0</v>
      </c>
      <c r="O64" s="6">
        <f t="shared" si="29"/>
        <v>0</v>
      </c>
      <c r="P64" s="6">
        <f t="shared" si="30"/>
        <v>0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>
        <f t="shared" si="23"/>
        <v>0</v>
      </c>
      <c r="E65" s="8">
        <f t="shared" si="23"/>
        <v>0</v>
      </c>
      <c r="F65" s="6">
        <f t="shared" si="24"/>
        <v>0</v>
      </c>
      <c r="G65" s="6">
        <f t="shared" si="25"/>
        <v>0</v>
      </c>
      <c r="H65" s="6">
        <f t="shared" si="26"/>
        <v>0</v>
      </c>
      <c r="I65" s="6">
        <f t="shared" si="31"/>
        <v>0</v>
      </c>
      <c r="J65" s="6">
        <f t="shared" si="27"/>
        <v>0</v>
      </c>
      <c r="L65" s="6">
        <f>MIN(K16,W17)</f>
        <v>0</v>
      </c>
      <c r="M65" s="6">
        <f>MIN(K17,W16)</f>
        <v>0</v>
      </c>
      <c r="N65" s="6">
        <f t="shared" si="28"/>
        <v>0</v>
      </c>
      <c r="O65" s="6">
        <f t="shared" si="29"/>
        <v>0</v>
      </c>
      <c r="P65" s="6">
        <f t="shared" si="30"/>
        <v>0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>
        <f t="shared" si="23"/>
        <v>0</v>
      </c>
      <c r="E66" s="8">
        <f t="shared" si="23"/>
        <v>0</v>
      </c>
      <c r="F66" s="6">
        <f t="shared" si="24"/>
        <v>0</v>
      </c>
      <c r="G66" s="6">
        <f t="shared" si="25"/>
        <v>0</v>
      </c>
      <c r="H66" s="6">
        <f t="shared" si="26"/>
        <v>0</v>
      </c>
      <c r="I66" s="6">
        <f t="shared" si="31"/>
        <v>0</v>
      </c>
      <c r="J66" s="6">
        <f t="shared" si="27"/>
        <v>0</v>
      </c>
      <c r="L66" s="10">
        <f>MIN(K18,W19)</f>
        <v>0</v>
      </c>
      <c r="M66" s="6">
        <f>MIN(K19,W18)</f>
        <v>0</v>
      </c>
      <c r="N66" s="6">
        <f t="shared" si="28"/>
        <v>0</v>
      </c>
      <c r="O66" s="6">
        <f t="shared" si="29"/>
        <v>0</v>
      </c>
      <c r="P66" s="6">
        <f t="shared" si="30"/>
        <v>0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>
        <f t="shared" si="23"/>
        <v>0</v>
      </c>
      <c r="E67" s="8">
        <f t="shared" si="23"/>
        <v>0</v>
      </c>
      <c r="F67" s="6">
        <f t="shared" si="24"/>
        <v>0</v>
      </c>
      <c r="G67" s="6">
        <f t="shared" si="25"/>
        <v>0</v>
      </c>
      <c r="H67" s="6">
        <f t="shared" si="26"/>
        <v>0</v>
      </c>
      <c r="I67" s="6">
        <f t="shared" si="31"/>
        <v>0</v>
      </c>
      <c r="J67" s="6">
        <f t="shared" si="27"/>
        <v>0</v>
      </c>
      <c r="L67" s="10">
        <f>MIN(K20,W21)</f>
        <v>0</v>
      </c>
      <c r="M67" s="6">
        <f>MIN(K21,W20)</f>
        <v>0</v>
      </c>
      <c r="N67" s="6">
        <f t="shared" si="28"/>
        <v>0</v>
      </c>
      <c r="O67" s="6">
        <f t="shared" si="29"/>
        <v>0</v>
      </c>
      <c r="P67" s="6">
        <f t="shared" si="30"/>
        <v>0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BAL</v>
      </c>
      <c r="E78" s="8" t="str">
        <f t="shared" si="41"/>
        <v>CLE</v>
      </c>
      <c r="F78" s="6">
        <f t="shared" ref="F78:F94" si="42">MAX(L38,L58)</f>
        <v>4.8288092188052243</v>
      </c>
      <c r="G78" s="6">
        <f t="shared" ref="G78:G94" si="43">MIN(M38,M58)</f>
        <v>3.1586029437744436</v>
      </c>
      <c r="H78" s="6">
        <f t="shared" ref="H78:H89" si="44">F78-G78</f>
        <v>1.6702062750307807</v>
      </c>
      <c r="I78" s="6" t="str">
        <f>IF(G78&gt;F78,E78,D78)</f>
        <v>BAL</v>
      </c>
      <c r="J78" s="6">
        <f t="shared" ref="J78:J91" si="45">F78+G78</f>
        <v>7.9874121625796679</v>
      </c>
      <c r="L78" s="15" t="str">
        <f t="shared" ref="L78:L92" si="46">D78</f>
        <v>BAL</v>
      </c>
      <c r="M78" s="15">
        <f>N2</f>
        <v>4.75</v>
      </c>
      <c r="N78" s="15">
        <f>Z2</f>
        <v>5.25</v>
      </c>
      <c r="O78" s="15">
        <v>4.6669999999999998</v>
      </c>
      <c r="P78" s="15" t="str">
        <f t="shared" ref="P78:P92" si="47">E78</f>
        <v>CLE</v>
      </c>
      <c r="Q78" s="15">
        <f>N3</f>
        <v>3</v>
      </c>
      <c r="R78" s="15">
        <f>Z3</f>
        <v>3.75</v>
      </c>
      <c r="S78" s="15">
        <v>5</v>
      </c>
      <c r="T78" s="16" t="s">
        <v>174</v>
      </c>
      <c r="U78" s="16" t="s">
        <v>174</v>
      </c>
      <c r="V78" s="28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BAL</v>
      </c>
      <c r="W78" s="29">
        <f t="shared" ref="W78:W92" si="49">(COUNTIF(I38, V78) + COUNTIF(O38, V78) + COUNTIF(I58, V78) + COUNTIF(O58, V78) + COUNTIF(I78, V78))/5</f>
        <v>0.6</v>
      </c>
      <c r="X78" s="29">
        <f>IF(W78=1, 5, IF(W78=0.8, 4, IF(W78=0.6, 3, IF(W78=0.4, 2, IF(W78=0.2, 1, 0)))))</f>
        <v>3</v>
      </c>
      <c r="Y78" s="29">
        <f>((Q78+N78)/2)-((M78+R78)/2)</f>
        <v>-0.125</v>
      </c>
      <c r="Z78" s="29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0.5</v>
      </c>
      <c r="AA78" s="29">
        <f>S78-O78</f>
        <v>0.33300000000000018</v>
      </c>
      <c r="AB78" s="29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0</v>
      </c>
      <c r="AC78" s="29">
        <f>SUM(IF(ISNUMBER(X78), X78, 0), IF(ISNUMBER(Z78), Z78, 0), IF(ISNUMBER(AB78), AB78, 0))</f>
        <v>3.5</v>
      </c>
      <c r="AD78" s="29" t="s">
        <v>133</v>
      </c>
      <c r="AE78" s="28" t="s">
        <v>188</v>
      </c>
      <c r="AF78" s="29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29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0.8</v>
      </c>
      <c r="AH78" s="29">
        <f>IF(AG78=1, 5, IF(AG78=0.8, 4, IF(AG78=0.6, 3, IF(AG78=0.4, 2, IF(AG78=0.2, 1, 0)))))</f>
        <v>4</v>
      </c>
      <c r="AI78" s="29">
        <f t="shared" ref="AI78:AI92" si="52">(((N78+Q78)/2)+((M78+R78)/2))-AE78</f>
        <v>-1.125</v>
      </c>
      <c r="AJ78" s="29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1.25</v>
      </c>
      <c r="AK78" s="29">
        <f>O78+S78</f>
        <v>9.6669999999999998</v>
      </c>
      <c r="AL78" s="29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0</v>
      </c>
      <c r="AM78" s="29">
        <f>SUM(IF(ISNUMBER(AH78), AH78, 0), IF(ISNUMBER(AJ78), AJ78, 0), IF(ISNUMBER(AL78), AL78, 0))</f>
        <v>5.25</v>
      </c>
      <c r="AN78" s="28">
        <v>13</v>
      </c>
      <c r="AQ78"/>
    </row>
    <row r="79" spans="1:43" x14ac:dyDescent="0.3">
      <c r="D79" s="8" t="str">
        <f t="shared" si="41"/>
        <v>KCR</v>
      </c>
      <c r="E79" s="8" t="str">
        <f t="shared" si="41"/>
        <v>DET</v>
      </c>
      <c r="F79" s="6">
        <f t="shared" si="42"/>
        <v>5.2833288758015957</v>
      </c>
      <c r="G79" s="6">
        <f t="shared" si="43"/>
        <v>3.8506763317318522</v>
      </c>
      <c r="H79" s="6">
        <f t="shared" si="44"/>
        <v>1.4326525440697435</v>
      </c>
      <c r="I79" s="6" t="str">
        <f t="shared" ref="I79:I91" si="53">IF(G79&gt;F79,E79,D79)</f>
        <v>KCR</v>
      </c>
      <c r="J79" s="6">
        <f t="shared" si="45"/>
        <v>9.1340052075334484</v>
      </c>
      <c r="L79" s="15" t="str">
        <f t="shared" si="46"/>
        <v>KCR</v>
      </c>
      <c r="M79" s="15">
        <f>N4</f>
        <v>5.35</v>
      </c>
      <c r="N79" s="15">
        <f>Z4</f>
        <v>3.8</v>
      </c>
      <c r="O79" s="15">
        <v>6.6669999999999998</v>
      </c>
      <c r="P79" s="15" t="str">
        <f t="shared" si="47"/>
        <v>DET</v>
      </c>
      <c r="Q79" s="15">
        <f>N5</f>
        <v>4.6500000000000004</v>
      </c>
      <c r="R79" s="15">
        <f>Z5</f>
        <v>4.05</v>
      </c>
      <c r="S79" s="15">
        <v>3.1667000000000001</v>
      </c>
      <c r="T79" s="16" t="s">
        <v>182</v>
      </c>
      <c r="U79" s="16" t="s">
        <v>183</v>
      </c>
      <c r="V79" s="26" t="str">
        <f t="shared" si="48"/>
        <v>KCR</v>
      </c>
      <c r="W79" s="27">
        <f t="shared" si="49"/>
        <v>0.8</v>
      </c>
      <c r="X79" s="27">
        <f t="shared" ref="X79:X92" si="54">IF(W79=1, 5, IF(W79=0.8, 4, IF(W79=0.6, 3, IF(W79=0.4, 2, IF(W79=0.2, 1, 0)))))</f>
        <v>4</v>
      </c>
      <c r="Y79" s="27">
        <f t="shared" ref="Y79:Y92" si="55">((Q79+N79)/2)-((M79+R79)/2)</f>
        <v>-0.47499999999999964</v>
      </c>
      <c r="Z79" s="27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27">
        <f>S79-O79</f>
        <v>-3.5002999999999997</v>
      </c>
      <c r="AB79" s="27">
        <f t="shared" ref="AB79:AB92" si="57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27">
        <f t="shared" ref="AC79:AC92" si="58">SUM(IF(ISNUMBER(X79), X79, 0), IF(ISNUMBER(Z79), Z79, 0), IF(ISNUMBER(AB79), AB79, 0))</f>
        <v>7.5</v>
      </c>
      <c r="AD79" s="27" t="s">
        <v>170</v>
      </c>
      <c r="AE79" s="28">
        <v>8.5</v>
      </c>
      <c r="AF79" s="29" t="str">
        <f t="shared" si="50"/>
        <v>Over</v>
      </c>
      <c r="AG79" s="29">
        <f t="shared" si="51"/>
        <v>0.8</v>
      </c>
      <c r="AH79" s="29">
        <f t="shared" ref="AH79:AH92" si="59">IF(AG79=1, 5, IF(AG79=0.8, 4, IF(AG79=0.6, 3, IF(AG79=0.4, 2, IF(AG79=0.2, 1, 0)))))</f>
        <v>4</v>
      </c>
      <c r="AI79" s="29">
        <f t="shared" si="52"/>
        <v>0.42499999999999893</v>
      </c>
      <c r="AJ79" s="29">
        <f t="shared" ref="AJ79:AJ92" si="60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29">
        <f>O79+S79</f>
        <v>9.8337000000000003</v>
      </c>
      <c r="AL79" s="29">
        <f t="shared" ref="AL79:AL92" si="61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1.25</v>
      </c>
      <c r="AM79" s="29">
        <f t="shared" ref="AM79:AM92" si="62">SUM(IF(ISNUMBER(AH79), AH79, 0), IF(ISNUMBER(AJ79), AJ79, 0), IF(ISNUMBER(AL79), AL79, 0))</f>
        <v>5.25</v>
      </c>
      <c r="AN79" s="28">
        <v>8</v>
      </c>
      <c r="AQ79"/>
    </row>
    <row r="80" spans="1:43" x14ac:dyDescent="0.3">
      <c r="D80" s="8" t="str">
        <f t="shared" si="41"/>
        <v>MIA</v>
      </c>
      <c r="E80" s="8" t="str">
        <f t="shared" si="41"/>
        <v>ATL</v>
      </c>
      <c r="F80" s="6">
        <f t="shared" si="42"/>
        <v>4.3562753167598096</v>
      </c>
      <c r="G80" s="6">
        <f t="shared" si="43"/>
        <v>4.2008822041740812</v>
      </c>
      <c r="H80" s="6">
        <f t="shared" si="44"/>
        <v>0.15539311258572841</v>
      </c>
      <c r="I80" s="6" t="str">
        <f t="shared" si="53"/>
        <v>MIA</v>
      </c>
      <c r="J80" s="6">
        <f t="shared" si="45"/>
        <v>8.5571575209338917</v>
      </c>
      <c r="L80" s="15" t="str">
        <f t="shared" si="46"/>
        <v>MIA</v>
      </c>
      <c r="M80" s="15">
        <f>N6</f>
        <v>4.3499999999999996</v>
      </c>
      <c r="N80" s="15">
        <f>Z6</f>
        <v>4.6500000000000004</v>
      </c>
      <c r="O80" s="15">
        <v>2.6667000000000001</v>
      </c>
      <c r="P80" s="15" t="str">
        <f t="shared" si="47"/>
        <v>ATL</v>
      </c>
      <c r="Q80" s="15">
        <f>N7</f>
        <v>4.0999999999999996</v>
      </c>
      <c r="R80" s="15">
        <f>Z7</f>
        <v>3.8</v>
      </c>
      <c r="S80" s="15">
        <v>5</v>
      </c>
      <c r="T80" s="16" t="s">
        <v>184</v>
      </c>
      <c r="U80" s="16" t="s">
        <v>185</v>
      </c>
      <c r="V80" s="26" t="str">
        <f t="shared" si="48"/>
        <v>ATL</v>
      </c>
      <c r="W80" s="27">
        <f t="shared" si="49"/>
        <v>0.8</v>
      </c>
      <c r="X80" s="27">
        <f t="shared" si="54"/>
        <v>4</v>
      </c>
      <c r="Y80" s="27">
        <f t="shared" si="55"/>
        <v>0.30000000000000071</v>
      </c>
      <c r="Z80" s="27">
        <f t="shared" si="56"/>
        <v>0.5</v>
      </c>
      <c r="AA80" s="27">
        <f t="shared" ref="AA80:AA92" si="63">S80-O80</f>
        <v>2.3332999999999999</v>
      </c>
      <c r="AB80" s="27">
        <f t="shared" si="57"/>
        <v>0.5</v>
      </c>
      <c r="AC80" s="27">
        <f t="shared" si="58"/>
        <v>5</v>
      </c>
      <c r="AD80" s="27" t="s">
        <v>135</v>
      </c>
      <c r="AE80" s="28">
        <v>8.5</v>
      </c>
      <c r="AF80" s="29" t="str">
        <f t="shared" si="50"/>
        <v>Over</v>
      </c>
      <c r="AG80" s="29">
        <f t="shared" si="51"/>
        <v>0.8</v>
      </c>
      <c r="AH80" s="29">
        <f t="shared" si="59"/>
        <v>4</v>
      </c>
      <c r="AI80" s="29">
        <f t="shared" si="52"/>
        <v>-5.0000000000000711E-2</v>
      </c>
      <c r="AJ80" s="29">
        <f t="shared" si="60"/>
        <v>0</v>
      </c>
      <c r="AK80" s="29">
        <f t="shared" ref="AK80:AK92" si="64">O80+S80</f>
        <v>7.6667000000000005</v>
      </c>
      <c r="AL80" s="29">
        <f t="shared" si="61"/>
        <v>0</v>
      </c>
      <c r="AM80" s="29">
        <f t="shared" si="62"/>
        <v>4</v>
      </c>
      <c r="AN80" s="28">
        <v>6</v>
      </c>
      <c r="AO80" s="20"/>
      <c r="AQ80"/>
    </row>
    <row r="81" spans="4:43" x14ac:dyDescent="0.3">
      <c r="D81" s="8" t="str">
        <f t="shared" si="41"/>
        <v>STL</v>
      </c>
      <c r="E81" s="8" t="str">
        <f t="shared" si="41"/>
        <v>CHC</v>
      </c>
      <c r="F81" s="6">
        <f t="shared" si="42"/>
        <v>4.9370527179347086</v>
      </c>
      <c r="G81" s="6">
        <f t="shared" si="43"/>
        <v>4.3299573893330967</v>
      </c>
      <c r="H81" s="6">
        <f t="shared" si="44"/>
        <v>0.60709532860161186</v>
      </c>
      <c r="I81" s="6" t="str">
        <f t="shared" si="53"/>
        <v>STL</v>
      </c>
      <c r="J81" s="6">
        <f t="shared" si="45"/>
        <v>9.2670101072678044</v>
      </c>
      <c r="L81" s="15" t="str">
        <f t="shared" si="46"/>
        <v>STL</v>
      </c>
      <c r="M81" s="15">
        <f>N8</f>
        <v>4.95</v>
      </c>
      <c r="N81" s="15">
        <f>Z8</f>
        <v>4.5</v>
      </c>
      <c r="O81" s="15">
        <v>4.1109999999999998</v>
      </c>
      <c r="P81" s="15" t="str">
        <f t="shared" si="47"/>
        <v>CHC</v>
      </c>
      <c r="Q81" s="15">
        <f>N9</f>
        <v>4.4000000000000004</v>
      </c>
      <c r="R81" s="15">
        <f>Z9</f>
        <v>3.3</v>
      </c>
      <c r="S81" s="15">
        <v>3.8889</v>
      </c>
      <c r="T81" s="16" t="s">
        <v>186</v>
      </c>
      <c r="U81" s="16" t="s">
        <v>187</v>
      </c>
      <c r="V81" s="26" t="str">
        <f t="shared" si="48"/>
        <v>CHC</v>
      </c>
      <c r="W81" s="27">
        <f t="shared" si="49"/>
        <v>0.6</v>
      </c>
      <c r="X81" s="27">
        <f t="shared" si="54"/>
        <v>3</v>
      </c>
      <c r="Y81" s="27">
        <f t="shared" si="55"/>
        <v>0.32500000000000018</v>
      </c>
      <c r="Z81" s="27">
        <f t="shared" si="56"/>
        <v>0.5</v>
      </c>
      <c r="AA81" s="27">
        <f t="shared" si="63"/>
        <v>-0.22209999999999974</v>
      </c>
      <c r="AB81" s="27">
        <f t="shared" si="57"/>
        <v>0.5</v>
      </c>
      <c r="AC81" s="27">
        <f t="shared" si="58"/>
        <v>4</v>
      </c>
      <c r="AD81" s="27" t="s">
        <v>142</v>
      </c>
      <c r="AE81" s="26">
        <v>7.5</v>
      </c>
      <c r="AF81" s="26" t="str">
        <f t="shared" si="50"/>
        <v>Over</v>
      </c>
      <c r="AG81" s="27">
        <f t="shared" si="51"/>
        <v>1</v>
      </c>
      <c r="AH81" s="27">
        <f t="shared" si="59"/>
        <v>5</v>
      </c>
      <c r="AI81" s="27">
        <f t="shared" si="52"/>
        <v>1.0749999999999993</v>
      </c>
      <c r="AJ81" s="27">
        <f t="shared" si="60"/>
        <v>1.25</v>
      </c>
      <c r="AK81" s="27">
        <f t="shared" si="64"/>
        <v>7.9999000000000002</v>
      </c>
      <c r="AL81" s="27">
        <f t="shared" si="61"/>
        <v>0</v>
      </c>
      <c r="AM81" s="27">
        <f t="shared" si="62"/>
        <v>6.25</v>
      </c>
      <c r="AN81" s="27">
        <v>9</v>
      </c>
      <c r="AQ81"/>
    </row>
    <row r="82" spans="4:43" x14ac:dyDescent="0.3">
      <c r="D82" s="8" t="str">
        <f t="shared" si="41"/>
        <v>COL</v>
      </c>
      <c r="E82" s="8" t="str">
        <f t="shared" si="41"/>
        <v>LAA</v>
      </c>
      <c r="F82" s="6">
        <f t="shared" si="42"/>
        <v>4.8449565006116062</v>
      </c>
      <c r="G82" s="6">
        <f t="shared" si="43"/>
        <v>3.2537876607031846</v>
      </c>
      <c r="H82" s="6">
        <f t="shared" si="44"/>
        <v>1.5911688399084216</v>
      </c>
      <c r="I82" s="6" t="str">
        <f t="shared" si="53"/>
        <v>COL</v>
      </c>
      <c r="J82" s="6">
        <f t="shared" si="45"/>
        <v>8.0987441613147908</v>
      </c>
      <c r="L82" s="15" t="str">
        <f t="shared" si="46"/>
        <v>COL</v>
      </c>
      <c r="M82" s="15">
        <f>N10</f>
        <v>4.55</v>
      </c>
      <c r="N82" s="15">
        <f>Z10</f>
        <v>6.3</v>
      </c>
      <c r="O82" s="15">
        <v>4.5</v>
      </c>
      <c r="P82" s="15" t="str">
        <f t="shared" si="47"/>
        <v>LAA</v>
      </c>
      <c r="Q82" s="15">
        <f>N11</f>
        <v>3.9</v>
      </c>
      <c r="R82" s="15">
        <f>Z11</f>
        <v>4.9000000000000004</v>
      </c>
      <c r="S82" s="15">
        <v>5.5</v>
      </c>
      <c r="T82" s="16" t="s">
        <v>173</v>
      </c>
      <c r="U82" s="16" t="s">
        <v>172</v>
      </c>
      <c r="V82" s="28" t="str">
        <f t="shared" si="48"/>
        <v>LAA</v>
      </c>
      <c r="W82" s="29">
        <f t="shared" si="49"/>
        <v>0.6</v>
      </c>
      <c r="X82" s="29">
        <f t="shared" si="54"/>
        <v>3</v>
      </c>
      <c r="Y82" s="29">
        <f t="shared" si="55"/>
        <v>0.375</v>
      </c>
      <c r="Z82" s="29">
        <f t="shared" si="56"/>
        <v>1</v>
      </c>
      <c r="AA82" s="29">
        <f t="shared" si="63"/>
        <v>1</v>
      </c>
      <c r="AB82" s="29">
        <f t="shared" si="57"/>
        <v>1</v>
      </c>
      <c r="AC82" s="29">
        <f t="shared" si="58"/>
        <v>5</v>
      </c>
      <c r="AD82" s="29" t="s">
        <v>179</v>
      </c>
      <c r="AE82" s="26">
        <v>8.5</v>
      </c>
      <c r="AF82" s="26" t="str">
        <f t="shared" si="50"/>
        <v>Over</v>
      </c>
      <c r="AG82" s="27">
        <f t="shared" si="51"/>
        <v>0.6</v>
      </c>
      <c r="AH82" s="27">
        <f t="shared" si="59"/>
        <v>3</v>
      </c>
      <c r="AI82" s="27">
        <f t="shared" si="52"/>
        <v>1.3249999999999993</v>
      </c>
      <c r="AJ82" s="27">
        <f t="shared" si="60"/>
        <v>1.25</v>
      </c>
      <c r="AK82" s="27">
        <f t="shared" si="64"/>
        <v>10</v>
      </c>
      <c r="AL82" s="27">
        <f t="shared" si="61"/>
        <v>1.25</v>
      </c>
      <c r="AM82" s="27">
        <f t="shared" si="62"/>
        <v>5.5</v>
      </c>
      <c r="AN82" s="27">
        <v>9</v>
      </c>
      <c r="AQ82"/>
    </row>
    <row r="83" spans="4:43" x14ac:dyDescent="0.3">
      <c r="D83" s="8">
        <f t="shared" si="41"/>
        <v>0</v>
      </c>
      <c r="E83" s="8">
        <f t="shared" si="41"/>
        <v>0</v>
      </c>
      <c r="F83" s="6">
        <f t="shared" si="42"/>
        <v>0</v>
      </c>
      <c r="G83" s="6">
        <f t="shared" si="43"/>
        <v>0</v>
      </c>
      <c r="H83" s="6">
        <f t="shared" si="44"/>
        <v>0</v>
      </c>
      <c r="I83" s="6">
        <f t="shared" si="53"/>
        <v>0</v>
      </c>
      <c r="J83" s="6">
        <f t="shared" si="45"/>
        <v>0</v>
      </c>
      <c r="L83" s="15">
        <f t="shared" si="46"/>
        <v>0</v>
      </c>
      <c r="M83" s="15">
        <f>N12</f>
        <v>0</v>
      </c>
      <c r="N83" s="15">
        <f>Z12</f>
        <v>0</v>
      </c>
      <c r="O83" s="15"/>
      <c r="P83" s="15">
        <f t="shared" si="47"/>
        <v>0</v>
      </c>
      <c r="Q83" s="15">
        <f>N13</f>
        <v>0</v>
      </c>
      <c r="R83" s="15">
        <f>Z13</f>
        <v>0</v>
      </c>
      <c r="S83" s="15"/>
      <c r="T83" s="16"/>
      <c r="U83" s="16"/>
      <c r="V83" s="19" t="str">
        <f t="shared" si="48"/>
        <v>Tie</v>
      </c>
      <c r="W83" s="13">
        <f t="shared" si="49"/>
        <v>0</v>
      </c>
      <c r="X83" s="13">
        <f t="shared" si="54"/>
        <v>0</v>
      </c>
      <c r="Y83" s="13">
        <f t="shared" si="55"/>
        <v>0</v>
      </c>
      <c r="Z83" s="13">
        <f t="shared" si="56"/>
        <v>0</v>
      </c>
      <c r="AA83" s="13">
        <f t="shared" si="63"/>
        <v>0</v>
      </c>
      <c r="AB83" s="13">
        <f t="shared" si="57"/>
        <v>0</v>
      </c>
      <c r="AC83" s="13">
        <f t="shared" si="58"/>
        <v>0</v>
      </c>
      <c r="AD83" s="13"/>
      <c r="AE83" s="16"/>
      <c r="AF83" s="13" t="str">
        <f t="shared" si="50"/>
        <v>Under</v>
      </c>
      <c r="AG83" s="13">
        <f t="shared" si="51"/>
        <v>0</v>
      </c>
      <c r="AH83" s="13">
        <f t="shared" si="59"/>
        <v>0</v>
      </c>
      <c r="AI83" s="13">
        <f t="shared" si="52"/>
        <v>0</v>
      </c>
      <c r="AJ83" s="13">
        <f t="shared" si="60"/>
        <v>0</v>
      </c>
      <c r="AK83" s="13">
        <f t="shared" si="64"/>
        <v>0</v>
      </c>
      <c r="AL83" s="13">
        <f t="shared" si="61"/>
        <v>0</v>
      </c>
      <c r="AM83" s="13">
        <f t="shared" si="62"/>
        <v>0</v>
      </c>
      <c r="AN83" s="13"/>
      <c r="AQ83"/>
    </row>
    <row r="84" spans="4:43" x14ac:dyDescent="0.3">
      <c r="D84" s="8">
        <f t="shared" si="41"/>
        <v>0</v>
      </c>
      <c r="E84" s="8">
        <f t="shared" si="41"/>
        <v>0</v>
      </c>
      <c r="F84" s="6">
        <f t="shared" si="42"/>
        <v>0</v>
      </c>
      <c r="G84" s="6">
        <f t="shared" si="43"/>
        <v>0</v>
      </c>
      <c r="H84" s="6">
        <f t="shared" si="44"/>
        <v>0</v>
      </c>
      <c r="I84" s="6">
        <f t="shared" si="53"/>
        <v>0</v>
      </c>
      <c r="J84" s="6">
        <f t="shared" si="45"/>
        <v>0</v>
      </c>
      <c r="L84" s="15">
        <f t="shared" si="46"/>
        <v>0</v>
      </c>
      <c r="M84" s="15">
        <f>N14</f>
        <v>0</v>
      </c>
      <c r="N84" s="15">
        <f>Z14</f>
        <v>0</v>
      </c>
      <c r="O84" s="15"/>
      <c r="P84" s="15">
        <f t="shared" si="47"/>
        <v>0</v>
      </c>
      <c r="Q84" s="15">
        <f>N15</f>
        <v>0</v>
      </c>
      <c r="R84" s="15">
        <f>Z15</f>
        <v>0</v>
      </c>
      <c r="S84" s="15"/>
      <c r="T84" s="16"/>
      <c r="U84" s="16"/>
      <c r="V84" s="19" t="str">
        <f t="shared" si="48"/>
        <v>Tie</v>
      </c>
      <c r="W84" s="13">
        <f t="shared" si="49"/>
        <v>0</v>
      </c>
      <c r="X84" s="13">
        <f t="shared" si="54"/>
        <v>0</v>
      </c>
      <c r="Y84" s="13">
        <f t="shared" si="55"/>
        <v>0</v>
      </c>
      <c r="Z84" s="13">
        <f t="shared" si="56"/>
        <v>0</v>
      </c>
      <c r="AA84" s="13">
        <f t="shared" si="63"/>
        <v>0</v>
      </c>
      <c r="AB84" s="13">
        <f t="shared" si="57"/>
        <v>0</v>
      </c>
      <c r="AC84" s="13">
        <f t="shared" si="58"/>
        <v>0</v>
      </c>
      <c r="AD84" s="13"/>
      <c r="AE84" s="19"/>
      <c r="AF84" s="19" t="str">
        <f t="shared" si="50"/>
        <v>Under</v>
      </c>
      <c r="AG84" s="13">
        <f t="shared" si="51"/>
        <v>0</v>
      </c>
      <c r="AH84" s="13">
        <f t="shared" si="59"/>
        <v>0</v>
      </c>
      <c r="AI84" s="13">
        <f t="shared" si="52"/>
        <v>0</v>
      </c>
      <c r="AJ84" s="13">
        <f t="shared" si="60"/>
        <v>0</v>
      </c>
      <c r="AK84" s="13">
        <f t="shared" si="64"/>
        <v>0</v>
      </c>
      <c r="AL84" s="13">
        <f t="shared" si="61"/>
        <v>0</v>
      </c>
      <c r="AM84" s="13">
        <f t="shared" si="62"/>
        <v>0</v>
      </c>
      <c r="AN84" s="13"/>
      <c r="AQ84"/>
    </row>
    <row r="85" spans="4:43" x14ac:dyDescent="0.3">
      <c r="D85" s="8">
        <f t="shared" si="41"/>
        <v>0</v>
      </c>
      <c r="E85" s="8">
        <f t="shared" si="41"/>
        <v>0</v>
      </c>
      <c r="F85" s="6">
        <f t="shared" si="42"/>
        <v>0</v>
      </c>
      <c r="G85" s="6">
        <f t="shared" si="43"/>
        <v>0</v>
      </c>
      <c r="H85" s="6">
        <f t="shared" si="44"/>
        <v>0</v>
      </c>
      <c r="I85" s="6">
        <f t="shared" si="53"/>
        <v>0</v>
      </c>
      <c r="J85" s="6">
        <f t="shared" si="45"/>
        <v>0</v>
      </c>
      <c r="L85" s="15">
        <f t="shared" si="46"/>
        <v>0</v>
      </c>
      <c r="M85" s="15">
        <f>N16</f>
        <v>0</v>
      </c>
      <c r="N85" s="15">
        <f>Z16</f>
        <v>0</v>
      </c>
      <c r="O85" s="15"/>
      <c r="P85" s="15">
        <f t="shared" si="47"/>
        <v>0</v>
      </c>
      <c r="Q85" s="15">
        <f>N17</f>
        <v>0</v>
      </c>
      <c r="R85" s="15">
        <f>Z17</f>
        <v>0</v>
      </c>
      <c r="S85" s="15"/>
      <c r="T85" s="16"/>
      <c r="U85" s="16"/>
      <c r="V85" s="19" t="str">
        <f t="shared" si="48"/>
        <v>Tie</v>
      </c>
      <c r="W85" s="13">
        <f t="shared" si="49"/>
        <v>0</v>
      </c>
      <c r="X85" s="13">
        <f t="shared" si="54"/>
        <v>0</v>
      </c>
      <c r="Y85" s="13">
        <f t="shared" si="55"/>
        <v>0</v>
      </c>
      <c r="Z85" s="13">
        <f t="shared" si="56"/>
        <v>0</v>
      </c>
      <c r="AA85" s="13">
        <f t="shared" si="63"/>
        <v>0</v>
      </c>
      <c r="AB85" s="13">
        <f t="shared" si="57"/>
        <v>0</v>
      </c>
      <c r="AC85" s="13">
        <f t="shared" si="58"/>
        <v>0</v>
      </c>
      <c r="AD85" s="13"/>
      <c r="AE85" s="19"/>
      <c r="AF85" s="13" t="str">
        <f t="shared" si="50"/>
        <v>Under</v>
      </c>
      <c r="AG85" s="13">
        <f t="shared" si="51"/>
        <v>0</v>
      </c>
      <c r="AH85" s="13">
        <f t="shared" si="59"/>
        <v>0</v>
      </c>
      <c r="AI85" s="13">
        <f t="shared" si="52"/>
        <v>0</v>
      </c>
      <c r="AJ85" s="13">
        <f t="shared" si="60"/>
        <v>0</v>
      </c>
      <c r="AK85" s="13">
        <f t="shared" si="64"/>
        <v>0</v>
      </c>
      <c r="AL85" s="13">
        <f t="shared" si="61"/>
        <v>0</v>
      </c>
      <c r="AM85" s="13">
        <f t="shared" si="62"/>
        <v>0</v>
      </c>
      <c r="AN85" s="13"/>
      <c r="AQ85"/>
    </row>
    <row r="86" spans="4:43" x14ac:dyDescent="0.3">
      <c r="D86" s="8">
        <f t="shared" si="41"/>
        <v>0</v>
      </c>
      <c r="E86" s="8">
        <f t="shared" si="41"/>
        <v>0</v>
      </c>
      <c r="F86" s="6">
        <f t="shared" si="42"/>
        <v>0</v>
      </c>
      <c r="G86" s="6">
        <f t="shared" si="43"/>
        <v>0</v>
      </c>
      <c r="H86" s="6">
        <f t="shared" si="44"/>
        <v>0</v>
      </c>
      <c r="I86" s="6">
        <f t="shared" si="53"/>
        <v>0</v>
      </c>
      <c r="J86" s="6">
        <f t="shared" si="45"/>
        <v>0</v>
      </c>
      <c r="L86" s="12">
        <f t="shared" si="46"/>
        <v>0</v>
      </c>
      <c r="M86" s="15">
        <f>N18</f>
        <v>0</v>
      </c>
      <c r="N86" s="15">
        <f>Z18</f>
        <v>0</v>
      </c>
      <c r="O86" s="15"/>
      <c r="P86" s="12">
        <f t="shared" si="47"/>
        <v>0</v>
      </c>
      <c r="Q86" s="15">
        <f>N19</f>
        <v>0</v>
      </c>
      <c r="R86" s="15">
        <f>Z19</f>
        <v>0</v>
      </c>
      <c r="S86" s="15"/>
      <c r="T86" s="16"/>
      <c r="U86" s="16"/>
      <c r="V86" s="19" t="str">
        <f t="shared" si="48"/>
        <v>Tie</v>
      </c>
      <c r="W86" s="13">
        <f t="shared" si="49"/>
        <v>0</v>
      </c>
      <c r="X86" s="13">
        <f t="shared" si="54"/>
        <v>0</v>
      </c>
      <c r="Y86" s="13">
        <f t="shared" si="55"/>
        <v>0</v>
      </c>
      <c r="Z86" s="13">
        <f t="shared" si="56"/>
        <v>0</v>
      </c>
      <c r="AA86" s="13">
        <f t="shared" si="63"/>
        <v>0</v>
      </c>
      <c r="AB86" s="13">
        <f t="shared" si="57"/>
        <v>0</v>
      </c>
      <c r="AC86" s="13">
        <f t="shared" si="58"/>
        <v>0</v>
      </c>
      <c r="AD86" s="13"/>
      <c r="AE86" s="19"/>
      <c r="AF86" s="19" t="str">
        <f t="shared" si="50"/>
        <v>Under</v>
      </c>
      <c r="AG86" s="13">
        <f t="shared" si="51"/>
        <v>0</v>
      </c>
      <c r="AH86" s="13">
        <f t="shared" si="59"/>
        <v>0</v>
      </c>
      <c r="AI86" s="13">
        <f t="shared" si="52"/>
        <v>0</v>
      </c>
      <c r="AJ86" s="13">
        <f t="shared" si="60"/>
        <v>0</v>
      </c>
      <c r="AK86" s="13">
        <f t="shared" si="64"/>
        <v>0</v>
      </c>
      <c r="AL86" s="13">
        <f t="shared" si="61"/>
        <v>0</v>
      </c>
      <c r="AM86" s="13">
        <f t="shared" si="62"/>
        <v>0</v>
      </c>
      <c r="AN86" s="13"/>
      <c r="AQ86"/>
    </row>
    <row r="87" spans="4:43" x14ac:dyDescent="0.3">
      <c r="D87" s="8">
        <f t="shared" si="41"/>
        <v>0</v>
      </c>
      <c r="E87" s="8">
        <f t="shared" si="41"/>
        <v>0</v>
      </c>
      <c r="F87" s="6">
        <f t="shared" si="42"/>
        <v>0</v>
      </c>
      <c r="G87" s="6">
        <f t="shared" si="43"/>
        <v>0</v>
      </c>
      <c r="H87" s="6">
        <f t="shared" si="44"/>
        <v>0</v>
      </c>
      <c r="I87" s="6">
        <f t="shared" si="53"/>
        <v>0</v>
      </c>
      <c r="J87" s="6">
        <f t="shared" si="45"/>
        <v>0</v>
      </c>
      <c r="L87" s="12">
        <f>D87</f>
        <v>0</v>
      </c>
      <c r="M87" s="15">
        <f>N20</f>
        <v>0</v>
      </c>
      <c r="N87" s="15">
        <f>Z20</f>
        <v>0</v>
      </c>
      <c r="O87" s="15"/>
      <c r="P87" s="12">
        <f t="shared" si="47"/>
        <v>0</v>
      </c>
      <c r="Q87" s="15">
        <f>N21</f>
        <v>0</v>
      </c>
      <c r="R87" s="15">
        <f>Z21</f>
        <v>0</v>
      </c>
      <c r="S87" s="15"/>
      <c r="T87" s="16"/>
      <c r="U87" s="16"/>
      <c r="V87" s="19" t="str">
        <f t="shared" si="48"/>
        <v>Tie</v>
      </c>
      <c r="W87" s="13">
        <f t="shared" si="49"/>
        <v>0</v>
      </c>
      <c r="X87" s="13">
        <f t="shared" si="54"/>
        <v>0</v>
      </c>
      <c r="Y87" s="13">
        <f t="shared" si="55"/>
        <v>0</v>
      </c>
      <c r="Z87" s="13">
        <f t="shared" si="56"/>
        <v>0</v>
      </c>
      <c r="AA87" s="13">
        <f t="shared" si="63"/>
        <v>0</v>
      </c>
      <c r="AB87" s="13">
        <f t="shared" si="57"/>
        <v>0</v>
      </c>
      <c r="AC87" s="13">
        <f t="shared" si="58"/>
        <v>0</v>
      </c>
      <c r="AD87" s="13"/>
      <c r="AE87" s="19"/>
      <c r="AF87" s="13" t="str">
        <f t="shared" si="50"/>
        <v>Under</v>
      </c>
      <c r="AG87" s="13">
        <f t="shared" si="51"/>
        <v>0</v>
      </c>
      <c r="AH87" s="13">
        <f t="shared" si="59"/>
        <v>0</v>
      </c>
      <c r="AI87" s="13">
        <f t="shared" si="52"/>
        <v>0</v>
      </c>
      <c r="AJ87" s="13">
        <f t="shared" si="60"/>
        <v>0</v>
      </c>
      <c r="AK87" s="13">
        <f t="shared" si="64"/>
        <v>0</v>
      </c>
      <c r="AL87" s="13">
        <f t="shared" si="61"/>
        <v>0</v>
      </c>
      <c r="AM87" s="13">
        <f t="shared" si="62"/>
        <v>0</v>
      </c>
      <c r="AN87" s="13"/>
      <c r="AQ87"/>
    </row>
    <row r="88" spans="4:43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3"/>
        <v>0</v>
      </c>
      <c r="J88" s="6">
        <f t="shared" si="45"/>
        <v>0</v>
      </c>
      <c r="L88" s="12">
        <f t="shared" si="46"/>
        <v>0</v>
      </c>
      <c r="M88" s="15">
        <f>N22</f>
        <v>0</v>
      </c>
      <c r="N88" s="15">
        <f>Z22</f>
        <v>0</v>
      </c>
      <c r="O88" s="15"/>
      <c r="P88" s="12">
        <f t="shared" si="47"/>
        <v>0</v>
      </c>
      <c r="Q88" s="15">
        <f>N23</f>
        <v>0</v>
      </c>
      <c r="R88" s="15">
        <f>Z23</f>
        <v>0</v>
      </c>
      <c r="S88" s="15"/>
      <c r="T88" s="16"/>
      <c r="U88" s="16"/>
      <c r="V88" s="19" t="str">
        <f t="shared" si="48"/>
        <v>Tie</v>
      </c>
      <c r="W88" s="13">
        <f t="shared" si="49"/>
        <v>0</v>
      </c>
      <c r="X88" s="13">
        <f t="shared" si="54"/>
        <v>0</v>
      </c>
      <c r="Y88" s="13">
        <f t="shared" si="55"/>
        <v>0</v>
      </c>
      <c r="Z88" s="13">
        <f t="shared" si="56"/>
        <v>0</v>
      </c>
      <c r="AA88" s="13">
        <f t="shared" si="63"/>
        <v>0</v>
      </c>
      <c r="AB88" s="13">
        <f t="shared" si="57"/>
        <v>0</v>
      </c>
      <c r="AC88" s="13">
        <f t="shared" si="58"/>
        <v>0</v>
      </c>
      <c r="AD88" s="13"/>
      <c r="AE88" s="19"/>
      <c r="AF88" s="19" t="str">
        <f t="shared" si="50"/>
        <v>Under</v>
      </c>
      <c r="AG88" s="13">
        <f t="shared" si="51"/>
        <v>0</v>
      </c>
      <c r="AH88" s="13">
        <f t="shared" si="59"/>
        <v>0</v>
      </c>
      <c r="AI88" s="13">
        <f t="shared" si="52"/>
        <v>0</v>
      </c>
      <c r="AJ88" s="13">
        <f t="shared" si="60"/>
        <v>0</v>
      </c>
      <c r="AK88" s="13">
        <f t="shared" si="64"/>
        <v>0</v>
      </c>
      <c r="AL88" s="13">
        <f t="shared" si="61"/>
        <v>0</v>
      </c>
      <c r="AM88" s="13">
        <f t="shared" si="62"/>
        <v>0</v>
      </c>
      <c r="AN88" s="13"/>
      <c r="AQ88"/>
    </row>
    <row r="89" spans="4:43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3"/>
        <v>0</v>
      </c>
      <c r="J89" s="6">
        <f t="shared" si="45"/>
        <v>0</v>
      </c>
      <c r="L89" s="15">
        <f t="shared" si="46"/>
        <v>0</v>
      </c>
      <c r="M89" s="15">
        <f>N24</f>
        <v>0</v>
      </c>
      <c r="N89" s="15">
        <f>Z24</f>
        <v>0</v>
      </c>
      <c r="O89" s="15"/>
      <c r="P89" s="15">
        <f>E89</f>
        <v>0</v>
      </c>
      <c r="Q89" s="15">
        <f>N25</f>
        <v>0</v>
      </c>
      <c r="R89" s="15">
        <f>Z25</f>
        <v>0</v>
      </c>
      <c r="S89" s="15"/>
      <c r="T89" s="16"/>
      <c r="U89" s="16"/>
      <c r="V89" s="19" t="str">
        <f t="shared" si="48"/>
        <v>Tie</v>
      </c>
      <c r="W89" s="13">
        <f t="shared" si="49"/>
        <v>0</v>
      </c>
      <c r="X89" s="13">
        <f t="shared" si="54"/>
        <v>0</v>
      </c>
      <c r="Y89" s="13">
        <f t="shared" si="55"/>
        <v>0</v>
      </c>
      <c r="Z89" s="13">
        <f t="shared" si="56"/>
        <v>0</v>
      </c>
      <c r="AA89" s="13">
        <f t="shared" si="63"/>
        <v>0</v>
      </c>
      <c r="AB89" s="13">
        <f t="shared" si="57"/>
        <v>0</v>
      </c>
      <c r="AC89" s="13">
        <f t="shared" si="58"/>
        <v>0</v>
      </c>
      <c r="AD89" s="13"/>
      <c r="AE89" s="19"/>
      <c r="AF89" s="19" t="str">
        <f t="shared" si="50"/>
        <v>Under</v>
      </c>
      <c r="AG89" s="13">
        <f t="shared" si="51"/>
        <v>0</v>
      </c>
      <c r="AH89" s="13">
        <f t="shared" si="59"/>
        <v>0</v>
      </c>
      <c r="AI89" s="13">
        <f t="shared" si="52"/>
        <v>0</v>
      </c>
      <c r="AJ89" s="13">
        <f t="shared" si="60"/>
        <v>0</v>
      </c>
      <c r="AK89" s="13">
        <f t="shared" si="64"/>
        <v>0</v>
      </c>
      <c r="AL89" s="13">
        <f t="shared" si="61"/>
        <v>0</v>
      </c>
      <c r="AM89" s="13">
        <f t="shared" si="62"/>
        <v>0</v>
      </c>
      <c r="AN89" s="13"/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5">F90-G90</f>
        <v>0</v>
      </c>
      <c r="I90" s="6">
        <f t="shared" si="53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4"/>
        <v>0</v>
      </c>
      <c r="Y90" s="13">
        <f t="shared" si="55"/>
        <v>0</v>
      </c>
      <c r="Z90" s="13">
        <f t="shared" si="56"/>
        <v>0</v>
      </c>
      <c r="AA90" s="13">
        <f t="shared" si="63"/>
        <v>0</v>
      </c>
      <c r="AB90" s="13">
        <f t="shared" si="57"/>
        <v>0</v>
      </c>
      <c r="AC90" s="13">
        <f t="shared" si="58"/>
        <v>0</v>
      </c>
      <c r="AD90" s="13"/>
      <c r="AE90" s="19"/>
      <c r="AF90" s="13" t="str">
        <f t="shared" si="50"/>
        <v>Under</v>
      </c>
      <c r="AG90" s="13">
        <f t="shared" si="51"/>
        <v>0</v>
      </c>
      <c r="AH90" s="13">
        <f t="shared" si="59"/>
        <v>0</v>
      </c>
      <c r="AI90" s="13">
        <f t="shared" si="52"/>
        <v>0</v>
      </c>
      <c r="AJ90" s="13">
        <f t="shared" si="60"/>
        <v>0</v>
      </c>
      <c r="AK90" s="13">
        <f t="shared" si="64"/>
        <v>0</v>
      </c>
      <c r="AL90" s="13">
        <f t="shared" si="61"/>
        <v>0</v>
      </c>
      <c r="AM90" s="13">
        <f t="shared" si="62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5"/>
        <v>0</v>
      </c>
      <c r="I91" s="6">
        <f t="shared" si="53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4"/>
        <v>0</v>
      </c>
      <c r="Y91" s="13">
        <f t="shared" si="55"/>
        <v>0</v>
      </c>
      <c r="Z91" s="13">
        <f t="shared" si="56"/>
        <v>0</v>
      </c>
      <c r="AA91" s="13">
        <f t="shared" si="63"/>
        <v>0</v>
      </c>
      <c r="AB91" s="13">
        <f t="shared" si="57"/>
        <v>0</v>
      </c>
      <c r="AC91" s="13">
        <f t="shared" si="58"/>
        <v>0</v>
      </c>
      <c r="AD91" s="13"/>
      <c r="AE91" s="19"/>
      <c r="AF91" s="13" t="str">
        <f t="shared" si="50"/>
        <v>Under</v>
      </c>
      <c r="AG91" s="13">
        <f t="shared" si="51"/>
        <v>0</v>
      </c>
      <c r="AH91" s="13">
        <f t="shared" si="59"/>
        <v>0</v>
      </c>
      <c r="AI91" s="13">
        <f t="shared" si="52"/>
        <v>0</v>
      </c>
      <c r="AJ91" s="13">
        <f t="shared" si="60"/>
        <v>0</v>
      </c>
      <c r="AK91" s="13">
        <f t="shared" si="64"/>
        <v>0</v>
      </c>
      <c r="AL91" s="13">
        <f t="shared" si="61"/>
        <v>0</v>
      </c>
      <c r="AM91" s="13">
        <f t="shared" si="62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6">F92-G92</f>
        <v>0</v>
      </c>
      <c r="I92" s="6">
        <f t="shared" ref="I92" si="67">IF(G92&gt;F92,E92,D92)</f>
        <v>0</v>
      </c>
      <c r="J92" s="6">
        <f t="shared" ref="J92" si="68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4"/>
        <v>0</v>
      </c>
      <c r="Y92" s="13">
        <f t="shared" si="55"/>
        <v>0</v>
      </c>
      <c r="Z92" s="13">
        <f t="shared" si="56"/>
        <v>0</v>
      </c>
      <c r="AA92" s="13">
        <f t="shared" si="63"/>
        <v>0</v>
      </c>
      <c r="AB92" s="13">
        <f t="shared" si="57"/>
        <v>0</v>
      </c>
      <c r="AC92" s="13">
        <f t="shared" si="58"/>
        <v>0</v>
      </c>
      <c r="AD92" s="13"/>
      <c r="AE92" s="19"/>
      <c r="AF92" s="13" t="str">
        <f t="shared" si="50"/>
        <v>Under</v>
      </c>
      <c r="AG92" s="13">
        <f t="shared" si="51"/>
        <v>0</v>
      </c>
      <c r="AH92" s="13">
        <f t="shared" si="59"/>
        <v>0</v>
      </c>
      <c r="AI92" s="13">
        <f t="shared" si="52"/>
        <v>0</v>
      </c>
      <c r="AJ92" s="13">
        <f t="shared" si="60"/>
        <v>0</v>
      </c>
      <c r="AK92" s="13">
        <f t="shared" si="64"/>
        <v>0</v>
      </c>
      <c r="AL92" s="13">
        <f t="shared" si="61"/>
        <v>0</v>
      </c>
      <c r="AM92" s="13">
        <f t="shared" si="62"/>
        <v>0</v>
      </c>
      <c r="AN92" s="13"/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>
        <f t="shared" ref="L93" si="73">D93</f>
        <v>0</v>
      </c>
      <c r="M93" s="15">
        <f>N31</f>
        <v>0</v>
      </c>
      <c r="N93" s="15">
        <f>Z31</f>
        <v>0</v>
      </c>
      <c r="O93" s="15"/>
      <c r="P93" s="12">
        <f t="shared" ref="P93" si="74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5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6">(COUNTIF(I53, V93) + COUNTIF(O53, V93) + COUNTIF(I73, V93) + COUNTIF(O73, V93) + COUNTIF(I93, V93))/5</f>
        <v>0</v>
      </c>
      <c r="X93" s="13">
        <f t="shared" ref="X93" si="77">IF(W93=1, 5, IF(W93=0.8, 4, IF(W93=0.6, 3, IF(W93=0.4, 2, IF(W93=0.2, 1, 0)))))</f>
        <v>0</v>
      </c>
      <c r="Y93" s="13">
        <f t="shared" ref="Y93" si="78">((Q93+N93)/2)-((M93+R93)/2)</f>
        <v>0</v>
      </c>
      <c r="Z93" s="13">
        <f t="shared" ref="Z93" si="79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80">S93-O93</f>
        <v>0</v>
      </c>
      <c r="AB93" s="13">
        <f t="shared" ref="AB93" si="81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2">SUM(IF(ISNUMBER(X93), X93, 0), IF(ISNUMBER(Z93), Z93, 0), IF(ISNUMBER(AB93), AB93, 0))</f>
        <v>0</v>
      </c>
      <c r="AD93" s="13"/>
      <c r="AE93" s="19"/>
      <c r="AF93" s="19" t="str">
        <f t="shared" ref="AF93" si="83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ref="AH93" si="85">IF(AG93=1, 5, IF(AG93=0.8, 4, IF(AG93=0.6, 3, IF(AG93=0.4, 2, IF(AG93=0.2, 1, 0)))))</f>
        <v>0</v>
      </c>
      <c r="AI93" s="13">
        <f t="shared" ref="AI93" si="86">(((N93+Q93)/2)+((M93+R93)/2))-AE93</f>
        <v>0</v>
      </c>
      <c r="AJ93" s="13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13">
        <f t="shared" ref="AK93" si="88">O93+S93</f>
        <v>0</v>
      </c>
      <c r="AL93" s="13">
        <f t="shared" ref="AL93" si="89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0</v>
      </c>
      <c r="AM93" s="13">
        <f t="shared" ref="AM93" si="90">SUM(IF(ISNUMBER(AH93), AH93, 0), IF(ISNUMBER(AJ93), AJ93, 0), IF(ISNUMBER(AL93), AL93, 0))</f>
        <v>0</v>
      </c>
      <c r="AN93" s="13"/>
    </row>
    <row r="94" spans="4:43" x14ac:dyDescent="0.3">
      <c r="D94" s="6">
        <f t="shared" ref="D94:E94" si="91">D74</f>
        <v>0</v>
      </c>
      <c r="E94" s="6">
        <f t="shared" si="91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1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7</v>
      </c>
      <c r="B2" s="1">
        <v>4.1680590000000004</v>
      </c>
      <c r="C2" s="1">
        <v>5.1188940000000001</v>
      </c>
      <c r="D2" s="1">
        <v>4.0676430000000003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29</v>
      </c>
      <c r="B3" s="1">
        <v>3.1446779</v>
      </c>
      <c r="C3" s="1">
        <v>3.1035116</v>
      </c>
      <c r="D3" s="1">
        <v>4.7155265999999996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</v>
      </c>
      <c r="B4" s="1">
        <v>4.9408946</v>
      </c>
      <c r="C4" s="1">
        <v>2.9502044000000001</v>
      </c>
      <c r="D4" s="1">
        <v>5.4324427000000002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30</v>
      </c>
      <c r="B5" s="1">
        <v>4.1922335999999998</v>
      </c>
      <c r="C5" s="1">
        <v>4.0750700000000002</v>
      </c>
      <c r="D5" s="1">
        <v>5.5171849999999996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</v>
      </c>
      <c r="B6" s="1">
        <v>4.0840180000000004</v>
      </c>
      <c r="C6" s="1">
        <v>4.1555346999999996</v>
      </c>
      <c r="D6" s="1">
        <v>5.6371849999999997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17</v>
      </c>
      <c r="B7" s="1">
        <v>4.1320332999999998</v>
      </c>
      <c r="C7" s="1">
        <v>2.9835489000000002</v>
      </c>
      <c r="D7" s="1">
        <v>6.1307254000000002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27</v>
      </c>
      <c r="B8" s="1">
        <v>4.0385036000000003</v>
      </c>
      <c r="C8" s="1">
        <v>4.0372029999999999</v>
      </c>
      <c r="D8" s="1">
        <v>4.5594960000000002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13</v>
      </c>
      <c r="B9" s="1">
        <v>4.2013259999999999</v>
      </c>
      <c r="C9" s="1">
        <v>2.9604732999999999</v>
      </c>
      <c r="D9" s="1">
        <v>5.1618605000000004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4</v>
      </c>
      <c r="B10" s="1">
        <v>4.2065539999999997</v>
      </c>
      <c r="C10" s="1">
        <v>5.2044420000000002</v>
      </c>
      <c r="D10" s="1">
        <v>5.4649706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3</v>
      </c>
      <c r="B11" s="1">
        <v>3.0075188000000002</v>
      </c>
      <c r="C11" s="1">
        <v>4.1519794000000001</v>
      </c>
      <c r="D11" s="1">
        <v>4.3227677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D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D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D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D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1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7</v>
      </c>
      <c r="B2" s="1">
        <v>4.5501289772687796</v>
      </c>
      <c r="C2" s="1">
        <v>5.0258307263678201</v>
      </c>
      <c r="D2" s="1">
        <v>4.8911009035670601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29</v>
      </c>
      <c r="B3" s="1">
        <v>3.0000637662304199</v>
      </c>
      <c r="C3" s="1">
        <v>3.55002457601611</v>
      </c>
      <c r="D3" s="1">
        <v>4.8242196161630799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</v>
      </c>
      <c r="B4" s="1">
        <v>5.3000006224026102</v>
      </c>
      <c r="C4" s="1">
        <v>3.7049219091286001</v>
      </c>
      <c r="D4" s="1">
        <v>5.7231479122249498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30</v>
      </c>
      <c r="B5" s="1">
        <v>4.4500003984935601</v>
      </c>
      <c r="C5" s="1">
        <v>4.0180498216090497</v>
      </c>
      <c r="D5" s="1">
        <v>4.7467362462499096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</v>
      </c>
      <c r="B6" s="1">
        <v>4.2500763550638201</v>
      </c>
      <c r="C6" s="1">
        <v>4.5500345917604399</v>
      </c>
      <c r="D6" s="1">
        <v>5.2001066811221301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17</v>
      </c>
      <c r="B7" s="1">
        <v>3.9999997467920201</v>
      </c>
      <c r="C7" s="1">
        <v>3.7342008053867501</v>
      </c>
      <c r="D7" s="1">
        <v>5.3623670033119204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27</v>
      </c>
      <c r="B8" s="1">
        <v>4.80006391803275</v>
      </c>
      <c r="C8" s="1">
        <v>4.5456232916276802</v>
      </c>
      <c r="D8" s="1">
        <v>4.4672931929683202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13</v>
      </c>
      <c r="B9" s="1">
        <v>4.25000035913612</v>
      </c>
      <c r="C9" s="1">
        <v>3.18420011688863</v>
      </c>
      <c r="D9" s="1">
        <v>4.8213724286528699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4</v>
      </c>
      <c r="B10" s="1">
        <v>4.5000005246076302</v>
      </c>
      <c r="C10" s="1">
        <v>6.0015716656516602</v>
      </c>
      <c r="D10" s="1">
        <v>5.1508000190960797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3</v>
      </c>
      <c r="B11" s="1">
        <v>3.6000000441507098</v>
      </c>
      <c r="C11" s="1">
        <v>4.5500014238427697</v>
      </c>
      <c r="D11" s="1">
        <v>4.6647702000930398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D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D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D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D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1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7</v>
      </c>
      <c r="B2" s="1">
        <v>4.7493509847275703</v>
      </c>
      <c r="C2" s="1">
        <v>5.2091143074260797</v>
      </c>
      <c r="D2" s="1">
        <v>4.86831193675006</v>
      </c>
    </row>
    <row r="3" spans="1:5" ht="15" thickBot="1" x14ac:dyDescent="0.35">
      <c r="A3" s="1">
        <v>29</v>
      </c>
      <c r="B3" s="1">
        <v>3.18646883286605</v>
      </c>
      <c r="C3" s="1">
        <v>3.6495980853761898</v>
      </c>
      <c r="D3" s="1">
        <v>4.8035797113905199</v>
      </c>
    </row>
    <row r="4" spans="1:5" ht="15" thickBot="1" x14ac:dyDescent="0.35">
      <c r="A4" s="1">
        <v>12</v>
      </c>
      <c r="B4" s="1">
        <v>5.4518080606988804</v>
      </c>
      <c r="C4" s="1">
        <v>3.7921723946442398</v>
      </c>
      <c r="D4" s="1">
        <v>5.7260864480910296</v>
      </c>
    </row>
    <row r="5" spans="1:5" ht="15" thickBot="1" x14ac:dyDescent="0.35">
      <c r="A5" s="1">
        <v>30</v>
      </c>
      <c r="B5" s="1">
        <v>4.6221410091511803</v>
      </c>
      <c r="C5" s="1">
        <v>4.14978561984009</v>
      </c>
      <c r="D5" s="1">
        <v>4.6740172957381096</v>
      </c>
    </row>
    <row r="6" spans="1:5" ht="15" thickBot="1" x14ac:dyDescent="0.35">
      <c r="A6" s="1">
        <v>1</v>
      </c>
      <c r="B6" s="1">
        <v>4.4844632325602101</v>
      </c>
      <c r="C6" s="1">
        <v>4.7464425532218799</v>
      </c>
      <c r="D6" s="1">
        <v>5.2715813349968403</v>
      </c>
    </row>
    <row r="7" spans="1:5" ht="15" thickBot="1" x14ac:dyDescent="0.35">
      <c r="A7" s="1">
        <v>17</v>
      </c>
      <c r="B7" s="1">
        <v>4.1984138573838203</v>
      </c>
      <c r="C7" s="1">
        <v>3.9297713669193901</v>
      </c>
      <c r="D7" s="1">
        <v>5.36720490989212</v>
      </c>
    </row>
    <row r="8" spans="1:5" ht="15" thickBot="1" x14ac:dyDescent="0.35">
      <c r="A8" s="1">
        <v>27</v>
      </c>
      <c r="B8" s="1">
        <v>4.9779471391969796</v>
      </c>
      <c r="C8" s="1">
        <v>4.8100020876951701</v>
      </c>
      <c r="D8" s="1">
        <v>4.5028219846894899</v>
      </c>
    </row>
    <row r="9" spans="1:5" ht="15" thickBot="1" x14ac:dyDescent="0.35">
      <c r="A9" s="1">
        <v>13</v>
      </c>
      <c r="B9" s="1">
        <v>4.4495987297177004</v>
      </c>
      <c r="C9" s="1">
        <v>3.38625503526867</v>
      </c>
      <c r="D9" s="1">
        <v>4.8109850208948703</v>
      </c>
    </row>
    <row r="10" spans="1:5" ht="15" thickBot="1" x14ac:dyDescent="0.35">
      <c r="A10" s="1">
        <v>4</v>
      </c>
      <c r="B10" s="1">
        <v>4.6458969658652602</v>
      </c>
      <c r="C10" s="1">
        <v>6.3089697605941097</v>
      </c>
      <c r="D10" s="1">
        <v>5.1420077630196701</v>
      </c>
    </row>
    <row r="11" spans="1:5" ht="15" thickBot="1" x14ac:dyDescent="0.35">
      <c r="A11" s="1">
        <v>3</v>
      </c>
      <c r="B11" s="1">
        <v>3.8342480013219098</v>
      </c>
      <c r="C11" s="1">
        <v>4.7950939816448503</v>
      </c>
      <c r="D11" s="1">
        <v>4.6710857922173297</v>
      </c>
    </row>
    <row r="12" spans="1:5" ht="15" thickBot="1" x14ac:dyDescent="0.35">
      <c r="A12" s="1"/>
      <c r="B12" s="1"/>
      <c r="C12" s="1"/>
      <c r="D12" s="1"/>
    </row>
    <row r="13" spans="1:5" ht="15" thickBot="1" x14ac:dyDescent="0.35">
      <c r="A13" s="1"/>
      <c r="B13" s="1"/>
      <c r="C13" s="1"/>
      <c r="D13" s="1"/>
    </row>
    <row r="14" spans="1:5" ht="15" thickBot="1" x14ac:dyDescent="0.35">
      <c r="A14" s="1"/>
      <c r="B14" s="1"/>
      <c r="C14" s="1"/>
      <c r="D14" s="1"/>
    </row>
    <row r="15" spans="1:5" ht="15" thickBot="1" x14ac:dyDescent="0.35">
      <c r="A15" s="1"/>
      <c r="B15" s="1"/>
      <c r="C15" s="1"/>
      <c r="D15" s="1"/>
    </row>
    <row r="16" spans="1:5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1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4.7492857655576497</v>
      </c>
      <c r="C2" s="1">
        <v>4.9812444395862299</v>
      </c>
      <c r="D2" s="1">
        <v>4.8869505771136401</v>
      </c>
    </row>
    <row r="3" spans="1:4" ht="15" thickBot="1" x14ac:dyDescent="0.35">
      <c r="A3" s="1">
        <v>29</v>
      </c>
      <c r="B3" s="1">
        <v>3.44857032232665</v>
      </c>
      <c r="C3" s="1">
        <v>4.0265155298030804</v>
      </c>
      <c r="D3" s="1">
        <v>4.8233217411767697</v>
      </c>
    </row>
    <row r="4" spans="1:4" ht="15" thickBot="1" x14ac:dyDescent="0.35">
      <c r="A4" s="1">
        <v>12</v>
      </c>
      <c r="B4" s="1">
        <v>5.1070680367402996</v>
      </c>
      <c r="C4" s="1">
        <v>4.0795022849294797</v>
      </c>
      <c r="D4" s="1">
        <v>5.1039643581573202</v>
      </c>
    </row>
    <row r="5" spans="1:4" ht="15" thickBot="1" x14ac:dyDescent="0.35">
      <c r="A5" s="1">
        <v>30</v>
      </c>
      <c r="B5" s="1">
        <v>4.4948214120871901</v>
      </c>
      <c r="C5" s="1">
        <v>4.4113867830120004</v>
      </c>
      <c r="D5" s="1">
        <v>4.8281234196756397</v>
      </c>
    </row>
    <row r="6" spans="1:4" ht="15" thickBot="1" x14ac:dyDescent="0.35">
      <c r="A6" s="1">
        <v>1</v>
      </c>
      <c r="B6" s="1">
        <v>4.7172145683382301</v>
      </c>
      <c r="C6" s="1">
        <v>4.5750946952232301</v>
      </c>
      <c r="D6" s="1">
        <v>4.9892428348255597</v>
      </c>
    </row>
    <row r="7" spans="1:4" ht="15" thickBot="1" x14ac:dyDescent="0.35">
      <c r="A7" s="1">
        <v>17</v>
      </c>
      <c r="B7" s="1">
        <v>4.3713280361357301</v>
      </c>
      <c r="C7" s="1">
        <v>4.1612505063456098</v>
      </c>
      <c r="D7" s="1">
        <v>5.18360039638607</v>
      </c>
    </row>
    <row r="8" spans="1:4" ht="15" thickBot="1" x14ac:dyDescent="0.35">
      <c r="A8" s="1">
        <v>27</v>
      </c>
      <c r="B8" s="1">
        <v>4.8251260149812802</v>
      </c>
      <c r="C8" s="1">
        <v>4.6969800652431797</v>
      </c>
      <c r="D8" s="1">
        <v>4.6295893208722596</v>
      </c>
    </row>
    <row r="9" spans="1:4" ht="15" thickBot="1" x14ac:dyDescent="0.35">
      <c r="A9" s="1">
        <v>13</v>
      </c>
      <c r="B9" s="1">
        <v>4.5618038727116996</v>
      </c>
      <c r="C9" s="1">
        <v>3.7363836508508599</v>
      </c>
      <c r="D9" s="1">
        <v>4.7346117631098901</v>
      </c>
    </row>
    <row r="10" spans="1:4" ht="15" thickBot="1" x14ac:dyDescent="0.35">
      <c r="A10" s="1">
        <v>4</v>
      </c>
      <c r="B10" s="1">
        <v>4.59023024160867</v>
      </c>
      <c r="C10" s="1">
        <v>5.8669887236839999</v>
      </c>
      <c r="D10" s="1">
        <v>4.96317662498328</v>
      </c>
    </row>
    <row r="11" spans="1:4" ht="15" thickBot="1" x14ac:dyDescent="0.35">
      <c r="A11" s="1">
        <v>3</v>
      </c>
      <c r="B11" s="1">
        <v>3.87814241912888</v>
      </c>
      <c r="C11" s="1">
        <v>4.5506602427227403</v>
      </c>
      <c r="D11" s="1">
        <v>4.5349656669563396</v>
      </c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1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5.1032000251290697</v>
      </c>
      <c r="C2" s="1">
        <v>5.1184694080123601</v>
      </c>
      <c r="D2" s="1">
        <v>4.9354252143166599</v>
      </c>
    </row>
    <row r="3" spans="1:4" ht="15" thickBot="1" x14ac:dyDescent="0.35">
      <c r="A3" s="1">
        <v>29</v>
      </c>
      <c r="B3" s="1">
        <v>3.1219244860786599</v>
      </c>
      <c r="C3" s="1">
        <v>4.0956710628708901</v>
      </c>
      <c r="D3" s="1">
        <v>4.98453447514287</v>
      </c>
    </row>
    <row r="4" spans="1:4" ht="15" thickBot="1" x14ac:dyDescent="0.35">
      <c r="A4" s="1">
        <v>12</v>
      </c>
      <c r="B4" s="1">
        <v>5.0891836518578204</v>
      </c>
      <c r="C4" s="1">
        <v>4.0903879485476597</v>
      </c>
      <c r="D4" s="1">
        <v>5.7331992760808204</v>
      </c>
    </row>
    <row r="5" spans="1:4" ht="15" thickBot="1" x14ac:dyDescent="0.35">
      <c r="A5" s="1">
        <v>30</v>
      </c>
      <c r="B5" s="1">
        <v>4.1437598519484604</v>
      </c>
      <c r="C5" s="1">
        <v>4.13466941216784</v>
      </c>
      <c r="D5" s="1">
        <v>5.2336065764110602</v>
      </c>
    </row>
    <row r="6" spans="1:4" ht="15" thickBot="1" x14ac:dyDescent="0.35">
      <c r="A6" s="1">
        <v>1</v>
      </c>
      <c r="B6" s="1">
        <v>4.1893378703728601</v>
      </c>
      <c r="C6" s="1">
        <v>5.1180241552487598</v>
      </c>
      <c r="D6" s="1">
        <v>5.6566356568858396</v>
      </c>
    </row>
    <row r="7" spans="1:4" ht="15" thickBot="1" x14ac:dyDescent="0.35">
      <c r="A7" s="1">
        <v>17</v>
      </c>
      <c r="B7" s="1">
        <v>4.1805600985306697</v>
      </c>
      <c r="C7" s="1">
        <v>4.0856005521619396</v>
      </c>
      <c r="D7" s="1">
        <v>5.6435201042631604</v>
      </c>
    </row>
    <row r="8" spans="1:4" ht="15" thickBot="1" x14ac:dyDescent="0.35">
      <c r="A8" s="1">
        <v>27</v>
      </c>
      <c r="B8" s="1">
        <v>5.0677858529010598</v>
      </c>
      <c r="C8" s="1">
        <v>5.0786089787094397</v>
      </c>
      <c r="D8" s="1">
        <v>4.6460491943737399</v>
      </c>
    </row>
    <row r="9" spans="1:4" ht="15" thickBot="1" x14ac:dyDescent="0.35">
      <c r="A9" s="1">
        <v>13</v>
      </c>
      <c r="B9" s="1">
        <v>4.1485683455755602</v>
      </c>
      <c r="C9" s="1">
        <v>3.0677379829907099</v>
      </c>
      <c r="D9" s="1">
        <v>4.6368401624939599</v>
      </c>
    </row>
    <row r="10" spans="1:4" ht="15" thickBot="1" x14ac:dyDescent="0.35">
      <c r="A10" s="1">
        <v>4</v>
      </c>
      <c r="B10" s="1">
        <v>4.1822191333261403</v>
      </c>
      <c r="C10" s="1">
        <v>6.1594218178568001</v>
      </c>
      <c r="D10" s="1">
        <v>5.0798561068365302</v>
      </c>
    </row>
    <row r="11" spans="1:4" ht="15" thickBot="1" x14ac:dyDescent="0.35">
      <c r="A11" s="1">
        <v>3</v>
      </c>
      <c r="B11" s="1">
        <v>4.1445265603345103</v>
      </c>
      <c r="C11" s="1">
        <v>5.1180241552487598</v>
      </c>
      <c r="D11" s="1">
        <v>4.3467687938339203</v>
      </c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T1"/>
  <sheetViews>
    <sheetView workbookViewId="0">
      <selection activeCell="D18" sqref="D18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10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44140625" bestFit="1" customWidth="1"/>
    <col min="19" max="19" width="10" bestFit="1" customWidth="1"/>
    <col min="20" max="20" width="6.21875" bestFit="1" customWidth="1"/>
  </cols>
  <sheetData>
    <row r="1" spans="1:20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189</v>
      </c>
      <c r="R1" s="6" t="s">
        <v>128</v>
      </c>
      <c r="S1" s="6" t="s">
        <v>60</v>
      </c>
      <c r="T1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11"/>
  <sheetViews>
    <sheetView workbookViewId="0">
      <selection activeCell="Q2" sqref="Q2:Q30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137</v>
      </c>
      <c r="B2" t="s">
        <v>133</v>
      </c>
      <c r="C2" t="s">
        <v>10</v>
      </c>
      <c r="D2" t="s">
        <v>153</v>
      </c>
      <c r="E2">
        <v>38.4</v>
      </c>
      <c r="F2">
        <v>34</v>
      </c>
      <c r="G2">
        <v>4.75</v>
      </c>
      <c r="H2">
        <v>8.5500000000000007</v>
      </c>
      <c r="I2">
        <v>5.55</v>
      </c>
      <c r="J2">
        <v>1.3</v>
      </c>
      <c r="K2">
        <v>0.35</v>
      </c>
      <c r="L2">
        <v>1.35</v>
      </c>
      <c r="M2">
        <v>4.55</v>
      </c>
      <c r="N2">
        <v>0.45</v>
      </c>
      <c r="O2">
        <v>0.25</v>
      </c>
      <c r="P2">
        <v>3.65</v>
      </c>
      <c r="Q2">
        <v>8.35</v>
      </c>
      <c r="R2">
        <v>0.249</v>
      </c>
      <c r="S2">
        <v>0.32105</v>
      </c>
      <c r="T2">
        <v>0.42285000000000011</v>
      </c>
      <c r="U2">
        <v>0.74375000000000002</v>
      </c>
      <c r="V2">
        <v>14.6</v>
      </c>
      <c r="W2">
        <v>0.65</v>
      </c>
      <c r="X2">
        <v>0.4</v>
      </c>
      <c r="Y2">
        <v>0.05</v>
      </c>
      <c r="Z2">
        <v>0.2</v>
      </c>
      <c r="AA2">
        <v>0.05</v>
      </c>
      <c r="AB2">
        <v>39.4</v>
      </c>
      <c r="AC2">
        <v>35.1</v>
      </c>
      <c r="AD2">
        <v>5.25</v>
      </c>
      <c r="AE2">
        <v>9.3000000000000007</v>
      </c>
      <c r="AF2">
        <v>6.05</v>
      </c>
      <c r="AG2">
        <v>2</v>
      </c>
      <c r="AH2">
        <v>0.1</v>
      </c>
      <c r="AI2">
        <v>1.1499999999999999</v>
      </c>
      <c r="AJ2">
        <v>5</v>
      </c>
      <c r="AK2">
        <v>0.75</v>
      </c>
      <c r="AL2">
        <v>0.15</v>
      </c>
      <c r="AM2">
        <v>3.25</v>
      </c>
      <c r="AN2">
        <v>8.85</v>
      </c>
      <c r="AO2">
        <v>0.2591</v>
      </c>
      <c r="AP2">
        <v>0.32769999999999999</v>
      </c>
      <c r="AQ2">
        <v>0.41599999999999998</v>
      </c>
      <c r="AR2">
        <v>0.74385000000000001</v>
      </c>
      <c r="AS2">
        <v>14.95</v>
      </c>
      <c r="AT2">
        <v>0.5</v>
      </c>
      <c r="AU2">
        <v>0.45</v>
      </c>
      <c r="AV2">
        <v>0.15</v>
      </c>
      <c r="AW2">
        <v>0.45</v>
      </c>
      <c r="AX2">
        <v>0.1</v>
      </c>
      <c r="AY2">
        <v>4.8380952380952378</v>
      </c>
      <c r="AZ2">
        <v>2.5238095238095242</v>
      </c>
      <c r="BA2">
        <v>0.23809523809523811</v>
      </c>
      <c r="BB2">
        <v>0.5714285714285714</v>
      </c>
      <c r="BC2">
        <v>2.1904761904761911</v>
      </c>
      <c r="BD2">
        <v>4.0476190476190466</v>
      </c>
      <c r="BE2">
        <v>22.476190476190471</v>
      </c>
      <c r="BF2">
        <v>7.9523809523809534</v>
      </c>
    </row>
    <row r="3" spans="1:58" x14ac:dyDescent="0.3">
      <c r="A3" t="s">
        <v>133</v>
      </c>
      <c r="B3" t="s">
        <v>137</v>
      </c>
      <c r="C3" t="s">
        <v>11</v>
      </c>
      <c r="D3" t="s">
        <v>145</v>
      </c>
      <c r="E3">
        <v>35.1</v>
      </c>
      <c r="F3">
        <v>32.1</v>
      </c>
      <c r="G3">
        <v>3</v>
      </c>
      <c r="H3">
        <v>7</v>
      </c>
      <c r="I3">
        <v>4.9000000000000004</v>
      </c>
      <c r="J3">
        <v>1.1499999999999999</v>
      </c>
      <c r="K3">
        <v>0.05</v>
      </c>
      <c r="L3">
        <v>0.9</v>
      </c>
      <c r="M3">
        <v>3</v>
      </c>
      <c r="N3">
        <v>0.75</v>
      </c>
      <c r="O3">
        <v>0.1</v>
      </c>
      <c r="P3">
        <v>2.1</v>
      </c>
      <c r="Q3">
        <v>7.05</v>
      </c>
      <c r="R3">
        <v>0.20935000000000001</v>
      </c>
      <c r="S3">
        <v>0.26069999999999999</v>
      </c>
      <c r="T3">
        <v>0.32634999999999997</v>
      </c>
      <c r="U3">
        <v>0.58719999999999994</v>
      </c>
      <c r="V3">
        <v>10.95</v>
      </c>
      <c r="W3">
        <v>0.85</v>
      </c>
      <c r="X3">
        <v>0.4</v>
      </c>
      <c r="Y3">
        <v>0.25</v>
      </c>
      <c r="Z3">
        <v>0.2</v>
      </c>
      <c r="AA3">
        <v>0.25</v>
      </c>
      <c r="AB3">
        <v>36.450000000000003</v>
      </c>
      <c r="AC3">
        <v>32.950000000000003</v>
      </c>
      <c r="AD3">
        <v>3.75</v>
      </c>
      <c r="AE3">
        <v>7.55</v>
      </c>
      <c r="AF3">
        <v>4.55</v>
      </c>
      <c r="AG3">
        <v>1.6</v>
      </c>
      <c r="AH3">
        <v>0.2</v>
      </c>
      <c r="AI3">
        <v>1.2</v>
      </c>
      <c r="AJ3">
        <v>3.55</v>
      </c>
      <c r="AK3">
        <v>0.6</v>
      </c>
      <c r="AL3">
        <v>0.1</v>
      </c>
      <c r="AM3">
        <v>2.9</v>
      </c>
      <c r="AN3">
        <v>8.1</v>
      </c>
      <c r="AO3">
        <v>0.22450000000000001</v>
      </c>
      <c r="AP3">
        <v>0.28920000000000001</v>
      </c>
      <c r="AQ3">
        <v>0.39155000000000001</v>
      </c>
      <c r="AR3">
        <v>0.68064999999999998</v>
      </c>
      <c r="AS3">
        <v>13.15</v>
      </c>
      <c r="AT3">
        <v>0.55000000000000004</v>
      </c>
      <c r="AU3">
        <v>0.3</v>
      </c>
      <c r="AV3">
        <v>0</v>
      </c>
      <c r="AW3">
        <v>0.3</v>
      </c>
      <c r="AX3">
        <v>0</v>
      </c>
      <c r="AY3">
        <v>5.35</v>
      </c>
      <c r="AZ3">
        <v>2.1111111111111112</v>
      </c>
      <c r="BA3">
        <v>0</v>
      </c>
      <c r="BB3">
        <v>0.88888888888888884</v>
      </c>
      <c r="BC3">
        <v>1.6111111111111109</v>
      </c>
      <c r="BD3">
        <v>4.7777777777777777</v>
      </c>
      <c r="BE3">
        <v>22.388888888888889</v>
      </c>
      <c r="BF3">
        <v>6.666666666666667</v>
      </c>
    </row>
    <row r="4" spans="1:58" x14ac:dyDescent="0.3">
      <c r="A4" t="s">
        <v>170</v>
      </c>
      <c r="B4" t="s">
        <v>134</v>
      </c>
      <c r="C4" t="s">
        <v>10</v>
      </c>
      <c r="D4" t="s">
        <v>175</v>
      </c>
      <c r="E4">
        <v>37.35</v>
      </c>
      <c r="F4">
        <v>34.15</v>
      </c>
      <c r="G4">
        <v>5.35</v>
      </c>
      <c r="H4">
        <v>9.6999999999999993</v>
      </c>
      <c r="I4">
        <v>6.9</v>
      </c>
      <c r="J4">
        <v>1.35</v>
      </c>
      <c r="K4">
        <v>0.2</v>
      </c>
      <c r="L4">
        <v>1.25</v>
      </c>
      <c r="M4">
        <v>5.3</v>
      </c>
      <c r="N4">
        <v>0.55000000000000004</v>
      </c>
      <c r="O4">
        <v>0.25</v>
      </c>
      <c r="P4">
        <v>2.0499999999999998</v>
      </c>
      <c r="Q4">
        <v>5.5</v>
      </c>
      <c r="R4">
        <v>0.27860000000000001</v>
      </c>
      <c r="S4">
        <v>0.32419999999999999</v>
      </c>
      <c r="T4">
        <v>0.43454999999999988</v>
      </c>
      <c r="U4">
        <v>0.75875000000000004</v>
      </c>
      <c r="V4">
        <v>15.2</v>
      </c>
      <c r="W4">
        <v>0.6</v>
      </c>
      <c r="X4">
        <v>0.45</v>
      </c>
      <c r="Y4">
        <v>0.25</v>
      </c>
      <c r="Z4">
        <v>0.45</v>
      </c>
      <c r="AA4">
        <v>0.1</v>
      </c>
      <c r="AB4">
        <v>35.950000000000003</v>
      </c>
      <c r="AC4">
        <v>33.1</v>
      </c>
      <c r="AD4">
        <v>3.8</v>
      </c>
      <c r="AE4">
        <v>8.0500000000000007</v>
      </c>
      <c r="AF4">
        <v>5.05</v>
      </c>
      <c r="AG4">
        <v>1.8</v>
      </c>
      <c r="AH4">
        <v>0.15</v>
      </c>
      <c r="AI4">
        <v>1.05</v>
      </c>
      <c r="AJ4">
        <v>3.7</v>
      </c>
      <c r="AK4">
        <v>0.5</v>
      </c>
      <c r="AL4">
        <v>0.25</v>
      </c>
      <c r="AM4">
        <v>2.1</v>
      </c>
      <c r="AN4">
        <v>7.9</v>
      </c>
      <c r="AO4">
        <v>0.23930000000000001</v>
      </c>
      <c r="AP4">
        <v>0.29010000000000002</v>
      </c>
      <c r="AQ4">
        <v>0.39300000000000002</v>
      </c>
      <c r="AR4">
        <v>0.68320000000000003</v>
      </c>
      <c r="AS4">
        <v>13.3</v>
      </c>
      <c r="AT4">
        <v>0.8</v>
      </c>
      <c r="AU4">
        <v>0.4</v>
      </c>
      <c r="AV4">
        <v>0.2</v>
      </c>
      <c r="AW4">
        <v>0.15</v>
      </c>
      <c r="AX4">
        <v>0.15</v>
      </c>
      <c r="AY4">
        <v>6.3636363636363633</v>
      </c>
      <c r="AZ4">
        <v>1.954545454545455</v>
      </c>
      <c r="BA4">
        <v>4.5454545454545463E-2</v>
      </c>
      <c r="BB4">
        <v>0.54545454545454541</v>
      </c>
      <c r="BC4">
        <v>1.454545454545455</v>
      </c>
      <c r="BD4">
        <v>5.6363636363636367</v>
      </c>
      <c r="BE4">
        <v>25.86363636363636</v>
      </c>
      <c r="BF4">
        <v>7.2272727272727284</v>
      </c>
    </row>
    <row r="5" spans="1:58" x14ac:dyDescent="0.3">
      <c r="A5" t="s">
        <v>134</v>
      </c>
      <c r="B5" t="s">
        <v>170</v>
      </c>
      <c r="C5" t="s">
        <v>11</v>
      </c>
      <c r="D5" t="s">
        <v>147</v>
      </c>
      <c r="E5">
        <v>37</v>
      </c>
      <c r="F5">
        <v>33.049999999999997</v>
      </c>
      <c r="G5">
        <v>4.6500000000000004</v>
      </c>
      <c r="H5">
        <v>8</v>
      </c>
      <c r="I5">
        <v>5</v>
      </c>
      <c r="J5">
        <v>1.5</v>
      </c>
      <c r="K5">
        <v>0.3</v>
      </c>
      <c r="L5">
        <v>1.2</v>
      </c>
      <c r="M5">
        <v>4.45</v>
      </c>
      <c r="N5">
        <v>0.65</v>
      </c>
      <c r="O5">
        <v>0.1</v>
      </c>
      <c r="P5">
        <v>3.1</v>
      </c>
      <c r="Q5">
        <v>8.4</v>
      </c>
      <c r="R5">
        <v>0.23515</v>
      </c>
      <c r="S5">
        <v>0.30280000000000001</v>
      </c>
      <c r="T5">
        <v>0.40160000000000001</v>
      </c>
      <c r="U5">
        <v>0.70435000000000003</v>
      </c>
      <c r="V5">
        <v>13.7</v>
      </c>
      <c r="W5">
        <v>0.6</v>
      </c>
      <c r="X5">
        <v>0.35</v>
      </c>
      <c r="Y5">
        <v>0.1</v>
      </c>
      <c r="Z5">
        <v>0.4</v>
      </c>
      <c r="AA5">
        <v>0</v>
      </c>
      <c r="AB5">
        <v>37.15</v>
      </c>
      <c r="AC5">
        <v>33.700000000000003</v>
      </c>
      <c r="AD5">
        <v>4.05</v>
      </c>
      <c r="AE5">
        <v>8.1</v>
      </c>
      <c r="AF5">
        <v>5.15</v>
      </c>
      <c r="AG5">
        <v>1.6</v>
      </c>
      <c r="AH5">
        <v>0.05</v>
      </c>
      <c r="AI5">
        <v>1.3</v>
      </c>
      <c r="AJ5">
        <v>4</v>
      </c>
      <c r="AK5">
        <v>0.7</v>
      </c>
      <c r="AL5">
        <v>0.2</v>
      </c>
      <c r="AM5">
        <v>2.65</v>
      </c>
      <c r="AN5">
        <v>8.1999999999999993</v>
      </c>
      <c r="AO5">
        <v>0.23294999999999999</v>
      </c>
      <c r="AP5">
        <v>0.28849999999999998</v>
      </c>
      <c r="AQ5">
        <v>0.39415</v>
      </c>
      <c r="AR5">
        <v>0.68264999999999998</v>
      </c>
      <c r="AS5">
        <v>13.7</v>
      </c>
      <c r="AT5">
        <v>0.65</v>
      </c>
      <c r="AU5">
        <v>0.4</v>
      </c>
      <c r="AV5">
        <v>0.1</v>
      </c>
      <c r="AW5">
        <v>0.3</v>
      </c>
      <c r="AX5">
        <v>0.4</v>
      </c>
      <c r="AY5">
        <v>5.2333333333333334</v>
      </c>
      <c r="AZ5">
        <v>3.5</v>
      </c>
      <c r="BA5">
        <v>0.16666666666666671</v>
      </c>
      <c r="BB5">
        <v>1.5</v>
      </c>
      <c r="BC5">
        <v>1.333333333333333</v>
      </c>
      <c r="BD5">
        <v>4.166666666666667</v>
      </c>
      <c r="BE5">
        <v>23.166666666666671</v>
      </c>
      <c r="BF5">
        <v>7.833333333333333</v>
      </c>
    </row>
    <row r="6" spans="1:58" x14ac:dyDescent="0.3">
      <c r="A6" t="s">
        <v>176</v>
      </c>
      <c r="B6" t="s">
        <v>135</v>
      </c>
      <c r="C6" t="s">
        <v>10</v>
      </c>
      <c r="D6" t="s">
        <v>177</v>
      </c>
      <c r="E6">
        <v>38.200000000000003</v>
      </c>
      <c r="F6">
        <v>33.85</v>
      </c>
      <c r="G6">
        <v>4.3499999999999996</v>
      </c>
      <c r="H6">
        <v>9.0500000000000007</v>
      </c>
      <c r="I6">
        <v>6.1</v>
      </c>
      <c r="J6">
        <v>1.55</v>
      </c>
      <c r="K6">
        <v>0.1</v>
      </c>
      <c r="L6">
        <v>1.3</v>
      </c>
      <c r="M6">
        <v>4.25</v>
      </c>
      <c r="N6">
        <v>1.1000000000000001</v>
      </c>
      <c r="O6">
        <v>0.3</v>
      </c>
      <c r="P6">
        <v>3.2</v>
      </c>
      <c r="Q6">
        <v>9.25</v>
      </c>
      <c r="R6">
        <v>0.26540000000000002</v>
      </c>
      <c r="S6">
        <v>0.33300000000000002</v>
      </c>
      <c r="T6">
        <v>0.43004999999999999</v>
      </c>
      <c r="U6">
        <v>0.76305000000000001</v>
      </c>
      <c r="V6">
        <v>14.7</v>
      </c>
      <c r="W6">
        <v>0.7</v>
      </c>
      <c r="X6">
        <v>0.4</v>
      </c>
      <c r="Y6">
        <v>0.45</v>
      </c>
      <c r="Z6">
        <v>0.25</v>
      </c>
      <c r="AA6">
        <v>0.05</v>
      </c>
      <c r="AB6">
        <v>37.25</v>
      </c>
      <c r="AC6">
        <v>33</v>
      </c>
      <c r="AD6">
        <v>4.6500000000000004</v>
      </c>
      <c r="AE6">
        <v>8.25</v>
      </c>
      <c r="AF6">
        <v>5.3</v>
      </c>
      <c r="AG6">
        <v>1.35</v>
      </c>
      <c r="AH6">
        <v>0.25</v>
      </c>
      <c r="AI6">
        <v>1.35</v>
      </c>
      <c r="AJ6">
        <v>4.55</v>
      </c>
      <c r="AK6">
        <v>0.95</v>
      </c>
      <c r="AL6">
        <v>0.35</v>
      </c>
      <c r="AM6">
        <v>3.4</v>
      </c>
      <c r="AN6">
        <v>8.9</v>
      </c>
      <c r="AO6">
        <v>0.24690000000000001</v>
      </c>
      <c r="AP6">
        <v>0.32035000000000002</v>
      </c>
      <c r="AQ6">
        <v>0.42325000000000002</v>
      </c>
      <c r="AR6">
        <v>0.74349999999999994</v>
      </c>
      <c r="AS6">
        <v>14.15</v>
      </c>
      <c r="AT6">
        <v>0.5</v>
      </c>
      <c r="AU6">
        <v>0.4</v>
      </c>
      <c r="AV6">
        <v>0</v>
      </c>
      <c r="AW6">
        <v>0.4</v>
      </c>
      <c r="AX6">
        <v>0.1</v>
      </c>
      <c r="AY6">
        <v>5.25</v>
      </c>
      <c r="AZ6">
        <v>1.75</v>
      </c>
      <c r="BA6">
        <v>0</v>
      </c>
      <c r="BB6">
        <v>0.75</v>
      </c>
      <c r="BC6">
        <v>1.25</v>
      </c>
      <c r="BD6">
        <v>4.25</v>
      </c>
      <c r="BE6">
        <v>20.25</v>
      </c>
      <c r="BF6">
        <v>5.25</v>
      </c>
    </row>
    <row r="7" spans="1:58" x14ac:dyDescent="0.3">
      <c r="A7" t="s">
        <v>135</v>
      </c>
      <c r="B7" t="s">
        <v>176</v>
      </c>
      <c r="C7" t="s">
        <v>11</v>
      </c>
      <c r="D7" t="s">
        <v>138</v>
      </c>
      <c r="E7">
        <v>37.5</v>
      </c>
      <c r="F7">
        <v>34</v>
      </c>
      <c r="G7">
        <v>4.0999999999999996</v>
      </c>
      <c r="H7">
        <v>7.75</v>
      </c>
      <c r="I7">
        <v>4.75</v>
      </c>
      <c r="J7">
        <v>1.05</v>
      </c>
      <c r="K7">
        <v>0.1</v>
      </c>
      <c r="L7">
        <v>1.85</v>
      </c>
      <c r="M7">
        <v>4</v>
      </c>
      <c r="N7">
        <v>0.5</v>
      </c>
      <c r="O7">
        <v>0.1</v>
      </c>
      <c r="P7">
        <v>2.7</v>
      </c>
      <c r="Q7">
        <v>9.9</v>
      </c>
      <c r="R7">
        <v>0.22450000000000001</v>
      </c>
      <c r="S7">
        <v>0.28470000000000001</v>
      </c>
      <c r="T7">
        <v>0.42359999999999998</v>
      </c>
      <c r="U7">
        <v>0.70830000000000004</v>
      </c>
      <c r="V7">
        <v>14.55</v>
      </c>
      <c r="W7">
        <v>0.75</v>
      </c>
      <c r="X7">
        <v>0.25</v>
      </c>
      <c r="Y7">
        <v>0.2</v>
      </c>
      <c r="Z7">
        <v>0.35</v>
      </c>
      <c r="AA7">
        <v>0.05</v>
      </c>
      <c r="AB7">
        <v>36.5</v>
      </c>
      <c r="AC7">
        <v>33.299999999999997</v>
      </c>
      <c r="AD7">
        <v>3.8</v>
      </c>
      <c r="AE7">
        <v>7.8</v>
      </c>
      <c r="AF7">
        <v>4.8</v>
      </c>
      <c r="AG7">
        <v>1.55</v>
      </c>
      <c r="AH7">
        <v>0.3</v>
      </c>
      <c r="AI7">
        <v>1.1499999999999999</v>
      </c>
      <c r="AJ7">
        <v>3.7</v>
      </c>
      <c r="AK7">
        <v>1</v>
      </c>
      <c r="AL7">
        <v>0.05</v>
      </c>
      <c r="AM7">
        <v>2.4</v>
      </c>
      <c r="AN7">
        <v>9.3000000000000007</v>
      </c>
      <c r="AO7">
        <v>0.23080000000000001</v>
      </c>
      <c r="AP7">
        <v>0.28615000000000002</v>
      </c>
      <c r="AQ7">
        <v>0.39600000000000002</v>
      </c>
      <c r="AR7">
        <v>0.68200000000000005</v>
      </c>
      <c r="AS7">
        <v>13.4</v>
      </c>
      <c r="AT7">
        <v>0.55000000000000004</v>
      </c>
      <c r="AU7">
        <v>0.35</v>
      </c>
      <c r="AV7">
        <v>0.05</v>
      </c>
      <c r="AW7">
        <v>0.4</v>
      </c>
      <c r="AX7">
        <v>0.15</v>
      </c>
      <c r="AY7">
        <v>5.3947368421052628</v>
      </c>
      <c r="AZ7">
        <v>2.6315789473684208</v>
      </c>
      <c r="BA7">
        <v>0.31578947368421051</v>
      </c>
      <c r="BB7">
        <v>0.73684210526315785</v>
      </c>
      <c r="BC7">
        <v>2.1052631578947372</v>
      </c>
      <c r="BD7">
        <v>5.4210526315789478</v>
      </c>
      <c r="BE7">
        <v>23.368421052631579</v>
      </c>
      <c r="BF7">
        <v>7.7894736842105274</v>
      </c>
    </row>
    <row r="8" spans="1:58" x14ac:dyDescent="0.3">
      <c r="A8" t="s">
        <v>164</v>
      </c>
      <c r="B8" t="s">
        <v>142</v>
      </c>
      <c r="C8" t="s">
        <v>10</v>
      </c>
      <c r="D8" t="s">
        <v>163</v>
      </c>
      <c r="E8">
        <v>37.299999999999997</v>
      </c>
      <c r="F8">
        <v>34.5</v>
      </c>
      <c r="G8">
        <v>4.95</v>
      </c>
      <c r="H8">
        <v>9.15</v>
      </c>
      <c r="I8">
        <v>6.45</v>
      </c>
      <c r="J8">
        <v>1.1000000000000001</v>
      </c>
      <c r="K8">
        <v>0.15</v>
      </c>
      <c r="L8">
        <v>1.45</v>
      </c>
      <c r="M8">
        <v>4.8</v>
      </c>
      <c r="N8">
        <v>0.45</v>
      </c>
      <c r="O8">
        <v>0.15</v>
      </c>
      <c r="P8">
        <v>2.2999999999999998</v>
      </c>
      <c r="Q8">
        <v>7.7</v>
      </c>
      <c r="R8">
        <v>0.26140000000000002</v>
      </c>
      <c r="S8">
        <v>0.3105</v>
      </c>
      <c r="T8">
        <v>0.42695</v>
      </c>
      <c r="U8">
        <v>0.73750000000000004</v>
      </c>
      <c r="V8">
        <v>14.9</v>
      </c>
      <c r="W8">
        <v>0.75</v>
      </c>
      <c r="X8">
        <v>0.25</v>
      </c>
      <c r="Y8">
        <v>0.05</v>
      </c>
      <c r="Z8">
        <v>0.15</v>
      </c>
      <c r="AA8">
        <v>0</v>
      </c>
      <c r="AB8">
        <v>37.65</v>
      </c>
      <c r="AC8">
        <v>34.549999999999997</v>
      </c>
      <c r="AD8">
        <v>4.5</v>
      </c>
      <c r="AE8">
        <v>9.25</v>
      </c>
      <c r="AF8">
        <v>6.05</v>
      </c>
      <c r="AG8">
        <v>1.9</v>
      </c>
      <c r="AH8">
        <v>0.15</v>
      </c>
      <c r="AI8">
        <v>1.1499999999999999</v>
      </c>
      <c r="AJ8">
        <v>4.5</v>
      </c>
      <c r="AK8">
        <v>0.8</v>
      </c>
      <c r="AL8">
        <v>0.2</v>
      </c>
      <c r="AM8">
        <v>2.2999999999999998</v>
      </c>
      <c r="AN8">
        <v>6.9</v>
      </c>
      <c r="AO8">
        <v>0.26274999999999998</v>
      </c>
      <c r="AP8">
        <v>0.30614999999999998</v>
      </c>
      <c r="AQ8">
        <v>0.4234</v>
      </c>
      <c r="AR8">
        <v>0.72944999999999993</v>
      </c>
      <c r="AS8">
        <v>14.9</v>
      </c>
      <c r="AT8">
        <v>0.9</v>
      </c>
      <c r="AU8">
        <v>0.25</v>
      </c>
      <c r="AV8">
        <v>0.15</v>
      </c>
      <c r="AW8">
        <v>0.4</v>
      </c>
      <c r="AX8">
        <v>0.05</v>
      </c>
      <c r="AY8">
        <v>5.7789473684210524</v>
      </c>
      <c r="AZ8">
        <v>2.4736842105263159</v>
      </c>
      <c r="BA8">
        <v>0.42105263157894729</v>
      </c>
      <c r="BB8">
        <v>0.63157894736842102</v>
      </c>
      <c r="BC8">
        <v>1.4210526315789469</v>
      </c>
      <c r="BD8">
        <v>7.2631578947368416</v>
      </c>
      <c r="BE8">
        <v>23.736842105263161</v>
      </c>
      <c r="BF8">
        <v>6.7368421052631584</v>
      </c>
    </row>
    <row r="9" spans="1:58" x14ac:dyDescent="0.3">
      <c r="A9" t="s">
        <v>142</v>
      </c>
      <c r="B9" t="s">
        <v>164</v>
      </c>
      <c r="C9" t="s">
        <v>11</v>
      </c>
      <c r="D9" t="s">
        <v>178</v>
      </c>
      <c r="E9">
        <v>38.15</v>
      </c>
      <c r="F9">
        <v>34.6</v>
      </c>
      <c r="G9">
        <v>4.4000000000000004</v>
      </c>
      <c r="H9">
        <v>8.85</v>
      </c>
      <c r="I9">
        <v>5.55</v>
      </c>
      <c r="J9">
        <v>2.1</v>
      </c>
      <c r="K9">
        <v>0.1</v>
      </c>
      <c r="L9">
        <v>1.1000000000000001</v>
      </c>
      <c r="M9">
        <v>4.25</v>
      </c>
      <c r="N9">
        <v>0.8</v>
      </c>
      <c r="O9">
        <v>0.1</v>
      </c>
      <c r="P9">
        <v>2.8</v>
      </c>
      <c r="Q9">
        <v>7.55</v>
      </c>
      <c r="R9">
        <v>0.24809999999999999</v>
      </c>
      <c r="S9">
        <v>0.30814999999999998</v>
      </c>
      <c r="T9">
        <v>0.40394999999999998</v>
      </c>
      <c r="U9">
        <v>0.71210000000000007</v>
      </c>
      <c r="V9">
        <v>14.45</v>
      </c>
      <c r="W9">
        <v>0.45</v>
      </c>
      <c r="X9">
        <v>0.3</v>
      </c>
      <c r="Y9">
        <v>0.15</v>
      </c>
      <c r="Z9">
        <v>0.3</v>
      </c>
      <c r="AA9">
        <v>0.1</v>
      </c>
      <c r="AB9">
        <v>36.049999999999997</v>
      </c>
      <c r="AC9">
        <v>32.9</v>
      </c>
      <c r="AD9">
        <v>3.3</v>
      </c>
      <c r="AE9">
        <v>7.65</v>
      </c>
      <c r="AF9">
        <v>5.15</v>
      </c>
      <c r="AG9">
        <v>1.65</v>
      </c>
      <c r="AH9">
        <v>0</v>
      </c>
      <c r="AI9">
        <v>0.85</v>
      </c>
      <c r="AJ9">
        <v>3.15</v>
      </c>
      <c r="AK9">
        <v>0.55000000000000004</v>
      </c>
      <c r="AL9">
        <v>0.2</v>
      </c>
      <c r="AM9">
        <v>2.4500000000000002</v>
      </c>
      <c r="AN9">
        <v>7.4</v>
      </c>
      <c r="AO9">
        <v>0.22939999999999999</v>
      </c>
      <c r="AP9">
        <v>0.28889999999999999</v>
      </c>
      <c r="AQ9">
        <v>0.35635</v>
      </c>
      <c r="AR9">
        <v>0.64529999999999998</v>
      </c>
      <c r="AS9">
        <v>11.85</v>
      </c>
      <c r="AT9">
        <v>0.5</v>
      </c>
      <c r="AU9">
        <v>0.4</v>
      </c>
      <c r="AV9">
        <v>0.2</v>
      </c>
      <c r="AW9">
        <v>0.1</v>
      </c>
      <c r="AX9">
        <v>0</v>
      </c>
      <c r="AY9">
        <v>5.6736842105263152</v>
      </c>
      <c r="AZ9">
        <v>1.8947368421052631</v>
      </c>
      <c r="BA9">
        <v>0.31578947368421051</v>
      </c>
      <c r="BB9">
        <v>0.73684210526315785</v>
      </c>
      <c r="BC9">
        <v>0.89473684210526316</v>
      </c>
      <c r="BD9">
        <v>5.8421052631578947</v>
      </c>
      <c r="BE9">
        <v>23.421052631578949</v>
      </c>
      <c r="BF9">
        <v>6.5789473684210522</v>
      </c>
    </row>
    <row r="10" spans="1:58" x14ac:dyDescent="0.3">
      <c r="A10" t="s">
        <v>179</v>
      </c>
      <c r="B10" t="s">
        <v>180</v>
      </c>
      <c r="C10" t="s">
        <v>10</v>
      </c>
      <c r="D10" t="s">
        <v>181</v>
      </c>
      <c r="E10">
        <v>37.25</v>
      </c>
      <c r="F10">
        <v>33.5</v>
      </c>
      <c r="G10">
        <v>4.55</v>
      </c>
      <c r="H10">
        <v>8</v>
      </c>
      <c r="I10">
        <v>4.6500000000000004</v>
      </c>
      <c r="J10">
        <v>1.6</v>
      </c>
      <c r="K10">
        <v>0.05</v>
      </c>
      <c r="L10">
        <v>1.7</v>
      </c>
      <c r="M10">
        <v>4.5</v>
      </c>
      <c r="N10">
        <v>0.2</v>
      </c>
      <c r="O10">
        <v>0.4</v>
      </c>
      <c r="P10">
        <v>2.85</v>
      </c>
      <c r="Q10">
        <v>10.8</v>
      </c>
      <c r="R10">
        <v>0.22889999999999999</v>
      </c>
      <c r="S10">
        <v>0.29559999999999997</v>
      </c>
      <c r="T10">
        <v>0.42180000000000001</v>
      </c>
      <c r="U10">
        <v>0.71745000000000003</v>
      </c>
      <c r="V10">
        <v>14.8</v>
      </c>
      <c r="W10">
        <v>0.95</v>
      </c>
      <c r="X10">
        <v>0.5</v>
      </c>
      <c r="Y10">
        <v>0.1</v>
      </c>
      <c r="Z10">
        <v>0.3</v>
      </c>
      <c r="AA10">
        <v>0.25</v>
      </c>
      <c r="AB10">
        <v>38.950000000000003</v>
      </c>
      <c r="AC10">
        <v>34.9</v>
      </c>
      <c r="AD10">
        <v>6.3</v>
      </c>
      <c r="AE10">
        <v>10.199999999999999</v>
      </c>
      <c r="AF10">
        <v>5.55</v>
      </c>
      <c r="AG10">
        <v>2.2999999999999998</v>
      </c>
      <c r="AH10">
        <v>0.5</v>
      </c>
      <c r="AI10">
        <v>1.85</v>
      </c>
      <c r="AJ10">
        <v>5.95</v>
      </c>
      <c r="AK10">
        <v>0.7</v>
      </c>
      <c r="AL10">
        <v>0.25</v>
      </c>
      <c r="AM10">
        <v>3</v>
      </c>
      <c r="AN10">
        <v>8.5</v>
      </c>
      <c r="AO10">
        <v>0.28820000000000001</v>
      </c>
      <c r="AP10">
        <v>0.34949999999999998</v>
      </c>
      <c r="AQ10">
        <v>0.53954999999999997</v>
      </c>
      <c r="AR10">
        <v>0.88919999999999999</v>
      </c>
      <c r="AS10">
        <v>19.05</v>
      </c>
      <c r="AT10">
        <v>0.7</v>
      </c>
      <c r="AU10">
        <v>0.6</v>
      </c>
      <c r="AV10">
        <v>0.1</v>
      </c>
      <c r="AW10">
        <v>0.35</v>
      </c>
      <c r="AX10">
        <v>0</v>
      </c>
      <c r="AY10">
        <v>5.3809523809523814</v>
      </c>
      <c r="AZ10">
        <v>3.1904761904761911</v>
      </c>
      <c r="BA10">
        <v>0.47619047619047622</v>
      </c>
      <c r="BB10">
        <v>0.7142857142857143</v>
      </c>
      <c r="BC10">
        <v>1.80952380952381</v>
      </c>
      <c r="BD10">
        <v>4.9047619047619051</v>
      </c>
      <c r="BE10">
        <v>23.857142857142861</v>
      </c>
      <c r="BF10">
        <v>8.2380952380952372</v>
      </c>
    </row>
    <row r="11" spans="1:58" x14ac:dyDescent="0.3">
      <c r="A11" t="s">
        <v>180</v>
      </c>
      <c r="B11" t="s">
        <v>179</v>
      </c>
      <c r="C11" t="s">
        <v>11</v>
      </c>
      <c r="D11" t="s">
        <v>151</v>
      </c>
      <c r="E11">
        <v>36.299999999999997</v>
      </c>
      <c r="F11">
        <v>32.200000000000003</v>
      </c>
      <c r="G11">
        <v>3.9</v>
      </c>
      <c r="H11">
        <v>7.4</v>
      </c>
      <c r="I11">
        <v>5.25</v>
      </c>
      <c r="J11">
        <v>1.3</v>
      </c>
      <c r="K11">
        <v>0.05</v>
      </c>
      <c r="L11">
        <v>0.8</v>
      </c>
      <c r="M11">
        <v>3.6</v>
      </c>
      <c r="N11">
        <v>0.95</v>
      </c>
      <c r="O11">
        <v>0.3</v>
      </c>
      <c r="P11">
        <v>3.1</v>
      </c>
      <c r="Q11">
        <v>8.1</v>
      </c>
      <c r="R11">
        <v>0.22389999999999999</v>
      </c>
      <c r="S11">
        <v>0.29904999999999998</v>
      </c>
      <c r="T11">
        <v>0.34010000000000001</v>
      </c>
      <c r="U11">
        <v>0.6390499999999999</v>
      </c>
      <c r="V11">
        <v>11.2</v>
      </c>
      <c r="W11">
        <v>0.65</v>
      </c>
      <c r="X11">
        <v>0.65</v>
      </c>
      <c r="Y11">
        <v>0.15</v>
      </c>
      <c r="Z11">
        <v>0.2</v>
      </c>
      <c r="AA11">
        <v>0</v>
      </c>
      <c r="AB11">
        <v>37.5</v>
      </c>
      <c r="AC11">
        <v>33.200000000000003</v>
      </c>
      <c r="AD11">
        <v>4.9000000000000004</v>
      </c>
      <c r="AE11">
        <v>8.0500000000000007</v>
      </c>
      <c r="AF11">
        <v>5.05</v>
      </c>
      <c r="AG11">
        <v>1.6</v>
      </c>
      <c r="AH11">
        <v>0.05</v>
      </c>
      <c r="AI11">
        <v>1.35</v>
      </c>
      <c r="AJ11">
        <v>4.55</v>
      </c>
      <c r="AK11">
        <v>0.7</v>
      </c>
      <c r="AL11">
        <v>0.3</v>
      </c>
      <c r="AM11">
        <v>3.3</v>
      </c>
      <c r="AN11">
        <v>8.0500000000000007</v>
      </c>
      <c r="AO11">
        <v>0.23815</v>
      </c>
      <c r="AP11">
        <v>0.31990000000000002</v>
      </c>
      <c r="AQ11">
        <v>0.40584999999999999</v>
      </c>
      <c r="AR11">
        <v>0.72550000000000003</v>
      </c>
      <c r="AS11">
        <v>13.8</v>
      </c>
      <c r="AT11">
        <v>1.05</v>
      </c>
      <c r="AU11">
        <v>0.75</v>
      </c>
      <c r="AV11">
        <v>0.05</v>
      </c>
      <c r="AW11">
        <v>0.2</v>
      </c>
      <c r="AX11">
        <v>0.2</v>
      </c>
      <c r="AY11">
        <v>4.5333333333333341</v>
      </c>
      <c r="AZ11">
        <v>2</v>
      </c>
      <c r="BA11">
        <v>0</v>
      </c>
      <c r="BB11">
        <v>0.66666666666666663</v>
      </c>
      <c r="BC11">
        <v>2</v>
      </c>
      <c r="BD11">
        <v>4.333333333333333</v>
      </c>
      <c r="BE11">
        <v>19.333333333333329</v>
      </c>
      <c r="BF1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1"/>
  <sheetViews>
    <sheetView workbookViewId="0">
      <selection activeCell="H2" sqref="H2:H11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132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126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137</v>
      </c>
      <c r="B2" t="s">
        <v>133</v>
      </c>
      <c r="C2" t="s">
        <v>10</v>
      </c>
      <c r="D2" t="s">
        <v>153</v>
      </c>
      <c r="E2">
        <v>0</v>
      </c>
      <c r="F2">
        <v>38</v>
      </c>
      <c r="G2">
        <v>34.333333333333343</v>
      </c>
      <c r="H2">
        <v>4.666666666666667</v>
      </c>
      <c r="I2">
        <v>10</v>
      </c>
      <c r="J2">
        <v>5</v>
      </c>
      <c r="K2">
        <v>2.333333333333333</v>
      </c>
      <c r="L2">
        <v>0.33333333333333331</v>
      </c>
      <c r="M2">
        <v>2.333333333333333</v>
      </c>
      <c r="N2">
        <v>4.666666666666667</v>
      </c>
      <c r="O2">
        <v>0</v>
      </c>
      <c r="P2">
        <v>0.66666666666666663</v>
      </c>
      <c r="Q2">
        <v>3.333333333333333</v>
      </c>
      <c r="R2">
        <v>8.3333333333333339</v>
      </c>
      <c r="S2">
        <v>0.28199999999999997</v>
      </c>
      <c r="T2">
        <v>0.33700000000000002</v>
      </c>
      <c r="U2">
        <v>0.56266666666666665</v>
      </c>
      <c r="V2">
        <v>0.89966666666666661</v>
      </c>
      <c r="W2">
        <v>20</v>
      </c>
      <c r="X2">
        <v>0.66666666666666663</v>
      </c>
      <c r="Y2">
        <v>0</v>
      </c>
      <c r="Z2">
        <v>0</v>
      </c>
      <c r="AA2">
        <v>0.33333333333333331</v>
      </c>
      <c r="AB2">
        <v>0</v>
      </c>
      <c r="AC2">
        <v>36</v>
      </c>
      <c r="AD2">
        <v>34.333333333333343</v>
      </c>
      <c r="AE2">
        <v>5</v>
      </c>
      <c r="AF2">
        <v>9</v>
      </c>
      <c r="AG2">
        <v>4.333333333333333</v>
      </c>
      <c r="AH2">
        <v>2.666666666666667</v>
      </c>
      <c r="AI2">
        <v>0.66666666666666663</v>
      </c>
      <c r="AJ2">
        <v>1.333333333333333</v>
      </c>
      <c r="AK2">
        <v>5</v>
      </c>
      <c r="AL2">
        <v>1.333333333333333</v>
      </c>
      <c r="AM2">
        <v>0.66666666666666663</v>
      </c>
      <c r="AN2">
        <v>1</v>
      </c>
      <c r="AO2">
        <v>7.666666666666667</v>
      </c>
      <c r="AP2">
        <v>0.25466666666666671</v>
      </c>
      <c r="AQ2">
        <v>0.28599999999999998</v>
      </c>
      <c r="AR2">
        <v>0.48766666666666669</v>
      </c>
      <c r="AS2">
        <v>0.77366666666666661</v>
      </c>
      <c r="AT2">
        <v>17</v>
      </c>
      <c r="AU2">
        <v>0.33333333333333331</v>
      </c>
      <c r="AV2">
        <v>0.33333333333333331</v>
      </c>
      <c r="AW2">
        <v>0.33333333333333331</v>
      </c>
      <c r="AX2">
        <v>0</v>
      </c>
      <c r="AY2">
        <v>0</v>
      </c>
    </row>
    <row r="3" spans="1:51" x14ac:dyDescent="0.3">
      <c r="A3" t="s">
        <v>133</v>
      </c>
      <c r="B3" t="s">
        <v>137</v>
      </c>
      <c r="C3" t="s">
        <v>11</v>
      </c>
      <c r="D3" t="s">
        <v>145</v>
      </c>
      <c r="E3">
        <v>0</v>
      </c>
      <c r="F3">
        <v>36</v>
      </c>
      <c r="G3">
        <v>34.333333333333343</v>
      </c>
      <c r="H3">
        <v>5</v>
      </c>
      <c r="I3">
        <v>9</v>
      </c>
      <c r="J3">
        <v>4.333333333333333</v>
      </c>
      <c r="K3">
        <v>2.666666666666667</v>
      </c>
      <c r="L3">
        <v>0.66666666666666663</v>
      </c>
      <c r="M3">
        <v>1.333333333333333</v>
      </c>
      <c r="N3">
        <v>5</v>
      </c>
      <c r="O3">
        <v>1.333333333333333</v>
      </c>
      <c r="P3">
        <v>0.66666666666666663</v>
      </c>
      <c r="Q3">
        <v>1</v>
      </c>
      <c r="R3">
        <v>7.666666666666667</v>
      </c>
      <c r="S3">
        <v>0.25466666666666671</v>
      </c>
      <c r="T3">
        <v>0.28599999999999998</v>
      </c>
      <c r="U3">
        <v>0.48766666666666669</v>
      </c>
      <c r="V3">
        <v>0.77366666666666661</v>
      </c>
      <c r="W3">
        <v>17</v>
      </c>
      <c r="X3">
        <v>0.33333333333333331</v>
      </c>
      <c r="Y3">
        <v>0.33333333333333331</v>
      </c>
      <c r="Z3">
        <v>0.33333333333333331</v>
      </c>
      <c r="AA3">
        <v>0</v>
      </c>
      <c r="AB3">
        <v>0</v>
      </c>
      <c r="AC3">
        <v>38</v>
      </c>
      <c r="AD3">
        <v>34.333333333333343</v>
      </c>
      <c r="AE3">
        <v>4.666666666666667</v>
      </c>
      <c r="AF3">
        <v>10</v>
      </c>
      <c r="AG3">
        <v>5</v>
      </c>
      <c r="AH3">
        <v>2.333333333333333</v>
      </c>
      <c r="AI3">
        <v>0.33333333333333331</v>
      </c>
      <c r="AJ3">
        <v>2.333333333333333</v>
      </c>
      <c r="AK3">
        <v>4.666666666666667</v>
      </c>
      <c r="AL3">
        <v>0</v>
      </c>
      <c r="AM3">
        <v>0.66666666666666663</v>
      </c>
      <c r="AN3">
        <v>3.333333333333333</v>
      </c>
      <c r="AO3">
        <v>8.3333333333333339</v>
      </c>
      <c r="AP3">
        <v>0.28199999999999997</v>
      </c>
      <c r="AQ3">
        <v>0.33700000000000002</v>
      </c>
      <c r="AR3">
        <v>0.56266666666666665</v>
      </c>
      <c r="AS3">
        <v>0.89966666666666661</v>
      </c>
      <c r="AT3">
        <v>20</v>
      </c>
      <c r="AU3">
        <v>0.66666666666666663</v>
      </c>
      <c r="AV3">
        <v>0</v>
      </c>
      <c r="AW3">
        <v>0</v>
      </c>
      <c r="AX3">
        <v>0.33333333333333331</v>
      </c>
      <c r="AY3">
        <v>0</v>
      </c>
    </row>
    <row r="4" spans="1:51" x14ac:dyDescent="0.3">
      <c r="A4" t="s">
        <v>170</v>
      </c>
      <c r="B4" t="s">
        <v>134</v>
      </c>
      <c r="C4" t="s">
        <v>10</v>
      </c>
      <c r="D4" t="s">
        <v>175</v>
      </c>
      <c r="E4">
        <v>0</v>
      </c>
      <c r="F4">
        <v>38.333333333333343</v>
      </c>
      <c r="G4">
        <v>34.5</v>
      </c>
      <c r="H4">
        <v>6.666666666666667</v>
      </c>
      <c r="I4">
        <v>9.3333333333333339</v>
      </c>
      <c r="J4">
        <v>6.333333333333333</v>
      </c>
      <c r="K4">
        <v>1.5</v>
      </c>
      <c r="L4">
        <v>0.5</v>
      </c>
      <c r="M4">
        <v>1</v>
      </c>
      <c r="N4">
        <v>6.5</v>
      </c>
      <c r="O4">
        <v>0.66666666666666663</v>
      </c>
      <c r="P4">
        <v>0.16666666666666671</v>
      </c>
      <c r="Q4">
        <v>2.5</v>
      </c>
      <c r="R4">
        <v>7.333333333333333</v>
      </c>
      <c r="S4">
        <v>0.26766666666666672</v>
      </c>
      <c r="T4">
        <v>0.31916666666666671</v>
      </c>
      <c r="U4">
        <v>0.42416666666666658</v>
      </c>
      <c r="V4">
        <v>0.74316666666666664</v>
      </c>
      <c r="W4">
        <v>14.83333333333333</v>
      </c>
      <c r="X4">
        <v>0.33333333333333331</v>
      </c>
      <c r="Y4">
        <v>0.5</v>
      </c>
      <c r="Z4">
        <v>0</v>
      </c>
      <c r="AA4">
        <v>0.83333333333333337</v>
      </c>
      <c r="AB4">
        <v>0</v>
      </c>
      <c r="AC4">
        <v>36.666666666666657</v>
      </c>
      <c r="AD4">
        <v>32.5</v>
      </c>
      <c r="AE4">
        <v>3.166666666666667</v>
      </c>
      <c r="AF4">
        <v>7</v>
      </c>
      <c r="AG4">
        <v>5</v>
      </c>
      <c r="AH4">
        <v>1</v>
      </c>
      <c r="AI4">
        <v>0.33333333333333331</v>
      </c>
      <c r="AJ4">
        <v>0.66666666666666663</v>
      </c>
      <c r="AK4">
        <v>3.166666666666667</v>
      </c>
      <c r="AL4">
        <v>0</v>
      </c>
      <c r="AM4">
        <v>0</v>
      </c>
      <c r="AN4">
        <v>3.666666666666667</v>
      </c>
      <c r="AO4">
        <v>7.666666666666667</v>
      </c>
      <c r="AP4">
        <v>0.21583333333333329</v>
      </c>
      <c r="AQ4">
        <v>0.29399999999999998</v>
      </c>
      <c r="AR4">
        <v>0.32983333333333331</v>
      </c>
      <c r="AS4">
        <v>0.6236666666666667</v>
      </c>
      <c r="AT4">
        <v>10.66666666666667</v>
      </c>
      <c r="AU4">
        <v>0.33333333333333331</v>
      </c>
      <c r="AV4">
        <v>0.16666666666666671</v>
      </c>
      <c r="AW4">
        <v>0</v>
      </c>
      <c r="AX4">
        <v>0.33333333333333331</v>
      </c>
      <c r="AY4">
        <v>0</v>
      </c>
    </row>
    <row r="5" spans="1:51" x14ac:dyDescent="0.3">
      <c r="A5" t="s">
        <v>134</v>
      </c>
      <c r="B5" t="s">
        <v>170</v>
      </c>
      <c r="C5" t="s">
        <v>11</v>
      </c>
      <c r="D5" t="s">
        <v>147</v>
      </c>
      <c r="E5">
        <v>0</v>
      </c>
      <c r="F5">
        <v>36.666666666666657</v>
      </c>
      <c r="G5">
        <v>32.5</v>
      </c>
      <c r="H5">
        <v>3.166666666666667</v>
      </c>
      <c r="I5">
        <v>7</v>
      </c>
      <c r="J5">
        <v>5</v>
      </c>
      <c r="K5">
        <v>1</v>
      </c>
      <c r="L5">
        <v>0.33333333333333331</v>
      </c>
      <c r="M5">
        <v>0.66666666666666663</v>
      </c>
      <c r="N5">
        <v>3.166666666666667</v>
      </c>
      <c r="O5">
        <v>0</v>
      </c>
      <c r="P5">
        <v>0</v>
      </c>
      <c r="Q5">
        <v>3.666666666666667</v>
      </c>
      <c r="R5">
        <v>7.666666666666667</v>
      </c>
      <c r="S5">
        <v>0.21583333333333329</v>
      </c>
      <c r="T5">
        <v>0.29399999999999998</v>
      </c>
      <c r="U5">
        <v>0.32983333333333331</v>
      </c>
      <c r="V5">
        <v>0.6236666666666667</v>
      </c>
      <c r="W5">
        <v>10.66666666666667</v>
      </c>
      <c r="X5">
        <v>0.33333333333333331</v>
      </c>
      <c r="Y5">
        <v>0.16666666666666671</v>
      </c>
      <c r="Z5">
        <v>0</v>
      </c>
      <c r="AA5">
        <v>0.33333333333333331</v>
      </c>
      <c r="AB5">
        <v>0</v>
      </c>
      <c r="AC5">
        <v>38.333333333333343</v>
      </c>
      <c r="AD5">
        <v>34.5</v>
      </c>
      <c r="AE5">
        <v>6.666666666666667</v>
      </c>
      <c r="AF5">
        <v>9.3333333333333339</v>
      </c>
      <c r="AG5">
        <v>6.333333333333333</v>
      </c>
      <c r="AH5">
        <v>1.5</v>
      </c>
      <c r="AI5">
        <v>0.5</v>
      </c>
      <c r="AJ5">
        <v>1</v>
      </c>
      <c r="AK5">
        <v>6.5</v>
      </c>
      <c r="AL5">
        <v>0.66666666666666663</v>
      </c>
      <c r="AM5">
        <v>0.16666666666666671</v>
      </c>
      <c r="AN5">
        <v>2.5</v>
      </c>
      <c r="AO5">
        <v>7.333333333333333</v>
      </c>
      <c r="AP5">
        <v>0.26766666666666672</v>
      </c>
      <c r="AQ5">
        <v>0.31916666666666671</v>
      </c>
      <c r="AR5">
        <v>0.42416666666666658</v>
      </c>
      <c r="AS5">
        <v>0.74316666666666664</v>
      </c>
      <c r="AT5">
        <v>14.83333333333333</v>
      </c>
      <c r="AU5">
        <v>0.33333333333333331</v>
      </c>
      <c r="AV5">
        <v>0.5</v>
      </c>
      <c r="AW5">
        <v>0</v>
      </c>
      <c r="AX5">
        <v>0.83333333333333337</v>
      </c>
      <c r="AY5">
        <v>0</v>
      </c>
    </row>
    <row r="6" spans="1:51" x14ac:dyDescent="0.3">
      <c r="A6" t="s">
        <v>176</v>
      </c>
      <c r="B6" t="s">
        <v>135</v>
      </c>
      <c r="C6" t="s">
        <v>10</v>
      </c>
      <c r="D6" t="s">
        <v>177</v>
      </c>
      <c r="E6">
        <v>0</v>
      </c>
      <c r="F6">
        <v>34.333333333333343</v>
      </c>
      <c r="G6">
        <v>32.5</v>
      </c>
      <c r="H6">
        <v>2.666666666666667</v>
      </c>
      <c r="I6">
        <v>6.833333333333333</v>
      </c>
      <c r="J6">
        <v>5.166666666666667</v>
      </c>
      <c r="K6">
        <v>1</v>
      </c>
      <c r="L6">
        <v>0</v>
      </c>
      <c r="M6">
        <v>0.66666666666666663</v>
      </c>
      <c r="N6">
        <v>2.333333333333333</v>
      </c>
      <c r="O6">
        <v>0.16666666666666671</v>
      </c>
      <c r="P6">
        <v>0</v>
      </c>
      <c r="Q6">
        <v>1.5</v>
      </c>
      <c r="R6">
        <v>8.3333333333333339</v>
      </c>
      <c r="S6">
        <v>0.20833333333333329</v>
      </c>
      <c r="T6">
        <v>0.248</v>
      </c>
      <c r="U6">
        <v>0.29649999999999999</v>
      </c>
      <c r="V6">
        <v>0.54483333333333339</v>
      </c>
      <c r="W6">
        <v>9.8333333333333339</v>
      </c>
      <c r="X6">
        <v>1.5</v>
      </c>
      <c r="Y6">
        <v>0.33333333333333331</v>
      </c>
      <c r="Z6">
        <v>0</v>
      </c>
      <c r="AA6">
        <v>0</v>
      </c>
      <c r="AB6">
        <v>0</v>
      </c>
      <c r="AC6">
        <v>38.666666666666657</v>
      </c>
      <c r="AD6">
        <v>34.333333333333343</v>
      </c>
      <c r="AE6">
        <v>5</v>
      </c>
      <c r="AF6">
        <v>10</v>
      </c>
      <c r="AG6">
        <v>6.333333333333333</v>
      </c>
      <c r="AH6">
        <v>2.666666666666667</v>
      </c>
      <c r="AI6">
        <v>0.16666666666666671</v>
      </c>
      <c r="AJ6">
        <v>0.83333333333333337</v>
      </c>
      <c r="AK6">
        <v>4.666666666666667</v>
      </c>
      <c r="AL6">
        <v>1.5</v>
      </c>
      <c r="AM6">
        <v>0.16666666666666671</v>
      </c>
      <c r="AN6">
        <v>3</v>
      </c>
      <c r="AO6">
        <v>7.833333333333333</v>
      </c>
      <c r="AP6">
        <v>0.28783333333333327</v>
      </c>
      <c r="AQ6">
        <v>0.35216666666666668</v>
      </c>
      <c r="AR6">
        <v>0.4453333333333333</v>
      </c>
      <c r="AS6">
        <v>0.79733333333333334</v>
      </c>
      <c r="AT6">
        <v>15.5</v>
      </c>
      <c r="AU6">
        <v>1.333333333333333</v>
      </c>
      <c r="AV6">
        <v>0.83333333333333337</v>
      </c>
      <c r="AW6">
        <v>0</v>
      </c>
      <c r="AX6">
        <v>0.5</v>
      </c>
      <c r="AY6">
        <v>0</v>
      </c>
    </row>
    <row r="7" spans="1:51" x14ac:dyDescent="0.3">
      <c r="A7" t="s">
        <v>135</v>
      </c>
      <c r="B7" t="s">
        <v>176</v>
      </c>
      <c r="C7" t="s">
        <v>11</v>
      </c>
      <c r="D7" t="s">
        <v>138</v>
      </c>
      <c r="E7">
        <v>0</v>
      </c>
      <c r="F7">
        <v>38.666666666666657</v>
      </c>
      <c r="G7">
        <v>34.333333333333343</v>
      </c>
      <c r="H7">
        <v>5</v>
      </c>
      <c r="I7">
        <v>10</v>
      </c>
      <c r="J7">
        <v>6.333333333333333</v>
      </c>
      <c r="K7">
        <v>2.666666666666667</v>
      </c>
      <c r="L7">
        <v>0.16666666666666671</v>
      </c>
      <c r="M7">
        <v>0.83333333333333337</v>
      </c>
      <c r="N7">
        <v>4.666666666666667</v>
      </c>
      <c r="O7">
        <v>1.5</v>
      </c>
      <c r="P7">
        <v>0.16666666666666671</v>
      </c>
      <c r="Q7">
        <v>3</v>
      </c>
      <c r="R7">
        <v>7.833333333333333</v>
      </c>
      <c r="S7">
        <v>0.28783333333333327</v>
      </c>
      <c r="T7">
        <v>0.35216666666666668</v>
      </c>
      <c r="U7">
        <v>0.4453333333333333</v>
      </c>
      <c r="V7">
        <v>0.79733333333333334</v>
      </c>
      <c r="W7">
        <v>15.5</v>
      </c>
      <c r="X7">
        <v>1.333333333333333</v>
      </c>
      <c r="Y7">
        <v>0.83333333333333337</v>
      </c>
      <c r="Z7">
        <v>0</v>
      </c>
      <c r="AA7">
        <v>0.5</v>
      </c>
      <c r="AB7">
        <v>0</v>
      </c>
      <c r="AC7">
        <v>34.333333333333343</v>
      </c>
      <c r="AD7">
        <v>32.5</v>
      </c>
      <c r="AE7">
        <v>2.666666666666667</v>
      </c>
      <c r="AF7">
        <v>6.833333333333333</v>
      </c>
      <c r="AG7">
        <v>5.166666666666667</v>
      </c>
      <c r="AH7">
        <v>1</v>
      </c>
      <c r="AI7">
        <v>0</v>
      </c>
      <c r="AJ7">
        <v>0.66666666666666663</v>
      </c>
      <c r="AK7">
        <v>2.333333333333333</v>
      </c>
      <c r="AL7">
        <v>0.16666666666666671</v>
      </c>
      <c r="AM7">
        <v>0</v>
      </c>
      <c r="AN7">
        <v>1.5</v>
      </c>
      <c r="AO7">
        <v>8.3333333333333339</v>
      </c>
      <c r="AP7">
        <v>0.20833333333333329</v>
      </c>
      <c r="AQ7">
        <v>0.248</v>
      </c>
      <c r="AR7">
        <v>0.29649999999999999</v>
      </c>
      <c r="AS7">
        <v>0.54483333333333339</v>
      </c>
      <c r="AT7">
        <v>9.8333333333333339</v>
      </c>
      <c r="AU7">
        <v>1.5</v>
      </c>
      <c r="AV7">
        <v>0.33333333333333331</v>
      </c>
      <c r="AW7">
        <v>0</v>
      </c>
      <c r="AX7">
        <v>0</v>
      </c>
      <c r="AY7">
        <v>0</v>
      </c>
    </row>
    <row r="8" spans="1:51" x14ac:dyDescent="0.3">
      <c r="A8" t="s">
        <v>164</v>
      </c>
      <c r="B8" t="s">
        <v>142</v>
      </c>
      <c r="C8" t="s">
        <v>10</v>
      </c>
      <c r="D8" t="s">
        <v>163</v>
      </c>
      <c r="E8">
        <v>0</v>
      </c>
      <c r="F8">
        <v>36.333333333333343</v>
      </c>
      <c r="G8">
        <v>33.555555555555557</v>
      </c>
      <c r="H8">
        <v>4.1111111111111107</v>
      </c>
      <c r="I8">
        <v>9</v>
      </c>
      <c r="J8">
        <v>6.666666666666667</v>
      </c>
      <c r="K8">
        <v>1.333333333333333</v>
      </c>
      <c r="L8">
        <v>0.1111111111111111</v>
      </c>
      <c r="M8">
        <v>0.88888888888888884</v>
      </c>
      <c r="N8">
        <v>4</v>
      </c>
      <c r="O8">
        <v>0.66666666666666663</v>
      </c>
      <c r="P8">
        <v>0.1111111111111111</v>
      </c>
      <c r="Q8">
        <v>2.1111111111111112</v>
      </c>
      <c r="R8">
        <v>7.333333333333333</v>
      </c>
      <c r="S8">
        <v>0.26311111111111107</v>
      </c>
      <c r="T8">
        <v>0.31388888888888888</v>
      </c>
      <c r="U8">
        <v>0.38788888888888889</v>
      </c>
      <c r="V8">
        <v>0.70177777777777772</v>
      </c>
      <c r="W8">
        <v>13.22222222222222</v>
      </c>
      <c r="X8">
        <v>0.44444444444444442</v>
      </c>
      <c r="Y8">
        <v>0.44444444444444442</v>
      </c>
      <c r="Z8">
        <v>0</v>
      </c>
      <c r="AA8">
        <v>0.22222222222222221</v>
      </c>
      <c r="AB8">
        <v>0</v>
      </c>
      <c r="AC8">
        <v>37.222222222222221</v>
      </c>
      <c r="AD8">
        <v>34.222222222222221</v>
      </c>
      <c r="AE8">
        <v>3.8888888888888888</v>
      </c>
      <c r="AF8">
        <v>8.8888888888888893</v>
      </c>
      <c r="AG8">
        <v>6.4444444444444446</v>
      </c>
      <c r="AH8">
        <v>1.1111111111111109</v>
      </c>
      <c r="AI8">
        <v>0</v>
      </c>
      <c r="AJ8">
        <v>1.333333333333333</v>
      </c>
      <c r="AK8">
        <v>3.8888888888888888</v>
      </c>
      <c r="AL8">
        <v>0.88888888888888884</v>
      </c>
      <c r="AM8">
        <v>0.22222222222222221</v>
      </c>
      <c r="AN8">
        <v>2.5555555555555549</v>
      </c>
      <c r="AO8">
        <v>7.2222222222222223</v>
      </c>
      <c r="AP8">
        <v>0.25466666666666671</v>
      </c>
      <c r="AQ8">
        <v>0.30833333333333329</v>
      </c>
      <c r="AR8">
        <v>0.3992222222222222</v>
      </c>
      <c r="AS8">
        <v>0.70755555555555549</v>
      </c>
      <c r="AT8">
        <v>14</v>
      </c>
      <c r="AU8">
        <v>1</v>
      </c>
      <c r="AV8">
        <v>0.1111111111111111</v>
      </c>
      <c r="AW8">
        <v>0.1111111111111111</v>
      </c>
      <c r="AX8">
        <v>0.22222222222222221</v>
      </c>
      <c r="AY8">
        <v>0</v>
      </c>
    </row>
    <row r="9" spans="1:51" x14ac:dyDescent="0.3">
      <c r="A9" t="s">
        <v>142</v>
      </c>
      <c r="B9" t="s">
        <v>164</v>
      </c>
      <c r="C9" t="s">
        <v>11</v>
      </c>
      <c r="D9" t="s">
        <v>178</v>
      </c>
      <c r="E9">
        <v>0</v>
      </c>
      <c r="F9">
        <v>37.222222222222221</v>
      </c>
      <c r="G9">
        <v>34.222222222222221</v>
      </c>
      <c r="H9">
        <v>3.8888888888888888</v>
      </c>
      <c r="I9">
        <v>8.8888888888888893</v>
      </c>
      <c r="J9">
        <v>6.4444444444444446</v>
      </c>
      <c r="K9">
        <v>1.1111111111111109</v>
      </c>
      <c r="L9">
        <v>0</v>
      </c>
      <c r="M9">
        <v>1.333333333333333</v>
      </c>
      <c r="N9">
        <v>3.8888888888888888</v>
      </c>
      <c r="O9">
        <v>0.88888888888888884</v>
      </c>
      <c r="P9">
        <v>0.22222222222222221</v>
      </c>
      <c r="Q9">
        <v>2.5555555555555549</v>
      </c>
      <c r="R9">
        <v>7.2222222222222223</v>
      </c>
      <c r="S9">
        <v>0.25466666666666671</v>
      </c>
      <c r="T9">
        <v>0.30833333333333329</v>
      </c>
      <c r="U9">
        <v>0.3992222222222222</v>
      </c>
      <c r="V9">
        <v>0.70755555555555549</v>
      </c>
      <c r="W9">
        <v>14</v>
      </c>
      <c r="X9">
        <v>1</v>
      </c>
      <c r="Y9">
        <v>0.1111111111111111</v>
      </c>
      <c r="Z9">
        <v>0.1111111111111111</v>
      </c>
      <c r="AA9">
        <v>0.22222222222222221</v>
      </c>
      <c r="AB9">
        <v>0</v>
      </c>
      <c r="AC9">
        <v>36.333333333333343</v>
      </c>
      <c r="AD9">
        <v>33.555555555555557</v>
      </c>
      <c r="AE9">
        <v>4.1111111111111107</v>
      </c>
      <c r="AF9">
        <v>9</v>
      </c>
      <c r="AG9">
        <v>6.666666666666667</v>
      </c>
      <c r="AH9">
        <v>1.333333333333333</v>
      </c>
      <c r="AI9">
        <v>0.1111111111111111</v>
      </c>
      <c r="AJ9">
        <v>0.88888888888888884</v>
      </c>
      <c r="AK9">
        <v>4</v>
      </c>
      <c r="AL9">
        <v>0.66666666666666663</v>
      </c>
      <c r="AM9">
        <v>0.1111111111111111</v>
      </c>
      <c r="AN9">
        <v>2.1111111111111112</v>
      </c>
      <c r="AO9">
        <v>7.333333333333333</v>
      </c>
      <c r="AP9">
        <v>0.26311111111111107</v>
      </c>
      <c r="AQ9">
        <v>0.31388888888888888</v>
      </c>
      <c r="AR9">
        <v>0.38788888888888889</v>
      </c>
      <c r="AS9">
        <v>0.70177777777777772</v>
      </c>
      <c r="AT9">
        <v>13.22222222222222</v>
      </c>
      <c r="AU9">
        <v>0.44444444444444442</v>
      </c>
      <c r="AV9">
        <v>0.44444444444444442</v>
      </c>
      <c r="AW9">
        <v>0</v>
      </c>
      <c r="AX9">
        <v>0.22222222222222221</v>
      </c>
      <c r="AY9">
        <v>0</v>
      </c>
    </row>
    <row r="10" spans="1:51" x14ac:dyDescent="0.3">
      <c r="A10" t="s">
        <v>179</v>
      </c>
      <c r="B10" t="s">
        <v>180</v>
      </c>
      <c r="C10" t="s">
        <v>10</v>
      </c>
      <c r="D10" t="s">
        <v>181</v>
      </c>
      <c r="E10">
        <v>0</v>
      </c>
      <c r="F10">
        <v>36</v>
      </c>
      <c r="G10">
        <v>33</v>
      </c>
      <c r="H10">
        <v>4.5</v>
      </c>
      <c r="I10">
        <v>7.5</v>
      </c>
      <c r="J10">
        <v>4.5</v>
      </c>
      <c r="K10">
        <v>1.5</v>
      </c>
      <c r="L10">
        <v>0</v>
      </c>
      <c r="M10">
        <v>1.5</v>
      </c>
      <c r="N10">
        <v>4.5</v>
      </c>
      <c r="O10">
        <v>0</v>
      </c>
      <c r="P10">
        <v>0.5</v>
      </c>
      <c r="Q10">
        <v>1.5</v>
      </c>
      <c r="R10">
        <v>9</v>
      </c>
      <c r="S10">
        <v>0.22700000000000001</v>
      </c>
      <c r="T10">
        <v>0.26400000000000001</v>
      </c>
      <c r="U10">
        <v>0.41</v>
      </c>
      <c r="V10">
        <v>0.67399999999999993</v>
      </c>
      <c r="W10">
        <v>13.5</v>
      </c>
      <c r="X10">
        <v>0</v>
      </c>
      <c r="Y10">
        <v>0.5</v>
      </c>
      <c r="Z10">
        <v>0</v>
      </c>
      <c r="AA10">
        <v>1</v>
      </c>
      <c r="AB10">
        <v>0</v>
      </c>
      <c r="AC10">
        <v>38</v>
      </c>
      <c r="AD10">
        <v>33.5</v>
      </c>
      <c r="AE10">
        <v>5.5</v>
      </c>
      <c r="AF10">
        <v>10</v>
      </c>
      <c r="AG10">
        <v>7</v>
      </c>
      <c r="AH10">
        <v>2</v>
      </c>
      <c r="AI10">
        <v>0</v>
      </c>
      <c r="AJ10">
        <v>1</v>
      </c>
      <c r="AK10">
        <v>5.5</v>
      </c>
      <c r="AL10">
        <v>1.5</v>
      </c>
      <c r="AM10">
        <v>0.5</v>
      </c>
      <c r="AN10">
        <v>2</v>
      </c>
      <c r="AO10">
        <v>9</v>
      </c>
      <c r="AP10">
        <v>0.28899999999999998</v>
      </c>
      <c r="AQ10">
        <v>0.34549999999999997</v>
      </c>
      <c r="AR10">
        <v>0.43399999999999989</v>
      </c>
      <c r="AS10">
        <v>0.77949999999999997</v>
      </c>
      <c r="AT10">
        <v>15</v>
      </c>
      <c r="AU10">
        <v>0.5</v>
      </c>
      <c r="AV10">
        <v>1.5</v>
      </c>
      <c r="AW10">
        <v>1</v>
      </c>
      <c r="AX10">
        <v>0</v>
      </c>
      <c r="AY10">
        <v>0</v>
      </c>
    </row>
    <row r="11" spans="1:51" x14ac:dyDescent="0.3">
      <c r="A11" t="s">
        <v>180</v>
      </c>
      <c r="B11" t="s">
        <v>179</v>
      </c>
      <c r="C11" t="s">
        <v>11</v>
      </c>
      <c r="D11" t="s">
        <v>151</v>
      </c>
      <c r="E11">
        <v>0</v>
      </c>
      <c r="F11">
        <v>38</v>
      </c>
      <c r="G11">
        <v>33.5</v>
      </c>
      <c r="H11">
        <v>5.5</v>
      </c>
      <c r="I11">
        <v>10</v>
      </c>
      <c r="J11">
        <v>7</v>
      </c>
      <c r="K11">
        <v>2</v>
      </c>
      <c r="L11">
        <v>0</v>
      </c>
      <c r="M11">
        <v>1</v>
      </c>
      <c r="N11">
        <v>5.5</v>
      </c>
      <c r="O11">
        <v>1.5</v>
      </c>
      <c r="P11">
        <v>0.5</v>
      </c>
      <c r="Q11">
        <v>2</v>
      </c>
      <c r="R11">
        <v>9</v>
      </c>
      <c r="S11">
        <v>0.28899999999999998</v>
      </c>
      <c r="T11">
        <v>0.34549999999999997</v>
      </c>
      <c r="U11">
        <v>0.43399999999999989</v>
      </c>
      <c r="V11">
        <v>0.77949999999999997</v>
      </c>
      <c r="W11">
        <v>15</v>
      </c>
      <c r="X11">
        <v>0.5</v>
      </c>
      <c r="Y11">
        <v>1.5</v>
      </c>
      <c r="Z11">
        <v>1</v>
      </c>
      <c r="AA11">
        <v>0</v>
      </c>
      <c r="AB11">
        <v>0</v>
      </c>
      <c r="AC11">
        <v>36</v>
      </c>
      <c r="AD11">
        <v>33</v>
      </c>
      <c r="AE11">
        <v>4.5</v>
      </c>
      <c r="AF11">
        <v>7.5</v>
      </c>
      <c r="AG11">
        <v>4.5</v>
      </c>
      <c r="AH11">
        <v>1.5</v>
      </c>
      <c r="AI11">
        <v>0</v>
      </c>
      <c r="AJ11">
        <v>1.5</v>
      </c>
      <c r="AK11">
        <v>4.5</v>
      </c>
      <c r="AL11">
        <v>0</v>
      </c>
      <c r="AM11">
        <v>0.5</v>
      </c>
      <c r="AN11">
        <v>1.5</v>
      </c>
      <c r="AO11">
        <v>9</v>
      </c>
      <c r="AP11">
        <v>0.22700000000000001</v>
      </c>
      <c r="AQ11">
        <v>0.26400000000000001</v>
      </c>
      <c r="AR11">
        <v>0.41</v>
      </c>
      <c r="AS11">
        <v>0.67399999999999993</v>
      </c>
      <c r="AT11">
        <v>13.5</v>
      </c>
      <c r="AU11">
        <v>0</v>
      </c>
      <c r="AV11">
        <v>0.5</v>
      </c>
      <c r="AW11">
        <v>0</v>
      </c>
      <c r="AX11">
        <v>1</v>
      </c>
      <c r="AY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37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136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138</v>
      </c>
      <c r="B2" t="s">
        <v>135</v>
      </c>
      <c r="C2">
        <v>5.5</v>
      </c>
      <c r="D2">
        <v>-105</v>
      </c>
      <c r="E2">
        <v>-125</v>
      </c>
      <c r="F2">
        <v>5.5</v>
      </c>
      <c r="G2">
        <v>102</v>
      </c>
      <c r="H2">
        <v>-128</v>
      </c>
      <c r="I2">
        <v>5.5</v>
      </c>
      <c r="J2">
        <v>100</v>
      </c>
      <c r="K2">
        <v>-130</v>
      </c>
      <c r="L2">
        <v>5.5</v>
      </c>
      <c r="M2">
        <v>-106</v>
      </c>
      <c r="N2">
        <v>-129</v>
      </c>
      <c r="R2" s="12">
        <f t="shared" ref="R2:R28" si="0">MIN(C2,F2,I2,L2,O2)</f>
        <v>5.5</v>
      </c>
    </row>
    <row r="3" spans="1:18" x14ac:dyDescent="0.3">
      <c r="A3" t="s">
        <v>153</v>
      </c>
      <c r="B3" t="s">
        <v>137</v>
      </c>
      <c r="C3">
        <v>4.5</v>
      </c>
      <c r="D3">
        <v>-165</v>
      </c>
      <c r="E3">
        <v>125</v>
      </c>
      <c r="F3" t="s">
        <v>122</v>
      </c>
      <c r="G3" t="s">
        <v>122</v>
      </c>
      <c r="H3" t="s">
        <v>122</v>
      </c>
      <c r="I3">
        <v>4.5</v>
      </c>
      <c r="J3">
        <v>-175</v>
      </c>
      <c r="K3">
        <v>135</v>
      </c>
      <c r="L3" t="s">
        <v>122</v>
      </c>
      <c r="M3" t="s">
        <v>122</v>
      </c>
      <c r="N3" t="s">
        <v>122</v>
      </c>
      <c r="R3" s="12">
        <f t="shared" si="0"/>
        <v>4.5</v>
      </c>
    </row>
    <row r="4" spans="1:18" x14ac:dyDescent="0.3">
      <c r="A4" t="s">
        <v>178</v>
      </c>
      <c r="B4" t="s">
        <v>142</v>
      </c>
      <c r="C4">
        <v>5.5</v>
      </c>
      <c r="D4">
        <v>-150</v>
      </c>
      <c r="E4">
        <v>115</v>
      </c>
      <c r="F4">
        <v>5.5</v>
      </c>
      <c r="G4">
        <v>-142</v>
      </c>
      <c r="H4">
        <v>112</v>
      </c>
      <c r="I4">
        <v>5.5</v>
      </c>
      <c r="J4">
        <v>-150</v>
      </c>
      <c r="K4">
        <v>115</v>
      </c>
      <c r="L4">
        <v>5.5</v>
      </c>
      <c r="M4">
        <v>132</v>
      </c>
      <c r="N4">
        <v>120</v>
      </c>
      <c r="R4" s="12">
        <f t="shared" si="0"/>
        <v>5.5</v>
      </c>
    </row>
    <row r="5" spans="1:18" x14ac:dyDescent="0.3">
      <c r="A5" t="s">
        <v>145</v>
      </c>
      <c r="B5" t="s">
        <v>133</v>
      </c>
      <c r="C5">
        <v>4.5</v>
      </c>
      <c r="D5">
        <v>-150</v>
      </c>
      <c r="E5">
        <v>115</v>
      </c>
      <c r="F5">
        <v>4.5</v>
      </c>
      <c r="G5">
        <v>-148</v>
      </c>
      <c r="H5">
        <v>116</v>
      </c>
      <c r="I5">
        <v>4.5</v>
      </c>
      <c r="J5">
        <v>-150</v>
      </c>
      <c r="K5">
        <v>110</v>
      </c>
      <c r="L5">
        <v>4.5</v>
      </c>
      <c r="M5">
        <v>128</v>
      </c>
      <c r="N5">
        <v>128</v>
      </c>
      <c r="R5" s="12">
        <f t="shared" si="0"/>
        <v>4.5</v>
      </c>
    </row>
    <row r="6" spans="1:18" x14ac:dyDescent="0.3">
      <c r="A6" t="s">
        <v>181</v>
      </c>
      <c r="B6" t="s">
        <v>179</v>
      </c>
      <c r="C6">
        <v>4.5</v>
      </c>
      <c r="D6">
        <v>110</v>
      </c>
      <c r="E6">
        <v>-140</v>
      </c>
      <c r="F6">
        <v>4.5</v>
      </c>
      <c r="G6">
        <v>110</v>
      </c>
      <c r="H6">
        <v>-140</v>
      </c>
      <c r="I6">
        <v>4.5</v>
      </c>
      <c r="J6">
        <v>110</v>
      </c>
      <c r="K6">
        <v>-145</v>
      </c>
      <c r="L6">
        <v>4.5</v>
      </c>
      <c r="M6">
        <v>-105</v>
      </c>
      <c r="N6">
        <v>-129</v>
      </c>
      <c r="R6" s="12">
        <f t="shared" si="0"/>
        <v>4.5</v>
      </c>
    </row>
    <row r="7" spans="1:18" x14ac:dyDescent="0.3">
      <c r="A7" t="s">
        <v>147</v>
      </c>
      <c r="B7" t="s">
        <v>134</v>
      </c>
      <c r="C7">
        <v>3.5</v>
      </c>
      <c r="D7">
        <v>115</v>
      </c>
      <c r="E7">
        <v>-150</v>
      </c>
      <c r="F7">
        <v>3.5</v>
      </c>
      <c r="G7">
        <v>114</v>
      </c>
      <c r="H7">
        <v>-144</v>
      </c>
      <c r="I7">
        <v>3.5</v>
      </c>
      <c r="J7">
        <v>115</v>
      </c>
      <c r="K7">
        <v>-150</v>
      </c>
      <c r="L7">
        <v>4.5</v>
      </c>
      <c r="M7">
        <v>112</v>
      </c>
      <c r="N7">
        <v>145</v>
      </c>
      <c r="R7" s="12">
        <f t="shared" si="0"/>
        <v>3.5</v>
      </c>
    </row>
    <row r="8" spans="1:18" x14ac:dyDescent="0.3">
      <c r="A8" t="s">
        <v>175</v>
      </c>
      <c r="B8" t="s">
        <v>150</v>
      </c>
      <c r="C8">
        <v>4.5</v>
      </c>
      <c r="D8">
        <v>130</v>
      </c>
      <c r="E8">
        <v>-170</v>
      </c>
      <c r="F8">
        <v>5.5</v>
      </c>
      <c r="G8">
        <v>-138</v>
      </c>
      <c r="H8">
        <v>108</v>
      </c>
      <c r="I8">
        <v>4.5</v>
      </c>
      <c r="J8">
        <v>130</v>
      </c>
      <c r="K8">
        <v>-175</v>
      </c>
      <c r="L8">
        <v>5.5</v>
      </c>
      <c r="M8">
        <v>138</v>
      </c>
      <c r="N8">
        <v>112</v>
      </c>
      <c r="R8" s="12">
        <f t="shared" si="0"/>
        <v>4.5</v>
      </c>
    </row>
    <row r="9" spans="1:18" x14ac:dyDescent="0.3">
      <c r="A9" t="s">
        <v>151</v>
      </c>
      <c r="B9" t="s">
        <v>180</v>
      </c>
      <c r="C9">
        <v>5.5</v>
      </c>
      <c r="D9">
        <v>-165</v>
      </c>
      <c r="E9">
        <v>125</v>
      </c>
      <c r="F9">
        <v>4.5</v>
      </c>
      <c r="G9">
        <v>118</v>
      </c>
      <c r="H9">
        <v>-150</v>
      </c>
      <c r="I9">
        <v>5.5</v>
      </c>
      <c r="J9">
        <v>-165</v>
      </c>
      <c r="K9">
        <v>130</v>
      </c>
      <c r="L9">
        <v>5.5</v>
      </c>
      <c r="M9">
        <v>112</v>
      </c>
      <c r="N9">
        <v>133</v>
      </c>
      <c r="R9" s="12">
        <f t="shared" si="0"/>
        <v>4.5</v>
      </c>
    </row>
    <row r="10" spans="1:18" x14ac:dyDescent="0.3">
      <c r="A10" t="s">
        <v>177</v>
      </c>
      <c r="B10" t="s">
        <v>176</v>
      </c>
      <c r="C10">
        <v>4.5</v>
      </c>
      <c r="D10">
        <v>-110</v>
      </c>
      <c r="E10">
        <v>-120</v>
      </c>
      <c r="F10">
        <v>4.5</v>
      </c>
      <c r="G10">
        <v>108</v>
      </c>
      <c r="H10">
        <v>-138</v>
      </c>
      <c r="I10">
        <v>4.5</v>
      </c>
      <c r="J10">
        <v>-110</v>
      </c>
      <c r="K10">
        <v>-120</v>
      </c>
      <c r="L10">
        <v>4.5</v>
      </c>
      <c r="M10">
        <v>-110</v>
      </c>
      <c r="N10">
        <v>-124</v>
      </c>
      <c r="R10" s="12">
        <f t="shared" si="0"/>
        <v>4.5</v>
      </c>
    </row>
    <row r="11" spans="1:18" x14ac:dyDescent="0.3">
      <c r="A11" t="s">
        <v>163</v>
      </c>
      <c r="B11" t="s">
        <v>164</v>
      </c>
      <c r="C11">
        <v>6.5</v>
      </c>
      <c r="D11">
        <v>-175</v>
      </c>
      <c r="E11">
        <v>135</v>
      </c>
      <c r="F11">
        <v>5.5</v>
      </c>
      <c r="G11">
        <v>124</v>
      </c>
      <c r="H11">
        <v>-158</v>
      </c>
      <c r="I11">
        <v>6.5</v>
      </c>
      <c r="J11">
        <v>-160</v>
      </c>
      <c r="K11">
        <v>120</v>
      </c>
      <c r="L11">
        <v>6.5</v>
      </c>
      <c r="M11">
        <v>120</v>
      </c>
      <c r="N11">
        <v>125</v>
      </c>
      <c r="R11" s="12">
        <f t="shared" si="0"/>
        <v>5.5</v>
      </c>
    </row>
    <row r="12" spans="1:18" x14ac:dyDescent="0.3">
      <c r="R12" s="12">
        <f t="shared" si="0"/>
        <v>0</v>
      </c>
    </row>
    <row r="13" spans="1:18" x14ac:dyDescent="0.3">
      <c r="R13" s="12">
        <f t="shared" si="0"/>
        <v>0</v>
      </c>
    </row>
    <row r="14" spans="1:18" x14ac:dyDescent="0.3">
      <c r="R14" s="12">
        <f t="shared" si="0"/>
        <v>0</v>
      </c>
    </row>
    <row r="15" spans="1:18" x14ac:dyDescent="0.3">
      <c r="R15" s="12">
        <f t="shared" si="0"/>
        <v>0</v>
      </c>
    </row>
    <row r="16" spans="1:18" x14ac:dyDescent="0.3">
      <c r="R16" s="12">
        <f t="shared" si="0"/>
        <v>0</v>
      </c>
    </row>
    <row r="17" spans="18:18" x14ac:dyDescent="0.3">
      <c r="R17" s="12">
        <f t="shared" si="0"/>
        <v>0</v>
      </c>
    </row>
    <row r="18" spans="18:18" x14ac:dyDescent="0.3">
      <c r="R18" s="12">
        <f t="shared" si="0"/>
        <v>0</v>
      </c>
    </row>
    <row r="19" spans="18:18" x14ac:dyDescent="0.3">
      <c r="R19" s="12">
        <f t="shared" si="0"/>
        <v>0</v>
      </c>
    </row>
    <row r="20" spans="18:18" x14ac:dyDescent="0.3">
      <c r="R20" s="12">
        <f t="shared" si="0"/>
        <v>0</v>
      </c>
    </row>
    <row r="21" spans="18:18" x14ac:dyDescent="0.3">
      <c r="R21" s="12">
        <f t="shared" si="0"/>
        <v>0</v>
      </c>
    </row>
    <row r="22" spans="18:18" x14ac:dyDescent="0.3">
      <c r="R22" s="12">
        <f t="shared" si="0"/>
        <v>0</v>
      </c>
    </row>
    <row r="23" spans="18:18" x14ac:dyDescent="0.3">
      <c r="R23" s="12">
        <f t="shared" si="0"/>
        <v>0</v>
      </c>
    </row>
    <row r="24" spans="18:18" x14ac:dyDescent="0.3">
      <c r="R24" s="12">
        <f t="shared" si="0"/>
        <v>0</v>
      </c>
    </row>
    <row r="25" spans="18:18" x14ac:dyDescent="0.3">
      <c r="R25" s="12">
        <f t="shared" si="0"/>
        <v>0</v>
      </c>
    </row>
    <row r="26" spans="18:18" x14ac:dyDescent="0.3">
      <c r="R26" s="12">
        <f t="shared" si="0"/>
        <v>0</v>
      </c>
    </row>
    <row r="27" spans="18:18" x14ac:dyDescent="0.3">
      <c r="R27" s="12">
        <f t="shared" si="0"/>
        <v>0</v>
      </c>
    </row>
    <row r="28" spans="18:18" x14ac:dyDescent="0.3">
      <c r="R28" s="12">
        <f t="shared" si="0"/>
        <v>0</v>
      </c>
    </row>
    <row r="29" spans="18:18" x14ac:dyDescent="0.3">
      <c r="R29" s="12">
        <f>MIN(C29,F29,I29,L29,O29)</f>
        <v>0</v>
      </c>
    </row>
    <row r="30" spans="18:18" x14ac:dyDescent="0.3">
      <c r="R30" s="12">
        <f>MIN(C30,F30,I30,L30,O30)</f>
        <v>0</v>
      </c>
    </row>
    <row r="31" spans="18:18" x14ac:dyDescent="0.3">
      <c r="R31" s="12">
        <f>MIN(C31,F31,I31,L31,O31)</f>
        <v>0</v>
      </c>
    </row>
    <row r="32" spans="18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1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7</v>
      </c>
      <c r="B2" s="1">
        <v>5.0199999999999996</v>
      </c>
      <c r="C2" s="1">
        <v>5.24</v>
      </c>
      <c r="D2" s="1">
        <v>5.24</v>
      </c>
      <c r="F2" s="1"/>
      <c r="G2" s="1"/>
      <c r="H2" s="1"/>
    </row>
    <row r="3" spans="1:8" ht="15" thickBot="1" x14ac:dyDescent="0.35">
      <c r="A3" s="1">
        <v>29</v>
      </c>
      <c r="B3" s="1">
        <v>3.06</v>
      </c>
      <c r="C3" s="1">
        <v>4.04</v>
      </c>
      <c r="D3" s="1">
        <v>4.8099999999999996</v>
      </c>
      <c r="F3" s="1"/>
      <c r="G3" s="1"/>
      <c r="H3" s="1"/>
    </row>
    <row r="4" spans="1:8" ht="15" thickBot="1" x14ac:dyDescent="0.35">
      <c r="A4" s="1">
        <v>12</v>
      </c>
      <c r="B4" s="1">
        <v>5.0199999999999996</v>
      </c>
      <c r="C4" s="1">
        <v>4.01</v>
      </c>
      <c r="D4" s="1">
        <v>5.51</v>
      </c>
      <c r="F4" s="1"/>
      <c r="G4" s="1"/>
      <c r="H4" s="1"/>
    </row>
    <row r="5" spans="1:8" ht="15" thickBot="1" x14ac:dyDescent="0.35">
      <c r="A5" s="1">
        <v>30</v>
      </c>
      <c r="B5" s="1">
        <v>4.1100000000000003</v>
      </c>
      <c r="C5" s="1">
        <v>4.01</v>
      </c>
      <c r="D5" s="1">
        <v>4.83</v>
      </c>
      <c r="F5" s="1"/>
      <c r="G5" s="1"/>
      <c r="H5" s="1"/>
    </row>
    <row r="6" spans="1:8" ht="15" thickBot="1" x14ac:dyDescent="0.35">
      <c r="A6" s="1">
        <v>1</v>
      </c>
      <c r="B6" s="1">
        <v>4.1100000000000003</v>
      </c>
      <c r="C6" s="1">
        <v>5.0199999999999996</v>
      </c>
      <c r="D6" s="1">
        <v>5.82</v>
      </c>
      <c r="F6" s="1"/>
      <c r="G6" s="1"/>
      <c r="H6" s="1"/>
    </row>
    <row r="7" spans="1:8" ht="15" thickBot="1" x14ac:dyDescent="0.35">
      <c r="A7" s="1">
        <v>17</v>
      </c>
      <c r="B7" s="1">
        <v>4.13</v>
      </c>
      <c r="C7" s="1">
        <v>4.13</v>
      </c>
      <c r="D7" s="1">
        <v>5.67</v>
      </c>
      <c r="F7" s="1"/>
      <c r="G7" s="1"/>
      <c r="H7" s="1"/>
    </row>
    <row r="8" spans="1:8" ht="15" thickBot="1" x14ac:dyDescent="0.35">
      <c r="A8" s="1">
        <v>27</v>
      </c>
      <c r="B8" s="1">
        <v>5.1100000000000003</v>
      </c>
      <c r="C8" s="1">
        <v>4</v>
      </c>
      <c r="D8" s="1">
        <v>4.46</v>
      </c>
      <c r="F8" s="1"/>
      <c r="G8" s="1"/>
      <c r="H8" s="1"/>
    </row>
    <row r="9" spans="1:8" ht="15" thickBot="1" x14ac:dyDescent="0.35">
      <c r="A9" s="1">
        <v>13</v>
      </c>
      <c r="B9" s="1">
        <v>4.07</v>
      </c>
      <c r="C9" s="1">
        <v>3</v>
      </c>
      <c r="D9" s="1">
        <v>4.79</v>
      </c>
      <c r="F9" s="1"/>
      <c r="G9" s="1"/>
      <c r="H9" s="1"/>
    </row>
    <row r="10" spans="1:8" ht="15" thickBot="1" x14ac:dyDescent="0.35">
      <c r="A10" s="1">
        <v>4</v>
      </c>
      <c r="B10" s="1">
        <v>4.05</v>
      </c>
      <c r="C10" s="1">
        <v>6.08</v>
      </c>
      <c r="D10" s="1">
        <v>5.0199999999999996</v>
      </c>
      <c r="F10" s="1"/>
      <c r="G10" s="1"/>
      <c r="H10" s="1"/>
    </row>
    <row r="11" spans="1:8" ht="15" thickBot="1" x14ac:dyDescent="0.35">
      <c r="A11" s="1">
        <v>3</v>
      </c>
      <c r="B11" s="1">
        <v>4.09</v>
      </c>
      <c r="C11" s="1">
        <v>5.03</v>
      </c>
      <c r="D11" s="1">
        <v>3.95</v>
      </c>
      <c r="F11" s="1"/>
      <c r="G11" s="1"/>
      <c r="H11" s="1"/>
    </row>
    <row r="12" spans="1:8" ht="15" thickBot="1" x14ac:dyDescent="0.35">
      <c r="A12" s="1"/>
      <c r="B12" s="1"/>
      <c r="C12" s="1"/>
      <c r="D12" s="1"/>
      <c r="F12" s="1"/>
      <c r="G12" s="1"/>
      <c r="H12" s="1"/>
    </row>
    <row r="13" spans="1:8" ht="15" thickBot="1" x14ac:dyDescent="0.35">
      <c r="A13" s="1"/>
      <c r="B13" s="1"/>
      <c r="C13" s="1"/>
      <c r="D13" s="1"/>
      <c r="F13" s="1"/>
      <c r="G13" s="1"/>
      <c r="H13" s="1"/>
    </row>
    <row r="14" spans="1:8" ht="15" thickBot="1" x14ac:dyDescent="0.35">
      <c r="A14" s="1"/>
      <c r="B14" s="1"/>
      <c r="C14" s="1"/>
      <c r="D14" s="1"/>
      <c r="F14" s="1"/>
      <c r="G14" s="1"/>
      <c r="H14" s="1"/>
    </row>
    <row r="15" spans="1:8" ht="15" thickBot="1" x14ac:dyDescent="0.35">
      <c r="A15" s="1"/>
      <c r="B15" s="1"/>
      <c r="C15" s="1"/>
      <c r="D15" s="1"/>
      <c r="F15" s="1"/>
      <c r="G15" s="1"/>
      <c r="H15" s="1"/>
    </row>
    <row r="16" spans="1:8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1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7</v>
      </c>
      <c r="B2" s="1">
        <v>4.7138476678468901</v>
      </c>
      <c r="C2" s="1">
        <v>5.1100826105796804</v>
      </c>
      <c r="D2" s="1">
        <v>4.8561584500880501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29</v>
      </c>
      <c r="B3" s="1">
        <v>3.13031792414785</v>
      </c>
      <c r="C3" s="1">
        <v>3.7144796800868001</v>
      </c>
      <c r="D3" s="1">
        <v>4.7102026741713399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</v>
      </c>
      <c r="B4" s="1">
        <v>5.5410777539320497</v>
      </c>
      <c r="C4" s="1">
        <v>3.77470528498778</v>
      </c>
      <c r="D4" s="1">
        <v>5.7511322258313804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30</v>
      </c>
      <c r="B5" s="1">
        <v>4.6172325313546798</v>
      </c>
      <c r="C5" s="1">
        <v>4.1814698071392504</v>
      </c>
      <c r="D5" s="1">
        <v>4.7682975464564503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</v>
      </c>
      <c r="B6" s="1">
        <v>4.5075018666227997</v>
      </c>
      <c r="C6" s="1">
        <v>4.6890543539027503</v>
      </c>
      <c r="D6" s="1">
        <v>5.0953208897411404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17</v>
      </c>
      <c r="B7" s="1">
        <v>4.2156171851611299</v>
      </c>
      <c r="C7" s="1">
        <v>4.0200750269119396</v>
      </c>
      <c r="D7" s="1">
        <v>5.3644178655199797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27</v>
      </c>
      <c r="B8" s="1">
        <v>4.9920443289969496</v>
      </c>
      <c r="C8" s="1">
        <v>4.8493722124067897</v>
      </c>
      <c r="D8" s="1">
        <v>4.5556415122156002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13</v>
      </c>
      <c r="B9" s="1">
        <v>4.4574579993768202</v>
      </c>
      <c r="C9" s="1">
        <v>3.3557698600171699</v>
      </c>
      <c r="D9" s="1">
        <v>4.8611010527615797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4</v>
      </c>
      <c r="B10" s="1">
        <v>4.7524877503944198</v>
      </c>
      <c r="C10" s="1">
        <v>6.4167100094146203</v>
      </c>
      <c r="D10" s="1">
        <v>5.1035795047905204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3</v>
      </c>
      <c r="B11" s="1">
        <v>3.85102685416713</v>
      </c>
      <c r="C11" s="1">
        <v>4.8578468062224696</v>
      </c>
      <c r="D11" s="1">
        <v>4.5239653052920898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D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D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D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D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1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4.7571346866480999</v>
      </c>
      <c r="C2" s="1">
        <v>5.2004896688339599</v>
      </c>
      <c r="D2" s="1">
        <v>4.8640512296366696</v>
      </c>
    </row>
    <row r="3" spans="1:4" ht="15" thickBot="1" x14ac:dyDescent="0.35">
      <c r="A3" s="1">
        <v>29</v>
      </c>
      <c r="B3" s="1">
        <v>3.17381075646556</v>
      </c>
      <c r="C3" s="1">
        <v>3.6631695108571001</v>
      </c>
      <c r="D3" s="1">
        <v>4.7823746264903901</v>
      </c>
    </row>
    <row r="4" spans="1:4" ht="15" thickBot="1" x14ac:dyDescent="0.35">
      <c r="A4" s="1">
        <v>12</v>
      </c>
      <c r="B4" s="1">
        <v>5.4516512945137396</v>
      </c>
      <c r="C4" s="1">
        <v>3.78811606718372</v>
      </c>
      <c r="D4" s="1">
        <v>5.7394957559403297</v>
      </c>
    </row>
    <row r="5" spans="1:4" ht="15" thickBot="1" x14ac:dyDescent="0.35">
      <c r="A5" s="1">
        <v>30</v>
      </c>
      <c r="B5" s="1">
        <v>4.6255511124174697</v>
      </c>
      <c r="C5" s="1">
        <v>4.1470353361912196</v>
      </c>
      <c r="D5" s="1">
        <v>4.7121165156906502</v>
      </c>
    </row>
    <row r="6" spans="1:4" ht="15" thickBot="1" x14ac:dyDescent="0.35">
      <c r="A6" s="1">
        <v>1</v>
      </c>
      <c r="B6" s="1">
        <v>4.4791075935681004</v>
      </c>
      <c r="C6" s="1">
        <v>4.7467524392205398</v>
      </c>
      <c r="D6" s="1">
        <v>5.20188413116741</v>
      </c>
    </row>
    <row r="7" spans="1:4" ht="15" thickBot="1" x14ac:dyDescent="0.35">
      <c r="A7" s="1">
        <v>17</v>
      </c>
      <c r="B7" s="1">
        <v>4.1952292492511001</v>
      </c>
      <c r="C7" s="1">
        <v>3.9288128421039201</v>
      </c>
      <c r="D7" s="1">
        <v>5.3445380211396998</v>
      </c>
    </row>
    <row r="8" spans="1:4" ht="15" thickBot="1" x14ac:dyDescent="0.35">
      <c r="A8" s="1">
        <v>27</v>
      </c>
      <c r="B8" s="1">
        <v>4.9737277452343998</v>
      </c>
      <c r="C8" s="1">
        <v>4.8153589705471997</v>
      </c>
      <c r="D8" s="1">
        <v>4.4891373101024898</v>
      </c>
    </row>
    <row r="9" spans="1:4" ht="15" thickBot="1" x14ac:dyDescent="0.35">
      <c r="A9" s="1">
        <v>13</v>
      </c>
      <c r="B9" s="1">
        <v>4.4461028331677097</v>
      </c>
      <c r="C9" s="1">
        <v>3.3860040430476701</v>
      </c>
      <c r="D9" s="1">
        <v>4.8256171655972402</v>
      </c>
    </row>
    <row r="10" spans="1:4" ht="15" thickBot="1" x14ac:dyDescent="0.35">
      <c r="A10" s="1">
        <v>4</v>
      </c>
      <c r="B10" s="1">
        <v>4.6384541762191596</v>
      </c>
      <c r="C10" s="1">
        <v>6.3131918540335397</v>
      </c>
      <c r="D10" s="1">
        <v>5.1499222881292104</v>
      </c>
    </row>
    <row r="11" spans="1:4" ht="15" thickBot="1" x14ac:dyDescent="0.35">
      <c r="A11" s="1">
        <v>3</v>
      </c>
      <c r="B11" s="1">
        <v>3.8256575338699901</v>
      </c>
      <c r="C11" s="1">
        <v>4.7948675264977201</v>
      </c>
      <c r="D11" s="1">
        <v>4.6743915719140601</v>
      </c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1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7</v>
      </c>
      <c r="B2" s="1">
        <v>5.6482758620689602</v>
      </c>
      <c r="C2" s="1">
        <v>5.7561349693251502</v>
      </c>
      <c r="D2" s="1">
        <v>4.5923664122137398</v>
      </c>
    </row>
    <row r="3" spans="1:4" ht="15" thickBot="1" x14ac:dyDescent="0.35">
      <c r="A3" s="1">
        <v>29</v>
      </c>
      <c r="B3" s="1">
        <v>3.1615925058548</v>
      </c>
      <c r="C3" s="1">
        <v>4.4660766961651897</v>
      </c>
      <c r="D3" s="1">
        <v>4.8104166666666597</v>
      </c>
    </row>
    <row r="4" spans="1:4" ht="15" thickBot="1" x14ac:dyDescent="0.35">
      <c r="A4" s="1">
        <v>12</v>
      </c>
      <c r="B4" s="1">
        <v>5.6482758620689602</v>
      </c>
      <c r="C4" s="1">
        <v>4.4660766961651897</v>
      </c>
      <c r="D4" s="1">
        <v>5.7162790697674399</v>
      </c>
    </row>
    <row r="5" spans="1:4" ht="15" thickBot="1" x14ac:dyDescent="0.35">
      <c r="A5" s="1">
        <v>30</v>
      </c>
      <c r="B5" s="1">
        <v>4.3847583643122601</v>
      </c>
      <c r="C5" s="1">
        <v>4.4660766961651897</v>
      </c>
      <c r="D5" s="1">
        <v>4.8104166666666597</v>
      </c>
    </row>
    <row r="6" spans="1:4" ht="15" thickBot="1" x14ac:dyDescent="0.35">
      <c r="A6" s="1">
        <v>1</v>
      </c>
      <c r="B6" s="1">
        <v>4.3847583643122601</v>
      </c>
      <c r="C6" s="1">
        <v>5.7561349693251502</v>
      </c>
      <c r="D6" s="1">
        <v>5.0176991150442403</v>
      </c>
    </row>
    <row r="7" spans="1:4" ht="15" thickBot="1" x14ac:dyDescent="0.35">
      <c r="A7" s="1">
        <v>17</v>
      </c>
      <c r="B7" s="1">
        <v>4.3847583643122601</v>
      </c>
      <c r="C7" s="1">
        <v>4.4660766961651897</v>
      </c>
      <c r="D7" s="1">
        <v>5.0176991150442403</v>
      </c>
    </row>
    <row r="8" spans="1:4" ht="15" thickBot="1" x14ac:dyDescent="0.35">
      <c r="A8" s="1">
        <v>27</v>
      </c>
      <c r="B8" s="1">
        <v>5.6482758620689602</v>
      </c>
      <c r="C8" s="1">
        <v>5.7561349693251502</v>
      </c>
      <c r="D8" s="1">
        <v>4.1487603305785097</v>
      </c>
    </row>
    <row r="9" spans="1:4" ht="15" thickBot="1" x14ac:dyDescent="0.35">
      <c r="A9" s="1">
        <v>13</v>
      </c>
      <c r="B9" s="1">
        <v>4.3847583643122601</v>
      </c>
      <c r="C9" s="1">
        <v>3.2072649572649499</v>
      </c>
      <c r="D9" s="1">
        <v>4.1867219917012397</v>
      </c>
    </row>
    <row r="10" spans="1:4" ht="15" thickBot="1" x14ac:dyDescent="0.35">
      <c r="A10" s="1">
        <v>4</v>
      </c>
      <c r="B10" s="1">
        <v>4.3847583643122601</v>
      </c>
      <c r="C10" s="1">
        <v>6.68627450980392</v>
      </c>
      <c r="D10" s="1">
        <v>4.8176744186046498</v>
      </c>
    </row>
    <row r="11" spans="1:4" ht="15" thickBot="1" x14ac:dyDescent="0.35">
      <c r="A11" s="1">
        <v>3</v>
      </c>
      <c r="B11" s="1">
        <v>4.3847583643122601</v>
      </c>
      <c r="C11" s="1">
        <v>5.7561349693251502</v>
      </c>
      <c r="D11" s="1">
        <v>4.2628635346756099</v>
      </c>
    </row>
    <row r="12" spans="1:4" ht="15" thickBot="1" x14ac:dyDescent="0.35">
      <c r="A12" s="1"/>
      <c r="B12" s="1"/>
      <c r="C12" s="1"/>
      <c r="D12" s="1"/>
    </row>
    <row r="13" spans="1:4" ht="15" thickBot="1" x14ac:dyDescent="0.35">
      <c r="A13" s="1"/>
      <c r="B13" s="1"/>
      <c r="C13" s="1"/>
      <c r="D13" s="1"/>
    </row>
    <row r="14" spans="1:4" ht="15" thickBot="1" x14ac:dyDescent="0.35">
      <c r="A14" s="1"/>
      <c r="B14" s="1"/>
      <c r="C14" s="1"/>
      <c r="D14" s="1"/>
    </row>
    <row r="15" spans="1:4" ht="15" thickBot="1" x14ac:dyDescent="0.35">
      <c r="A15" s="1"/>
      <c r="B15" s="1"/>
      <c r="C15" s="1"/>
      <c r="D15" s="1"/>
    </row>
    <row r="16" spans="1:4" ht="15" thickBot="1" x14ac:dyDescent="0.35">
      <c r="A16" s="1"/>
      <c r="B16" s="1"/>
      <c r="C16" s="1"/>
      <c r="D16" s="1"/>
    </row>
    <row r="17" spans="1:4" ht="15" thickBot="1" x14ac:dyDescent="0.35">
      <c r="A17" s="1"/>
      <c r="B17" s="1"/>
      <c r="C17" s="1"/>
      <c r="D17" s="1"/>
    </row>
    <row r="18" spans="1:4" ht="15" thickBot="1" x14ac:dyDescent="0.35">
      <c r="A18" s="1"/>
      <c r="B18" s="1"/>
      <c r="C18" s="1"/>
      <c r="D18" s="1"/>
    </row>
    <row r="19" spans="1:4" ht="15" thickBot="1" x14ac:dyDescent="0.35">
      <c r="A19" s="1"/>
      <c r="B19" s="1"/>
      <c r="C19" s="1"/>
      <c r="D19" s="1"/>
    </row>
    <row r="20" spans="1:4" ht="15" thickBot="1" x14ac:dyDescent="0.35">
      <c r="A20" s="1"/>
      <c r="B20" s="1"/>
      <c r="C20" s="1"/>
      <c r="D20" s="1"/>
    </row>
    <row r="21" spans="1:4" ht="15" thickBot="1" x14ac:dyDescent="0.35">
      <c r="A21" s="1"/>
      <c r="B21" s="1"/>
      <c r="C21" s="1"/>
      <c r="D21" s="1"/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2024-08-02T17:02:49Z</dcterms:modified>
</cp:coreProperties>
</file>