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269D8450-022D-466E-8A1F-5D54FFF61853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for delting columns" sheetId="23" r:id="rId2"/>
    <sheet name="Average" sheetId="20" r:id="rId3"/>
    <sheet name="Opponent Averages" sheetId="21" r:id="rId4"/>
    <sheet name="Props" sheetId="17" r:id="rId5"/>
    <sheet name="RF" sheetId="2" r:id="rId6"/>
    <sheet name="Neural" sheetId="3" r:id="rId7"/>
    <sheet name="LR" sheetId="4" r:id="rId8"/>
    <sheet name="Adaboost" sheetId="6" r:id="rId9"/>
    <sheet name="XGBR" sheetId="7" r:id="rId10"/>
    <sheet name="Huber" sheetId="12" r:id="rId11"/>
    <sheet name="BayesRidge" sheetId="16" r:id="rId12"/>
    <sheet name="Elastic" sheetId="15" r:id="rId13"/>
    <sheet name="GBR" sheetId="13" r:id="rId14"/>
  </sheets>
  <definedNames>
    <definedName name="_xlnm._FilterDatabase" localSheetId="0" hidden="1">Sheet1!$L$77:$AQ$93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93" i="1" l="1"/>
  <c r="AI93" i="1"/>
  <c r="AJ93" i="1"/>
  <c r="M93" i="1"/>
  <c r="N93" i="1"/>
  <c r="Q93" i="1"/>
  <c r="R93" i="1"/>
  <c r="AA93" i="1"/>
  <c r="AN93" i="1"/>
  <c r="N85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R78" i="1"/>
  <c r="H2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M83" i="1"/>
  <c r="N79" i="1"/>
  <c r="R79" i="1"/>
  <c r="N80" i="1"/>
  <c r="R80" i="1"/>
  <c r="N81" i="1"/>
  <c r="R81" i="1"/>
  <c r="N82" i="1"/>
  <c r="R82" i="1"/>
  <c r="N83" i="1"/>
  <c r="R83" i="1"/>
  <c r="N84" i="1"/>
  <c r="R84" i="1"/>
  <c r="R85" i="1"/>
  <c r="N86" i="1"/>
  <c r="R86" i="1"/>
  <c r="N87" i="1"/>
  <c r="R87" i="1"/>
  <c r="N88" i="1"/>
  <c r="R88" i="1"/>
  <c r="N89" i="1"/>
  <c r="R89" i="1"/>
  <c r="N90" i="1"/>
  <c r="R90" i="1"/>
  <c r="N91" i="1"/>
  <c r="R91" i="1"/>
  <c r="N92" i="1"/>
  <c r="R92" i="1"/>
  <c r="N78" i="1"/>
  <c r="Q78" i="1"/>
  <c r="M79" i="1"/>
  <c r="M80" i="1"/>
  <c r="Q80" i="1"/>
  <c r="M81" i="1"/>
  <c r="Q81" i="1"/>
  <c r="M82" i="1"/>
  <c r="Q82" i="1"/>
  <c r="Q83" i="1"/>
  <c r="M84" i="1"/>
  <c r="Q84" i="1"/>
  <c r="M85" i="1"/>
  <c r="Q85" i="1"/>
  <c r="M86" i="1"/>
  <c r="Q86" i="1"/>
  <c r="M87" i="1"/>
  <c r="Q87" i="1"/>
  <c r="M88" i="1"/>
  <c r="Q88" i="1"/>
  <c r="M89" i="1"/>
  <c r="Q89" i="1"/>
  <c r="M90" i="1"/>
  <c r="Q90" i="1"/>
  <c r="M91" i="1"/>
  <c r="Q91" i="1"/>
  <c r="M92" i="1"/>
  <c r="Q92" i="1"/>
  <c r="M78" i="1"/>
  <c r="Y78" i="1" l="1"/>
  <c r="AL93" i="1"/>
  <c r="Y93" i="1"/>
  <c r="AN83" i="1"/>
  <c r="AA87" i="1"/>
  <c r="AA85" i="1"/>
  <c r="AN84" i="1"/>
  <c r="AA83" i="1"/>
  <c r="AA82" i="1"/>
  <c r="AN81" i="1"/>
  <c r="AN86" i="1"/>
  <c r="AA88" i="1"/>
  <c r="AA89" i="1"/>
  <c r="AA90" i="1"/>
  <c r="AA91" i="1"/>
  <c r="AA80" i="1"/>
  <c r="AN92" i="1"/>
  <c r="AN87" i="1"/>
  <c r="AA84" i="1"/>
  <c r="AA81" i="1"/>
  <c r="AN80" i="1"/>
  <c r="AN89" i="1"/>
  <c r="AA92" i="1"/>
  <c r="AN82" i="1"/>
  <c r="AA86" i="1"/>
  <c r="AN91" i="1"/>
  <c r="AN90" i="1"/>
  <c r="AN88" i="1"/>
  <c r="AN85" i="1"/>
  <c r="AA79" i="1"/>
  <c r="AN79" i="1"/>
  <c r="AN78" i="1"/>
  <c r="AA78" i="1"/>
  <c r="AL89" i="1"/>
  <c r="AL82" i="1"/>
  <c r="AL83" i="1"/>
  <c r="AL87" i="1"/>
  <c r="AL88" i="1"/>
  <c r="AL86" i="1"/>
  <c r="AL91" i="1"/>
  <c r="AL92" i="1"/>
  <c r="AL90" i="1"/>
  <c r="AL80" i="1"/>
  <c r="AL81" i="1"/>
  <c r="AL84" i="1"/>
  <c r="AL85" i="1"/>
  <c r="AL78" i="1"/>
  <c r="Y84" i="1"/>
  <c r="Y80" i="1"/>
  <c r="Y90" i="1"/>
  <c r="Y92" i="1"/>
  <c r="Y91" i="1"/>
  <c r="Y81" i="1"/>
  <c r="Y86" i="1"/>
  <c r="Y82" i="1"/>
  <c r="Y87" i="1"/>
  <c r="Y85" i="1"/>
  <c r="Y83" i="1"/>
  <c r="Y88" i="1"/>
  <c r="Y89" i="1"/>
  <c r="Q79" i="1"/>
  <c r="Y79" i="1" s="1"/>
  <c r="R21" i="17"/>
  <c r="R22" i="17"/>
  <c r="R23" i="17"/>
  <c r="R24" i="17"/>
  <c r="R25" i="17"/>
  <c r="R26" i="17"/>
  <c r="R27" i="17"/>
  <c r="R28" i="17"/>
  <c r="R29" i="17"/>
  <c r="R30" i="17"/>
  <c r="AL79" i="1" l="1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31" i="17"/>
  <c r="R32" i="17"/>
  <c r="R33" i="17"/>
  <c r="AG32" i="1"/>
  <c r="AH32" i="1"/>
  <c r="AI32" i="1"/>
  <c r="AJ32" i="1"/>
  <c r="AK32" i="1"/>
  <c r="AL32" i="1"/>
  <c r="AM32" i="1"/>
  <c r="AG33" i="1"/>
  <c r="AH33" i="1"/>
  <c r="AI33" i="1"/>
  <c r="AJ33" i="1"/>
  <c r="AK33" i="1"/>
  <c r="AL33" i="1"/>
  <c r="AM33" i="1"/>
  <c r="R2" i="17"/>
  <c r="AP33" i="1" l="1"/>
  <c r="AO33" i="1"/>
  <c r="AN33" i="1"/>
  <c r="AO32" i="1"/>
  <c r="AP32" i="1"/>
  <c r="AN32" i="1"/>
  <c r="AG3" i="1" l="1"/>
  <c r="AH3" i="1"/>
  <c r="AI3" i="1"/>
  <c r="AJ3" i="1"/>
  <c r="AK3" i="1"/>
  <c r="AL3" i="1"/>
  <c r="AM3" i="1"/>
  <c r="AG4" i="1"/>
  <c r="AH4" i="1"/>
  <c r="AI4" i="1"/>
  <c r="AJ4" i="1"/>
  <c r="AK4" i="1"/>
  <c r="AL4" i="1"/>
  <c r="AM4" i="1"/>
  <c r="AG5" i="1"/>
  <c r="AH5" i="1"/>
  <c r="AI5" i="1"/>
  <c r="AJ5" i="1"/>
  <c r="AK5" i="1"/>
  <c r="AL5" i="1"/>
  <c r="AM5" i="1"/>
  <c r="AG6" i="1"/>
  <c r="AH6" i="1"/>
  <c r="AI6" i="1"/>
  <c r="AJ6" i="1"/>
  <c r="AK6" i="1"/>
  <c r="AL6" i="1"/>
  <c r="AM6" i="1"/>
  <c r="AG7" i="1"/>
  <c r="AH7" i="1"/>
  <c r="AI7" i="1"/>
  <c r="AJ7" i="1"/>
  <c r="AK7" i="1"/>
  <c r="AL7" i="1"/>
  <c r="AM7" i="1"/>
  <c r="AG8" i="1"/>
  <c r="AH8" i="1"/>
  <c r="AI8" i="1"/>
  <c r="AJ8" i="1"/>
  <c r="AK8" i="1"/>
  <c r="AL8" i="1"/>
  <c r="AM8" i="1"/>
  <c r="AG9" i="1"/>
  <c r="AH9" i="1"/>
  <c r="AI9" i="1"/>
  <c r="AJ9" i="1"/>
  <c r="AK9" i="1"/>
  <c r="AL9" i="1"/>
  <c r="AM9" i="1"/>
  <c r="AG10" i="1"/>
  <c r="AH10" i="1"/>
  <c r="AI10" i="1"/>
  <c r="AJ10" i="1"/>
  <c r="AK10" i="1"/>
  <c r="AL10" i="1"/>
  <c r="AM10" i="1"/>
  <c r="AG11" i="1"/>
  <c r="AH11" i="1"/>
  <c r="AI11" i="1"/>
  <c r="AJ11" i="1"/>
  <c r="AK11" i="1"/>
  <c r="AL11" i="1"/>
  <c r="AM11" i="1"/>
  <c r="AG12" i="1"/>
  <c r="AH12" i="1"/>
  <c r="AI12" i="1"/>
  <c r="AJ12" i="1"/>
  <c r="AK12" i="1"/>
  <c r="AL12" i="1"/>
  <c r="AM12" i="1"/>
  <c r="AG13" i="1"/>
  <c r="AH13" i="1"/>
  <c r="AI13" i="1"/>
  <c r="AJ13" i="1"/>
  <c r="AK13" i="1"/>
  <c r="AL13" i="1"/>
  <c r="AM13" i="1"/>
  <c r="AG14" i="1"/>
  <c r="AH14" i="1"/>
  <c r="AI14" i="1"/>
  <c r="AJ14" i="1"/>
  <c r="AK14" i="1"/>
  <c r="AL14" i="1"/>
  <c r="AM14" i="1"/>
  <c r="AG15" i="1"/>
  <c r="AH15" i="1"/>
  <c r="AI15" i="1"/>
  <c r="AJ15" i="1"/>
  <c r="AK15" i="1"/>
  <c r="AL15" i="1"/>
  <c r="AM15" i="1"/>
  <c r="AG16" i="1"/>
  <c r="AH16" i="1"/>
  <c r="AI16" i="1"/>
  <c r="AJ16" i="1"/>
  <c r="AK16" i="1"/>
  <c r="AL16" i="1"/>
  <c r="AM16" i="1"/>
  <c r="AG17" i="1"/>
  <c r="AH17" i="1"/>
  <c r="AI17" i="1"/>
  <c r="AJ17" i="1"/>
  <c r="AK17" i="1"/>
  <c r="AL17" i="1"/>
  <c r="AM17" i="1"/>
  <c r="AG18" i="1"/>
  <c r="AH18" i="1"/>
  <c r="AI18" i="1"/>
  <c r="AJ18" i="1"/>
  <c r="AK18" i="1"/>
  <c r="AL18" i="1"/>
  <c r="AM18" i="1"/>
  <c r="AG19" i="1"/>
  <c r="AH19" i="1"/>
  <c r="AI19" i="1"/>
  <c r="AJ19" i="1"/>
  <c r="AK19" i="1"/>
  <c r="AL19" i="1"/>
  <c r="AM19" i="1"/>
  <c r="AG20" i="1"/>
  <c r="AH20" i="1"/>
  <c r="AI20" i="1"/>
  <c r="AJ20" i="1"/>
  <c r="AK20" i="1"/>
  <c r="AL20" i="1"/>
  <c r="AM20" i="1"/>
  <c r="AG21" i="1"/>
  <c r="AH21" i="1"/>
  <c r="AI21" i="1"/>
  <c r="AJ21" i="1"/>
  <c r="AK21" i="1"/>
  <c r="AL21" i="1"/>
  <c r="AM21" i="1"/>
  <c r="AG22" i="1"/>
  <c r="AH22" i="1"/>
  <c r="AI22" i="1"/>
  <c r="AJ22" i="1"/>
  <c r="AK22" i="1"/>
  <c r="AL22" i="1"/>
  <c r="AM22" i="1"/>
  <c r="AG23" i="1"/>
  <c r="AH23" i="1"/>
  <c r="AI23" i="1"/>
  <c r="AJ23" i="1"/>
  <c r="AK23" i="1"/>
  <c r="AL23" i="1"/>
  <c r="AM23" i="1"/>
  <c r="AG24" i="1"/>
  <c r="AH24" i="1"/>
  <c r="AI24" i="1"/>
  <c r="AJ24" i="1"/>
  <c r="AK24" i="1"/>
  <c r="AL24" i="1"/>
  <c r="AM24" i="1"/>
  <c r="AG25" i="1"/>
  <c r="AH25" i="1"/>
  <c r="AI25" i="1"/>
  <c r="AJ25" i="1"/>
  <c r="AK25" i="1"/>
  <c r="AL25" i="1"/>
  <c r="AM25" i="1"/>
  <c r="AG26" i="1"/>
  <c r="AH26" i="1"/>
  <c r="AI26" i="1"/>
  <c r="AJ26" i="1"/>
  <c r="AK26" i="1"/>
  <c r="AL26" i="1"/>
  <c r="AM26" i="1"/>
  <c r="AG27" i="1"/>
  <c r="AH27" i="1"/>
  <c r="AI27" i="1"/>
  <c r="AJ27" i="1"/>
  <c r="AK27" i="1"/>
  <c r="AL27" i="1"/>
  <c r="AM27" i="1"/>
  <c r="AG28" i="1"/>
  <c r="AH28" i="1"/>
  <c r="AI28" i="1"/>
  <c r="AJ28" i="1"/>
  <c r="AK28" i="1"/>
  <c r="AL28" i="1"/>
  <c r="AM28" i="1"/>
  <c r="AG29" i="1"/>
  <c r="AH29" i="1"/>
  <c r="AI29" i="1"/>
  <c r="AJ29" i="1"/>
  <c r="AK29" i="1"/>
  <c r="AL29" i="1"/>
  <c r="AM29" i="1"/>
  <c r="AG30" i="1"/>
  <c r="AH30" i="1"/>
  <c r="AI30" i="1"/>
  <c r="AJ30" i="1"/>
  <c r="AK30" i="1"/>
  <c r="AL30" i="1"/>
  <c r="AM30" i="1"/>
  <c r="AG31" i="1"/>
  <c r="AH31" i="1"/>
  <c r="AI31" i="1"/>
  <c r="AJ31" i="1"/>
  <c r="AK31" i="1"/>
  <c r="AL31" i="1"/>
  <c r="AM31" i="1"/>
  <c r="AM2" i="1"/>
  <c r="AL2" i="1"/>
  <c r="AK2" i="1"/>
  <c r="AJ2" i="1"/>
  <c r="AI2" i="1"/>
  <c r="AH2" i="1"/>
  <c r="AG2" i="1"/>
  <c r="C3" i="1"/>
  <c r="D3" i="1"/>
  <c r="E3" i="1"/>
  <c r="F3" i="1"/>
  <c r="G3" i="1"/>
  <c r="H3" i="1"/>
  <c r="I3" i="1"/>
  <c r="J3" i="1"/>
  <c r="P3" i="1"/>
  <c r="Q3" i="1"/>
  <c r="R3" i="1"/>
  <c r="S3" i="1"/>
  <c r="T3" i="1"/>
  <c r="U3" i="1"/>
  <c r="V3" i="1"/>
  <c r="C4" i="1"/>
  <c r="D4" i="1"/>
  <c r="E4" i="1"/>
  <c r="F4" i="1"/>
  <c r="G4" i="1"/>
  <c r="H4" i="1"/>
  <c r="I4" i="1"/>
  <c r="J4" i="1"/>
  <c r="P4" i="1"/>
  <c r="Q4" i="1"/>
  <c r="R4" i="1"/>
  <c r="S4" i="1"/>
  <c r="T4" i="1"/>
  <c r="U4" i="1"/>
  <c r="V4" i="1"/>
  <c r="C5" i="1"/>
  <c r="D5" i="1"/>
  <c r="E5" i="1"/>
  <c r="F5" i="1"/>
  <c r="G5" i="1"/>
  <c r="H5" i="1"/>
  <c r="I5" i="1"/>
  <c r="J5" i="1"/>
  <c r="P5" i="1"/>
  <c r="Q5" i="1"/>
  <c r="R5" i="1"/>
  <c r="S5" i="1"/>
  <c r="T5" i="1"/>
  <c r="U5" i="1"/>
  <c r="V5" i="1"/>
  <c r="C6" i="1"/>
  <c r="D6" i="1"/>
  <c r="E6" i="1"/>
  <c r="F6" i="1"/>
  <c r="G6" i="1"/>
  <c r="H6" i="1"/>
  <c r="I6" i="1"/>
  <c r="J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P11" i="1"/>
  <c r="Q11" i="1"/>
  <c r="R11" i="1"/>
  <c r="S11" i="1"/>
  <c r="T11" i="1"/>
  <c r="U11" i="1"/>
  <c r="V11" i="1"/>
  <c r="C12" i="1"/>
  <c r="D12" i="1"/>
  <c r="E12" i="1"/>
  <c r="F12" i="1"/>
  <c r="G12" i="1"/>
  <c r="H12" i="1"/>
  <c r="I12" i="1"/>
  <c r="J12" i="1"/>
  <c r="P12" i="1"/>
  <c r="Q12" i="1"/>
  <c r="R12" i="1"/>
  <c r="S12" i="1"/>
  <c r="T12" i="1"/>
  <c r="U12" i="1"/>
  <c r="V12" i="1"/>
  <c r="C13" i="1"/>
  <c r="D13" i="1"/>
  <c r="E13" i="1"/>
  <c r="F13" i="1"/>
  <c r="G13" i="1"/>
  <c r="H13" i="1"/>
  <c r="I13" i="1"/>
  <c r="J13" i="1"/>
  <c r="P13" i="1"/>
  <c r="Q13" i="1"/>
  <c r="R13" i="1"/>
  <c r="S13" i="1"/>
  <c r="T13" i="1"/>
  <c r="U13" i="1"/>
  <c r="V13" i="1"/>
  <c r="C14" i="1"/>
  <c r="D14" i="1"/>
  <c r="E14" i="1"/>
  <c r="F14" i="1"/>
  <c r="G14" i="1"/>
  <c r="H14" i="1"/>
  <c r="I14" i="1"/>
  <c r="J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P15" i="1"/>
  <c r="Q15" i="1"/>
  <c r="R15" i="1"/>
  <c r="S15" i="1"/>
  <c r="T15" i="1"/>
  <c r="U15" i="1"/>
  <c r="V15" i="1"/>
  <c r="C16" i="1"/>
  <c r="D16" i="1"/>
  <c r="E16" i="1"/>
  <c r="F16" i="1"/>
  <c r="G16" i="1"/>
  <c r="H16" i="1"/>
  <c r="I16" i="1"/>
  <c r="J16" i="1"/>
  <c r="P16" i="1"/>
  <c r="Q16" i="1"/>
  <c r="R16" i="1"/>
  <c r="S16" i="1"/>
  <c r="T16" i="1"/>
  <c r="U16" i="1"/>
  <c r="V16" i="1"/>
  <c r="C17" i="1"/>
  <c r="D17" i="1"/>
  <c r="E17" i="1"/>
  <c r="F17" i="1"/>
  <c r="G17" i="1"/>
  <c r="H17" i="1"/>
  <c r="I17" i="1"/>
  <c r="J17" i="1"/>
  <c r="P17" i="1"/>
  <c r="Q17" i="1"/>
  <c r="R17" i="1"/>
  <c r="S17" i="1"/>
  <c r="T17" i="1"/>
  <c r="U17" i="1"/>
  <c r="V17" i="1"/>
  <c r="C18" i="1"/>
  <c r="D18" i="1"/>
  <c r="E18" i="1"/>
  <c r="F18" i="1"/>
  <c r="G18" i="1"/>
  <c r="H18" i="1"/>
  <c r="I18" i="1"/>
  <c r="J18" i="1"/>
  <c r="P18" i="1"/>
  <c r="Q18" i="1"/>
  <c r="R18" i="1"/>
  <c r="S18" i="1"/>
  <c r="T18" i="1"/>
  <c r="U18" i="1"/>
  <c r="V18" i="1"/>
  <c r="C19" i="1"/>
  <c r="D19" i="1"/>
  <c r="E19" i="1"/>
  <c r="F19" i="1"/>
  <c r="G19" i="1"/>
  <c r="H19" i="1"/>
  <c r="I19" i="1"/>
  <c r="J19" i="1"/>
  <c r="P19" i="1"/>
  <c r="Q19" i="1"/>
  <c r="R19" i="1"/>
  <c r="S19" i="1"/>
  <c r="T19" i="1"/>
  <c r="U19" i="1"/>
  <c r="V19" i="1"/>
  <c r="C20" i="1"/>
  <c r="D20" i="1"/>
  <c r="E20" i="1"/>
  <c r="F20" i="1"/>
  <c r="G20" i="1"/>
  <c r="H20" i="1"/>
  <c r="I20" i="1"/>
  <c r="J20" i="1"/>
  <c r="P20" i="1"/>
  <c r="Q20" i="1"/>
  <c r="R20" i="1"/>
  <c r="S20" i="1"/>
  <c r="T20" i="1"/>
  <c r="U20" i="1"/>
  <c r="V20" i="1"/>
  <c r="C21" i="1"/>
  <c r="D21" i="1"/>
  <c r="E21" i="1"/>
  <c r="F21" i="1"/>
  <c r="G21" i="1"/>
  <c r="H21" i="1"/>
  <c r="I21" i="1"/>
  <c r="J21" i="1"/>
  <c r="P21" i="1"/>
  <c r="Q21" i="1"/>
  <c r="R21" i="1"/>
  <c r="S21" i="1"/>
  <c r="T21" i="1"/>
  <c r="U21" i="1"/>
  <c r="V21" i="1"/>
  <c r="C22" i="1"/>
  <c r="D22" i="1"/>
  <c r="E22" i="1"/>
  <c r="F22" i="1"/>
  <c r="G22" i="1"/>
  <c r="H22" i="1"/>
  <c r="I22" i="1"/>
  <c r="J22" i="1"/>
  <c r="P22" i="1"/>
  <c r="Q22" i="1"/>
  <c r="R22" i="1"/>
  <c r="S22" i="1"/>
  <c r="T22" i="1"/>
  <c r="U22" i="1"/>
  <c r="V22" i="1"/>
  <c r="C23" i="1"/>
  <c r="D23" i="1"/>
  <c r="E23" i="1"/>
  <c r="F23" i="1"/>
  <c r="G23" i="1"/>
  <c r="H23" i="1"/>
  <c r="I23" i="1"/>
  <c r="J23" i="1"/>
  <c r="P23" i="1"/>
  <c r="Q23" i="1"/>
  <c r="R23" i="1"/>
  <c r="S23" i="1"/>
  <c r="T23" i="1"/>
  <c r="U23" i="1"/>
  <c r="V23" i="1"/>
  <c r="C24" i="1"/>
  <c r="D24" i="1"/>
  <c r="E24" i="1"/>
  <c r="F24" i="1"/>
  <c r="G24" i="1"/>
  <c r="H24" i="1"/>
  <c r="I24" i="1"/>
  <c r="J24" i="1"/>
  <c r="P24" i="1"/>
  <c r="Q24" i="1"/>
  <c r="R24" i="1"/>
  <c r="S24" i="1"/>
  <c r="T24" i="1"/>
  <c r="U24" i="1"/>
  <c r="V24" i="1"/>
  <c r="C25" i="1"/>
  <c r="D25" i="1"/>
  <c r="E25" i="1"/>
  <c r="F25" i="1"/>
  <c r="G25" i="1"/>
  <c r="H25" i="1"/>
  <c r="I25" i="1"/>
  <c r="J25" i="1"/>
  <c r="P25" i="1"/>
  <c r="Q25" i="1"/>
  <c r="R25" i="1"/>
  <c r="S25" i="1"/>
  <c r="T25" i="1"/>
  <c r="U25" i="1"/>
  <c r="V25" i="1"/>
  <c r="C26" i="1"/>
  <c r="D26" i="1"/>
  <c r="E26" i="1"/>
  <c r="F26" i="1"/>
  <c r="G26" i="1"/>
  <c r="I26" i="1"/>
  <c r="J26" i="1"/>
  <c r="P26" i="1"/>
  <c r="Q26" i="1"/>
  <c r="R26" i="1"/>
  <c r="S26" i="1"/>
  <c r="T26" i="1"/>
  <c r="U26" i="1"/>
  <c r="V26" i="1"/>
  <c r="C27" i="1"/>
  <c r="D27" i="1"/>
  <c r="E27" i="1"/>
  <c r="F27" i="1"/>
  <c r="G27" i="1"/>
  <c r="H27" i="1"/>
  <c r="I27" i="1"/>
  <c r="J27" i="1"/>
  <c r="P27" i="1"/>
  <c r="Q27" i="1"/>
  <c r="R27" i="1"/>
  <c r="S27" i="1"/>
  <c r="T27" i="1"/>
  <c r="U27" i="1"/>
  <c r="V27" i="1"/>
  <c r="C28" i="1"/>
  <c r="D28" i="1"/>
  <c r="E28" i="1"/>
  <c r="F28" i="1"/>
  <c r="G28" i="1"/>
  <c r="H28" i="1"/>
  <c r="I28" i="1"/>
  <c r="J28" i="1"/>
  <c r="P28" i="1"/>
  <c r="Q28" i="1"/>
  <c r="R28" i="1"/>
  <c r="S28" i="1"/>
  <c r="T28" i="1"/>
  <c r="U28" i="1"/>
  <c r="V28" i="1"/>
  <c r="C29" i="1"/>
  <c r="D29" i="1"/>
  <c r="E29" i="1"/>
  <c r="F29" i="1"/>
  <c r="G29" i="1"/>
  <c r="H29" i="1"/>
  <c r="I29" i="1"/>
  <c r="J29" i="1"/>
  <c r="P29" i="1"/>
  <c r="Q29" i="1"/>
  <c r="R29" i="1"/>
  <c r="S29" i="1"/>
  <c r="T29" i="1"/>
  <c r="U29" i="1"/>
  <c r="V29" i="1"/>
  <c r="C30" i="1"/>
  <c r="D30" i="1"/>
  <c r="E30" i="1"/>
  <c r="F30" i="1"/>
  <c r="G30" i="1"/>
  <c r="H30" i="1"/>
  <c r="I30" i="1"/>
  <c r="J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P31" i="1"/>
  <c r="Q31" i="1"/>
  <c r="R31" i="1"/>
  <c r="S31" i="1"/>
  <c r="T31" i="1"/>
  <c r="U31" i="1"/>
  <c r="V31" i="1"/>
  <c r="C32" i="1"/>
  <c r="D32" i="1"/>
  <c r="E32" i="1"/>
  <c r="F32" i="1"/>
  <c r="G32" i="1"/>
  <c r="H32" i="1"/>
  <c r="I32" i="1"/>
  <c r="J32" i="1"/>
  <c r="P32" i="1"/>
  <c r="Q32" i="1"/>
  <c r="R32" i="1"/>
  <c r="S32" i="1"/>
  <c r="T32" i="1"/>
  <c r="U32" i="1"/>
  <c r="V32" i="1"/>
  <c r="C33" i="1"/>
  <c r="D33" i="1"/>
  <c r="E33" i="1"/>
  <c r="F33" i="1"/>
  <c r="G33" i="1"/>
  <c r="H33" i="1"/>
  <c r="I33" i="1"/>
  <c r="J33" i="1"/>
  <c r="P33" i="1"/>
  <c r="Q33" i="1"/>
  <c r="R33" i="1"/>
  <c r="S33" i="1"/>
  <c r="T33" i="1"/>
  <c r="U33" i="1"/>
  <c r="V33" i="1"/>
  <c r="C34" i="1"/>
  <c r="D34" i="1"/>
  <c r="E34" i="1"/>
  <c r="F34" i="1"/>
  <c r="G34" i="1"/>
  <c r="H34" i="1"/>
  <c r="I34" i="1"/>
  <c r="J34" i="1"/>
  <c r="P34" i="1"/>
  <c r="Q34" i="1"/>
  <c r="R34" i="1"/>
  <c r="S34" i="1"/>
  <c r="T34" i="1"/>
  <c r="U34" i="1"/>
  <c r="V34" i="1"/>
  <c r="C35" i="1"/>
  <c r="D35" i="1"/>
  <c r="E35" i="1"/>
  <c r="F35" i="1"/>
  <c r="G35" i="1"/>
  <c r="H35" i="1"/>
  <c r="I35" i="1"/>
  <c r="J35" i="1"/>
  <c r="O35" i="1"/>
  <c r="P35" i="1"/>
  <c r="Q35" i="1"/>
  <c r="R35" i="1"/>
  <c r="S35" i="1"/>
  <c r="T35" i="1"/>
  <c r="U35" i="1"/>
  <c r="V35" i="1"/>
  <c r="E41" i="1"/>
  <c r="E81" i="1" s="1"/>
  <c r="P81" i="1" s="1"/>
  <c r="D41" i="1"/>
  <c r="D61" i="1" s="1"/>
  <c r="E39" i="1"/>
  <c r="E59" i="1" s="1"/>
  <c r="D39" i="1"/>
  <c r="D59" i="1" s="1"/>
  <c r="D54" i="1"/>
  <c r="D74" i="1" s="1"/>
  <c r="D94" i="1" s="1"/>
  <c r="E54" i="1"/>
  <c r="E74" i="1" s="1"/>
  <c r="E94" i="1" s="1"/>
  <c r="E53" i="1"/>
  <c r="E73" i="1" s="1"/>
  <c r="E93" i="1" s="1"/>
  <c r="P93" i="1" s="1"/>
  <c r="D53" i="1"/>
  <c r="D73" i="1" s="1"/>
  <c r="D93" i="1" s="1"/>
  <c r="L93" i="1" s="1"/>
  <c r="A72" i="1"/>
  <c r="A71" i="1"/>
  <c r="A67" i="1"/>
  <c r="A68" i="1"/>
  <c r="A69" i="1"/>
  <c r="A70" i="1"/>
  <c r="E52" i="1"/>
  <c r="E72" i="1" s="1"/>
  <c r="E92" i="1" s="1"/>
  <c r="P92" i="1" s="1"/>
  <c r="D52" i="1"/>
  <c r="D72" i="1" s="1"/>
  <c r="D92" i="1" s="1"/>
  <c r="L92" i="1" s="1"/>
  <c r="E51" i="1"/>
  <c r="E71" i="1" s="1"/>
  <c r="D51" i="1"/>
  <c r="D71" i="1" s="1"/>
  <c r="E50" i="1"/>
  <c r="E70" i="1" s="1"/>
  <c r="D50" i="1"/>
  <c r="D70" i="1" s="1"/>
  <c r="E49" i="1"/>
  <c r="E69" i="1" s="1"/>
  <c r="D49" i="1"/>
  <c r="D69" i="1" s="1"/>
  <c r="E48" i="1"/>
  <c r="E68" i="1" s="1"/>
  <c r="D48" i="1"/>
  <c r="D68" i="1" s="1"/>
  <c r="E47" i="1"/>
  <c r="E87" i="1" s="1"/>
  <c r="P87" i="1" s="1"/>
  <c r="D47" i="1"/>
  <c r="D67" i="1" s="1"/>
  <c r="E46" i="1"/>
  <c r="E66" i="1" s="1"/>
  <c r="D46" i="1"/>
  <c r="D66" i="1" s="1"/>
  <c r="E45" i="1"/>
  <c r="E85" i="1" s="1"/>
  <c r="P85" i="1" s="1"/>
  <c r="D45" i="1"/>
  <c r="D65" i="1" s="1"/>
  <c r="E44" i="1"/>
  <c r="E64" i="1" s="1"/>
  <c r="D44" i="1"/>
  <c r="D64" i="1" s="1"/>
  <c r="E43" i="1"/>
  <c r="E83" i="1" s="1"/>
  <c r="P83" i="1" s="1"/>
  <c r="D43" i="1"/>
  <c r="D83" i="1" s="1"/>
  <c r="L83" i="1" s="1"/>
  <c r="E42" i="1"/>
  <c r="E82" i="1" s="1"/>
  <c r="P82" i="1" s="1"/>
  <c r="D42" i="1"/>
  <c r="D82" i="1" s="1"/>
  <c r="L82" i="1" s="1"/>
  <c r="E40" i="1"/>
  <c r="E80" i="1" s="1"/>
  <c r="P80" i="1" s="1"/>
  <c r="D40" i="1"/>
  <c r="D80" i="1" s="1"/>
  <c r="L80" i="1" s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E38" i="1"/>
  <c r="E78" i="1" s="1"/>
  <c r="P78" i="1" s="1"/>
  <c r="D38" i="1"/>
  <c r="D78" i="1" s="1"/>
  <c r="L78" i="1" s="1"/>
  <c r="A39" i="1"/>
  <c r="G76" i="1"/>
  <c r="V2" i="1"/>
  <c r="J2" i="1"/>
  <c r="U2" i="1"/>
  <c r="I2" i="1"/>
  <c r="T2" i="1"/>
  <c r="H2" i="1"/>
  <c r="S2" i="1"/>
  <c r="G2" i="1"/>
  <c r="R2" i="1"/>
  <c r="F2" i="1"/>
  <c r="Q2" i="1"/>
  <c r="E2" i="1"/>
  <c r="P2" i="1"/>
  <c r="D2" i="1"/>
  <c r="B40" i="1"/>
  <c r="C40" i="1"/>
  <c r="B41" i="1"/>
  <c r="C41" i="1"/>
  <c r="B42" i="1"/>
  <c r="C42" i="1"/>
  <c r="C39" i="1"/>
  <c r="B39" i="1"/>
  <c r="C2" i="1"/>
  <c r="AN24" i="1" l="1"/>
  <c r="AN15" i="1"/>
  <c r="AO25" i="1"/>
  <c r="AO24" i="1"/>
  <c r="AO21" i="1"/>
  <c r="AO2" i="1"/>
  <c r="AN12" i="1"/>
  <c r="AP3" i="1"/>
  <c r="AN22" i="1"/>
  <c r="AO20" i="1"/>
  <c r="AP19" i="1"/>
  <c r="AN16" i="1"/>
  <c r="AP13" i="1"/>
  <c r="AP20" i="1"/>
  <c r="AN27" i="1"/>
  <c r="AN11" i="1"/>
  <c r="AN8" i="1"/>
  <c r="AN5" i="1"/>
  <c r="AN3" i="1"/>
  <c r="AO7" i="1"/>
  <c r="AN29" i="1"/>
  <c r="AN30" i="1"/>
  <c r="AN31" i="1"/>
  <c r="AP31" i="1"/>
  <c r="AN28" i="1"/>
  <c r="AP25" i="1"/>
  <c r="AN10" i="1"/>
  <c r="AP7" i="1"/>
  <c r="AN4" i="1"/>
  <c r="AP26" i="1"/>
  <c r="AN23" i="1"/>
  <c r="AN20" i="1"/>
  <c r="AN17" i="1"/>
  <c r="AP14" i="1"/>
  <c r="AN21" i="1"/>
  <c r="AN2" i="1"/>
  <c r="AN18" i="1"/>
  <c r="AO12" i="1"/>
  <c r="AO9" i="1"/>
  <c r="AN6" i="1"/>
  <c r="AP2" i="1"/>
  <c r="AO26" i="1"/>
  <c r="AO8" i="1"/>
  <c r="AN14" i="1"/>
  <c r="AP8" i="1"/>
  <c r="AO22" i="1"/>
  <c r="AO13" i="1"/>
  <c r="AN9" i="1"/>
  <c r="AO31" i="1"/>
  <c r="AN19" i="1"/>
  <c r="AO10" i="1"/>
  <c r="AO19" i="1"/>
  <c r="AN7" i="1"/>
  <c r="AO14" i="1"/>
  <c r="AP28" i="1"/>
  <c r="AO27" i="1"/>
  <c r="AN26" i="1"/>
  <c r="AP16" i="1"/>
  <c r="AO15" i="1"/>
  <c r="AP4" i="1"/>
  <c r="AO3" i="1"/>
  <c r="AP27" i="1"/>
  <c r="AP15" i="1"/>
  <c r="AP29" i="1"/>
  <c r="AO28" i="1"/>
  <c r="AP17" i="1"/>
  <c r="AO16" i="1"/>
  <c r="AP5" i="1"/>
  <c r="AO4" i="1"/>
  <c r="AP30" i="1"/>
  <c r="AO29" i="1"/>
  <c r="AP18" i="1"/>
  <c r="AO17" i="1"/>
  <c r="AP6" i="1"/>
  <c r="AO5" i="1"/>
  <c r="AN13" i="1"/>
  <c r="AO30" i="1"/>
  <c r="AO18" i="1"/>
  <c r="AO6" i="1"/>
  <c r="AN25" i="1"/>
  <c r="AP21" i="1"/>
  <c r="AP9" i="1"/>
  <c r="AP22" i="1"/>
  <c r="AP10" i="1"/>
  <c r="AP24" i="1"/>
  <c r="AO23" i="1"/>
  <c r="AP12" i="1"/>
  <c r="AO11" i="1"/>
  <c r="AP23" i="1"/>
  <c r="AP11" i="1"/>
  <c r="L3" i="1"/>
  <c r="M3" i="1"/>
  <c r="Y32" i="1"/>
  <c r="Y20" i="1"/>
  <c r="M8" i="1"/>
  <c r="L21" i="1"/>
  <c r="K20" i="1"/>
  <c r="W29" i="1"/>
  <c r="W7" i="1"/>
  <c r="M33" i="1"/>
  <c r="K14" i="1"/>
  <c r="K5" i="1"/>
  <c r="K28" i="1"/>
  <c r="W20" i="1"/>
  <c r="Y14" i="1"/>
  <c r="W26" i="1"/>
  <c r="X31" i="1"/>
  <c r="L15" i="1"/>
  <c r="W8" i="1"/>
  <c r="W31" i="1"/>
  <c r="L27" i="1"/>
  <c r="W25" i="1"/>
  <c r="W22" i="1"/>
  <c r="W19" i="1"/>
  <c r="L33" i="1"/>
  <c r="W14" i="1"/>
  <c r="X32" i="1"/>
  <c r="L20" i="1"/>
  <c r="Y13" i="1"/>
  <c r="X20" i="1"/>
  <c r="K32" i="1"/>
  <c r="K23" i="1"/>
  <c r="W13" i="1"/>
  <c r="L9" i="1"/>
  <c r="L35" i="1"/>
  <c r="Y33" i="1"/>
  <c r="M26" i="1"/>
  <c r="W32" i="1"/>
  <c r="X23" i="1"/>
  <c r="M32" i="1"/>
  <c r="X30" i="1"/>
  <c r="K29" i="1"/>
  <c r="Y26" i="1"/>
  <c r="K26" i="1"/>
  <c r="X19" i="1"/>
  <c r="K11" i="1"/>
  <c r="Y8" i="1"/>
  <c r="K8" i="1"/>
  <c r="X5" i="1"/>
  <c r="W34" i="1"/>
  <c r="Y30" i="1"/>
  <c r="L29" i="1"/>
  <c r="Y27" i="1"/>
  <c r="X26" i="1"/>
  <c r="K25" i="1"/>
  <c r="W23" i="1"/>
  <c r="K22" i="1"/>
  <c r="W18" i="1"/>
  <c r="K18" i="1"/>
  <c r="W16" i="1"/>
  <c r="X12" i="1"/>
  <c r="M11" i="1"/>
  <c r="Y9" i="1"/>
  <c r="X8" i="1"/>
  <c r="K7" i="1"/>
  <c r="W5" i="1"/>
  <c r="K4" i="1"/>
  <c r="L8" i="1"/>
  <c r="K33" i="1"/>
  <c r="M27" i="1"/>
  <c r="M24" i="1"/>
  <c r="M20" i="1"/>
  <c r="K15" i="1"/>
  <c r="M9" i="1"/>
  <c r="M6" i="1"/>
  <c r="W35" i="1"/>
  <c r="L32" i="1"/>
  <c r="X29" i="1"/>
  <c r="L14" i="1"/>
  <c r="X11" i="1"/>
  <c r="L26" i="1"/>
  <c r="K35" i="1"/>
  <c r="X25" i="1"/>
  <c r="K17" i="1"/>
  <c r="Y7" i="1"/>
  <c r="K31" i="1"/>
  <c r="W24" i="1"/>
  <c r="K24" i="1"/>
  <c r="X18" i="1"/>
  <c r="M17" i="1"/>
  <c r="Y15" i="1"/>
  <c r="X14" i="1"/>
  <c r="K13" i="1"/>
  <c r="W11" i="1"/>
  <c r="K10" i="1"/>
  <c r="X7" i="1"/>
  <c r="W6" i="1"/>
  <c r="K6" i="1"/>
  <c r="W4" i="1"/>
  <c r="M30" i="1"/>
  <c r="K21" i="1"/>
  <c r="M15" i="1"/>
  <c r="M12" i="1"/>
  <c r="K3" i="1"/>
  <c r="X35" i="1"/>
  <c r="X17" i="1"/>
  <c r="K34" i="1"/>
  <c r="W30" i="1"/>
  <c r="K30" i="1"/>
  <c r="W28" i="1"/>
  <c r="X24" i="1"/>
  <c r="L23" i="1"/>
  <c r="Y21" i="1"/>
  <c r="K19" i="1"/>
  <c r="W17" i="1"/>
  <c r="K16" i="1"/>
  <c r="X13" i="1"/>
  <c r="W12" i="1"/>
  <c r="K12" i="1"/>
  <c r="W10" i="1"/>
  <c r="X6" i="1"/>
  <c r="M5" i="1"/>
  <c r="Y3" i="1"/>
  <c r="K27" i="1"/>
  <c r="M21" i="1"/>
  <c r="M18" i="1"/>
  <c r="M14" i="1"/>
  <c r="K9" i="1"/>
  <c r="M34" i="1"/>
  <c r="X33" i="1"/>
  <c r="M28" i="1"/>
  <c r="X27" i="1"/>
  <c r="M22" i="1"/>
  <c r="X21" i="1"/>
  <c r="M16" i="1"/>
  <c r="X15" i="1"/>
  <c r="M10" i="1"/>
  <c r="X9" i="1"/>
  <c r="M4" i="1"/>
  <c r="X3" i="1"/>
  <c r="Y34" i="1"/>
  <c r="L34" i="1"/>
  <c r="W33" i="1"/>
  <c r="Y28" i="1"/>
  <c r="L28" i="1"/>
  <c r="W27" i="1"/>
  <c r="Y22" i="1"/>
  <c r="L22" i="1"/>
  <c r="W21" i="1"/>
  <c r="Y16" i="1"/>
  <c r="L16" i="1"/>
  <c r="W15" i="1"/>
  <c r="Y10" i="1"/>
  <c r="L10" i="1"/>
  <c r="W9" i="1"/>
  <c r="Y4" i="1"/>
  <c r="L4" i="1"/>
  <c r="W3" i="1"/>
  <c r="M35" i="1"/>
  <c r="X34" i="1"/>
  <c r="M29" i="1"/>
  <c r="X28" i="1"/>
  <c r="M23" i="1"/>
  <c r="X22" i="1"/>
  <c r="X16" i="1"/>
  <c r="X10" i="1"/>
  <c r="X4" i="1"/>
  <c r="Y35" i="1"/>
  <c r="Y29" i="1"/>
  <c r="Y23" i="1"/>
  <c r="Y17" i="1"/>
  <c r="L17" i="1"/>
  <c r="Y11" i="1"/>
  <c r="L11" i="1"/>
  <c r="Y5" i="1"/>
  <c r="L5" i="1"/>
  <c r="L30" i="1"/>
  <c r="Y24" i="1"/>
  <c r="L24" i="1"/>
  <c r="Y18" i="1"/>
  <c r="L18" i="1"/>
  <c r="Y12" i="1"/>
  <c r="L12" i="1"/>
  <c r="Y6" i="1"/>
  <c r="L6" i="1"/>
  <c r="M31" i="1"/>
  <c r="M25" i="1"/>
  <c r="M19" i="1"/>
  <c r="M13" i="1"/>
  <c r="M7" i="1"/>
  <c r="Y31" i="1"/>
  <c r="L31" i="1"/>
  <c r="Y25" i="1"/>
  <c r="L25" i="1"/>
  <c r="Y19" i="1"/>
  <c r="L19" i="1"/>
  <c r="L13" i="1"/>
  <c r="L7" i="1"/>
  <c r="E79" i="1"/>
  <c r="P79" i="1" s="1"/>
  <c r="E67" i="1"/>
  <c r="D63" i="1"/>
  <c r="D86" i="1"/>
  <c r="L86" i="1" s="1"/>
  <c r="E61" i="1"/>
  <c r="E60" i="1"/>
  <c r="D60" i="1"/>
  <c r="E65" i="1"/>
  <c r="E63" i="1"/>
  <c r="D58" i="1"/>
  <c r="E58" i="1"/>
  <c r="E62" i="1"/>
  <c r="D62" i="1"/>
  <c r="D89" i="1"/>
  <c r="L89" i="1" s="1"/>
  <c r="E91" i="1"/>
  <c r="P91" i="1" s="1"/>
  <c r="E90" i="1"/>
  <c r="P90" i="1" s="1"/>
  <c r="D90" i="1"/>
  <c r="L90" i="1" s="1"/>
  <c r="D91" i="1"/>
  <c r="L91" i="1" s="1"/>
  <c r="E89" i="1"/>
  <c r="P89" i="1" s="1"/>
  <c r="E88" i="1"/>
  <c r="P88" i="1" s="1"/>
  <c r="D88" i="1"/>
  <c r="L88" i="1" s="1"/>
  <c r="D87" i="1"/>
  <c r="L87" i="1" s="1"/>
  <c r="E86" i="1"/>
  <c r="P86" i="1" s="1"/>
  <c r="E84" i="1"/>
  <c r="D81" i="1"/>
  <c r="D84" i="1"/>
  <c r="L84" i="1" s="1"/>
  <c r="D85" i="1"/>
  <c r="L85" i="1" s="1"/>
  <c r="D79" i="1"/>
  <c r="L79" i="1" s="1"/>
  <c r="Y2" i="1"/>
  <c r="L2" i="1"/>
  <c r="X2" i="1"/>
  <c r="M2" i="1"/>
  <c r="F40" i="1" l="1"/>
  <c r="L53" i="1"/>
  <c r="M54" i="1"/>
  <c r="G54" i="1"/>
  <c r="M74" i="1"/>
  <c r="M73" i="1"/>
  <c r="G53" i="1"/>
  <c r="M53" i="1"/>
  <c r="L73" i="1"/>
  <c r="L54" i="1"/>
  <c r="F54" i="1"/>
  <c r="L74" i="1"/>
  <c r="F53" i="1"/>
  <c r="M71" i="1"/>
  <c r="L72" i="1"/>
  <c r="L52" i="1"/>
  <c r="F52" i="1"/>
  <c r="M72" i="1"/>
  <c r="M52" i="1"/>
  <c r="G52" i="1"/>
  <c r="L71" i="1"/>
  <c r="L81" i="1"/>
  <c r="P84" i="1"/>
  <c r="F46" i="1"/>
  <c r="F50" i="1"/>
  <c r="L70" i="1"/>
  <c r="L50" i="1"/>
  <c r="M50" i="1"/>
  <c r="G50" i="1"/>
  <c r="M70" i="1"/>
  <c r="F51" i="1"/>
  <c r="L51" i="1"/>
  <c r="G51" i="1"/>
  <c r="M51" i="1"/>
  <c r="AB28" i="1"/>
  <c r="AA28" i="1"/>
  <c r="AA26" i="1"/>
  <c r="AB26" i="1"/>
  <c r="M69" i="1"/>
  <c r="M49" i="1"/>
  <c r="G49" i="1"/>
  <c r="L69" i="1"/>
  <c r="L49" i="1"/>
  <c r="F49" i="1"/>
  <c r="AA24" i="1"/>
  <c r="AB24" i="1"/>
  <c r="M67" i="1"/>
  <c r="M68" i="1"/>
  <c r="L66" i="1"/>
  <c r="L65" i="1"/>
  <c r="L67" i="1"/>
  <c r="M66" i="1"/>
  <c r="L68" i="1"/>
  <c r="L46" i="1"/>
  <c r="F47" i="1"/>
  <c r="L47" i="1"/>
  <c r="G46" i="1"/>
  <c r="M46" i="1"/>
  <c r="F48" i="1"/>
  <c r="L48" i="1"/>
  <c r="G47" i="1"/>
  <c r="M47" i="1"/>
  <c r="G48" i="1"/>
  <c r="M48" i="1"/>
  <c r="AA22" i="1"/>
  <c r="AB22" i="1"/>
  <c r="AA18" i="1"/>
  <c r="AB18" i="1"/>
  <c r="AA20" i="1"/>
  <c r="AB20" i="1"/>
  <c r="AB8" i="1"/>
  <c r="AA16" i="1"/>
  <c r="AA6" i="1"/>
  <c r="AB16" i="1"/>
  <c r="AA4" i="1"/>
  <c r="AB4" i="1"/>
  <c r="AB6" i="1"/>
  <c r="AA8" i="1"/>
  <c r="AA14" i="1"/>
  <c r="AA10" i="1"/>
  <c r="AB2" i="1"/>
  <c r="AA2" i="1"/>
  <c r="AB10" i="1"/>
  <c r="AB14" i="1"/>
  <c r="AB12" i="1"/>
  <c r="AA12" i="1"/>
  <c r="M65" i="1"/>
  <c r="L45" i="1"/>
  <c r="M45" i="1"/>
  <c r="L44" i="1"/>
  <c r="M64" i="1"/>
  <c r="L64" i="1"/>
  <c r="M44" i="1"/>
  <c r="F44" i="1"/>
  <c r="G44" i="1"/>
  <c r="F45" i="1"/>
  <c r="G45" i="1"/>
  <c r="K2" i="1"/>
  <c r="W2" i="1"/>
  <c r="N73" i="1" l="1"/>
  <c r="P53" i="1"/>
  <c r="I54" i="1"/>
  <c r="N53" i="1"/>
  <c r="F73" i="1"/>
  <c r="F93" i="1"/>
  <c r="G94" i="1"/>
  <c r="O54" i="1"/>
  <c r="G74" i="1"/>
  <c r="O53" i="1"/>
  <c r="G93" i="1"/>
  <c r="G73" i="1"/>
  <c r="H53" i="1"/>
  <c r="J53" i="1"/>
  <c r="I53" i="1"/>
  <c r="N74" i="1"/>
  <c r="P74" i="1"/>
  <c r="J54" i="1"/>
  <c r="H54" i="1"/>
  <c r="F94" i="1"/>
  <c r="F74" i="1"/>
  <c r="N54" i="1"/>
  <c r="P54" i="1"/>
  <c r="P73" i="1"/>
  <c r="O73" i="1"/>
  <c r="O74" i="1"/>
  <c r="J52" i="1"/>
  <c r="AH92" i="1" s="1"/>
  <c r="I52" i="1"/>
  <c r="G92" i="1"/>
  <c r="O52" i="1"/>
  <c r="G72" i="1"/>
  <c r="O72" i="1"/>
  <c r="H52" i="1"/>
  <c r="F92" i="1"/>
  <c r="P52" i="1"/>
  <c r="AI92" i="1" s="1"/>
  <c r="N52" i="1"/>
  <c r="F72" i="1"/>
  <c r="P72" i="1"/>
  <c r="AJ92" i="1" s="1"/>
  <c r="N72" i="1"/>
  <c r="O71" i="1"/>
  <c r="O51" i="1"/>
  <c r="I51" i="1"/>
  <c r="I45" i="1"/>
  <c r="O67" i="1"/>
  <c r="O50" i="1"/>
  <c r="I47" i="1"/>
  <c r="O44" i="1"/>
  <c r="O69" i="1"/>
  <c r="O70" i="1"/>
  <c r="O65" i="1"/>
  <c r="O68" i="1"/>
  <c r="I50" i="1"/>
  <c r="O66" i="1"/>
  <c r="O64" i="1"/>
  <c r="O46" i="1"/>
  <c r="I46" i="1"/>
  <c r="I49" i="1"/>
  <c r="O45" i="1"/>
  <c r="O49" i="1"/>
  <c r="O48" i="1"/>
  <c r="I48" i="1"/>
  <c r="I44" i="1"/>
  <c r="O47" i="1"/>
  <c r="N71" i="1"/>
  <c r="F91" i="1"/>
  <c r="F90" i="1"/>
  <c r="G90" i="1"/>
  <c r="G71" i="1"/>
  <c r="G91" i="1"/>
  <c r="J50" i="1"/>
  <c r="AH90" i="1" s="1"/>
  <c r="N51" i="1"/>
  <c r="F71" i="1"/>
  <c r="P51" i="1"/>
  <c r="AI91" i="1" s="1"/>
  <c r="P71" i="1"/>
  <c r="AJ91" i="1" s="1"/>
  <c r="J51" i="1"/>
  <c r="AH91" i="1" s="1"/>
  <c r="H51" i="1"/>
  <c r="H50" i="1"/>
  <c r="G70" i="1"/>
  <c r="N50" i="1"/>
  <c r="F70" i="1"/>
  <c r="P50" i="1"/>
  <c r="AI90" i="1" s="1"/>
  <c r="N70" i="1"/>
  <c r="P70" i="1"/>
  <c r="AJ90" i="1" s="1"/>
  <c r="F89" i="1"/>
  <c r="G69" i="1"/>
  <c r="G89" i="1"/>
  <c r="N49" i="1"/>
  <c r="P49" i="1"/>
  <c r="AI89" i="1" s="1"/>
  <c r="J49" i="1"/>
  <c r="AH89" i="1" s="1"/>
  <c r="H49" i="1"/>
  <c r="F69" i="1"/>
  <c r="P69" i="1"/>
  <c r="AJ89" i="1" s="1"/>
  <c r="N69" i="1"/>
  <c r="J47" i="1"/>
  <c r="AH87" i="1" s="1"/>
  <c r="F85" i="1"/>
  <c r="G66" i="1"/>
  <c r="G88" i="1"/>
  <c r="G65" i="1"/>
  <c r="G85" i="1"/>
  <c r="F65" i="1"/>
  <c r="F86" i="1"/>
  <c r="F66" i="1"/>
  <c r="P66" i="1"/>
  <c r="AJ86" i="1" s="1"/>
  <c r="N66" i="1"/>
  <c r="N46" i="1"/>
  <c r="G86" i="1"/>
  <c r="F84" i="1"/>
  <c r="F64" i="1"/>
  <c r="G87" i="1"/>
  <c r="G67" i="1"/>
  <c r="F87" i="1"/>
  <c r="F67" i="1"/>
  <c r="P68" i="1"/>
  <c r="AJ88" i="1" s="1"/>
  <c r="N68" i="1"/>
  <c r="G64" i="1"/>
  <c r="G84" i="1"/>
  <c r="F88" i="1"/>
  <c r="F68" i="1"/>
  <c r="G68" i="1"/>
  <c r="P67" i="1"/>
  <c r="AJ87" i="1" s="1"/>
  <c r="N67" i="1"/>
  <c r="P46" i="1"/>
  <c r="AI86" i="1" s="1"/>
  <c r="P48" i="1"/>
  <c r="AI88" i="1" s="1"/>
  <c r="N48" i="1"/>
  <c r="J48" i="1"/>
  <c r="AH88" i="1" s="1"/>
  <c r="H48" i="1"/>
  <c r="P47" i="1"/>
  <c r="AI87" i="1" s="1"/>
  <c r="N47" i="1"/>
  <c r="H47" i="1"/>
  <c r="H46" i="1"/>
  <c r="P64" i="1"/>
  <c r="AJ84" i="1" s="1"/>
  <c r="N64" i="1"/>
  <c r="N65" i="1"/>
  <c r="P65" i="1"/>
  <c r="AJ85" i="1" s="1"/>
  <c r="P45" i="1"/>
  <c r="AI85" i="1" s="1"/>
  <c r="N45" i="1"/>
  <c r="N44" i="1"/>
  <c r="P44" i="1"/>
  <c r="AI84" i="1" s="1"/>
  <c r="M38" i="1"/>
  <c r="M58" i="1"/>
  <c r="L63" i="1"/>
  <c r="L43" i="1"/>
  <c r="M61" i="1"/>
  <c r="M41" i="1"/>
  <c r="F39" i="1"/>
  <c r="L39" i="1"/>
  <c r="L59" i="1"/>
  <c r="L38" i="1"/>
  <c r="L58" i="1"/>
  <c r="M43" i="1"/>
  <c r="M63" i="1"/>
  <c r="M62" i="1"/>
  <c r="M42" i="1"/>
  <c r="L42" i="1"/>
  <c r="L62" i="1"/>
  <c r="L61" i="1"/>
  <c r="L41" i="1"/>
  <c r="M60" i="1"/>
  <c r="M40" i="1"/>
  <c r="L40" i="1"/>
  <c r="L60" i="1"/>
  <c r="M59" i="1"/>
  <c r="M39" i="1"/>
  <c r="J45" i="1"/>
  <c r="AH85" i="1" s="1"/>
  <c r="H45" i="1"/>
  <c r="J44" i="1"/>
  <c r="AH84" i="1" s="1"/>
  <c r="J46" i="1"/>
  <c r="AH86" i="1" s="1"/>
  <c r="F38" i="1"/>
  <c r="H44" i="1"/>
  <c r="G41" i="1"/>
  <c r="F43" i="1"/>
  <c r="G43" i="1"/>
  <c r="G40" i="1"/>
  <c r="F41" i="1"/>
  <c r="G39" i="1"/>
  <c r="F42" i="1"/>
  <c r="G38" i="1"/>
  <c r="G42" i="1"/>
  <c r="I93" i="1" l="1"/>
  <c r="H73" i="1"/>
  <c r="I73" i="1"/>
  <c r="H93" i="1"/>
  <c r="J93" i="1"/>
  <c r="I74" i="1"/>
  <c r="J73" i="1"/>
  <c r="AF93" i="1" s="1"/>
  <c r="J74" i="1"/>
  <c r="H74" i="1"/>
  <c r="H94" i="1"/>
  <c r="J94" i="1"/>
  <c r="I94" i="1"/>
  <c r="J72" i="1"/>
  <c r="H72" i="1"/>
  <c r="H92" i="1"/>
  <c r="J92" i="1"/>
  <c r="I72" i="1"/>
  <c r="I92" i="1"/>
  <c r="I71" i="1"/>
  <c r="I91" i="1"/>
  <c r="O58" i="1"/>
  <c r="I90" i="1"/>
  <c r="I66" i="1"/>
  <c r="O60" i="1"/>
  <c r="I86" i="1"/>
  <c r="I69" i="1"/>
  <c r="I41" i="1"/>
  <c r="I42" i="1"/>
  <c r="I88" i="1"/>
  <c r="I84" i="1"/>
  <c r="O40" i="1"/>
  <c r="I89" i="1"/>
  <c r="I64" i="1"/>
  <c r="O42" i="1"/>
  <c r="O61" i="1"/>
  <c r="I38" i="1"/>
  <c r="I39" i="1"/>
  <c r="O39" i="1"/>
  <c r="O41" i="1"/>
  <c r="O62" i="1"/>
  <c r="O38" i="1"/>
  <c r="O59" i="1"/>
  <c r="I67" i="1"/>
  <c r="I70" i="1"/>
  <c r="O63" i="1"/>
  <c r="I85" i="1"/>
  <c r="I40" i="1"/>
  <c r="O43" i="1"/>
  <c r="I65" i="1"/>
  <c r="I43" i="1"/>
  <c r="I68" i="1"/>
  <c r="I87" i="1"/>
  <c r="H90" i="1"/>
  <c r="J90" i="1"/>
  <c r="J70" i="1"/>
  <c r="H91" i="1"/>
  <c r="J91" i="1"/>
  <c r="H70" i="1"/>
  <c r="H71" i="1"/>
  <c r="J71" i="1"/>
  <c r="H89" i="1"/>
  <c r="J89" i="1"/>
  <c r="H69" i="1"/>
  <c r="J69" i="1"/>
  <c r="J66" i="1"/>
  <c r="J88" i="1"/>
  <c r="H85" i="1"/>
  <c r="J86" i="1"/>
  <c r="J85" i="1"/>
  <c r="H87" i="1"/>
  <c r="J87" i="1"/>
  <c r="H84" i="1"/>
  <c r="J84" i="1"/>
  <c r="H67" i="1"/>
  <c r="J67" i="1"/>
  <c r="H68" i="1"/>
  <c r="J68" i="1"/>
  <c r="H64" i="1"/>
  <c r="H88" i="1"/>
  <c r="F83" i="1"/>
  <c r="F63" i="1"/>
  <c r="H66" i="1"/>
  <c r="H86" i="1"/>
  <c r="G83" i="1"/>
  <c r="G63" i="1"/>
  <c r="J64" i="1"/>
  <c r="G80" i="1"/>
  <c r="G60" i="1"/>
  <c r="F80" i="1"/>
  <c r="F60" i="1"/>
  <c r="F61" i="1"/>
  <c r="F81" i="1"/>
  <c r="F79" i="1"/>
  <c r="F59" i="1"/>
  <c r="F58" i="1"/>
  <c r="F78" i="1"/>
  <c r="G61" i="1"/>
  <c r="G81" i="1"/>
  <c r="F62" i="1"/>
  <c r="F82" i="1"/>
  <c r="G58" i="1"/>
  <c r="G78" i="1"/>
  <c r="G62" i="1"/>
  <c r="G82" i="1"/>
  <c r="G79" i="1"/>
  <c r="G59" i="1"/>
  <c r="H65" i="1"/>
  <c r="N59" i="1"/>
  <c r="P59" i="1"/>
  <c r="AJ79" i="1" s="1"/>
  <c r="N62" i="1"/>
  <c r="P62" i="1"/>
  <c r="AJ82" i="1" s="1"/>
  <c r="P63" i="1"/>
  <c r="AJ83" i="1" s="1"/>
  <c r="N63" i="1"/>
  <c r="P61" i="1"/>
  <c r="AJ81" i="1" s="1"/>
  <c r="N61" i="1"/>
  <c r="N60" i="1"/>
  <c r="P60" i="1"/>
  <c r="AJ80" i="1" s="1"/>
  <c r="N58" i="1"/>
  <c r="P58" i="1"/>
  <c r="AJ78" i="1" s="1"/>
  <c r="J65" i="1"/>
  <c r="P40" i="1"/>
  <c r="AI80" i="1" s="1"/>
  <c r="N40" i="1"/>
  <c r="P39" i="1"/>
  <c r="AI79" i="1" s="1"/>
  <c r="N39" i="1"/>
  <c r="P43" i="1"/>
  <c r="AI83" i="1" s="1"/>
  <c r="P38" i="1"/>
  <c r="AI78" i="1" s="1"/>
  <c r="N43" i="1"/>
  <c r="N41" i="1"/>
  <c r="P41" i="1"/>
  <c r="AI81" i="1" s="1"/>
  <c r="N38" i="1"/>
  <c r="P42" i="1"/>
  <c r="AI82" i="1" s="1"/>
  <c r="N42" i="1"/>
  <c r="J41" i="1"/>
  <c r="AH81" i="1" s="1"/>
  <c r="J39" i="1"/>
  <c r="AH79" i="1" s="1"/>
  <c r="J38" i="1"/>
  <c r="AH78" i="1" s="1"/>
  <c r="J43" i="1"/>
  <c r="AH83" i="1" s="1"/>
  <c r="J42" i="1"/>
  <c r="AH82" i="1" s="1"/>
  <c r="J40" i="1"/>
  <c r="AH80" i="1" s="1"/>
  <c r="H41" i="1"/>
  <c r="H42" i="1"/>
  <c r="H39" i="1"/>
  <c r="H43" i="1"/>
  <c r="H40" i="1"/>
  <c r="H38" i="1"/>
  <c r="V93" i="1" l="1"/>
  <c r="W93" i="1" s="1"/>
  <c r="X93" i="1" s="1"/>
  <c r="AG93" i="1"/>
  <c r="AK93" i="1" s="1"/>
  <c r="AO93" i="1"/>
  <c r="AM93" i="1"/>
  <c r="V91" i="1"/>
  <c r="V87" i="1"/>
  <c r="V88" i="1"/>
  <c r="V89" i="1"/>
  <c r="V85" i="1"/>
  <c r="V92" i="1"/>
  <c r="V90" i="1"/>
  <c r="V86" i="1"/>
  <c r="V84" i="1"/>
  <c r="AF90" i="1"/>
  <c r="AF92" i="1"/>
  <c r="AF89" i="1"/>
  <c r="AF88" i="1"/>
  <c r="AF85" i="1"/>
  <c r="AF86" i="1"/>
  <c r="AF91" i="1"/>
  <c r="AF87" i="1"/>
  <c r="AF84" i="1"/>
  <c r="I59" i="1"/>
  <c r="I79" i="1"/>
  <c r="I63" i="1"/>
  <c r="I78" i="1"/>
  <c r="I61" i="1"/>
  <c r="I81" i="1"/>
  <c r="I83" i="1"/>
  <c r="I58" i="1"/>
  <c r="I60" i="1"/>
  <c r="I80" i="1"/>
  <c r="I82" i="1"/>
  <c r="I62" i="1"/>
  <c r="J80" i="1"/>
  <c r="J81" i="1"/>
  <c r="J83" i="1"/>
  <c r="J78" i="1"/>
  <c r="J82" i="1"/>
  <c r="J79" i="1"/>
  <c r="J63" i="1"/>
  <c r="H83" i="1"/>
  <c r="H63" i="1"/>
  <c r="J61" i="1"/>
  <c r="H81" i="1"/>
  <c r="J60" i="1"/>
  <c r="J58" i="1"/>
  <c r="H78" i="1"/>
  <c r="H79" i="1"/>
  <c r="H82" i="1"/>
  <c r="J59" i="1"/>
  <c r="J62" i="1"/>
  <c r="H80" i="1"/>
  <c r="H61" i="1"/>
  <c r="H59" i="1"/>
  <c r="H60" i="1"/>
  <c r="H58" i="1"/>
  <c r="H62" i="1"/>
  <c r="Z93" i="1" l="1"/>
  <c r="AB93" i="1"/>
  <c r="AP93" i="1"/>
  <c r="AO92" i="1"/>
  <c r="AM92" i="1"/>
  <c r="Z90" i="1"/>
  <c r="AB90" i="1"/>
  <c r="Z92" i="1"/>
  <c r="AB92" i="1"/>
  <c r="Z91" i="1"/>
  <c r="AB91" i="1"/>
  <c r="AM90" i="1"/>
  <c r="AO90" i="1"/>
  <c r="AO91" i="1"/>
  <c r="AM91" i="1"/>
  <c r="AO89" i="1"/>
  <c r="AM89" i="1"/>
  <c r="AO85" i="1"/>
  <c r="AM85" i="1"/>
  <c r="AO88" i="1"/>
  <c r="AM88" i="1"/>
  <c r="AO86" i="1"/>
  <c r="AM86" i="1"/>
  <c r="AB86" i="1"/>
  <c r="Z86" i="1"/>
  <c r="AB84" i="1"/>
  <c r="Z84" i="1"/>
  <c r="AM84" i="1"/>
  <c r="AO84" i="1"/>
  <c r="AB85" i="1"/>
  <c r="Z85" i="1"/>
  <c r="AO87" i="1"/>
  <c r="AM87" i="1"/>
  <c r="Z89" i="1"/>
  <c r="AB89" i="1"/>
  <c r="AB87" i="1"/>
  <c r="Z87" i="1"/>
  <c r="AB88" i="1"/>
  <c r="Z88" i="1"/>
  <c r="W91" i="1"/>
  <c r="X91" i="1" s="1"/>
  <c r="W88" i="1"/>
  <c r="X88" i="1" s="1"/>
  <c r="V83" i="1"/>
  <c r="V80" i="1"/>
  <c r="W85" i="1"/>
  <c r="X85" i="1" s="1"/>
  <c r="W92" i="1"/>
  <c r="X92" i="1" s="1"/>
  <c r="W84" i="1"/>
  <c r="X84" i="1" s="1"/>
  <c r="W86" i="1"/>
  <c r="X86" i="1" s="1"/>
  <c r="V79" i="1"/>
  <c r="V81" i="1"/>
  <c r="V78" i="1"/>
  <c r="V82" i="1"/>
  <c r="W87" i="1"/>
  <c r="X87" i="1" s="1"/>
  <c r="AG90" i="1"/>
  <c r="AK90" i="1" s="1"/>
  <c r="AG92" i="1"/>
  <c r="AK92" i="1" s="1"/>
  <c r="AG88" i="1"/>
  <c r="AK88" i="1" s="1"/>
  <c r="AG89" i="1"/>
  <c r="AK89" i="1" s="1"/>
  <c r="AG91" i="1"/>
  <c r="AK91" i="1" s="1"/>
  <c r="AF82" i="1"/>
  <c r="AG86" i="1"/>
  <c r="AK86" i="1" s="1"/>
  <c r="AG85" i="1"/>
  <c r="AK85" i="1" s="1"/>
  <c r="AG87" i="1"/>
  <c r="AK87" i="1" s="1"/>
  <c r="AF79" i="1"/>
  <c r="AF81" i="1"/>
  <c r="AF78" i="1"/>
  <c r="AG84" i="1"/>
  <c r="AK84" i="1" s="1"/>
  <c r="AF80" i="1"/>
  <c r="AF83" i="1"/>
  <c r="W90" i="1"/>
  <c r="X90" i="1" s="1"/>
  <c r="W89" i="1"/>
  <c r="X89" i="1" s="1"/>
  <c r="AC93" i="1" l="1"/>
  <c r="AC90" i="1"/>
  <c r="AC86" i="1"/>
  <c r="AC85" i="1"/>
  <c r="AC89" i="1"/>
  <c r="AC84" i="1"/>
  <c r="AC92" i="1"/>
  <c r="AC88" i="1"/>
  <c r="AC87" i="1"/>
  <c r="AC91" i="1"/>
  <c r="AP92" i="1"/>
  <c r="AP91" i="1"/>
  <c r="AP90" i="1"/>
  <c r="AP88" i="1"/>
  <c r="AP86" i="1"/>
  <c r="AP87" i="1"/>
  <c r="AP89" i="1"/>
  <c r="AP84" i="1"/>
  <c r="AO80" i="1"/>
  <c r="AM80" i="1"/>
  <c r="AO79" i="1"/>
  <c r="AM79" i="1"/>
  <c r="AB82" i="1"/>
  <c r="Z82" i="1"/>
  <c r="AB81" i="1"/>
  <c r="Z81" i="1"/>
  <c r="Z79" i="1"/>
  <c r="AB79" i="1"/>
  <c r="AO82" i="1"/>
  <c r="AM82" i="1"/>
  <c r="AP85" i="1"/>
  <c r="AB78" i="1"/>
  <c r="Z78" i="1"/>
  <c r="AM83" i="1"/>
  <c r="AO83" i="1"/>
  <c r="AB80" i="1"/>
  <c r="Z80" i="1"/>
  <c r="AB83" i="1"/>
  <c r="Z83" i="1"/>
  <c r="AO78" i="1"/>
  <c r="AM78" i="1"/>
  <c r="AO81" i="1"/>
  <c r="AM81" i="1"/>
  <c r="W83" i="1"/>
  <c r="X83" i="1" s="1"/>
  <c r="W82" i="1"/>
  <c r="X82" i="1" s="1"/>
  <c r="W81" i="1"/>
  <c r="X81" i="1" s="1"/>
  <c r="W78" i="1"/>
  <c r="X78" i="1" s="1"/>
  <c r="AG82" i="1"/>
  <c r="AK82" i="1" s="1"/>
  <c r="W79" i="1"/>
  <c r="X79" i="1" s="1"/>
  <c r="AG81" i="1"/>
  <c r="AK81" i="1" s="1"/>
  <c r="AG79" i="1"/>
  <c r="AK79" i="1" s="1"/>
  <c r="AG78" i="1"/>
  <c r="AK78" i="1" s="1"/>
  <c r="AG80" i="1"/>
  <c r="AK80" i="1" s="1"/>
  <c r="AG83" i="1"/>
  <c r="AK83" i="1" s="1"/>
  <c r="W80" i="1"/>
  <c r="X80" i="1" s="1"/>
  <c r="AC78" i="1" l="1"/>
  <c r="AC81" i="1"/>
  <c r="AC79" i="1"/>
  <c r="AC83" i="1"/>
  <c r="AC82" i="1"/>
  <c r="AC80" i="1"/>
  <c r="AP79" i="1"/>
  <c r="AP81" i="1"/>
  <c r="AP82" i="1"/>
  <c r="AP83" i="1"/>
  <c r="AP80" i="1"/>
  <c r="AP78" i="1"/>
</calcChain>
</file>

<file path=xl/sharedStrings.xml><?xml version="1.0" encoding="utf-8"?>
<sst xmlns="http://schemas.openxmlformats.org/spreadsheetml/2006/main" count="678" uniqueCount="240">
  <si>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</si>
  <si>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</si>
  <si>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</si>
  <si>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</si>
  <si>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</si>
  <si>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</si>
  <si>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</si>
  <si>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</si>
  <si>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</si>
  <si>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</si>
  <si>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</si>
  <si>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</si>
  <si>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</si>
  <si>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</si>
  <si>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</si>
  <si>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</si>
  <si>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</si>
  <si>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</si>
  <si>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</si>
  <si>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</si>
  <si>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</si>
  <si>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</si>
  <si>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</si>
  <si>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</si>
  <si>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</si>
  <si>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</si>
  <si>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</si>
  <si>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</si>
  <si>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</si>
  <si>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</si>
  <si>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</si>
  <si>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</si>
  <si>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</si>
  <si>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</si>
  <si>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</si>
  <si>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</si>
  <si>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</si>
  <si>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MAX</t>
  </si>
  <si>
    <t>AVERAGE</t>
  </si>
  <si>
    <t>MAX SPREAD Home</t>
  </si>
  <si>
    <t>MAX SPREAD Away</t>
  </si>
  <si>
    <t>Filtered</t>
  </si>
  <si>
    <t>Biggest Away Difference</t>
  </si>
  <si>
    <t>Smallest Away Difference</t>
  </si>
  <si>
    <t>Total Poiints</t>
  </si>
  <si>
    <t>Take</t>
  </si>
  <si>
    <t>% Over/under</t>
  </si>
  <si>
    <t>Away Team</t>
  </si>
  <si>
    <t>Home Team</t>
  </si>
  <si>
    <t>Team</t>
  </si>
  <si>
    <t>R</t>
  </si>
  <si>
    <t>opponent_R</t>
  </si>
  <si>
    <t>Money Line Away</t>
  </si>
  <si>
    <t>Money Line Home</t>
  </si>
  <si>
    <t>Winning Team</t>
  </si>
  <si>
    <t>% of Winning based on Different Metrics</t>
  </si>
  <si>
    <t>Starter</t>
  </si>
  <si>
    <t>K</t>
  </si>
  <si>
    <t>Under</t>
  </si>
  <si>
    <t>Over</t>
  </si>
  <si>
    <t>Final Stars</t>
  </si>
  <si>
    <t>Strikeouts</t>
  </si>
  <si>
    <t>min</t>
  </si>
  <si>
    <t>TB</t>
  </si>
  <si>
    <t>SF</t>
  </si>
  <si>
    <t>Home/Away</t>
  </si>
  <si>
    <t>PA</t>
  </si>
  <si>
    <t>AB</t>
  </si>
  <si>
    <t>H</t>
  </si>
  <si>
    <t>1B</t>
  </si>
  <si>
    <t>2B</t>
  </si>
  <si>
    <t>3B</t>
  </si>
  <si>
    <t>HR</t>
  </si>
  <si>
    <t>RBI</t>
  </si>
  <si>
    <t>SB</t>
  </si>
  <si>
    <t>CS</t>
  </si>
  <si>
    <t>SO</t>
  </si>
  <si>
    <t>BA</t>
  </si>
  <si>
    <t>OBP</t>
  </si>
  <si>
    <t>SLG</t>
  </si>
  <si>
    <t>OPS</t>
  </si>
  <si>
    <t>GIDP</t>
  </si>
  <si>
    <t>HBP</t>
  </si>
  <si>
    <t>SH</t>
  </si>
  <si>
    <t>IBB</t>
  </si>
  <si>
    <t>opponent_PA</t>
  </si>
  <si>
    <t>opponent_AB</t>
  </si>
  <si>
    <t>opponent_H</t>
  </si>
  <si>
    <t>opponent_1B</t>
  </si>
  <si>
    <t>opponent_2B</t>
  </si>
  <si>
    <t>opponent_3B</t>
  </si>
  <si>
    <t>opponent_HR</t>
  </si>
  <si>
    <t>opponent_RBI</t>
  </si>
  <si>
    <t>opponent_SB</t>
  </si>
  <si>
    <t>opponent_CS</t>
  </si>
  <si>
    <t>opponent_BB</t>
  </si>
  <si>
    <t>opponent_SO</t>
  </si>
  <si>
    <t>opponent_BA</t>
  </si>
  <si>
    <t>opponent_OBP</t>
  </si>
  <si>
    <t>opponent_SLG</t>
  </si>
  <si>
    <t>opponent_OPS</t>
  </si>
  <si>
    <t>opponent_TB</t>
  </si>
  <si>
    <t>opponent_GIDP</t>
  </si>
  <si>
    <t>opponent_HBP</t>
  </si>
  <si>
    <t>opponent_SH</t>
  </si>
  <si>
    <t>opponent_SF</t>
  </si>
  <si>
    <t>opponent_IBB</t>
  </si>
  <si>
    <t>Opp</t>
  </si>
  <si>
    <t>BB_x</t>
  </si>
  <si>
    <t>IP</t>
  </si>
  <si>
    <t>ER</t>
  </si>
  <si>
    <t>UER</t>
  </si>
  <si>
    <t>HR_Given</t>
  </si>
  <si>
    <t>BB_y</t>
  </si>
  <si>
    <t>BF</t>
  </si>
  <si>
    <t>BR</t>
  </si>
  <si>
    <t>Stars based on predictive Models</t>
  </si>
  <si>
    <t>Average Reality</t>
  </si>
  <si>
    <t>L10 Avg</t>
  </si>
  <si>
    <t>Average Home Team Score</t>
  </si>
  <si>
    <t>Additional Stars</t>
  </si>
  <si>
    <t>Average Combined Score Difference</t>
  </si>
  <si>
    <t/>
  </si>
  <si>
    <t>L10 All OPP Avg</t>
  </si>
  <si>
    <t>Average Runs against Opp this Seaon</t>
  </si>
  <si>
    <t>Home/Away_x</t>
  </si>
  <si>
    <t>BB</t>
  </si>
  <si>
    <t>Opp Games Stars</t>
  </si>
  <si>
    <t>Games against OPP total</t>
  </si>
  <si>
    <t>Opp total Stars</t>
  </si>
  <si>
    <t>Games Against OPP Difference Home Team</t>
  </si>
  <si>
    <t>Average Game Stars</t>
  </si>
  <si>
    <t>Home/Away_y</t>
  </si>
  <si>
    <t>CLE</t>
  </si>
  <si>
    <t>DET</t>
  </si>
  <si>
    <t>ATL</t>
  </si>
  <si>
    <t>Player</t>
  </si>
  <si>
    <t>BAL</t>
  </si>
  <si>
    <t>Kyle Hendricks</t>
  </si>
  <si>
    <t>CHC</t>
  </si>
  <si>
    <t>Brady Singer</t>
  </si>
  <si>
    <t>KC</t>
  </si>
  <si>
    <t>Gavin Stone</t>
  </si>
  <si>
    <t>Luis Ortiz</t>
  </si>
  <si>
    <t>STL</t>
  </si>
  <si>
    <t>Shane Baz</t>
  </si>
  <si>
    <t>Andrew Heaney</t>
  </si>
  <si>
    <t>Yusei Kikuchi</t>
  </si>
  <si>
    <t>Paul Blackburn</t>
  </si>
  <si>
    <t>KCR</t>
  </si>
  <si>
    <t>Zac Gallen</t>
  </si>
  <si>
    <t>-120</t>
  </si>
  <si>
    <t>Even</t>
  </si>
  <si>
    <t>MIA</t>
  </si>
  <si>
    <t>COL</t>
  </si>
  <si>
    <t>LAA</t>
  </si>
  <si>
    <t>-105</t>
  </si>
  <si>
    <t>-115</t>
  </si>
  <si>
    <t>% Of Models Over/under</t>
  </si>
  <si>
    <t>Brandon Pfaadt</t>
  </si>
  <si>
    <t>ARI</t>
  </si>
  <si>
    <t>Spencer Schwellenbach</t>
  </si>
  <si>
    <t>Dean Kremer</t>
  </si>
  <si>
    <t>Kutter Crawford</t>
  </si>
  <si>
    <t>BOS</t>
  </si>
  <si>
    <t>Javier Assad</t>
  </si>
  <si>
    <t>Davis Martin</t>
  </si>
  <si>
    <t>CHW</t>
  </si>
  <si>
    <t>Andrew Abbott</t>
  </si>
  <si>
    <t>CIN</t>
  </si>
  <si>
    <t>Carlos Carrasco</t>
  </si>
  <si>
    <t>Austin Gomber</t>
  </si>
  <si>
    <t>Tarik Skubal</t>
  </si>
  <si>
    <t>HOU</t>
  </si>
  <si>
    <t>Cole Ragans</t>
  </si>
  <si>
    <t>Tyler Anderson</t>
  </si>
  <si>
    <t>LAD</t>
  </si>
  <si>
    <t>Valente Bellozo</t>
  </si>
  <si>
    <t>Frankie Montas</t>
  </si>
  <si>
    <t>MIL</t>
  </si>
  <si>
    <t>Joe Ryan</t>
  </si>
  <si>
    <t>NYM</t>
  </si>
  <si>
    <t>Marcus Stroman</t>
  </si>
  <si>
    <t>NYY</t>
  </si>
  <si>
    <t>Joey Estes</t>
  </si>
  <si>
    <t>OAK</t>
  </si>
  <si>
    <t>Tyler Phillips</t>
  </si>
  <si>
    <t>PHI</t>
  </si>
  <si>
    <t>PIT</t>
  </si>
  <si>
    <t>Randy Vasquez</t>
  </si>
  <si>
    <t>SD</t>
  </si>
  <si>
    <t>Bryan Woo</t>
  </si>
  <si>
    <t>SEA</t>
  </si>
  <si>
    <t>Erick Fedde</t>
  </si>
  <si>
    <t>Jose Urena</t>
  </si>
  <si>
    <t>TEX</t>
  </si>
  <si>
    <t>Kevin Gausman</t>
  </si>
  <si>
    <t>TOR</t>
  </si>
  <si>
    <t>Jake Irvin</t>
  </si>
  <si>
    <t>WSH</t>
  </si>
  <si>
    <t>WSN</t>
  </si>
  <si>
    <t>SFG</t>
  </si>
  <si>
    <t>1st Game</t>
  </si>
  <si>
    <t>-135</t>
  </si>
  <si>
    <t>+115</t>
  </si>
  <si>
    <t>Average Model Run Total</t>
  </si>
  <si>
    <t>Max Model Run Total</t>
  </si>
  <si>
    <t>Min Model Run Total</t>
  </si>
  <si>
    <t>opponent_Starter</t>
  </si>
  <si>
    <t>opponent_IP</t>
  </si>
  <si>
    <t>opponent_ER</t>
  </si>
  <si>
    <t>opponent_UER</t>
  </si>
  <si>
    <t>opponent_HR_Given</t>
  </si>
  <si>
    <t>opponent_BB_y</t>
  </si>
  <si>
    <t>opponent_K</t>
  </si>
  <si>
    <t>opponent_BF</t>
  </si>
  <si>
    <t>opponent_BR</t>
  </si>
  <si>
    <t>Sean Manaea</t>
  </si>
  <si>
    <t>Andre Pallante</t>
  </si>
  <si>
    <t>Logan Allen</t>
  </si>
  <si>
    <t>Nick Martinez</t>
  </si>
  <si>
    <t>Roddery Munoz</t>
  </si>
  <si>
    <t>Logan Webb</t>
  </si>
  <si>
    <t>Patrick Corbin</t>
  </si>
  <si>
    <t>Hunter Brown</t>
  </si>
  <si>
    <t>David Festa</t>
  </si>
  <si>
    <t>James Paxton</t>
  </si>
  <si>
    <t>Ky Bush</t>
  </si>
  <si>
    <t>JP Sears</t>
  </si>
  <si>
    <t>Aaron Nola</t>
  </si>
  <si>
    <t>Tyler Glasnow</t>
  </si>
  <si>
    <t>-125</t>
  </si>
  <si>
    <t>+105</t>
  </si>
  <si>
    <t>-145</t>
  </si>
  <si>
    <t>+120</t>
  </si>
  <si>
    <t>-170</t>
  </si>
  <si>
    <t>+140</t>
  </si>
  <si>
    <t>-140</t>
  </si>
  <si>
    <t>+160</t>
  </si>
  <si>
    <t>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</si>
</sst>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2" fontId="0" fillId="3" borderId="2" xfId="0" applyNumberFormat="1" applyFill="1" applyBorder="1"/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9" fontId="0" fillId="3" borderId="2" xfId="0" applyNumberFormat="1" applyFill="1" applyBorder="1"/>
    <xf numFmtId="0" fontId="9" fillId="0" borderId="2" xfId="0" applyFont="1" applyBorder="1" applyAlignment="1">
      <alignment horizontal="center" vertical="top"/>
    </xf>
    <xf numFmtId="0" fontId="1" fillId="0" borderId="0" xfId="0" applyFont="1"/>
    <xf numFmtId="2" fontId="0" fillId="3" borderId="2" xfId="0" quotePrefix="1" applyNumberFormat="1" applyFill="1" applyBorder="1"/>
    <xf numFmtId="2" fontId="0" fillId="0" borderId="2" xfId="0" applyNumberFormat="1" applyBorder="1"/>
    <xf numFmtId="0" fontId="10" fillId="0" borderId="2" xfId="1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1" fillId="0" borderId="2" xfId="0" applyFont="1" applyBorder="1" applyAlignment="1">
      <alignment horizontal="center" vertical="top"/>
    </xf>
    <xf numFmtId="2" fontId="0" fillId="4" borderId="2" xfId="0" quotePrefix="1" applyNumberFormat="1" applyFill="1" applyBorder="1"/>
    <xf numFmtId="2" fontId="0" fillId="4" borderId="2" xfId="0" applyNumberFormat="1" applyFill="1" applyBorder="1"/>
    <xf numFmtId="2" fontId="0" fillId="5" borderId="2" xfId="0" quotePrefix="1" applyNumberFormat="1" applyFill="1" applyBorder="1"/>
    <xf numFmtId="2" fontId="0" fillId="5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T128"/>
  <sheetViews>
    <sheetView tabSelected="1" topLeftCell="S68" zoomScale="80" zoomScaleNormal="80" workbookViewId="0">
      <selection activeCell="AK93" sqref="AK93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2" width="12.21875" style="6" customWidth="1"/>
    <col min="13" max="13" width="8.6640625" style="6" customWidth="1"/>
    <col min="14" max="14" width="12.88671875" style="6" customWidth="1"/>
    <col min="15" max="15" width="14.6640625" style="6" customWidth="1"/>
    <col min="16" max="16" width="12.6640625" style="6" bestFit="1" customWidth="1"/>
    <col min="17" max="17" width="11.21875" style="6" customWidth="1"/>
    <col min="18" max="18" width="15.21875" style="6" customWidth="1"/>
    <col min="19" max="19" width="20.33203125" style="6" customWidth="1"/>
    <col min="20" max="20" width="16" style="6" customWidth="1"/>
    <col min="21" max="21" width="16" style="6" bestFit="1" customWidth="1"/>
    <col min="22" max="22" width="12.6640625" style="6" customWidth="1"/>
    <col min="23" max="24" width="12.6640625" style="6" bestFit="1" customWidth="1"/>
    <col min="25" max="25" width="12.77734375" style="6" bestFit="1" customWidth="1"/>
    <col min="26" max="26" width="14.5546875" style="6" bestFit="1" customWidth="1"/>
    <col min="27" max="28" width="8.88671875" style="6"/>
    <col min="29" max="29" width="16.5546875" bestFit="1" customWidth="1"/>
    <col min="30" max="30" width="10" style="6" customWidth="1"/>
    <col min="31" max="31" width="11" style="6" customWidth="1"/>
    <col min="32" max="32" width="10.109375" style="6" customWidth="1"/>
    <col min="33" max="16384" width="8.88671875" style="6"/>
  </cols>
  <sheetData>
    <row r="1" spans="1:42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21</v>
      </c>
      <c r="F1" s="4" t="s">
        <v>23</v>
      </c>
      <c r="G1" s="4" t="s">
        <v>25</v>
      </c>
      <c r="H1" s="4" t="s">
        <v>27</v>
      </c>
      <c r="I1" s="4" t="s">
        <v>5</v>
      </c>
      <c r="J1" s="4" t="s">
        <v>4</v>
      </c>
      <c r="K1" s="4" t="s">
        <v>6</v>
      </c>
      <c r="L1" s="4" t="s">
        <v>37</v>
      </c>
      <c r="M1" s="4" t="s">
        <v>36</v>
      </c>
      <c r="N1" s="4" t="s">
        <v>117</v>
      </c>
      <c r="O1" s="4" t="s">
        <v>7</v>
      </c>
      <c r="P1" s="4" t="s">
        <v>8</v>
      </c>
      <c r="Q1" s="4" t="s">
        <v>22</v>
      </c>
      <c r="R1" s="4" t="s">
        <v>24</v>
      </c>
      <c r="S1" s="4" t="s">
        <v>26</v>
      </c>
      <c r="T1" s="4" t="s">
        <v>28</v>
      </c>
      <c r="U1" s="4" t="s">
        <v>30</v>
      </c>
      <c r="V1" s="4" t="s">
        <v>29</v>
      </c>
      <c r="W1" s="4" t="s">
        <v>9</v>
      </c>
      <c r="X1" s="4" t="s">
        <v>37</v>
      </c>
      <c r="Y1" s="4" t="s">
        <v>36</v>
      </c>
      <c r="Z1" s="3" t="s">
        <v>51</v>
      </c>
      <c r="AA1" s="4" t="s">
        <v>42</v>
      </c>
      <c r="AB1" s="4" t="s">
        <v>43</v>
      </c>
      <c r="AE1" s="17" t="s">
        <v>56</v>
      </c>
      <c r="AF1" s="4" t="s">
        <v>7</v>
      </c>
      <c r="AG1" s="4" t="s">
        <v>8</v>
      </c>
      <c r="AH1" s="4" t="s">
        <v>22</v>
      </c>
      <c r="AI1" s="4" t="s">
        <v>24</v>
      </c>
      <c r="AJ1" s="4" t="s">
        <v>26</v>
      </c>
      <c r="AK1" s="4" t="s">
        <v>28</v>
      </c>
      <c r="AL1" s="4" t="s">
        <v>30</v>
      </c>
      <c r="AM1" s="4" t="s">
        <v>29</v>
      </c>
      <c r="AN1" s="4" t="s">
        <v>9</v>
      </c>
      <c r="AO1" s="4" t="s">
        <v>37</v>
      </c>
      <c r="AP1" s="4" t="s">
        <v>36</v>
      </c>
    </row>
    <row r="2" spans="1:42" ht="15" thickBot="1" x14ac:dyDescent="0.35">
      <c r="A2" t="s">
        <v>181</v>
      </c>
      <c r="B2" t="s">
        <v>144</v>
      </c>
      <c r="C2" s="5">
        <f>RF!B2</f>
        <v>5.0199999999999996</v>
      </c>
      <c r="D2" s="5">
        <f>LR!B2</f>
        <v>4.9162297112292004</v>
      </c>
      <c r="E2" s="5">
        <f>Adaboost!B2</f>
        <v>5.9438339438339396</v>
      </c>
      <c r="F2" s="5">
        <f>XGBR!B2</f>
        <v>4.1225405000000004</v>
      </c>
      <c r="G2" s="5">
        <f>Huber!B2</f>
        <v>4.7564450768208202</v>
      </c>
      <c r="H2" s="5">
        <f>BayesRidge!B2</f>
        <v>4.9130663492611202</v>
      </c>
      <c r="I2" s="5">
        <f>Elastic!B2</f>
        <v>4.7222905753606597</v>
      </c>
      <c r="J2" s="5">
        <f>GBR!B2</f>
        <v>5.0749172932317803</v>
      </c>
      <c r="K2" s="6">
        <f t="shared" ref="K2:K24" si="0">AVERAGE(C2:J2,B39)</f>
        <v>4.9353014340005563</v>
      </c>
      <c r="L2">
        <f>MAX(C2:J2)</f>
        <v>5.9438339438339396</v>
      </c>
      <c r="M2">
        <f>MIN(C2:J2)</f>
        <v>4.1225405000000004</v>
      </c>
      <c r="N2">
        <v>4.9000000000000004</v>
      </c>
      <c r="O2" s="5">
        <f>RF!C2</f>
        <v>4.01</v>
      </c>
      <c r="P2" s="5">
        <f>LR!C2</f>
        <v>3.8496186272198001</v>
      </c>
      <c r="Q2" s="5">
        <f>Adaboost!C2</f>
        <v>4.5226130653266301</v>
      </c>
      <c r="R2" s="5">
        <f>XGBR!C2</f>
        <v>3.1371517</v>
      </c>
      <c r="S2" s="5">
        <f>Huber!C2</f>
        <v>3.6119465320900801</v>
      </c>
      <c r="T2" s="5">
        <f>BayesRidge!C2</f>
        <v>3.8565085925861702</v>
      </c>
      <c r="U2" s="5">
        <f>Elastic!C2</f>
        <v>4.1428812540552702</v>
      </c>
      <c r="V2" s="5">
        <f>GBR!C2</f>
        <v>4.1098227039769597</v>
      </c>
      <c r="W2" s="6">
        <f t="shared" ref="W2:W35" si="1">AVERAGE(O2:V2,C39)</f>
        <v>3.8955992456391026</v>
      </c>
      <c r="X2" s="6">
        <f>MAX(O2:V2)</f>
        <v>4.5226130653266301</v>
      </c>
      <c r="Y2" s="6">
        <f>MIN(O2:V2)</f>
        <v>3.1371517</v>
      </c>
      <c r="Z2">
        <v>3.7</v>
      </c>
      <c r="AA2" s="6">
        <f>MAX(L2,M2,X3,Y3)-MIN(L3,M3,X2,Y2)</f>
        <v>2.8066822438339396</v>
      </c>
      <c r="AB2" s="6">
        <f>MIN(L2,M2,X3,Y3)-MAX(L3,M3,X2,Y2)</f>
        <v>-0.46686347350992996</v>
      </c>
      <c r="AC2" s="6"/>
      <c r="AE2" t="s">
        <v>217</v>
      </c>
      <c r="AF2" s="6">
        <f>RF!D2</f>
        <v>5.89</v>
      </c>
      <c r="AG2" s="6">
        <f>LR!D2</f>
        <v>6.0258095419730804</v>
      </c>
      <c r="AH2" s="6">
        <f>Adaboost!D2</f>
        <v>6.3165562913907198</v>
      </c>
      <c r="AI2" s="6">
        <f>XGBR!D2</f>
        <v>6.2650332000000004</v>
      </c>
      <c r="AJ2" s="6">
        <f>Huber!D2</f>
        <v>6.0073027892307103</v>
      </c>
      <c r="AK2" s="6">
        <f>BayesRidge!D2</f>
        <v>6.0259960080125197</v>
      </c>
      <c r="AL2" s="6">
        <f>Elastic!D2</f>
        <v>5.3817706383464996</v>
      </c>
      <c r="AM2" s="6">
        <f>GBR!D2</f>
        <v>6.0834251226342104</v>
      </c>
      <c r="AN2" s="6">
        <f>AVERAGE(AF2:AM2,Neural!D2)</f>
        <v>5.9997849015441478</v>
      </c>
      <c r="AO2" s="6">
        <f>MAX(AF2:AM2,Neural!D2)</f>
        <v>6.3165562913907198</v>
      </c>
      <c r="AP2" s="6">
        <f>MIN(AF2:AM2,Neural!D2)</f>
        <v>5.3817706383464996</v>
      </c>
    </row>
    <row r="3" spans="1:42" ht="15" thickBot="1" x14ac:dyDescent="0.35">
      <c r="A3" t="s">
        <v>144</v>
      </c>
      <c r="B3" t="s">
        <v>181</v>
      </c>
      <c r="C3" s="5">
        <f>RF!B3</f>
        <v>4.01</v>
      </c>
      <c r="D3" s="5">
        <f>LR!B3</f>
        <v>4.5315752567042296</v>
      </c>
      <c r="E3" s="5">
        <f>Adaboost!B3</f>
        <v>4.5894039735099303</v>
      </c>
      <c r="F3" s="5">
        <f>XGBR!B3</f>
        <v>4.0644783999999996</v>
      </c>
      <c r="G3" s="5">
        <f>Huber!B3</f>
        <v>4.3622337234751001</v>
      </c>
      <c r="H3" s="5">
        <f>BayesRidge!B3</f>
        <v>4.5358029048150703</v>
      </c>
      <c r="I3" s="5">
        <f>Elastic!B3</f>
        <v>4.4557006686202003</v>
      </c>
      <c r="J3" s="5">
        <f>GBR!B3</f>
        <v>4.1007562489712202</v>
      </c>
      <c r="K3" s="6">
        <f t="shared" si="0"/>
        <v>4.3564280575992056</v>
      </c>
      <c r="L3">
        <f t="shared" ref="L3:L35" si="2">MAX(C3:J3)</f>
        <v>4.5894039735099303</v>
      </c>
      <c r="M3">
        <f t="shared" ref="M3:M35" si="3">MIN(C3:J3)</f>
        <v>4.01</v>
      </c>
      <c r="N3">
        <v>4.5</v>
      </c>
      <c r="O3" s="5">
        <f>RF!C3</f>
        <v>5.0199999999999996</v>
      </c>
      <c r="P3" s="5">
        <f>LR!C3</f>
        <v>4.78740064296644</v>
      </c>
      <c r="Q3" s="5">
        <f>Adaboost!C3</f>
        <v>5.8273155416012496</v>
      </c>
      <c r="R3" s="5">
        <f>XGBR!C3</f>
        <v>4.1604960000000002</v>
      </c>
      <c r="S3" s="5">
        <f>Huber!C3</f>
        <v>4.6062646311820297</v>
      </c>
      <c r="T3" s="5">
        <f>BayesRidge!C3</f>
        <v>4.7804941051484997</v>
      </c>
      <c r="U3" s="5">
        <f>Elastic!C3</f>
        <v>4.6817386898065196</v>
      </c>
      <c r="V3" s="5">
        <f>GBR!C3</f>
        <v>5.0629325010997901</v>
      </c>
      <c r="W3" s="6">
        <f t="shared" si="1"/>
        <v>4.8531645586332584</v>
      </c>
      <c r="X3" s="6">
        <f t="shared" ref="X3:X35" si="4">MAX(O3:V3)</f>
        <v>5.8273155416012496</v>
      </c>
      <c r="Y3" s="6">
        <f t="shared" ref="Y3:Y35" si="5">MIN(O3:V3)</f>
        <v>4.1604960000000002</v>
      </c>
      <c r="Z3">
        <v>4.7</v>
      </c>
      <c r="AC3" s="6"/>
      <c r="AE3" t="s">
        <v>218</v>
      </c>
      <c r="AF3" s="6">
        <f>RF!D3</f>
        <v>3.92</v>
      </c>
      <c r="AG3" s="6">
        <f>LR!D3</f>
        <v>3.97223510707988</v>
      </c>
      <c r="AH3" s="6">
        <f>Adaboost!D3</f>
        <v>4.0272020725388602</v>
      </c>
      <c r="AI3" s="6">
        <f>XGBR!D3</f>
        <v>3.866136</v>
      </c>
      <c r="AJ3" s="6">
        <f>Huber!D3</f>
        <v>3.9698432439390201</v>
      </c>
      <c r="AK3" s="6">
        <f>BayesRidge!D3</f>
        <v>3.9893592241551499</v>
      </c>
      <c r="AL3" s="6">
        <f>Elastic!D3</f>
        <v>4.4379026343496397</v>
      </c>
      <c r="AM3" s="6">
        <f>GBR!D3</f>
        <v>4.0817720017319896</v>
      </c>
      <c r="AN3" s="6">
        <f>AVERAGE(AF3:AM3,Neural!D3)</f>
        <v>4.0259949283906238</v>
      </c>
      <c r="AO3" s="6">
        <f>MAX(AF3:AM3,Neural!D3)</f>
        <v>4.4379026343496397</v>
      </c>
      <c r="AP3" s="6">
        <f>MIN(AF3:AM3,Neural!D3)</f>
        <v>3.866136</v>
      </c>
    </row>
    <row r="4" spans="1:42" ht="15" thickBot="1" x14ac:dyDescent="0.35">
      <c r="A4" t="s">
        <v>160</v>
      </c>
      <c r="B4" t="s">
        <v>133</v>
      </c>
      <c r="C4" s="5">
        <f>RF!B4</f>
        <v>6</v>
      </c>
      <c r="D4" s="5">
        <f>LR!B4</f>
        <v>6.2169234669138396</v>
      </c>
      <c r="E4" s="5">
        <f>Adaboost!B4</f>
        <v>6.7329434697855701</v>
      </c>
      <c r="F4" s="5">
        <f>XGBR!B4</f>
        <v>5.9265584999999996</v>
      </c>
      <c r="G4" s="5">
        <f>Huber!B4</f>
        <v>6.05356952785705</v>
      </c>
      <c r="H4" s="5">
        <f>BayesRidge!B4</f>
        <v>6.2203895690382804</v>
      </c>
      <c r="I4" s="5">
        <f>Elastic!B4</f>
        <v>5.6949965284828501</v>
      </c>
      <c r="J4" s="5">
        <f>GBR!B4</f>
        <v>6.1365278444433402</v>
      </c>
      <c r="K4" s="6">
        <f t="shared" si="0"/>
        <v>6.1330476359730257</v>
      </c>
      <c r="L4">
        <f t="shared" si="2"/>
        <v>6.7329434697855701</v>
      </c>
      <c r="M4">
        <f t="shared" si="3"/>
        <v>5.6949965284828501</v>
      </c>
      <c r="N4">
        <v>6.25</v>
      </c>
      <c r="O4" s="5">
        <f>RF!C4</f>
        <v>4.0199999999999996</v>
      </c>
      <c r="P4" s="5">
        <f>LR!C4</f>
        <v>4.1171787627404797</v>
      </c>
      <c r="Q4" s="5">
        <f>Adaboost!C4</f>
        <v>4.5226130653266301</v>
      </c>
      <c r="R4" s="5">
        <f>XGBR!C4</f>
        <v>3.1333959999999998</v>
      </c>
      <c r="S4" s="5">
        <f>Huber!C4</f>
        <v>3.9569587119483298</v>
      </c>
      <c r="T4" s="5">
        <f>BayesRidge!C4</f>
        <v>4.1195676407846298</v>
      </c>
      <c r="U4" s="5">
        <f>Elastic!C4</f>
        <v>4.2797371731526397</v>
      </c>
      <c r="V4" s="5">
        <f>GBR!C4</f>
        <v>4.1121345015891997</v>
      </c>
      <c r="W4" s="6">
        <f t="shared" si="1"/>
        <v>4.0413359200427124</v>
      </c>
      <c r="X4" s="6">
        <f t="shared" si="4"/>
        <v>4.5226130653266301</v>
      </c>
      <c r="Y4" s="6">
        <f t="shared" si="5"/>
        <v>3.1333959999999998</v>
      </c>
      <c r="Z4">
        <v>4.1500000000000004</v>
      </c>
      <c r="AA4" s="6">
        <f>MAX(L4,M4,X5,Y5)-MIN(L5,M5,X4,Y4)</f>
        <v>3.7329434697855701</v>
      </c>
      <c r="AB4" s="6">
        <f>MIN(L4,M4,X5,Y5)-MAX(L5,M5,X4,Y4)</f>
        <v>-1.4612734653266299</v>
      </c>
      <c r="AC4" s="6"/>
      <c r="AE4" t="s">
        <v>150</v>
      </c>
      <c r="AF4" s="6">
        <f>RF!D4</f>
        <v>4.75</v>
      </c>
      <c r="AG4" s="6">
        <f>LR!D4</f>
        <v>4.6153959551908796</v>
      </c>
      <c r="AH4" s="6">
        <f>Adaboost!D4</f>
        <v>4.3577306193157197</v>
      </c>
      <c r="AI4" s="6">
        <f>XGBR!D4</f>
        <v>4.1153310000000003</v>
      </c>
      <c r="AJ4" s="6">
        <f>Huber!D4</f>
        <v>4.6374102835109996</v>
      </c>
      <c r="AK4" s="6">
        <f>BayesRidge!D4</f>
        <v>4.6007757522194597</v>
      </c>
      <c r="AL4" s="6">
        <f>Elastic!D4</f>
        <v>4.7168609264143297</v>
      </c>
      <c r="AM4" s="6">
        <f>GBR!D4</f>
        <v>4.9754014258389496</v>
      </c>
      <c r="AN4" s="6">
        <f>AVERAGE(AF4:AM4,Neural!D4)</f>
        <v>4.6037174709312403</v>
      </c>
      <c r="AO4" s="6">
        <f>MAX(AF4:AM4,Neural!D4)</f>
        <v>4.9754014258389496</v>
      </c>
      <c r="AP4" s="6">
        <f>MIN(AF4:AM4,Neural!D4)</f>
        <v>4.1153310000000003</v>
      </c>
    </row>
    <row r="5" spans="1:42" ht="15" thickBot="1" x14ac:dyDescent="0.35">
      <c r="A5" t="s">
        <v>133</v>
      </c>
      <c r="B5" t="s">
        <v>160</v>
      </c>
      <c r="C5" s="5">
        <f>RF!B5</f>
        <v>3</v>
      </c>
      <c r="D5" s="5">
        <f>LR!B5</f>
        <v>3.5182863006947498</v>
      </c>
      <c r="E5" s="5">
        <f>Adaboost!B5</f>
        <v>3.54438502673796</v>
      </c>
      <c r="F5" s="5">
        <f>XGBR!B5</f>
        <v>3.0942813999999998</v>
      </c>
      <c r="G5" s="5">
        <f>Huber!B5</f>
        <v>3.3571574185726001</v>
      </c>
      <c r="H5" s="5">
        <f>BayesRidge!B5</f>
        <v>3.5206838712986399</v>
      </c>
      <c r="I5" s="5">
        <f>Elastic!B5</f>
        <v>3.6711881346587099</v>
      </c>
      <c r="J5" s="5">
        <f>GBR!B5</f>
        <v>3.05201730641441</v>
      </c>
      <c r="K5" s="6">
        <f t="shared" si="0"/>
        <v>3.3663183558204337</v>
      </c>
      <c r="L5">
        <f t="shared" si="2"/>
        <v>3.6711881346587099</v>
      </c>
      <c r="M5">
        <f t="shared" si="3"/>
        <v>3</v>
      </c>
      <c r="N5">
        <v>3.45</v>
      </c>
      <c r="O5" s="5">
        <f>RF!C5</f>
        <v>4.01</v>
      </c>
      <c r="P5" s="5">
        <f>LR!C5</f>
        <v>3.93269524495655</v>
      </c>
      <c r="Q5" s="5">
        <f>Adaboost!C5</f>
        <v>4.5226130653266301</v>
      </c>
      <c r="R5" s="5">
        <f>XGBR!C5</f>
        <v>3.0613396000000002</v>
      </c>
      <c r="S5" s="5">
        <f>Huber!C5</f>
        <v>3.80349778330296</v>
      </c>
      <c r="T5" s="5">
        <f>BayesRidge!C5</f>
        <v>3.92964164924134</v>
      </c>
      <c r="U5" s="5">
        <f>Elastic!C5</f>
        <v>4.2569760846081302</v>
      </c>
      <c r="V5" s="5">
        <f>GBR!C5</f>
        <v>4.1109313737154203</v>
      </c>
      <c r="W5" s="6">
        <f t="shared" si="1"/>
        <v>3.9552619042776751</v>
      </c>
      <c r="X5" s="6">
        <f t="shared" si="4"/>
        <v>4.5226130653266301</v>
      </c>
      <c r="Y5" s="6">
        <f t="shared" si="5"/>
        <v>3.0613396000000002</v>
      </c>
      <c r="Z5">
        <v>4</v>
      </c>
      <c r="AC5" s="6"/>
      <c r="AE5" t="s">
        <v>219</v>
      </c>
      <c r="AF5" s="6">
        <f>RF!D5</f>
        <v>5.37</v>
      </c>
      <c r="AG5" s="6">
        <f>LR!D5</f>
        <v>4.54113548000793</v>
      </c>
      <c r="AH5" s="6">
        <f>Adaboost!D5</f>
        <v>4.3577306193157197</v>
      </c>
      <c r="AI5" s="6">
        <f>XGBR!D5</f>
        <v>4.2934755999999998</v>
      </c>
      <c r="AJ5" s="6">
        <f>Huber!D5</f>
        <v>4.5826201658180903</v>
      </c>
      <c r="AK5" s="6">
        <f>BayesRidge!D5</f>
        <v>4.5457168050143997</v>
      </c>
      <c r="AL5" s="6">
        <f>Elastic!D5</f>
        <v>4.7932061524126999</v>
      </c>
      <c r="AM5" s="6">
        <f>GBR!D5</f>
        <v>4.9034015398162296</v>
      </c>
      <c r="AN5" s="6">
        <f>AVERAGE(AF5:AM5,Neural!D5)</f>
        <v>4.6652884850022236</v>
      </c>
      <c r="AO5" s="6">
        <f>MAX(AF5:AM5,Neural!D5)</f>
        <v>5.37</v>
      </c>
      <c r="AP5" s="6">
        <f>MIN(AF5:AM5,Neural!D5)</f>
        <v>4.2934755999999998</v>
      </c>
    </row>
    <row r="6" spans="1:42" ht="15" thickBot="1" x14ac:dyDescent="0.35">
      <c r="A6" t="s">
        <v>169</v>
      </c>
      <c r="B6" t="s">
        <v>153</v>
      </c>
      <c r="C6" s="5">
        <f>RF!B6</f>
        <v>5.07</v>
      </c>
      <c r="D6" s="5">
        <f>LR!B6</f>
        <v>4.8397238643665199</v>
      </c>
      <c r="E6" s="5">
        <f>Adaboost!B6</f>
        <v>6.0081037277147402</v>
      </c>
      <c r="F6" s="5">
        <f>XGBR!B6</f>
        <v>4.0586029999999997</v>
      </c>
      <c r="G6" s="5">
        <f>Huber!B6</f>
        <v>4.6660590363810002</v>
      </c>
      <c r="H6" s="5">
        <f>BayesRidge!B6</f>
        <v>4.8388612112824303</v>
      </c>
      <c r="I6" s="5">
        <f>Elastic!B6</f>
        <v>4.7603214805918403</v>
      </c>
      <c r="J6" s="5">
        <f>GBR!B6</f>
        <v>5.0609033478956897</v>
      </c>
      <c r="K6" s="6">
        <f t="shared" si="0"/>
        <v>4.9074401518346731</v>
      </c>
      <c r="L6">
        <f t="shared" si="2"/>
        <v>6.0081037277147402</v>
      </c>
      <c r="M6">
        <f t="shared" si="3"/>
        <v>4.0586029999999997</v>
      </c>
      <c r="N6">
        <v>4.8499999999999996</v>
      </c>
      <c r="O6" s="5">
        <f>RF!C6</f>
        <v>4.01</v>
      </c>
      <c r="P6" s="5">
        <f>LR!C6</f>
        <v>4.4840331863602998</v>
      </c>
      <c r="Q6" s="5">
        <f>Adaboost!C6</f>
        <v>4.5226130653266301</v>
      </c>
      <c r="R6" s="5">
        <f>XGBR!C6</f>
        <v>4.0107790000000003</v>
      </c>
      <c r="S6" s="5">
        <f>Huber!C6</f>
        <v>4.2250511546381402</v>
      </c>
      <c r="T6" s="5">
        <f>BayesRidge!C6</f>
        <v>4.4958767410854401</v>
      </c>
      <c r="U6" s="5">
        <f>Elastic!C6</f>
        <v>4.7067176706204004</v>
      </c>
      <c r="V6" s="5">
        <f>GBR!C6</f>
        <v>4.1333234962442296</v>
      </c>
      <c r="W6" s="6">
        <f t="shared" si="1"/>
        <v>4.3453937085702492</v>
      </c>
      <c r="X6" s="6">
        <f t="shared" si="4"/>
        <v>4.7067176706204004</v>
      </c>
      <c r="Y6" s="6">
        <f t="shared" si="5"/>
        <v>4.01</v>
      </c>
      <c r="Z6">
        <v>4.45</v>
      </c>
      <c r="AA6" s="6">
        <f>MAX(L6,M6,X7,Y7)-MIN(L7,M7,X6,Y6)</f>
        <v>1.9981037277147404</v>
      </c>
      <c r="AB6" s="6">
        <f>MIN(L6,M6,X7,Y7)-MAX(L7,M7,X6,Y6)</f>
        <v>-0.91860569558990957</v>
      </c>
      <c r="AC6" s="6"/>
      <c r="AE6" t="s">
        <v>220</v>
      </c>
      <c r="AF6" s="6">
        <f>RF!D6</f>
        <v>5.27</v>
      </c>
      <c r="AG6" s="6">
        <f>LR!D6</f>
        <v>5.2466461345182296</v>
      </c>
      <c r="AH6" s="6">
        <f>Adaboost!D6</f>
        <v>4.3577306193157197</v>
      </c>
      <c r="AI6" s="6">
        <f>XGBR!D6</f>
        <v>5.3909682999999999</v>
      </c>
      <c r="AJ6" s="6">
        <f>Huber!D6</f>
        <v>5.2493236430423798</v>
      </c>
      <c r="AK6" s="6">
        <f>BayesRidge!D6</f>
        <v>5.2209291700484801</v>
      </c>
      <c r="AL6" s="6">
        <f>Elastic!D6</f>
        <v>5.1254806980688796</v>
      </c>
      <c r="AM6" s="6">
        <f>GBR!D6</f>
        <v>4.8661107584907102</v>
      </c>
      <c r="AN6" s="6">
        <f>AVERAGE(AF6:AM6,Neural!D6)</f>
        <v>5.0972551562009025</v>
      </c>
      <c r="AO6" s="6">
        <f>MAX(AF6:AM6,Neural!D6)</f>
        <v>5.3909682999999999</v>
      </c>
      <c r="AP6" s="6">
        <f>MIN(AF6:AM6,Neural!D6)</f>
        <v>4.3577306193157197</v>
      </c>
    </row>
    <row r="7" spans="1:42" ht="15" thickBot="1" x14ac:dyDescent="0.35">
      <c r="A7" t="s">
        <v>153</v>
      </c>
      <c r="B7" t="s">
        <v>169</v>
      </c>
      <c r="C7" s="5">
        <f>RF!B7</f>
        <v>4.07</v>
      </c>
      <c r="D7" s="5">
        <f>LR!B7</f>
        <v>4.64613238707864</v>
      </c>
      <c r="E7" s="5">
        <f>Adaboost!B7</f>
        <v>4.5894039735099303</v>
      </c>
      <c r="F7" s="5">
        <f>XGBR!B7</f>
        <v>4.0259090000000004</v>
      </c>
      <c r="G7" s="5">
        <f>Huber!B7</f>
        <v>4.3257346319051804</v>
      </c>
      <c r="H7" s="5">
        <f>BayesRidge!B7</f>
        <v>4.6492478438984204</v>
      </c>
      <c r="I7" s="5">
        <f>Elastic!B7</f>
        <v>4.9486056955899098</v>
      </c>
      <c r="J7" s="5">
        <f>GBR!B7</f>
        <v>4.16796251918253</v>
      </c>
      <c r="K7" s="6">
        <f t="shared" si="0"/>
        <v>4.4563026163657202</v>
      </c>
      <c r="L7">
        <f t="shared" si="2"/>
        <v>4.9486056955899098</v>
      </c>
      <c r="M7">
        <f t="shared" si="3"/>
        <v>4.0259090000000004</v>
      </c>
      <c r="N7">
        <v>4.4000000000000004</v>
      </c>
      <c r="O7" s="5">
        <f>RF!C7</f>
        <v>4.03</v>
      </c>
      <c r="P7" s="5">
        <f>LR!C7</f>
        <v>4.3727969024857902</v>
      </c>
      <c r="Q7" s="5">
        <f>Adaboost!C7</f>
        <v>4.5226130653266301</v>
      </c>
      <c r="R7" s="5">
        <f>XGBR!C7</f>
        <v>4.0770650000000002</v>
      </c>
      <c r="S7" s="5">
        <f>Huber!C7</f>
        <v>4.1656881274175301</v>
      </c>
      <c r="T7" s="5">
        <f>BayesRidge!C7</f>
        <v>4.3720192349572899</v>
      </c>
      <c r="U7" s="5">
        <f>Elastic!C7</f>
        <v>4.5197899808880901</v>
      </c>
      <c r="V7" s="5">
        <f>GBR!C7</f>
        <v>4.1278226858627898</v>
      </c>
      <c r="W7" s="6">
        <f t="shared" si="1"/>
        <v>4.2776362804776547</v>
      </c>
      <c r="X7" s="6">
        <f t="shared" si="4"/>
        <v>4.5226130653266301</v>
      </c>
      <c r="Y7" s="6">
        <f t="shared" si="5"/>
        <v>4.03</v>
      </c>
      <c r="Z7">
        <v>4.25</v>
      </c>
      <c r="AC7" s="6"/>
      <c r="AE7" t="s">
        <v>221</v>
      </c>
      <c r="AF7" s="6">
        <f>RF!D7</f>
        <v>5.57</v>
      </c>
      <c r="AG7" s="6">
        <f>LR!D7</f>
        <v>5.2495491090210802</v>
      </c>
      <c r="AH7" s="6">
        <f>Adaboost!D7</f>
        <v>4.6562137049941903</v>
      </c>
      <c r="AI7" s="6">
        <f>XGBR!D7</f>
        <v>5.2131959999999999</v>
      </c>
      <c r="AJ7" s="6">
        <f>Huber!D7</f>
        <v>5.2658594408224602</v>
      </c>
      <c r="AK7" s="6">
        <f>BayesRidge!D7</f>
        <v>5.2520503914127401</v>
      </c>
      <c r="AL7" s="6">
        <f>Elastic!D7</f>
        <v>4.9913244630034201</v>
      </c>
      <c r="AM7" s="6">
        <f>GBR!D7</f>
        <v>5.2052469061145397</v>
      </c>
      <c r="AN7" s="6">
        <f>AVERAGE(AF7:AM7,Neural!D7)</f>
        <v>5.1830311447458195</v>
      </c>
      <c r="AO7" s="6">
        <f>MAX(AF7:AM7,Neural!D7)</f>
        <v>5.57</v>
      </c>
      <c r="AP7" s="6">
        <f>MIN(AF7:AM7,Neural!D7)</f>
        <v>4.6562137049941903</v>
      </c>
    </row>
    <row r="8" spans="1:42" ht="15" thickBot="1" x14ac:dyDescent="0.35">
      <c r="A8" t="s">
        <v>201</v>
      </c>
      <c r="B8" t="s">
        <v>200</v>
      </c>
      <c r="C8" s="5">
        <f>RF!B8</f>
        <v>4.07</v>
      </c>
      <c r="D8" s="5">
        <f>LR!B8</f>
        <v>4.10495335072443</v>
      </c>
      <c r="E8" s="5">
        <f>Adaboost!B8</f>
        <v>4.5894039735099303</v>
      </c>
      <c r="F8" s="5">
        <f>XGBR!B8</f>
        <v>3.3188029999999999</v>
      </c>
      <c r="G8" s="5">
        <f>Huber!B8</f>
        <v>3.91459815107905</v>
      </c>
      <c r="H8" s="5">
        <f>BayesRidge!B8</f>
        <v>4.1041829985436697</v>
      </c>
      <c r="I8" s="5">
        <f>Elastic!B8</f>
        <v>4.4842153439138501</v>
      </c>
      <c r="J8" s="5">
        <f>GBR!B8</f>
        <v>4.1570419263276301</v>
      </c>
      <c r="K8" s="6">
        <f t="shared" si="0"/>
        <v>4.1029098370873633</v>
      </c>
      <c r="L8">
        <f t="shared" si="2"/>
        <v>4.5894039735099303</v>
      </c>
      <c r="M8">
        <f t="shared" si="3"/>
        <v>3.3188029999999999</v>
      </c>
      <c r="N8">
        <v>4.1500000000000004</v>
      </c>
      <c r="O8" s="5">
        <f>RF!C8</f>
        <v>3</v>
      </c>
      <c r="P8" s="5">
        <f>LR!C8</f>
        <v>3.1512813136054301</v>
      </c>
      <c r="Q8" s="5">
        <f>Adaboost!C8</f>
        <v>3.1887366818873599</v>
      </c>
      <c r="R8" s="5">
        <f>XGBR!C8</f>
        <v>3.0083031999999998</v>
      </c>
      <c r="S8" s="5">
        <f>Huber!C8</f>
        <v>3.0081697436257202</v>
      </c>
      <c r="T8" s="5">
        <f>BayesRidge!C8</f>
        <v>3.1466042746226801</v>
      </c>
      <c r="U8" s="5">
        <f>Elastic!C8</f>
        <v>3.65558844551254</v>
      </c>
      <c r="V8" s="5">
        <f>GBR!C8</f>
        <v>3.0666140100916399</v>
      </c>
      <c r="W8" s="6">
        <f t="shared" si="1"/>
        <v>3.151138758984291</v>
      </c>
      <c r="X8" s="6">
        <f t="shared" si="4"/>
        <v>3.65558844551254</v>
      </c>
      <c r="Y8" s="6">
        <f t="shared" si="5"/>
        <v>3</v>
      </c>
      <c r="Z8">
        <v>3.2</v>
      </c>
      <c r="AA8" s="6">
        <f>MAX(L8,M8,X9,Y9)-MIN(L9,M9,X8,Y8)</f>
        <v>3.6984815618221196</v>
      </c>
      <c r="AB8" s="6">
        <f>MIN(L8,M8,X9,Y9)-MAX(L9,M9,X8,Y8)</f>
        <v>-1.2706009735099304</v>
      </c>
      <c r="AC8" s="6"/>
      <c r="AE8" t="s">
        <v>222</v>
      </c>
      <c r="AF8" s="6">
        <f>RF!D8</f>
        <v>6.85</v>
      </c>
      <c r="AG8" s="6">
        <f>LR!D8</f>
        <v>6.4027265227398997</v>
      </c>
      <c r="AH8" s="6">
        <f>Adaboost!D8</f>
        <v>7.1494661921708103</v>
      </c>
      <c r="AI8" s="6">
        <f>XGBR!D8</f>
        <v>6.4441990000000002</v>
      </c>
      <c r="AJ8" s="6">
        <f>Huber!D8</f>
        <v>6.3842490802599201</v>
      </c>
      <c r="AK8" s="6">
        <f>BayesRidge!D8</f>
        <v>6.3821043304516296</v>
      </c>
      <c r="AL8" s="6">
        <f>Elastic!D8</f>
        <v>5.53433792405826</v>
      </c>
      <c r="AM8" s="6">
        <f>GBR!D8</f>
        <v>7.1004562887868197</v>
      </c>
      <c r="AN8" s="6">
        <f>AVERAGE(AF8:AM8,Neural!D8)</f>
        <v>6.5039972483912276</v>
      </c>
      <c r="AO8" s="6">
        <f>MAX(AF8:AM8,Neural!D8)</f>
        <v>7.1494661921708103</v>
      </c>
      <c r="AP8" s="6">
        <f>MIN(AF8:AM8,Neural!D8)</f>
        <v>5.53433792405826</v>
      </c>
    </row>
    <row r="9" spans="1:42" ht="15" thickBot="1" x14ac:dyDescent="0.35">
      <c r="A9" t="s">
        <v>200</v>
      </c>
      <c r="B9" t="s">
        <v>201</v>
      </c>
      <c r="C9" s="5">
        <f>RF!B9</f>
        <v>4.04</v>
      </c>
      <c r="D9" s="5">
        <f>LR!B9</f>
        <v>4.4500406905227496</v>
      </c>
      <c r="E9" s="5">
        <f>Adaboost!B9</f>
        <v>4.5894039735099303</v>
      </c>
      <c r="F9" s="5">
        <f>XGBR!B9</f>
        <v>4.0236134999999997</v>
      </c>
      <c r="G9" s="5">
        <f>Huber!B9</f>
        <v>4.2583782657319702</v>
      </c>
      <c r="H9" s="5">
        <f>BayesRidge!B9</f>
        <v>4.4458031511352996</v>
      </c>
      <c r="I9" s="5">
        <f>Elastic!B9</f>
        <v>4.3897706164044399</v>
      </c>
      <c r="J9" s="5">
        <f>GBR!B9</f>
        <v>4.1108013360510398</v>
      </c>
      <c r="K9" s="6">
        <f t="shared" si="0"/>
        <v>4.3072543029971699</v>
      </c>
      <c r="L9">
        <f t="shared" si="2"/>
        <v>4.5894039735099303</v>
      </c>
      <c r="M9">
        <f t="shared" si="3"/>
        <v>4.0236134999999997</v>
      </c>
      <c r="N9">
        <v>4.45</v>
      </c>
      <c r="O9" s="5">
        <f>RF!C9</f>
        <v>6.01</v>
      </c>
      <c r="P9" s="5">
        <f>LR!C9</f>
        <v>5.9993826541433899</v>
      </c>
      <c r="Q9" s="5">
        <f>Adaboost!C9</f>
        <v>6.6984815618221196</v>
      </c>
      <c r="R9" s="5">
        <f>XGBR!C9</f>
        <v>5.0276256000000004</v>
      </c>
      <c r="S9" s="5">
        <f>Huber!C9</f>
        <v>5.8142346830287703</v>
      </c>
      <c r="T9" s="5">
        <f>BayesRidge!C9</f>
        <v>6.0002191735862196</v>
      </c>
      <c r="U9" s="5">
        <f>Elastic!C9</f>
        <v>5.5071902166027202</v>
      </c>
      <c r="V9" s="5">
        <f>GBR!C9</f>
        <v>6.1034895567486496</v>
      </c>
      <c r="W9" s="6">
        <f t="shared" si="1"/>
        <v>5.9054146231388494</v>
      </c>
      <c r="X9" s="6">
        <f t="shared" si="4"/>
        <v>6.6984815618221196</v>
      </c>
      <c r="Y9" s="6">
        <f t="shared" si="5"/>
        <v>5.0276256000000004</v>
      </c>
      <c r="Z9">
        <v>6</v>
      </c>
      <c r="AC9" s="6"/>
      <c r="AE9" t="s">
        <v>223</v>
      </c>
      <c r="AF9" s="6">
        <f>RF!D9</f>
        <v>4.62</v>
      </c>
      <c r="AG9" s="6">
        <f>LR!D9</f>
        <v>4.5440329668891497</v>
      </c>
      <c r="AH9" s="6">
        <f>Adaboost!D9</f>
        <v>4.6155303030303001</v>
      </c>
      <c r="AI9" s="6">
        <f>XGBR!D9</f>
        <v>4.165705</v>
      </c>
      <c r="AJ9" s="6">
        <f>Huber!D9</f>
        <v>4.5488198597938601</v>
      </c>
      <c r="AK9" s="6">
        <f>BayesRidge!D9</f>
        <v>4.5378801917085996</v>
      </c>
      <c r="AL9" s="6">
        <f>Elastic!D9</f>
        <v>4.7427862450725202</v>
      </c>
      <c r="AM9" s="6">
        <f>GBR!D9</f>
        <v>4.95533553964363</v>
      </c>
      <c r="AN9" s="6">
        <f>AVERAGE(AF9:AM9,Neural!D9)</f>
        <v>4.5831693860138962</v>
      </c>
      <c r="AO9" s="6">
        <f>MAX(AF9:AM9,Neural!D9)</f>
        <v>4.95533553964363</v>
      </c>
      <c r="AP9" s="6">
        <f>MIN(AF9:AM9,Neural!D9)</f>
        <v>4.165705</v>
      </c>
    </row>
    <row r="10" spans="1:42" ht="15" thickBot="1" x14ac:dyDescent="0.35">
      <c r="A10" t="s">
        <v>173</v>
      </c>
      <c r="B10" t="s">
        <v>195</v>
      </c>
      <c r="C10" s="5">
        <f>RF!B10</f>
        <v>3</v>
      </c>
      <c r="D10" s="5">
        <f>LR!B10</f>
        <v>3.62922207745076</v>
      </c>
      <c r="E10" s="5">
        <f>Adaboost!B10</f>
        <v>3.6320939334637901</v>
      </c>
      <c r="F10" s="5">
        <f>XGBR!B10</f>
        <v>2.9868323999999999</v>
      </c>
      <c r="G10" s="5">
        <f>Huber!B10</f>
        <v>3.4183740265762199</v>
      </c>
      <c r="H10" s="5">
        <f>BayesRidge!B10</f>
        <v>3.6292777486643701</v>
      </c>
      <c r="I10" s="5">
        <f>Elastic!B10</f>
        <v>3.9481462637135998</v>
      </c>
      <c r="J10" s="5">
        <f>GBR!B10</f>
        <v>3.08824830304227</v>
      </c>
      <c r="K10" s="6">
        <f t="shared" si="0"/>
        <v>3.4422516432337225</v>
      </c>
      <c r="L10">
        <f t="shared" si="2"/>
        <v>3.9481462637135998</v>
      </c>
      <c r="M10">
        <f t="shared" si="3"/>
        <v>2.9868323999999999</v>
      </c>
      <c r="N10">
        <v>3.65</v>
      </c>
      <c r="O10" s="5">
        <f>RF!C10</f>
        <v>3</v>
      </c>
      <c r="P10" s="5">
        <f>LR!C10</f>
        <v>3.5130481152024098</v>
      </c>
      <c r="Q10" s="5">
        <f>Adaboost!C10</f>
        <v>3.1887366818873599</v>
      </c>
      <c r="R10" s="5">
        <f>XGBR!C10</f>
        <v>3.0263810000000002</v>
      </c>
      <c r="S10" s="5">
        <f>Huber!C10</f>
        <v>3.3559761325798498</v>
      </c>
      <c r="T10" s="5">
        <f>BayesRidge!C10</f>
        <v>3.5192900036453798</v>
      </c>
      <c r="U10" s="5">
        <f>Elastic!C10</f>
        <v>4.0070587199783798</v>
      </c>
      <c r="V10" s="5">
        <f>GBR!C10</f>
        <v>3.10389936807801</v>
      </c>
      <c r="W10" s="6">
        <f t="shared" si="1"/>
        <v>3.3622188777255504</v>
      </c>
      <c r="X10" s="6">
        <f t="shared" si="4"/>
        <v>4.0070587199783798</v>
      </c>
      <c r="Y10" s="6">
        <f t="shared" si="5"/>
        <v>3</v>
      </c>
      <c r="Z10">
        <v>3.5</v>
      </c>
      <c r="AA10" s="6">
        <f>MAX(L10,M10,X11,Y11)-MIN(L11,M11,X10,Y10)</f>
        <v>2.8517445416012497</v>
      </c>
      <c r="AB10" s="6">
        <f>MIN(L10,M10,X11,Y11)-MAX(L11,M11,X10,Y10)</f>
        <v>-1.0202263199783799</v>
      </c>
      <c r="AC10" s="6"/>
      <c r="AE10" t="s">
        <v>224</v>
      </c>
      <c r="AF10" s="6">
        <f>RF!D10</f>
        <v>6.25</v>
      </c>
      <c r="AG10" s="6">
        <f>LR!D10</f>
        <v>6.2916028415508602</v>
      </c>
      <c r="AH10" s="6">
        <f>Adaboost!D10</f>
        <v>6.3165562913907198</v>
      </c>
      <c r="AI10" s="6">
        <f>XGBR!D10</f>
        <v>6.6583332999999998</v>
      </c>
      <c r="AJ10" s="6">
        <f>Huber!D10</f>
        <v>6.2995460910870298</v>
      </c>
      <c r="AK10" s="6">
        <f>BayesRidge!D10</f>
        <v>6.3348344959918297</v>
      </c>
      <c r="AL10" s="6">
        <f>Elastic!D10</f>
        <v>5.6148179071590603</v>
      </c>
      <c r="AM10" s="6">
        <f>GBR!D10</f>
        <v>6.6911835191065796</v>
      </c>
      <c r="AN10" s="6">
        <f>AVERAGE(AF10:AM10,Neural!D10)</f>
        <v>6.3092299756259296</v>
      </c>
      <c r="AO10" s="6">
        <f>MAX(AF10:AM10,Neural!D10)</f>
        <v>6.6911835191065796</v>
      </c>
      <c r="AP10" s="6">
        <f>MIN(AF10:AM10,Neural!D10)</f>
        <v>5.6148179071590603</v>
      </c>
    </row>
    <row r="11" spans="1:42" ht="15" thickBot="1" x14ac:dyDescent="0.35">
      <c r="A11" t="s">
        <v>195</v>
      </c>
      <c r="B11" t="s">
        <v>173</v>
      </c>
      <c r="C11" s="5">
        <f>RF!B11</f>
        <v>3</v>
      </c>
      <c r="D11" s="5">
        <f>LR!B11</f>
        <v>3.6115082660312199</v>
      </c>
      <c r="E11" s="5">
        <f>Adaboost!B11</f>
        <v>3.6320939334637901</v>
      </c>
      <c r="F11" s="5">
        <f>XGBR!B11</f>
        <v>2.975571</v>
      </c>
      <c r="G11" s="5">
        <f>Huber!B11</f>
        <v>3.5061167526260699</v>
      </c>
      <c r="H11" s="5">
        <f>BayesRidge!B11</f>
        <v>3.6161830729197</v>
      </c>
      <c r="I11" s="5">
        <f>Elastic!B11</f>
        <v>3.9124532389351701</v>
      </c>
      <c r="J11" s="5">
        <f>GBR!B11</f>
        <v>3.05201730641441</v>
      </c>
      <c r="K11" s="6">
        <f t="shared" si="0"/>
        <v>3.43312759530999</v>
      </c>
      <c r="L11">
        <f t="shared" si="2"/>
        <v>3.9124532389351701</v>
      </c>
      <c r="M11">
        <f t="shared" si="3"/>
        <v>2.975571</v>
      </c>
      <c r="N11">
        <v>3.6</v>
      </c>
      <c r="O11" s="5">
        <f>RF!C11</f>
        <v>5</v>
      </c>
      <c r="P11" s="5">
        <f>LR!C11</f>
        <v>5.4103475002490997</v>
      </c>
      <c r="Q11" s="5">
        <f>Adaboost!C11</f>
        <v>5.8273155416012496</v>
      </c>
      <c r="R11" s="5">
        <f>XGBR!C11</f>
        <v>4.9754977</v>
      </c>
      <c r="S11" s="5">
        <f>Huber!C11</f>
        <v>5.2178951513240701</v>
      </c>
      <c r="T11" s="5">
        <f>BayesRidge!C11</f>
        <v>5.4074588473536496</v>
      </c>
      <c r="U11" s="5">
        <f>Elastic!C11</f>
        <v>5.0846854428284098</v>
      </c>
      <c r="V11" s="5">
        <f>GBR!C11</f>
        <v>5.0667745052678601</v>
      </c>
      <c r="W11" s="6">
        <f t="shared" si="1"/>
        <v>5.2672633136911315</v>
      </c>
      <c r="X11" s="6">
        <f t="shared" si="4"/>
        <v>5.8273155416012496</v>
      </c>
      <c r="Y11" s="6">
        <f t="shared" si="5"/>
        <v>4.9754977</v>
      </c>
      <c r="Z11">
        <v>5.3</v>
      </c>
      <c r="AC11" s="6"/>
      <c r="AE11" t="s">
        <v>146</v>
      </c>
      <c r="AF11" s="6">
        <f>RF!D11</f>
        <v>4.83</v>
      </c>
      <c r="AG11" s="6">
        <f>LR!D11</f>
        <v>4.8895114055263198</v>
      </c>
      <c r="AH11" s="6">
        <f>Adaboost!D11</f>
        <v>4.2609786700125403</v>
      </c>
      <c r="AI11" s="6">
        <f>XGBR!D11</f>
        <v>4.683338</v>
      </c>
      <c r="AJ11" s="6">
        <f>Huber!D11</f>
        <v>4.90437275744857</v>
      </c>
      <c r="AK11" s="6">
        <f>BayesRidge!D11</f>
        <v>4.8930148826437803</v>
      </c>
      <c r="AL11" s="6">
        <f>Elastic!D11</f>
        <v>4.78596514848849</v>
      </c>
      <c r="AM11" s="6">
        <f>GBR!D11</f>
        <v>4.5591840584808798</v>
      </c>
      <c r="AN11" s="6">
        <f>AVERAGE(AF11:AM11,Neural!D11)</f>
        <v>4.7318884835334281</v>
      </c>
      <c r="AO11" s="6">
        <f>MAX(AF11:AM11,Neural!D11)</f>
        <v>4.90437275744857</v>
      </c>
      <c r="AP11" s="6">
        <f>MIN(AF11:AM11,Neural!D11)</f>
        <v>4.2609786700125403</v>
      </c>
    </row>
    <row r="12" spans="1:42" ht="15" thickBot="1" x14ac:dyDescent="0.35">
      <c r="A12" t="s">
        <v>36</v>
      </c>
      <c r="B12" t="s">
        <v>139</v>
      </c>
      <c r="C12" s="5">
        <f>RF!B12</f>
        <v>5.08</v>
      </c>
      <c r="D12" s="5">
        <f>LR!B12</f>
        <v>4.8364927083146902</v>
      </c>
      <c r="E12" s="5">
        <f>Adaboost!B12</f>
        <v>5.9438339438339396</v>
      </c>
      <c r="F12" s="5">
        <f>XGBR!B12</f>
        <v>4.1242293999999999</v>
      </c>
      <c r="G12" s="5">
        <f>Huber!B12</f>
        <v>4.5543042391490696</v>
      </c>
      <c r="H12" s="5">
        <f>BayesRidge!B12</f>
        <v>4.8353722052451902</v>
      </c>
      <c r="I12" s="5">
        <f>Elastic!B12</f>
        <v>4.9494401571393798</v>
      </c>
      <c r="J12" s="5">
        <f>GBR!B12</f>
        <v>5.1968487183055299</v>
      </c>
      <c r="K12" s="6">
        <f t="shared" si="0"/>
        <v>4.9309741964576892</v>
      </c>
      <c r="L12">
        <f t="shared" si="2"/>
        <v>5.9438339438339396</v>
      </c>
      <c r="M12">
        <f t="shared" si="3"/>
        <v>4.1242293999999999</v>
      </c>
      <c r="N12">
        <v>4.8499999999999996</v>
      </c>
      <c r="O12" s="5">
        <f>RF!C12</f>
        <v>4.62</v>
      </c>
      <c r="P12" s="5">
        <f>LR!C12</f>
        <v>4.5222505837327303</v>
      </c>
      <c r="Q12" s="5">
        <f>Adaboost!C12</f>
        <v>4.5226130653266301</v>
      </c>
      <c r="R12" s="5">
        <f>XGBR!C12</f>
        <v>4.0267543999999997</v>
      </c>
      <c r="S12" s="5">
        <f>Huber!C12</f>
        <v>4.3500126359097004</v>
      </c>
      <c r="T12" s="5">
        <f>BayesRidge!C12</f>
        <v>4.5214314521337302</v>
      </c>
      <c r="U12" s="5">
        <f>Elastic!C12</f>
        <v>4.4464607565896497</v>
      </c>
      <c r="V12" s="5">
        <f>GBR!C12</f>
        <v>4.1044451465512699</v>
      </c>
      <c r="W12" s="6">
        <f t="shared" si="1"/>
        <v>4.3997701725167273</v>
      </c>
      <c r="X12" s="6">
        <f t="shared" si="4"/>
        <v>4.62</v>
      </c>
      <c r="Y12" s="6">
        <f t="shared" si="5"/>
        <v>4.0267543999999997</v>
      </c>
      <c r="Z12">
        <v>4.45</v>
      </c>
      <c r="AA12" s="6">
        <f>MAX(L12,M12,X13,Y13)-MIN(L13,M13,X12,Y12)</f>
        <v>2.0908679438339397</v>
      </c>
      <c r="AB12" s="6">
        <f>MIN(L12,M12,X13,Y13)-MAX(L13,M13,X12,Y12)</f>
        <v>-0.86582342072384</v>
      </c>
      <c r="AC12" s="6"/>
      <c r="AE12" t="s">
        <v>225</v>
      </c>
      <c r="AF12" s="6">
        <f>RF!D12</f>
        <v>5.28</v>
      </c>
      <c r="AG12" s="6">
        <f>LR!D12</f>
        <v>5.18894663913174</v>
      </c>
      <c r="AH12" s="6">
        <f>Adaboost!D12</f>
        <v>4.3526927138331502</v>
      </c>
      <c r="AI12" s="6">
        <f>XGBR!D12</f>
        <v>5.1951689999999999</v>
      </c>
      <c r="AJ12" s="6">
        <f>Huber!D12</f>
        <v>5.2782982793438604</v>
      </c>
      <c r="AK12" s="6">
        <f>BayesRidge!D12</f>
        <v>5.1900487158397501</v>
      </c>
      <c r="AL12" s="6">
        <f>Elastic!D12</f>
        <v>5.1111259631108803</v>
      </c>
      <c r="AM12" s="6">
        <f>GBR!D12</f>
        <v>4.9783914101502997</v>
      </c>
      <c r="AN12" s="6">
        <f>AVERAGE(AF12:AM12,Neural!D12)</f>
        <v>5.0914588344866747</v>
      </c>
      <c r="AO12" s="6">
        <f>MAX(AF12:AM12,Neural!D12)</f>
        <v>5.28</v>
      </c>
      <c r="AP12" s="6">
        <f>MIN(AF12:AM12,Neural!D12)</f>
        <v>4.3526927138331502</v>
      </c>
    </row>
    <row r="13" spans="1:42" ht="15" thickBot="1" x14ac:dyDescent="0.35">
      <c r="A13" t="s">
        <v>139</v>
      </c>
      <c r="B13" t="s">
        <v>36</v>
      </c>
      <c r="C13" s="5">
        <f>RF!B13</f>
        <v>4.5999999999999996</v>
      </c>
      <c r="D13" s="5">
        <f>LR!B13</f>
        <v>4.2253829754135399</v>
      </c>
      <c r="E13" s="5">
        <f>Adaboost!B13</f>
        <v>4.5894039735099303</v>
      </c>
      <c r="F13" s="5">
        <f>XGBR!B13</f>
        <v>3.8529659999999999</v>
      </c>
      <c r="G13" s="5">
        <f>Huber!B13</f>
        <v>3.9500011023344799</v>
      </c>
      <c r="H13" s="5">
        <f>BayesRidge!B13</f>
        <v>4.2305827179026601</v>
      </c>
      <c r="I13" s="5">
        <f>Elastic!B13</f>
        <v>4.5621852727104697</v>
      </c>
      <c r="J13" s="5">
        <f>GBR!B13</f>
        <v>4.1529552692197598</v>
      </c>
      <c r="K13" s="6">
        <f t="shared" si="0"/>
        <v>4.2661781821828972</v>
      </c>
      <c r="L13">
        <f t="shared" si="2"/>
        <v>4.5999999999999996</v>
      </c>
      <c r="M13">
        <f t="shared" si="3"/>
        <v>3.8529659999999999</v>
      </c>
      <c r="N13">
        <v>4.1500000000000004</v>
      </c>
      <c r="O13" s="5">
        <f>RF!C13</f>
        <v>4.04</v>
      </c>
      <c r="P13" s="5">
        <f>LR!C13</f>
        <v>3.98354931084635</v>
      </c>
      <c r="Q13" s="5">
        <f>Adaboost!C13</f>
        <v>4.5226130653266301</v>
      </c>
      <c r="R13" s="5">
        <f>XGBR!C13</f>
        <v>3.8417528000000001</v>
      </c>
      <c r="S13" s="5">
        <f>Huber!C13</f>
        <v>3.7541765792761601</v>
      </c>
      <c r="T13" s="5">
        <f>BayesRidge!C13</f>
        <v>3.9860464175458898</v>
      </c>
      <c r="U13" s="5">
        <f>Elastic!C13</f>
        <v>4.3134393320126803</v>
      </c>
      <c r="V13" s="5">
        <f>GBR!C13</f>
        <v>4.1681689426843</v>
      </c>
      <c r="W13" s="6">
        <f t="shared" si="1"/>
        <v>4.0649329976389073</v>
      </c>
      <c r="X13" s="6">
        <f t="shared" si="4"/>
        <v>4.5226130653266301</v>
      </c>
      <c r="Y13" s="6">
        <f t="shared" si="5"/>
        <v>3.7541765792761601</v>
      </c>
      <c r="Z13">
        <v>3.9</v>
      </c>
      <c r="AC13" s="6"/>
      <c r="AE13" t="s">
        <v>138</v>
      </c>
      <c r="AF13" s="6">
        <f>RF!D13</f>
        <v>4.5999999999999996</v>
      </c>
      <c r="AG13" s="6">
        <f>LR!D13</f>
        <v>3.7815454033321401</v>
      </c>
      <c r="AH13" s="6">
        <f>Adaboost!D13</f>
        <v>4.0272020725388602</v>
      </c>
      <c r="AI13" s="6">
        <f>XGBR!D13</f>
        <v>3.889624</v>
      </c>
      <c r="AJ13" s="6">
        <f>Huber!D13</f>
        <v>3.8367473757828399</v>
      </c>
      <c r="AK13" s="6">
        <f>BayesRidge!D13</f>
        <v>3.7890393125350301</v>
      </c>
      <c r="AL13" s="6">
        <f>Elastic!D13</f>
        <v>4.43926408645906</v>
      </c>
      <c r="AM13" s="6">
        <f>GBR!D13</f>
        <v>4.0967894526388697</v>
      </c>
      <c r="AN13" s="6">
        <f>AVERAGE(AF13:AM13,Neural!D13)</f>
        <v>4.0249170066704965</v>
      </c>
      <c r="AO13" s="6">
        <f>MAX(AF13:AM13,Neural!D13)</f>
        <v>4.5999999999999996</v>
      </c>
      <c r="AP13" s="6">
        <f>MIN(AF13:AM13,Neural!D13)</f>
        <v>3.7640413567476698</v>
      </c>
    </row>
    <row r="14" spans="1:42" ht="15" thickBot="1" x14ac:dyDescent="0.35">
      <c r="A14" t="s">
        <v>164</v>
      </c>
      <c r="B14" t="s">
        <v>149</v>
      </c>
      <c r="C14" s="5">
        <f>RF!B14</f>
        <v>6.09</v>
      </c>
      <c r="D14" s="5">
        <f>LR!B14</f>
        <v>5.9390779156938498</v>
      </c>
      <c r="E14" s="5">
        <f>Adaboost!B14</f>
        <v>6.7329434697855701</v>
      </c>
      <c r="F14" s="5">
        <f>XGBR!B14</f>
        <v>4.9642042999999996</v>
      </c>
      <c r="G14" s="5">
        <f>Huber!B14</f>
        <v>5.7587595490947399</v>
      </c>
      <c r="H14" s="5">
        <f>BayesRidge!B14</f>
        <v>5.9373068325035003</v>
      </c>
      <c r="I14" s="5">
        <f>Elastic!B14</f>
        <v>5.7435476464467303</v>
      </c>
      <c r="J14" s="5">
        <f>GBR!B14</f>
        <v>6.1465020371225103</v>
      </c>
      <c r="K14" s="6">
        <f t="shared" si="0"/>
        <v>5.9108943724660357</v>
      </c>
      <c r="L14">
        <f t="shared" si="2"/>
        <v>6.7329434697855701</v>
      </c>
      <c r="M14">
        <f t="shared" si="3"/>
        <v>4.9642042999999996</v>
      </c>
      <c r="N14">
        <v>5.9</v>
      </c>
      <c r="O14" s="5">
        <f>RF!C14</f>
        <v>6.7</v>
      </c>
      <c r="P14" s="5">
        <f>LR!C14</f>
        <v>7.1218136219286396</v>
      </c>
      <c r="Q14" s="5">
        <f>Adaboost!C14</f>
        <v>6.6984815618221196</v>
      </c>
      <c r="R14" s="5">
        <f>XGBR!C14</f>
        <v>7.0294347000000004</v>
      </c>
      <c r="S14" s="5">
        <f>Huber!C14</f>
        <v>6.23789184538533</v>
      </c>
      <c r="T14" s="5">
        <f>BayesRidge!C14</f>
        <v>7.1249235349970803</v>
      </c>
      <c r="U14" s="5">
        <f>Elastic!C14</f>
        <v>5.6393941535385101</v>
      </c>
      <c r="V14" s="5">
        <f>GBR!C14</f>
        <v>6.8185986360414699</v>
      </c>
      <c r="W14" s="6">
        <f t="shared" si="1"/>
        <v>6.7166460973805773</v>
      </c>
      <c r="X14" s="6">
        <f t="shared" si="4"/>
        <v>7.1249235349970803</v>
      </c>
      <c r="Y14" s="6">
        <f t="shared" si="5"/>
        <v>5.6393941535385101</v>
      </c>
      <c r="Z14">
        <v>6.2</v>
      </c>
      <c r="AA14" s="6">
        <f>MAX(L14,M14,X15,Y15)-MIN(L15,M15,X14,Y14)</f>
        <v>1.6429434697855703</v>
      </c>
      <c r="AB14" s="6">
        <f>MIN(L14,M14,X15,Y15)-MAX(L15,M15,X14,Y14)</f>
        <v>-4.1445413349970801</v>
      </c>
      <c r="AC14" s="6"/>
      <c r="AE14" t="s">
        <v>226</v>
      </c>
      <c r="AF14" s="6">
        <f>RF!D14</f>
        <v>3.93</v>
      </c>
      <c r="AG14" s="6">
        <f>LR!D14</f>
        <v>4.3926507470551197</v>
      </c>
      <c r="AH14" s="6">
        <f>Adaboost!D14</f>
        <v>3.8023715415019699</v>
      </c>
      <c r="AI14" s="6">
        <f>XGBR!D14</f>
        <v>3.8090472000000002</v>
      </c>
      <c r="AJ14" s="6">
        <f>Huber!D14</f>
        <v>4.4061357713282003</v>
      </c>
      <c r="AK14" s="6">
        <f>BayesRidge!D14</f>
        <v>4.2807890608791901</v>
      </c>
      <c r="AL14" s="6">
        <f>Elastic!D14</f>
        <v>4.4365238810035201</v>
      </c>
      <c r="AM14" s="6">
        <f>GBR!D14</f>
        <v>3.72450982454261</v>
      </c>
      <c r="AN14" s="6">
        <f>AVERAGE(AF14:AM14,Neural!D14)</f>
        <v>4.1201320825741989</v>
      </c>
      <c r="AO14" s="6">
        <f>MAX(AF14:AM14,Neural!D14)</f>
        <v>4.4365238810035201</v>
      </c>
      <c r="AP14" s="6">
        <f>MIN(AF14:AM14,Neural!D14)</f>
        <v>3.72450982454261</v>
      </c>
    </row>
    <row r="15" spans="1:42" ht="15" thickBot="1" x14ac:dyDescent="0.35">
      <c r="A15" t="s">
        <v>149</v>
      </c>
      <c r="B15" t="s">
        <v>164</v>
      </c>
      <c r="C15" s="5">
        <f>RF!B15</f>
        <v>5.09</v>
      </c>
      <c r="D15" s="5">
        <f>LR!B15</f>
        <v>6.5988720115271402</v>
      </c>
      <c r="E15" s="5">
        <f>Adaboost!B15</f>
        <v>5.9438339438339396</v>
      </c>
      <c r="F15" s="5">
        <f>XGBR!B15</f>
        <v>5.5435610000000004</v>
      </c>
      <c r="G15" s="5">
        <f>Huber!B15</f>
        <v>5.6926948807341304</v>
      </c>
      <c r="H15" s="5">
        <f>BayesRidge!B15</f>
        <v>6.5932691345588701</v>
      </c>
      <c r="I15" s="5">
        <f>Elastic!B15</f>
        <v>5.2464460146218297</v>
      </c>
      <c r="J15" s="5">
        <f>GBR!B15</f>
        <v>5.7223948074517699</v>
      </c>
      <c r="K15" s="6">
        <f t="shared" si="0"/>
        <v>5.8978506816664344</v>
      </c>
      <c r="L15">
        <f t="shared" si="2"/>
        <v>6.5988720115271402</v>
      </c>
      <c r="M15">
        <f t="shared" si="3"/>
        <v>5.09</v>
      </c>
      <c r="N15">
        <v>5.6</v>
      </c>
      <c r="O15" s="5">
        <f>RF!C15</f>
        <v>4.08</v>
      </c>
      <c r="P15" s="5">
        <f>LR!C15</f>
        <v>3.7468134712635601</v>
      </c>
      <c r="Q15" s="5">
        <f>Adaboost!C15</f>
        <v>4.5226130653266301</v>
      </c>
      <c r="R15" s="5">
        <f>XGBR!C15</f>
        <v>2.9803822000000002</v>
      </c>
      <c r="S15" s="5">
        <f>Huber!C15</f>
        <v>3.6585406647657202</v>
      </c>
      <c r="T15" s="5">
        <f>BayesRidge!C15</f>
        <v>3.7498801605694299</v>
      </c>
      <c r="U15" s="5">
        <f>Elastic!C15</f>
        <v>4.0221303907363799</v>
      </c>
      <c r="V15" s="5">
        <f>GBR!C15</f>
        <v>4.1038261366201301</v>
      </c>
      <c r="W15" s="6">
        <f t="shared" si="1"/>
        <v>3.8570622196127413</v>
      </c>
      <c r="X15" s="6">
        <f t="shared" si="4"/>
        <v>4.5226130653266301</v>
      </c>
      <c r="Y15" s="6">
        <f t="shared" si="5"/>
        <v>2.9803822000000002</v>
      </c>
      <c r="Z15">
        <v>3.75</v>
      </c>
      <c r="AC15" s="6"/>
      <c r="AE15" t="s">
        <v>140</v>
      </c>
      <c r="AF15" s="6">
        <f>RF!D15</f>
        <v>4.07</v>
      </c>
      <c r="AG15" s="6">
        <f>LR!D15</f>
        <v>4.6249744110495703</v>
      </c>
      <c r="AH15" s="6">
        <f>Adaboost!D15</f>
        <v>4.11184882533197</v>
      </c>
      <c r="AI15" s="6">
        <f>XGBR!D15</f>
        <v>3.8148293</v>
      </c>
      <c r="AJ15" s="6">
        <f>Huber!D15</f>
        <v>4.6018507061233498</v>
      </c>
      <c r="AK15" s="6">
        <f>BayesRidge!D15</f>
        <v>4.6103390452259596</v>
      </c>
      <c r="AL15" s="6">
        <f>Elastic!D15</f>
        <v>4.66180863493092</v>
      </c>
      <c r="AM15" s="6">
        <f>GBR!D15</f>
        <v>4.4991614135666902</v>
      </c>
      <c r="AN15" s="6">
        <f>AVERAGE(AF15:AM15,Neural!D15)</f>
        <v>4.398841420987468</v>
      </c>
      <c r="AO15" s="6">
        <f>MAX(AF15:AM15,Neural!D15)</f>
        <v>4.66180863493092</v>
      </c>
      <c r="AP15" s="6">
        <f>MIN(AF15:AM15,Neural!D15)</f>
        <v>3.8148293</v>
      </c>
    </row>
    <row r="16" spans="1:42" ht="15" thickBot="1" x14ac:dyDescent="0.35">
      <c r="A16" t="s">
        <v>167</v>
      </c>
      <c r="B16" t="s">
        <v>185</v>
      </c>
      <c r="C16" s="5">
        <f>RF!B16</f>
        <v>2.99</v>
      </c>
      <c r="D16" s="5">
        <f>LR!B16</f>
        <v>2.3093171132006201</v>
      </c>
      <c r="E16" s="5">
        <f>Adaboost!B16</f>
        <v>2.818407960199</v>
      </c>
      <c r="F16" s="5">
        <f>XGBR!B16</f>
        <v>2.016886</v>
      </c>
      <c r="G16" s="5">
        <f>Huber!B16</f>
        <v>2.2087593050819101</v>
      </c>
      <c r="H16" s="5">
        <f>BayesRidge!B16</f>
        <v>2.3078264395450598</v>
      </c>
      <c r="I16" s="5">
        <f>Elastic!B16</f>
        <v>3.12172091188833</v>
      </c>
      <c r="J16" s="5">
        <f>GBR!B16</f>
        <v>2.1960078390327098</v>
      </c>
      <c r="K16" s="6">
        <f t="shared" si="0"/>
        <v>2.4849672164493559</v>
      </c>
      <c r="L16">
        <f t="shared" si="2"/>
        <v>3.12172091188833</v>
      </c>
      <c r="M16">
        <f t="shared" si="3"/>
        <v>2.016886</v>
      </c>
      <c r="N16">
        <v>2.4</v>
      </c>
      <c r="O16" s="5">
        <f>RF!C16</f>
        <v>6.01</v>
      </c>
      <c r="P16" s="5">
        <f>LR!C16</f>
        <v>6.5321707845625401</v>
      </c>
      <c r="Q16" s="5">
        <f>Adaboost!C16</f>
        <v>6.6984815618221196</v>
      </c>
      <c r="R16" s="5">
        <f>XGBR!C16</f>
        <v>6.0932836999999997</v>
      </c>
      <c r="S16" s="5">
        <f>Huber!C16</f>
        <v>6.3102750467939401</v>
      </c>
      <c r="T16" s="5">
        <f>BayesRidge!C16</f>
        <v>6.5306661616377202</v>
      </c>
      <c r="U16" s="5">
        <f>Elastic!C16</f>
        <v>5.7759346952318404</v>
      </c>
      <c r="V16" s="5">
        <f>GBR!C16</f>
        <v>6.1740128725788397</v>
      </c>
      <c r="W16" s="6">
        <f t="shared" si="1"/>
        <v>6.3059698016049754</v>
      </c>
      <c r="X16" s="6">
        <f t="shared" si="4"/>
        <v>6.6984815618221196</v>
      </c>
      <c r="Y16" s="6">
        <f t="shared" si="5"/>
        <v>5.7759346952318404</v>
      </c>
      <c r="Z16">
        <v>6.55</v>
      </c>
      <c r="AA16" s="6">
        <f>MAX(L16,M16,X17,Y17)-MIN(L17,M17,X16,Y16)</f>
        <v>-0.42007923467336994</v>
      </c>
      <c r="AB16" s="6">
        <f>MIN(L16,M16,X17,Y17)-MAX(L17,M17,X16,Y16)</f>
        <v>-4.6815955618221192</v>
      </c>
      <c r="AC16" s="6"/>
      <c r="AE16" t="s">
        <v>227</v>
      </c>
      <c r="AF16" s="6">
        <f>RF!D16</f>
        <v>3.3</v>
      </c>
      <c r="AG16" s="6">
        <f>LR!D16</f>
        <v>3.3262062401871302</v>
      </c>
      <c r="AH16" s="6">
        <f>Adaboost!D16</f>
        <v>3.7739910313901301</v>
      </c>
      <c r="AI16" s="6">
        <f>XGBR!D16</f>
        <v>3.0192714</v>
      </c>
      <c r="AJ16" s="6">
        <f>Huber!D16</f>
        <v>3.33721776288349</v>
      </c>
      <c r="AK16" s="6">
        <f>BayesRidge!D16</f>
        <v>3.3292088674524898</v>
      </c>
      <c r="AL16" s="6">
        <f>Elastic!D16</f>
        <v>4.0486369080595299</v>
      </c>
      <c r="AM16" s="6">
        <f>GBR!D16</f>
        <v>3.1326569583650898</v>
      </c>
      <c r="AN16" s="6">
        <f>AVERAGE(AF16:AM16,Neural!D16)</f>
        <v>3.3945730524763729</v>
      </c>
      <c r="AO16" s="6">
        <f>MAX(AF16:AM16,Neural!D16)</f>
        <v>4.0486369080595299</v>
      </c>
      <c r="AP16" s="6">
        <f>MIN(AF16:AM16,Neural!D16)</f>
        <v>3.0192714</v>
      </c>
    </row>
    <row r="17" spans="1:42" ht="15" thickBot="1" x14ac:dyDescent="0.35">
      <c r="A17" t="s">
        <v>185</v>
      </c>
      <c r="B17" t="s">
        <v>167</v>
      </c>
      <c r="C17" s="5">
        <f>RF!B17</f>
        <v>5</v>
      </c>
      <c r="D17" s="5">
        <f>LR!B17</f>
        <v>5.2553485785765899</v>
      </c>
      <c r="E17" s="5">
        <f>Adaboost!B17</f>
        <v>5.9438339438339396</v>
      </c>
      <c r="F17" s="5">
        <f>XGBR!B17</f>
        <v>4.9426923</v>
      </c>
      <c r="G17" s="5">
        <f>Huber!B17</f>
        <v>5.1105373615777703</v>
      </c>
      <c r="H17" s="5">
        <f>BayesRidge!B17</f>
        <v>5.2570191304660003</v>
      </c>
      <c r="I17" s="5">
        <f>Elastic!B17</f>
        <v>5.0572123355547802</v>
      </c>
      <c r="J17" s="5">
        <f>GBR!B17</f>
        <v>5.0756484810940403</v>
      </c>
      <c r="K17" s="6">
        <f t="shared" si="0"/>
        <v>5.2107334243025436</v>
      </c>
      <c r="L17">
        <f t="shared" si="2"/>
        <v>5.9438339438339396</v>
      </c>
      <c r="M17">
        <f t="shared" si="3"/>
        <v>4.9426923</v>
      </c>
      <c r="N17">
        <v>5.3</v>
      </c>
      <c r="O17" s="5">
        <f>RF!C17</f>
        <v>4</v>
      </c>
      <c r="P17" s="5">
        <f>LR!C17</f>
        <v>4.40117000051392</v>
      </c>
      <c r="Q17" s="5">
        <f>Adaboost!C17</f>
        <v>4.5226130653266301</v>
      </c>
      <c r="R17" s="5">
        <f>XGBR!C17</f>
        <v>4.1030189999999997</v>
      </c>
      <c r="S17" s="5">
        <f>Huber!C17</f>
        <v>4.20854125610916</v>
      </c>
      <c r="T17" s="5">
        <f>BayesRidge!C17</f>
        <v>4.4017541155900597</v>
      </c>
      <c r="U17" s="5">
        <f>Elastic!C17</f>
        <v>4.4170599724600299</v>
      </c>
      <c r="V17" s="5">
        <f>GBR!C17</f>
        <v>4.1278226858627898</v>
      </c>
      <c r="W17" s="6">
        <f t="shared" si="1"/>
        <v>4.2875217282745153</v>
      </c>
      <c r="X17" s="6">
        <f t="shared" si="4"/>
        <v>4.5226130653266301</v>
      </c>
      <c r="Y17" s="6">
        <f t="shared" si="5"/>
        <v>4</v>
      </c>
      <c r="Z17">
        <v>4.3499999999999996</v>
      </c>
      <c r="AC17" s="6"/>
      <c r="AE17" t="s">
        <v>228</v>
      </c>
      <c r="AF17" s="6">
        <f>RF!D17</f>
        <v>5.9</v>
      </c>
      <c r="AG17" s="6">
        <f>LR!D17</f>
        <v>5.1592769249877799</v>
      </c>
      <c r="AH17" s="6">
        <f>Adaboost!D17</f>
        <v>4.8312236286919799</v>
      </c>
      <c r="AI17" s="6">
        <f>XGBR!D17</f>
        <v>4.7361610000000001</v>
      </c>
      <c r="AJ17" s="6">
        <f>Huber!D17</f>
        <v>5.1515619850164001</v>
      </c>
      <c r="AK17" s="6">
        <f>BayesRidge!D17</f>
        <v>5.1557917055437397</v>
      </c>
      <c r="AL17" s="6">
        <f>Elastic!D17</f>
        <v>4.94889150375033</v>
      </c>
      <c r="AM17" s="6">
        <f>GBR!D17</f>
        <v>5.7014375644181197</v>
      </c>
      <c r="AN17" s="6">
        <f>AVERAGE(AF17:AM17,Neural!D17)</f>
        <v>5.1933582578005009</v>
      </c>
      <c r="AO17" s="6">
        <f>MAX(AF17:AM17,Neural!D17)</f>
        <v>5.9</v>
      </c>
      <c r="AP17" s="6">
        <f>MIN(AF17:AM17,Neural!D17)</f>
        <v>4.7361610000000001</v>
      </c>
    </row>
    <row r="18" spans="1:42" ht="15" thickBot="1" x14ac:dyDescent="0.35">
      <c r="A18" t="s">
        <v>187</v>
      </c>
      <c r="B18" t="s">
        <v>176</v>
      </c>
      <c r="C18" s="5">
        <f>RF!B18</f>
        <v>4</v>
      </c>
      <c r="D18" s="5">
        <f>LR!B18</f>
        <v>4.5593542458327798</v>
      </c>
      <c r="E18" s="5">
        <f>Adaboost!B18</f>
        <v>4.5894039735099303</v>
      </c>
      <c r="F18" s="5">
        <f>XGBR!B18</f>
        <v>4.0313052999999996</v>
      </c>
      <c r="G18" s="5">
        <f>Huber!B18</f>
        <v>4.2532338200042998</v>
      </c>
      <c r="H18" s="5">
        <f>BayesRidge!B18</f>
        <v>4.5508441065773502</v>
      </c>
      <c r="I18" s="5">
        <f>Elastic!B18</f>
        <v>4.5073999297239302</v>
      </c>
      <c r="J18" s="5">
        <f>GBR!B18</f>
        <v>4.11333063452423</v>
      </c>
      <c r="K18" s="6">
        <f t="shared" si="0"/>
        <v>4.3490242143731273</v>
      </c>
      <c r="L18">
        <f t="shared" si="2"/>
        <v>4.5894039735099303</v>
      </c>
      <c r="M18">
        <f t="shared" si="3"/>
        <v>4</v>
      </c>
      <c r="N18">
        <v>4.4000000000000004</v>
      </c>
      <c r="O18" s="5">
        <f>RF!C18</f>
        <v>5</v>
      </c>
      <c r="P18" s="5">
        <f>LR!C18</f>
        <v>5.4427176214444204</v>
      </c>
      <c r="Q18" s="5">
        <f>Adaboost!C18</f>
        <v>5.8273155416012496</v>
      </c>
      <c r="R18" s="5">
        <f>XGBR!C18</f>
        <v>5.0692306</v>
      </c>
      <c r="S18" s="5">
        <f>Huber!C18</f>
        <v>5.3085574898730199</v>
      </c>
      <c r="T18" s="5">
        <f>BayesRidge!C18</f>
        <v>5.4528470359761902</v>
      </c>
      <c r="U18" s="5">
        <f>Elastic!C18</f>
        <v>5.0358105505343103</v>
      </c>
      <c r="V18" s="5">
        <f>GBR!C18</f>
        <v>5.0667745052678601</v>
      </c>
      <c r="W18" s="6">
        <f t="shared" si="1"/>
        <v>5.2947909085170686</v>
      </c>
      <c r="X18" s="6">
        <f t="shared" si="4"/>
        <v>5.8273155416012496</v>
      </c>
      <c r="Y18" s="6">
        <f t="shared" si="5"/>
        <v>5</v>
      </c>
      <c r="Z18">
        <v>5.35</v>
      </c>
      <c r="AA18" s="6">
        <f>MAX(L18,M18,X19,Y19)-MIN(L19,M19,X18,Y18)</f>
        <v>0.81153678238821936</v>
      </c>
      <c r="AB18" s="6">
        <f>MIN(L18,M18,X19,Y19)-MAX(L19,M19,X18,Y18)</f>
        <v>-1.8273155416012496</v>
      </c>
      <c r="AC18" s="6"/>
      <c r="AE18" t="s">
        <v>229</v>
      </c>
      <c r="AF18" s="6">
        <f>RF!D18</f>
        <v>5.28</v>
      </c>
      <c r="AG18" s="6">
        <f>LR!D18</f>
        <v>5.4958555594640597</v>
      </c>
      <c r="AH18" s="6">
        <f>Adaboost!D18</f>
        <v>4.7316219369894901</v>
      </c>
      <c r="AI18" s="6">
        <f>XGBR!D18</f>
        <v>5.2867410000000001</v>
      </c>
      <c r="AJ18" s="6">
        <f>Huber!D18</f>
        <v>5.5121756790978802</v>
      </c>
      <c r="AK18" s="6">
        <f>BayesRidge!D18</f>
        <v>5.5253264605348003</v>
      </c>
      <c r="AL18" s="6">
        <f>Elastic!D18</f>
        <v>5.109134478893</v>
      </c>
      <c r="AM18" s="6">
        <f>GBR!D18</f>
        <v>5.5677751559541298</v>
      </c>
      <c r="AN18" s="6">
        <f>AVERAGE(AF18:AM18,Neural!D18)</f>
        <v>5.3218072328273411</v>
      </c>
      <c r="AO18" s="6">
        <f>MAX(AF18:AM18,Neural!D18)</f>
        <v>5.5677751559541298</v>
      </c>
      <c r="AP18" s="6">
        <f>MIN(AF18:AM18,Neural!D18)</f>
        <v>4.7316219369894901</v>
      </c>
    </row>
    <row r="19" spans="1:42" ht="15" thickBot="1" x14ac:dyDescent="0.35">
      <c r="A19" t="s">
        <v>176</v>
      </c>
      <c r="B19" t="s">
        <v>187</v>
      </c>
      <c r="C19" s="5">
        <f>RF!B19</f>
        <v>4.03</v>
      </c>
      <c r="D19" s="5">
        <f>LR!B19</f>
        <v>4.6528164130328102</v>
      </c>
      <c r="E19" s="5">
        <f>Adaboost!B19</f>
        <v>4.5894039735099303</v>
      </c>
      <c r="F19" s="5">
        <f>XGBR!B19</f>
        <v>4.0129485000000003</v>
      </c>
      <c r="G19" s="5">
        <f>Huber!B19</f>
        <v>4.5087796840329997</v>
      </c>
      <c r="H19" s="5">
        <f>BayesRidge!B19</f>
        <v>4.6564285053971703</v>
      </c>
      <c r="I19" s="5">
        <f>Elastic!B19</f>
        <v>4.5425152431720903</v>
      </c>
      <c r="J19" s="5">
        <f>GBR!B19</f>
        <v>4.11186491737294</v>
      </c>
      <c r="K19" s="6">
        <f t="shared" si="0"/>
        <v>4.4134784325289536</v>
      </c>
      <c r="L19">
        <f t="shared" si="2"/>
        <v>4.6564285053971703</v>
      </c>
      <c r="M19">
        <f t="shared" si="3"/>
        <v>4.0129485000000003</v>
      </c>
      <c r="N19">
        <v>4.6500000000000004</v>
      </c>
      <c r="O19" s="5">
        <f>RF!C19</f>
        <v>4.01</v>
      </c>
      <c r="P19" s="5">
        <f>LR!C19</f>
        <v>4.7524533609605797</v>
      </c>
      <c r="Q19" s="5">
        <f>Adaboost!C19</f>
        <v>4.5226130653266301</v>
      </c>
      <c r="R19" s="5">
        <f>XGBR!C19</f>
        <v>4.1564573999999999</v>
      </c>
      <c r="S19" s="5">
        <f>Huber!C19</f>
        <v>4.4531449457310401</v>
      </c>
      <c r="T19" s="5">
        <f>BayesRidge!C19</f>
        <v>4.7565052448916196</v>
      </c>
      <c r="U19" s="5">
        <f>Elastic!C19</f>
        <v>4.8244852823882196</v>
      </c>
      <c r="V19" s="5">
        <f>GBR!C19</f>
        <v>4.12606155650783</v>
      </c>
      <c r="W19" s="6">
        <f t="shared" si="1"/>
        <v>4.4851741390830426</v>
      </c>
      <c r="X19" s="6">
        <f t="shared" si="4"/>
        <v>4.8244852823882196</v>
      </c>
      <c r="Y19" s="6">
        <f t="shared" si="5"/>
        <v>4.01</v>
      </c>
      <c r="Z19">
        <v>4.5999999999999996</v>
      </c>
      <c r="AC19" s="6"/>
      <c r="AE19" t="s">
        <v>230</v>
      </c>
      <c r="AF19" s="6">
        <f>RF!D19</f>
        <v>6.3</v>
      </c>
      <c r="AG19" s="6">
        <f>LR!D19</f>
        <v>5.9064762812383602</v>
      </c>
      <c r="AH19" s="6">
        <f>Adaboost!D19</f>
        <v>4.8312236286919799</v>
      </c>
      <c r="AI19" s="6">
        <f>XGBR!D19</f>
        <v>5.520829</v>
      </c>
      <c r="AJ19" s="6">
        <f>Huber!D19</f>
        <v>5.8936204660869498</v>
      </c>
      <c r="AK19" s="6">
        <f>BayesRidge!D19</f>
        <v>5.9366403750318302</v>
      </c>
      <c r="AL19" s="6">
        <f>Elastic!D19</f>
        <v>5.2826619784337696</v>
      </c>
      <c r="AM19" s="6">
        <f>GBR!D19</f>
        <v>5.94293798792107</v>
      </c>
      <c r="AN19" s="6">
        <f>AVERAGE(AF19:AM19,Neural!D19)</f>
        <v>5.717789635022573</v>
      </c>
      <c r="AO19" s="6">
        <f>MAX(AF19:AM19,Neural!D19)</f>
        <v>6.3</v>
      </c>
      <c r="AP19" s="6">
        <f>MIN(AF19:AM19,Neural!D19)</f>
        <v>4.8312236286919799</v>
      </c>
    </row>
    <row r="20" spans="1:42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2"/>
        <v>0</v>
      </c>
      <c r="M20">
        <f t="shared" si="3"/>
        <v>0</v>
      </c>
      <c r="N20"/>
      <c r="O20" s="5">
        <f>RF!C20</f>
        <v>0</v>
      </c>
      <c r="P20" s="5">
        <f>LR!C20</f>
        <v>0</v>
      </c>
      <c r="Q20" s="5">
        <f>Adaboost!C20</f>
        <v>0</v>
      </c>
      <c r="R20" s="5">
        <f>XGBR!C20</f>
        <v>0</v>
      </c>
      <c r="S20" s="5">
        <f>Huber!C20</f>
        <v>0</v>
      </c>
      <c r="T20" s="5">
        <f>BayesRidge!C20</f>
        <v>0</v>
      </c>
      <c r="U20" s="5">
        <f>Elastic!C20</f>
        <v>0</v>
      </c>
      <c r="V20" s="5">
        <f>GBR!C20</f>
        <v>0</v>
      </c>
      <c r="W20" s="6">
        <f t="shared" si="1"/>
        <v>0</v>
      </c>
      <c r="X20" s="6">
        <f t="shared" si="4"/>
        <v>0</v>
      </c>
      <c r="Y20" s="6">
        <f t="shared" si="5"/>
        <v>0</v>
      </c>
      <c r="Z20"/>
      <c r="AA20" s="6">
        <f>MAX(L20,M20,X21,Y21)-MIN(L21,M21,X20,Y20)</f>
        <v>0</v>
      </c>
      <c r="AB20" s="6">
        <f>MIN(L20,M20,X21,Y21)-MAX(L21,M21,X20,Y20)</f>
        <v>0</v>
      </c>
      <c r="AC20" s="6"/>
      <c r="AE20"/>
      <c r="AF20" s="6">
        <f>RF!D20</f>
        <v>0</v>
      </c>
      <c r="AG20" s="6">
        <f>LR!D20</f>
        <v>0</v>
      </c>
      <c r="AH20" s="6">
        <f>Adaboost!D20</f>
        <v>0</v>
      </c>
      <c r="AI20" s="6">
        <f>XGBR!D20</f>
        <v>0</v>
      </c>
      <c r="AJ20" s="6">
        <f>Huber!D20</f>
        <v>0</v>
      </c>
      <c r="AK20" s="6">
        <f>BayesRidge!D20</f>
        <v>0</v>
      </c>
      <c r="AL20" s="6">
        <f>Elastic!D20</f>
        <v>0</v>
      </c>
      <c r="AM20" s="6">
        <f>GBR!D20</f>
        <v>0</v>
      </c>
      <c r="AN20" s="6">
        <f>AVERAGE(AF20:AM20,Neural!D20)</f>
        <v>0</v>
      </c>
      <c r="AO20" s="6">
        <f>MAX(AF20:AM20,Neural!D20)</f>
        <v>0</v>
      </c>
      <c r="AP20" s="6">
        <f>MIN(AF20:AM20,Neural!D20)</f>
        <v>0</v>
      </c>
    </row>
    <row r="21" spans="1:42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2"/>
        <v>0</v>
      </c>
      <c r="M21">
        <f t="shared" si="3"/>
        <v>0</v>
      </c>
      <c r="N21"/>
      <c r="O21" s="5">
        <f>RF!C21</f>
        <v>0</v>
      </c>
      <c r="P21" s="5">
        <f>LR!C21</f>
        <v>0</v>
      </c>
      <c r="Q21" s="5">
        <f>Adaboost!C21</f>
        <v>0</v>
      </c>
      <c r="R21" s="5">
        <f>XGBR!C21</f>
        <v>0</v>
      </c>
      <c r="S21" s="5">
        <f>Huber!C21</f>
        <v>0</v>
      </c>
      <c r="T21" s="5">
        <f>BayesRidge!C21</f>
        <v>0</v>
      </c>
      <c r="U21" s="5">
        <f>Elastic!C21</f>
        <v>0</v>
      </c>
      <c r="V21" s="5">
        <f>GBR!C21</f>
        <v>0</v>
      </c>
      <c r="W21" s="6">
        <f t="shared" si="1"/>
        <v>0</v>
      </c>
      <c r="X21" s="6">
        <f t="shared" si="4"/>
        <v>0</v>
      </c>
      <c r="Y21" s="6">
        <f t="shared" si="5"/>
        <v>0</v>
      </c>
      <c r="Z21"/>
      <c r="AC21" s="6"/>
      <c r="AE21"/>
      <c r="AF21" s="6">
        <f>RF!D21</f>
        <v>0</v>
      </c>
      <c r="AG21" s="6">
        <f>LR!D21</f>
        <v>0</v>
      </c>
      <c r="AH21" s="6">
        <f>Adaboost!D21</f>
        <v>0</v>
      </c>
      <c r="AI21" s="6">
        <f>XGBR!D21</f>
        <v>0</v>
      </c>
      <c r="AJ21" s="6">
        <f>Huber!D21</f>
        <v>0</v>
      </c>
      <c r="AK21" s="6">
        <f>BayesRidge!D21</f>
        <v>0</v>
      </c>
      <c r="AL21" s="6">
        <f>Elastic!D21</f>
        <v>0</v>
      </c>
      <c r="AM21" s="6">
        <f>GBR!D21</f>
        <v>0</v>
      </c>
      <c r="AN21" s="6">
        <f>AVERAGE(AF21:AM21,Neural!D21)</f>
        <v>0</v>
      </c>
      <c r="AO21" s="6">
        <f>MAX(AF21:AM21,Neural!D21)</f>
        <v>0</v>
      </c>
      <c r="AP21" s="6">
        <f>MIN(AF21:AM21,Neural!D21)</f>
        <v>0</v>
      </c>
    </row>
    <row r="22" spans="1:42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2"/>
        <v>0</v>
      </c>
      <c r="M22">
        <f t="shared" si="3"/>
        <v>0</v>
      </c>
      <c r="N22"/>
      <c r="O22" s="5">
        <f>RF!C22</f>
        <v>0</v>
      </c>
      <c r="P22" s="5">
        <f>LR!C22</f>
        <v>0</v>
      </c>
      <c r="Q22" s="5">
        <f>Adaboost!C22</f>
        <v>0</v>
      </c>
      <c r="R22" s="5">
        <f>XGBR!C22</f>
        <v>0</v>
      </c>
      <c r="S22" s="5">
        <f>Huber!C22</f>
        <v>0</v>
      </c>
      <c r="T22" s="5">
        <f>BayesRidge!C22</f>
        <v>0</v>
      </c>
      <c r="U22" s="5">
        <f>Elastic!C22</f>
        <v>0</v>
      </c>
      <c r="V22" s="5">
        <f>GBR!C22</f>
        <v>0</v>
      </c>
      <c r="W22" s="6">
        <f t="shared" si="1"/>
        <v>0</v>
      </c>
      <c r="X22" s="6">
        <f t="shared" si="4"/>
        <v>0</v>
      </c>
      <c r="Y22" s="6">
        <f t="shared" si="5"/>
        <v>0</v>
      </c>
      <c r="Z22"/>
      <c r="AA22" s="6">
        <f>MAX(L22,M22,X23,Y23)-MIN(L23,M23,X22,Y22)</f>
        <v>0</v>
      </c>
      <c r="AB22" s="6">
        <f>MIN(L22,M22,X23,Y23)-MAX(L23,M23,X22,Y22)</f>
        <v>0</v>
      </c>
      <c r="AC22" s="6"/>
      <c r="AE22"/>
      <c r="AF22" s="6">
        <f>RF!D22</f>
        <v>0</v>
      </c>
      <c r="AG22" s="6">
        <f>LR!D22</f>
        <v>0</v>
      </c>
      <c r="AH22" s="6">
        <f>Adaboost!D22</f>
        <v>0</v>
      </c>
      <c r="AI22" s="6">
        <f>XGBR!D22</f>
        <v>0</v>
      </c>
      <c r="AJ22" s="6">
        <f>Huber!D22</f>
        <v>0</v>
      </c>
      <c r="AK22" s="6">
        <f>BayesRidge!D22</f>
        <v>0</v>
      </c>
      <c r="AL22" s="6">
        <f>Elastic!D22</f>
        <v>0</v>
      </c>
      <c r="AM22" s="6">
        <f>GBR!D22</f>
        <v>0</v>
      </c>
      <c r="AN22" s="6">
        <f>AVERAGE(AF22:AM22,Neural!D22)</f>
        <v>0</v>
      </c>
      <c r="AO22" s="6">
        <f>MAX(AF22:AM22,Neural!D22)</f>
        <v>0</v>
      </c>
      <c r="AP22" s="6">
        <f>MIN(AF22:AM22,Neural!D22)</f>
        <v>0</v>
      </c>
    </row>
    <row r="23" spans="1:42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2"/>
        <v>0</v>
      </c>
      <c r="M23">
        <f t="shared" si="3"/>
        <v>0</v>
      </c>
      <c r="N23"/>
      <c r="O23" s="5">
        <f>RF!C23</f>
        <v>0</v>
      </c>
      <c r="P23" s="5">
        <f>LR!C23</f>
        <v>0</v>
      </c>
      <c r="Q23" s="5">
        <f>Adaboost!C23</f>
        <v>0</v>
      </c>
      <c r="R23" s="5">
        <f>XGBR!C23</f>
        <v>0</v>
      </c>
      <c r="S23" s="5">
        <f>Huber!C23</f>
        <v>0</v>
      </c>
      <c r="T23" s="5">
        <f>BayesRidge!C23</f>
        <v>0</v>
      </c>
      <c r="U23" s="5">
        <f>Elastic!C23</f>
        <v>0</v>
      </c>
      <c r="V23" s="5">
        <f>GBR!C23</f>
        <v>0</v>
      </c>
      <c r="W23" s="6">
        <f t="shared" si="1"/>
        <v>0</v>
      </c>
      <c r="X23" s="6">
        <f t="shared" si="4"/>
        <v>0</v>
      </c>
      <c r="Y23" s="6">
        <f t="shared" si="5"/>
        <v>0</v>
      </c>
      <c r="Z23"/>
      <c r="AC23" s="6"/>
      <c r="AE23"/>
      <c r="AF23" s="6">
        <f>RF!D23</f>
        <v>0</v>
      </c>
      <c r="AG23" s="6">
        <f>LR!D23</f>
        <v>0</v>
      </c>
      <c r="AH23" s="6">
        <f>Adaboost!D23</f>
        <v>0</v>
      </c>
      <c r="AI23" s="6">
        <f>XGBR!D23</f>
        <v>0</v>
      </c>
      <c r="AJ23" s="6">
        <f>Huber!D23</f>
        <v>0</v>
      </c>
      <c r="AK23" s="6">
        <f>BayesRidge!D23</f>
        <v>0</v>
      </c>
      <c r="AL23" s="6">
        <f>Elastic!D23</f>
        <v>0</v>
      </c>
      <c r="AM23" s="6">
        <f>GBR!D23</f>
        <v>0</v>
      </c>
      <c r="AN23" s="6">
        <f>AVERAGE(AF23:AM23,Neural!D23)</f>
        <v>0</v>
      </c>
      <c r="AO23" s="6">
        <f>MAX(AF23:AM23,Neural!D23)</f>
        <v>0</v>
      </c>
      <c r="AP23" s="6">
        <f>MIN(AF23:AM23,Neural!D23)</f>
        <v>0</v>
      </c>
    </row>
    <row r="24" spans="1:42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>MAX(C24:J24)</f>
        <v>0</v>
      </c>
      <c r="M24">
        <f>MIN(C24:J24)</f>
        <v>0</v>
      </c>
      <c r="N24"/>
      <c r="O24" s="5">
        <f>RF!C24</f>
        <v>0</v>
      </c>
      <c r="P24" s="5">
        <f>LR!C24</f>
        <v>0</v>
      </c>
      <c r="Q24" s="5">
        <f>Adaboost!C24</f>
        <v>0</v>
      </c>
      <c r="R24" s="5">
        <f>XGBR!C24</f>
        <v>0</v>
      </c>
      <c r="S24" s="5">
        <f>Huber!C24</f>
        <v>0</v>
      </c>
      <c r="T24" s="5">
        <f>BayesRidge!C24</f>
        <v>0</v>
      </c>
      <c r="U24" s="5">
        <f>Elastic!C24</f>
        <v>0</v>
      </c>
      <c r="V24" s="5">
        <f>GBR!C24</f>
        <v>0</v>
      </c>
      <c r="W24" s="6">
        <f t="shared" si="1"/>
        <v>0</v>
      </c>
      <c r="X24" s="6">
        <f>MAX(O24:V24)</f>
        <v>0</v>
      </c>
      <c r="Y24" s="6">
        <f>MIN(O24:V24)</f>
        <v>0</v>
      </c>
      <c r="Z24"/>
      <c r="AA24" s="6">
        <f>MAX(L24,M24,X25,Y25)-MIN(L25,M25,X24,Y24)</f>
        <v>0</v>
      </c>
      <c r="AB24" s="6">
        <f>MIN(L24,M24,X25,Y25)-MAX(L25,M25,X24,Y24)</f>
        <v>0</v>
      </c>
      <c r="AC24" s="6"/>
      <c r="AE24"/>
      <c r="AF24" s="6">
        <f>RF!D24</f>
        <v>0</v>
      </c>
      <c r="AG24" s="6">
        <f>LR!D24</f>
        <v>0</v>
      </c>
      <c r="AH24" s="6">
        <f>Adaboost!D24</f>
        <v>0</v>
      </c>
      <c r="AI24" s="6">
        <f>XGBR!D24</f>
        <v>0</v>
      </c>
      <c r="AJ24" s="6">
        <f>Huber!D24</f>
        <v>0</v>
      </c>
      <c r="AK24" s="6">
        <f>BayesRidge!D24</f>
        <v>0</v>
      </c>
      <c r="AL24" s="6">
        <f>Elastic!D24</f>
        <v>0</v>
      </c>
      <c r="AM24" s="6">
        <f>GBR!D24</f>
        <v>0</v>
      </c>
      <c r="AN24" s="6">
        <f>AVERAGE(AF24:AM24,Neural!D24)</f>
        <v>0</v>
      </c>
      <c r="AO24" s="6">
        <f>MAX(AF24:AM24,Neural!D24)</f>
        <v>0</v>
      </c>
      <c r="AP24" s="6">
        <f>MIN(AF24:AM24,Neural!D24)</f>
        <v>0</v>
      </c>
    </row>
    <row r="25" spans="1:42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ref="K25:K35" si="6">AVERAGE(C25:J25,B62)</f>
        <v>0</v>
      </c>
      <c r="L25">
        <f t="shared" si="2"/>
        <v>0</v>
      </c>
      <c r="M25">
        <f t="shared" si="3"/>
        <v>0</v>
      </c>
      <c r="N25"/>
      <c r="O25" s="5">
        <f>RF!C25</f>
        <v>0</v>
      </c>
      <c r="P25" s="5">
        <f>LR!C25</f>
        <v>0</v>
      </c>
      <c r="Q25" s="5">
        <f>Adaboost!C25</f>
        <v>0</v>
      </c>
      <c r="R25" s="5">
        <f>XGBR!C25</f>
        <v>0</v>
      </c>
      <c r="S25" s="5">
        <f>Huber!C25</f>
        <v>0</v>
      </c>
      <c r="T25" s="5">
        <f>BayesRidge!C25</f>
        <v>0</v>
      </c>
      <c r="U25" s="5">
        <f>Elastic!C25</f>
        <v>0</v>
      </c>
      <c r="V25" s="5">
        <f>GBR!C25</f>
        <v>0</v>
      </c>
      <c r="W25" s="6">
        <f t="shared" si="1"/>
        <v>0</v>
      </c>
      <c r="X25" s="6">
        <f t="shared" si="4"/>
        <v>0</v>
      </c>
      <c r="Y25" s="6">
        <f t="shared" si="5"/>
        <v>0</v>
      </c>
      <c r="Z25"/>
      <c r="AC25" s="6"/>
      <c r="AE25"/>
      <c r="AF25" s="6">
        <f>RF!D25</f>
        <v>0</v>
      </c>
      <c r="AG25" s="6">
        <f>LR!D25</f>
        <v>0</v>
      </c>
      <c r="AH25" s="6">
        <f>Adaboost!D25</f>
        <v>0</v>
      </c>
      <c r="AI25" s="6">
        <f>XGBR!D25</f>
        <v>0</v>
      </c>
      <c r="AJ25" s="6">
        <f>Huber!D25</f>
        <v>0</v>
      </c>
      <c r="AK25" s="6">
        <f>BayesRidge!D25</f>
        <v>0</v>
      </c>
      <c r="AL25" s="6">
        <f>Elastic!D25</f>
        <v>0</v>
      </c>
      <c r="AM25" s="6">
        <f>GBR!D25</f>
        <v>0</v>
      </c>
      <c r="AN25" s="6">
        <f>AVERAGE(AF25:AM25,Neural!D25)</f>
        <v>0</v>
      </c>
      <c r="AO25" s="6">
        <f>MAX(AF25:AM25,Neural!D25)</f>
        <v>0</v>
      </c>
      <c r="AP25" s="6">
        <f>MIN(AF25:AM25,Neural!D25)</f>
        <v>0</v>
      </c>
    </row>
    <row r="26" spans="1:42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6"/>
        <v>0</v>
      </c>
      <c r="L26">
        <f t="shared" si="2"/>
        <v>0</v>
      </c>
      <c r="M26">
        <f t="shared" si="3"/>
        <v>0</v>
      </c>
      <c r="N26"/>
      <c r="O26" s="5">
        <f>RF!C26</f>
        <v>0</v>
      </c>
      <c r="P26" s="5">
        <f>LR!C26</f>
        <v>0</v>
      </c>
      <c r="Q26" s="5">
        <f>Adaboost!C26</f>
        <v>0</v>
      </c>
      <c r="R26" s="5">
        <f>XGBR!C26</f>
        <v>0</v>
      </c>
      <c r="S26" s="5">
        <f>Huber!C26</f>
        <v>0</v>
      </c>
      <c r="T26" s="5">
        <f>BayesRidge!C26</f>
        <v>0</v>
      </c>
      <c r="U26" s="5">
        <f>Elastic!C26</f>
        <v>0</v>
      </c>
      <c r="V26" s="5">
        <f>GBR!C26</f>
        <v>0</v>
      </c>
      <c r="W26" s="6">
        <f t="shared" si="1"/>
        <v>0</v>
      </c>
      <c r="X26" s="6">
        <f t="shared" si="4"/>
        <v>0</v>
      </c>
      <c r="Y26" s="6">
        <f t="shared" si="5"/>
        <v>0</v>
      </c>
      <c r="Z26"/>
      <c r="AA26" s="6">
        <f>MAX(L26,M26,X27,Y27)-MIN(L27,M27,X26,Y26)</f>
        <v>0</v>
      </c>
      <c r="AB26" s="6">
        <f>MIN(L26,M26,X27,Y27)-MAX(L27,M27,X26,Y26)</f>
        <v>0</v>
      </c>
      <c r="AC26" s="6"/>
      <c r="AE26"/>
      <c r="AF26" s="6">
        <f>RF!D26</f>
        <v>0</v>
      </c>
      <c r="AG26" s="6">
        <f>LR!D26</f>
        <v>0</v>
      </c>
      <c r="AH26" s="6">
        <f>Adaboost!D26</f>
        <v>0</v>
      </c>
      <c r="AI26" s="6">
        <f>XGBR!D26</f>
        <v>0</v>
      </c>
      <c r="AJ26" s="6">
        <f>Huber!D26</f>
        <v>0</v>
      </c>
      <c r="AK26" s="6">
        <f>BayesRidge!D26</f>
        <v>0</v>
      </c>
      <c r="AL26" s="6">
        <f>Elastic!D26</f>
        <v>0</v>
      </c>
      <c r="AM26" s="6">
        <f>GBR!D26</f>
        <v>0</v>
      </c>
      <c r="AN26" s="6">
        <f>AVERAGE(AF26:AM26,Neural!D26)</f>
        <v>0</v>
      </c>
      <c r="AO26" s="6">
        <f>MAX(AF26:AM26,Neural!D26)</f>
        <v>0</v>
      </c>
      <c r="AP26" s="6">
        <f>MIN(AF26:AM26,Neural!D26)</f>
        <v>0</v>
      </c>
    </row>
    <row r="27" spans="1:42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6"/>
        <v>0</v>
      </c>
      <c r="L27">
        <f t="shared" si="2"/>
        <v>0</v>
      </c>
      <c r="M27">
        <f t="shared" si="3"/>
        <v>0</v>
      </c>
      <c r="N27"/>
      <c r="O27" s="5">
        <f>RF!C27</f>
        <v>0</v>
      </c>
      <c r="P27" s="5">
        <f>LR!C27</f>
        <v>0</v>
      </c>
      <c r="Q27" s="5">
        <f>Adaboost!C27</f>
        <v>0</v>
      </c>
      <c r="R27" s="5">
        <f>XGBR!C27</f>
        <v>0</v>
      </c>
      <c r="S27" s="5">
        <f>Huber!C27</f>
        <v>0</v>
      </c>
      <c r="T27" s="5">
        <f>BayesRidge!C27</f>
        <v>0</v>
      </c>
      <c r="U27" s="5">
        <f>Elastic!C27</f>
        <v>0</v>
      </c>
      <c r="V27" s="5">
        <f>GBR!C27</f>
        <v>0</v>
      </c>
      <c r="W27" s="6">
        <f t="shared" si="1"/>
        <v>0</v>
      </c>
      <c r="X27" s="6">
        <f t="shared" si="4"/>
        <v>0</v>
      </c>
      <c r="Y27" s="6">
        <f t="shared" si="5"/>
        <v>0</v>
      </c>
      <c r="Z27"/>
      <c r="AC27" s="6"/>
      <c r="AE27"/>
      <c r="AF27" s="6">
        <f>RF!D27</f>
        <v>0</v>
      </c>
      <c r="AG27" s="6">
        <f>LR!D27</f>
        <v>0</v>
      </c>
      <c r="AH27" s="6">
        <f>Adaboost!D27</f>
        <v>0</v>
      </c>
      <c r="AI27" s="6">
        <f>XGBR!D27</f>
        <v>0</v>
      </c>
      <c r="AJ27" s="6">
        <f>Huber!D27</f>
        <v>0</v>
      </c>
      <c r="AK27" s="6">
        <f>BayesRidge!D27</f>
        <v>0</v>
      </c>
      <c r="AL27" s="6">
        <f>Elastic!D27</f>
        <v>0</v>
      </c>
      <c r="AM27" s="6">
        <f>GBR!D27</f>
        <v>0</v>
      </c>
      <c r="AN27" s="6">
        <f>AVERAGE(AF27:AM27,Neural!D27)</f>
        <v>0</v>
      </c>
      <c r="AO27" s="6">
        <f>MAX(AF27:AM27,Neural!D27)</f>
        <v>0</v>
      </c>
      <c r="AP27" s="6">
        <f>MIN(AF27:AM27,Neural!D27)</f>
        <v>0</v>
      </c>
    </row>
    <row r="28" spans="1:42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si="6"/>
        <v>0</v>
      </c>
      <c r="L28">
        <f t="shared" si="2"/>
        <v>0</v>
      </c>
      <c r="M28">
        <f t="shared" si="3"/>
        <v>0</v>
      </c>
      <c r="N28"/>
      <c r="O28" s="5">
        <f>RF!C28</f>
        <v>0</v>
      </c>
      <c r="P28" s="5">
        <f>LR!C28</f>
        <v>0</v>
      </c>
      <c r="Q28" s="5">
        <f>Adaboost!C28</f>
        <v>0</v>
      </c>
      <c r="R28" s="5">
        <f>XGBR!C28</f>
        <v>0</v>
      </c>
      <c r="S28" s="5">
        <f>Huber!C28</f>
        <v>0</v>
      </c>
      <c r="T28" s="5">
        <f>BayesRidge!C28</f>
        <v>0</v>
      </c>
      <c r="U28" s="5">
        <f>Elastic!C28</f>
        <v>0</v>
      </c>
      <c r="V28" s="5">
        <f>GBR!C28</f>
        <v>0</v>
      </c>
      <c r="W28" s="6">
        <f t="shared" si="1"/>
        <v>0</v>
      </c>
      <c r="X28" s="6">
        <f t="shared" si="4"/>
        <v>0</v>
      </c>
      <c r="Y28" s="6">
        <f t="shared" si="5"/>
        <v>0</v>
      </c>
      <c r="Z28"/>
      <c r="AA28" s="6">
        <f>MAX(L28,M28,X29,Y29)-MIN(L29,M29,X28,Y28)</f>
        <v>0</v>
      </c>
      <c r="AB28" s="6">
        <f>MIN(L28,M28,X29,Y29)-MAX(L29,M29,X28,Y28)</f>
        <v>0</v>
      </c>
      <c r="AC28" s="6"/>
      <c r="AE28"/>
      <c r="AF28" s="6">
        <f>RF!D28</f>
        <v>0</v>
      </c>
      <c r="AG28" s="6">
        <f>LR!D28</f>
        <v>0</v>
      </c>
      <c r="AH28" s="6">
        <f>Adaboost!D28</f>
        <v>0</v>
      </c>
      <c r="AI28" s="6">
        <f>XGBR!D28</f>
        <v>0</v>
      </c>
      <c r="AJ28" s="6">
        <f>Huber!D28</f>
        <v>0</v>
      </c>
      <c r="AK28" s="6">
        <f>BayesRidge!D28</f>
        <v>0</v>
      </c>
      <c r="AL28" s="6">
        <f>Elastic!D28</f>
        <v>0</v>
      </c>
      <c r="AM28" s="6">
        <f>GBR!D28</f>
        <v>0</v>
      </c>
      <c r="AN28" s="6">
        <f>AVERAGE(AF28:AM28,Neural!D28)</f>
        <v>0</v>
      </c>
      <c r="AO28" s="6">
        <f>MAX(AF28:AM28,Neural!D28)</f>
        <v>0</v>
      </c>
      <c r="AP28" s="6">
        <f>MIN(AF28:AM28,Neural!D28)</f>
        <v>0</v>
      </c>
    </row>
    <row r="29" spans="1:42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6"/>
        <v>0</v>
      </c>
      <c r="L29">
        <f t="shared" si="2"/>
        <v>0</v>
      </c>
      <c r="M29">
        <f t="shared" si="3"/>
        <v>0</v>
      </c>
      <c r="N29"/>
      <c r="O29" s="5">
        <f>RF!C29</f>
        <v>0</v>
      </c>
      <c r="P29" s="5">
        <f>LR!C29</f>
        <v>0</v>
      </c>
      <c r="Q29" s="5">
        <f>Adaboost!C29</f>
        <v>0</v>
      </c>
      <c r="R29" s="5">
        <f>XGBR!C29</f>
        <v>0</v>
      </c>
      <c r="S29" s="5">
        <f>Huber!C29</f>
        <v>0</v>
      </c>
      <c r="T29" s="5">
        <f>BayesRidge!C29</f>
        <v>0</v>
      </c>
      <c r="U29" s="5">
        <f>Elastic!C29</f>
        <v>0</v>
      </c>
      <c r="V29" s="5">
        <f>GBR!C29</f>
        <v>0</v>
      </c>
      <c r="W29" s="6">
        <f t="shared" si="1"/>
        <v>0</v>
      </c>
      <c r="X29" s="6">
        <f t="shared" si="4"/>
        <v>0</v>
      </c>
      <c r="Y29" s="6">
        <f t="shared" si="5"/>
        <v>0</v>
      </c>
      <c r="Z29"/>
      <c r="AC29" s="6"/>
      <c r="AE29"/>
      <c r="AF29" s="6">
        <f>RF!D29</f>
        <v>0</v>
      </c>
      <c r="AG29" s="6">
        <f>LR!D29</f>
        <v>0</v>
      </c>
      <c r="AH29" s="6">
        <f>Adaboost!D29</f>
        <v>0</v>
      </c>
      <c r="AI29" s="6">
        <f>XGBR!D29</f>
        <v>0</v>
      </c>
      <c r="AJ29" s="6">
        <f>Huber!D29</f>
        <v>0</v>
      </c>
      <c r="AK29" s="6">
        <f>BayesRidge!D29</f>
        <v>0</v>
      </c>
      <c r="AL29" s="6">
        <f>Elastic!D29</f>
        <v>0</v>
      </c>
      <c r="AM29" s="6">
        <f>GBR!D29</f>
        <v>0</v>
      </c>
      <c r="AN29" s="6">
        <f>AVERAGE(AF29:AM29,Neural!D29)</f>
        <v>0</v>
      </c>
      <c r="AO29" s="6">
        <f>MAX(AF29:AM29,Neural!D29)</f>
        <v>0</v>
      </c>
      <c r="AP29" s="6">
        <f>MIN(AF29:AM29,Neural!D29)</f>
        <v>0</v>
      </c>
    </row>
    <row r="30" spans="1:42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6"/>
        <v>0</v>
      </c>
      <c r="L30">
        <f t="shared" si="2"/>
        <v>0</v>
      </c>
      <c r="M30">
        <f t="shared" si="3"/>
        <v>0</v>
      </c>
      <c r="N30"/>
      <c r="O30" s="5">
        <f>RF!C30</f>
        <v>0</v>
      </c>
      <c r="P30" s="5">
        <f>LR!C30</f>
        <v>0</v>
      </c>
      <c r="Q30" s="5">
        <f>Adaboost!C30</f>
        <v>0</v>
      </c>
      <c r="R30" s="5">
        <f>XGBR!C30</f>
        <v>0</v>
      </c>
      <c r="S30" s="5">
        <f>Huber!C30</f>
        <v>0</v>
      </c>
      <c r="T30" s="5">
        <f>BayesRidge!C30</f>
        <v>0</v>
      </c>
      <c r="U30" s="5">
        <f>Elastic!C30</f>
        <v>0</v>
      </c>
      <c r="V30" s="5">
        <f>GBR!C30</f>
        <v>0</v>
      </c>
      <c r="W30" s="6">
        <f t="shared" si="1"/>
        <v>0</v>
      </c>
      <c r="X30" s="6">
        <f t="shared" si="4"/>
        <v>0</v>
      </c>
      <c r="Y30" s="6">
        <f t="shared" si="5"/>
        <v>0</v>
      </c>
      <c r="Z30"/>
      <c r="AC30" s="6"/>
      <c r="AE30"/>
      <c r="AF30" s="6">
        <f>RF!D30</f>
        <v>0</v>
      </c>
      <c r="AG30" s="6">
        <f>LR!D30</f>
        <v>0</v>
      </c>
      <c r="AH30" s="6">
        <f>Adaboost!D30</f>
        <v>0</v>
      </c>
      <c r="AI30" s="6">
        <f>XGBR!D30</f>
        <v>0</v>
      </c>
      <c r="AJ30" s="6">
        <f>Huber!D30</f>
        <v>0</v>
      </c>
      <c r="AK30" s="6">
        <f>BayesRidge!D30</f>
        <v>0</v>
      </c>
      <c r="AL30" s="6">
        <f>Elastic!D30</f>
        <v>0</v>
      </c>
      <c r="AM30" s="6">
        <f>GBR!D30</f>
        <v>0</v>
      </c>
      <c r="AN30" s="6">
        <f>AVERAGE(AF30:AM30,Neural!D30)</f>
        <v>0</v>
      </c>
      <c r="AO30" s="6">
        <f>MAX(AF30:AM30,Neural!D30)</f>
        <v>0</v>
      </c>
      <c r="AP30" s="6">
        <f>MIN(AF30:AM30,Neural!D30)</f>
        <v>0</v>
      </c>
    </row>
    <row r="31" spans="1:42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6"/>
        <v>0</v>
      </c>
      <c r="L31">
        <f t="shared" si="2"/>
        <v>0</v>
      </c>
      <c r="M31">
        <f t="shared" si="3"/>
        <v>0</v>
      </c>
      <c r="N31"/>
      <c r="O31" s="5">
        <f>RF!C31</f>
        <v>0</v>
      </c>
      <c r="P31" s="5">
        <f>LR!C31</f>
        <v>0</v>
      </c>
      <c r="Q31" s="5">
        <f>Adaboost!C31</f>
        <v>0</v>
      </c>
      <c r="R31" s="5">
        <f>XGBR!C31</f>
        <v>0</v>
      </c>
      <c r="S31" s="5">
        <f>Huber!C31</f>
        <v>0</v>
      </c>
      <c r="T31" s="5">
        <f>BayesRidge!C31</f>
        <v>0</v>
      </c>
      <c r="U31" s="5">
        <f>Elastic!C31</f>
        <v>0</v>
      </c>
      <c r="V31" s="5">
        <f>GBR!C31</f>
        <v>0</v>
      </c>
      <c r="W31" s="6">
        <f t="shared" si="1"/>
        <v>0</v>
      </c>
      <c r="X31" s="6">
        <f t="shared" si="4"/>
        <v>0</v>
      </c>
      <c r="Y31" s="6">
        <f t="shared" si="5"/>
        <v>0</v>
      </c>
      <c r="Z31"/>
      <c r="AC31" s="6"/>
      <c r="AE31"/>
      <c r="AF31" s="6">
        <f>RF!D31</f>
        <v>0</v>
      </c>
      <c r="AG31" s="6">
        <f>LR!D31</f>
        <v>0</v>
      </c>
      <c r="AH31" s="6">
        <f>Adaboost!D31</f>
        <v>0</v>
      </c>
      <c r="AI31" s="6">
        <f>XGBR!D31</f>
        <v>0</v>
      </c>
      <c r="AJ31" s="6">
        <f>Huber!D31</f>
        <v>0</v>
      </c>
      <c r="AK31" s="6">
        <f>BayesRidge!D31</f>
        <v>0</v>
      </c>
      <c r="AL31" s="6">
        <f>Elastic!D31</f>
        <v>0</v>
      </c>
      <c r="AM31" s="6">
        <f>GBR!D31</f>
        <v>0</v>
      </c>
      <c r="AN31" s="6">
        <f>AVERAGE(AF31:AM31,Neural!D31)</f>
        <v>0</v>
      </c>
      <c r="AO31" s="6">
        <f>MAX(AF31:AM31,Neural!D31)</f>
        <v>0</v>
      </c>
      <c r="AP31" s="6">
        <f>MIN(AF31:AM31,Neural!D31)</f>
        <v>0</v>
      </c>
    </row>
    <row r="32" spans="1:42" ht="15" thickBot="1" x14ac:dyDescent="0.35">
      <c r="A32"/>
      <c r="B32"/>
      <c r="C32" s="5">
        <f>RF!B32</f>
        <v>0</v>
      </c>
      <c r="D32" s="5">
        <f>LR!B32</f>
        <v>0</v>
      </c>
      <c r="E32" s="5">
        <f>Adaboost!B32</f>
        <v>0</v>
      </c>
      <c r="F32" s="5">
        <f>XGBR!B32</f>
        <v>0</v>
      </c>
      <c r="G32" s="5">
        <f>Huber!B32</f>
        <v>0</v>
      </c>
      <c r="H32" s="5">
        <f>BayesRidge!B32</f>
        <v>0</v>
      </c>
      <c r="I32" s="5">
        <f>Elastic!B32</f>
        <v>0</v>
      </c>
      <c r="J32" s="5">
        <f>GBR!B32</f>
        <v>0</v>
      </c>
      <c r="K32" s="6">
        <f t="shared" si="6"/>
        <v>0</v>
      </c>
      <c r="L32">
        <f t="shared" si="2"/>
        <v>0</v>
      </c>
      <c r="M32">
        <f t="shared" si="3"/>
        <v>0</v>
      </c>
      <c r="N32"/>
      <c r="O32" s="5">
        <f>RF!C32</f>
        <v>0</v>
      </c>
      <c r="P32" s="5">
        <f>LR!C32</f>
        <v>0</v>
      </c>
      <c r="Q32" s="5">
        <f>Adaboost!C32</f>
        <v>0</v>
      </c>
      <c r="R32" s="5">
        <f>XGBR!C32</f>
        <v>0</v>
      </c>
      <c r="S32" s="5">
        <f>Huber!C32</f>
        <v>0</v>
      </c>
      <c r="T32" s="5">
        <f>BayesRidge!C32</f>
        <v>0</v>
      </c>
      <c r="U32" s="5">
        <f>Elastic!C32</f>
        <v>0</v>
      </c>
      <c r="V32" s="5">
        <f>GBR!C32</f>
        <v>0</v>
      </c>
      <c r="W32" s="6">
        <f t="shared" si="1"/>
        <v>0</v>
      </c>
      <c r="X32" s="6">
        <f t="shared" si="4"/>
        <v>0</v>
      </c>
      <c r="Y32" s="6">
        <f t="shared" si="5"/>
        <v>0</v>
      </c>
      <c r="Z32"/>
      <c r="AC32" s="6"/>
      <c r="AE32"/>
      <c r="AF32" s="6">
        <f>RF!D32</f>
        <v>0</v>
      </c>
      <c r="AG32" s="6">
        <f>LR!D32</f>
        <v>0</v>
      </c>
      <c r="AH32" s="6">
        <f>Adaboost!D32</f>
        <v>0</v>
      </c>
      <c r="AI32" s="6">
        <f>XGBR!D32</f>
        <v>0</v>
      </c>
      <c r="AJ32" s="6">
        <f>Huber!D32</f>
        <v>0</v>
      </c>
      <c r="AK32" s="6">
        <f>BayesRidge!D32</f>
        <v>0</v>
      </c>
      <c r="AL32" s="6">
        <f>Elastic!D32</f>
        <v>0</v>
      </c>
      <c r="AM32" s="6">
        <f>GBR!D32</f>
        <v>0</v>
      </c>
      <c r="AN32" s="6">
        <f>AVERAGE(AF32:AM32,Neural!D32)</f>
        <v>0</v>
      </c>
      <c r="AO32" s="6">
        <f>MAX(AF32:AM32,Neural!D32)</f>
        <v>0</v>
      </c>
      <c r="AP32" s="6">
        <f>MIN(AF32:AM32,Neural!D32)</f>
        <v>0</v>
      </c>
    </row>
    <row r="33" spans="1:42" ht="15" thickBot="1" x14ac:dyDescent="0.35">
      <c r="A33"/>
      <c r="B33"/>
      <c r="C33" s="5">
        <f>RF!B33</f>
        <v>0</v>
      </c>
      <c r="D33" s="5">
        <f>LR!B33</f>
        <v>0</v>
      </c>
      <c r="E33" s="5">
        <f>Adaboost!B33</f>
        <v>0</v>
      </c>
      <c r="F33" s="5">
        <f>XGBR!B33</f>
        <v>0</v>
      </c>
      <c r="G33" s="5">
        <f>Huber!B33</f>
        <v>0</v>
      </c>
      <c r="H33" s="5">
        <f>BayesRidge!B33</f>
        <v>0</v>
      </c>
      <c r="I33" s="5">
        <f>Elastic!B33</f>
        <v>0</v>
      </c>
      <c r="J33" s="5">
        <f>GBR!B33</f>
        <v>0</v>
      </c>
      <c r="K33" s="6">
        <f t="shared" si="6"/>
        <v>0</v>
      </c>
      <c r="L33">
        <f t="shared" si="2"/>
        <v>0</v>
      </c>
      <c r="M33">
        <f t="shared" si="3"/>
        <v>0</v>
      </c>
      <c r="N33"/>
      <c r="O33" s="5">
        <f>RF!C33</f>
        <v>0</v>
      </c>
      <c r="P33" s="5">
        <f>LR!C33</f>
        <v>0</v>
      </c>
      <c r="Q33" s="5">
        <f>Adaboost!C33</f>
        <v>0</v>
      </c>
      <c r="R33" s="5">
        <f>XGBR!C33</f>
        <v>0</v>
      </c>
      <c r="S33" s="5">
        <f>Huber!C33</f>
        <v>0</v>
      </c>
      <c r="T33" s="5">
        <f>BayesRidge!C33</f>
        <v>0</v>
      </c>
      <c r="U33" s="5">
        <f>Elastic!C33</f>
        <v>0</v>
      </c>
      <c r="V33" s="5">
        <f>GBR!C33</f>
        <v>0</v>
      </c>
      <c r="W33" s="6">
        <f t="shared" si="1"/>
        <v>0</v>
      </c>
      <c r="X33" s="6">
        <f t="shared" si="4"/>
        <v>0</v>
      </c>
      <c r="Y33" s="6">
        <f t="shared" si="5"/>
        <v>0</v>
      </c>
      <c r="Z33"/>
      <c r="AC33" s="6"/>
      <c r="AE33"/>
      <c r="AF33" s="6">
        <f>RF!D33</f>
        <v>0</v>
      </c>
      <c r="AG33" s="6">
        <f>LR!D33</f>
        <v>0</v>
      </c>
      <c r="AH33" s="6">
        <f>Adaboost!D33</f>
        <v>0</v>
      </c>
      <c r="AI33" s="6">
        <f>XGBR!D33</f>
        <v>0</v>
      </c>
      <c r="AJ33" s="6">
        <f>Huber!D33</f>
        <v>0</v>
      </c>
      <c r="AK33" s="6">
        <f>BayesRidge!D33</f>
        <v>0</v>
      </c>
      <c r="AL33" s="6">
        <f>Elastic!D33</f>
        <v>0</v>
      </c>
      <c r="AM33" s="6">
        <f>GBR!D33</f>
        <v>0</v>
      </c>
      <c r="AN33" s="6">
        <f>AVERAGE(AF33:AM33,Neural!D33)</f>
        <v>0</v>
      </c>
      <c r="AO33" s="6">
        <f>MAX(AF33:AM33,Neural!D33)</f>
        <v>0</v>
      </c>
      <c r="AP33" s="6">
        <f>MIN(AF33:AM33,Neural!D33)</f>
        <v>0</v>
      </c>
    </row>
    <row r="34" spans="1:42" ht="15" thickBot="1" x14ac:dyDescent="0.35">
      <c r="A34"/>
      <c r="B34"/>
      <c r="C34" s="5">
        <f>RF!B34</f>
        <v>0</v>
      </c>
      <c r="D34" s="5">
        <f>LR!B34</f>
        <v>0</v>
      </c>
      <c r="E34" s="5">
        <f>Adaboost!B34</f>
        <v>0</v>
      </c>
      <c r="F34" s="5">
        <f>XGBR!B34</f>
        <v>0</v>
      </c>
      <c r="G34" s="5">
        <f>Huber!B34</f>
        <v>0</v>
      </c>
      <c r="H34" s="5">
        <f>BayesRidge!B34</f>
        <v>0</v>
      </c>
      <c r="I34" s="5">
        <f>Elastic!B34</f>
        <v>0</v>
      </c>
      <c r="J34" s="5">
        <f>GBR!B34</f>
        <v>0</v>
      </c>
      <c r="K34" s="6">
        <f t="shared" si="6"/>
        <v>0</v>
      </c>
      <c r="L34">
        <f t="shared" si="2"/>
        <v>0</v>
      </c>
      <c r="M34">
        <f t="shared" si="3"/>
        <v>0</v>
      </c>
      <c r="N34"/>
      <c r="O34" s="5">
        <f>RF!C34</f>
        <v>0</v>
      </c>
      <c r="P34" s="5">
        <f>LR!C34</f>
        <v>0</v>
      </c>
      <c r="Q34" s="5">
        <f>Adaboost!C34</f>
        <v>0</v>
      </c>
      <c r="R34" s="5">
        <f>XGBR!C34</f>
        <v>0</v>
      </c>
      <c r="S34" s="5">
        <f>Huber!C34</f>
        <v>0</v>
      </c>
      <c r="T34" s="5">
        <f>BayesRidge!C34</f>
        <v>0</v>
      </c>
      <c r="U34" s="5">
        <f>Elastic!C34</f>
        <v>0</v>
      </c>
      <c r="V34" s="5">
        <f>GBR!C34</f>
        <v>0</v>
      </c>
      <c r="W34" s="6">
        <f t="shared" si="1"/>
        <v>0</v>
      </c>
      <c r="X34" s="6">
        <f t="shared" si="4"/>
        <v>0</v>
      </c>
      <c r="Y34" s="6">
        <f t="shared" si="5"/>
        <v>0</v>
      </c>
      <c r="Z34"/>
      <c r="AC34" s="6"/>
      <c r="AE34"/>
    </row>
    <row r="35" spans="1:42" ht="15" thickBot="1" x14ac:dyDescent="0.35">
      <c r="A35"/>
      <c r="B35"/>
      <c r="C35" s="5">
        <f>RF!B35</f>
        <v>0</v>
      </c>
      <c r="D35" s="5">
        <f>LR!B35</f>
        <v>0</v>
      </c>
      <c r="E35" s="5">
        <f>Adaboost!B35</f>
        <v>0</v>
      </c>
      <c r="F35" s="5">
        <f>XGBR!B35</f>
        <v>0</v>
      </c>
      <c r="G35" s="5">
        <f>Huber!B35</f>
        <v>0</v>
      </c>
      <c r="H35" s="5">
        <f>BayesRidge!B35</f>
        <v>0</v>
      </c>
      <c r="I35" s="5">
        <f>Elastic!B35</f>
        <v>0</v>
      </c>
      <c r="J35" s="5">
        <f>GBR!B35</f>
        <v>0</v>
      </c>
      <c r="K35" s="6">
        <f t="shared" si="6"/>
        <v>0</v>
      </c>
      <c r="L35">
        <f t="shared" si="2"/>
        <v>0</v>
      </c>
      <c r="M35">
        <f t="shared" si="3"/>
        <v>0</v>
      </c>
      <c r="N35"/>
      <c r="O35" s="5">
        <f>RF!C35</f>
        <v>0</v>
      </c>
      <c r="P35" s="5">
        <f>LR!C35</f>
        <v>0</v>
      </c>
      <c r="Q35" s="5">
        <f>Adaboost!C35</f>
        <v>0</v>
      </c>
      <c r="R35" s="5">
        <f>XGBR!C35</f>
        <v>0</v>
      </c>
      <c r="S35" s="5">
        <f>Huber!C35</f>
        <v>0</v>
      </c>
      <c r="T35" s="5">
        <f>BayesRidge!C35</f>
        <v>0</v>
      </c>
      <c r="U35" s="5">
        <f>Elastic!C35</f>
        <v>0</v>
      </c>
      <c r="V35" s="5">
        <f>GBR!C35</f>
        <v>0</v>
      </c>
      <c r="W35" s="6">
        <f t="shared" si="1"/>
        <v>0</v>
      </c>
      <c r="X35" s="6">
        <f t="shared" si="4"/>
        <v>0</v>
      </c>
      <c r="Y35" s="6">
        <f t="shared" si="5"/>
        <v>0</v>
      </c>
      <c r="Z35"/>
      <c r="AC35" s="6"/>
      <c r="AE35"/>
    </row>
    <row r="36" spans="1:42" ht="15" thickBot="1" x14ac:dyDescent="0.35">
      <c r="C36" s="7"/>
      <c r="D36" s="8" t="s">
        <v>38</v>
      </c>
      <c r="E36" s="8"/>
      <c r="F36" s="7"/>
      <c r="G36" s="8"/>
      <c r="L36" s="5" t="s">
        <v>37</v>
      </c>
      <c r="M36" s="8"/>
      <c r="N36" s="9"/>
      <c r="O36" s="8"/>
      <c r="P36" s="8"/>
      <c r="Q36" s="7"/>
      <c r="Z36"/>
      <c r="AA36"/>
      <c r="AC36" s="6"/>
    </row>
    <row r="37" spans="1:42" x14ac:dyDescent="0.3">
      <c r="D37" s="6" t="s">
        <v>47</v>
      </c>
      <c r="E37" s="6" t="s">
        <v>48</v>
      </c>
      <c r="F37" s="6" t="s">
        <v>10</v>
      </c>
      <c r="G37" s="6" t="s">
        <v>11</v>
      </c>
      <c r="H37" s="6" t="s">
        <v>12</v>
      </c>
      <c r="I37" s="6" t="s">
        <v>54</v>
      </c>
      <c r="J37" s="8" t="s">
        <v>16</v>
      </c>
      <c r="L37" s="6" t="s">
        <v>32</v>
      </c>
      <c r="M37" s="6" t="s">
        <v>33</v>
      </c>
      <c r="N37" s="6" t="s">
        <v>12</v>
      </c>
      <c r="O37" s="6" t="s">
        <v>13</v>
      </c>
      <c r="P37" s="6" t="s">
        <v>16</v>
      </c>
      <c r="Q37" s="6" t="s">
        <v>14</v>
      </c>
      <c r="R37" s="6" t="s">
        <v>15</v>
      </c>
      <c r="AA37"/>
      <c r="AC37" s="6"/>
    </row>
    <row r="38" spans="1:42" x14ac:dyDescent="0.3">
      <c r="A38" s="4" t="s">
        <v>0</v>
      </c>
      <c r="B38" s="4" t="s">
        <v>18</v>
      </c>
      <c r="C38" s="6" t="s">
        <v>19</v>
      </c>
      <c r="D38" s="6" t="str">
        <f>A2</f>
        <v>NYM</v>
      </c>
      <c r="E38" s="6" t="str">
        <f>B2</f>
        <v>STL</v>
      </c>
      <c r="F38" s="6">
        <f>(K2+W3)/2</f>
        <v>4.8942329963169069</v>
      </c>
      <c r="G38" s="6">
        <f>(K3+W2)/2</f>
        <v>4.1260136516191537</v>
      </c>
      <c r="H38" s="6">
        <f>F38-G38</f>
        <v>0.76821934469775321</v>
      </c>
      <c r="I38" s="6" t="str">
        <f>IF(G38&gt;F38,E38,D38)</f>
        <v>NYM</v>
      </c>
      <c r="J38" s="6">
        <f t="shared" ref="J38:J51" si="7">F38+G38</f>
        <v>9.0202466479360606</v>
      </c>
      <c r="L38" s="10">
        <f>MAX(K2,W3)</f>
        <v>4.9353014340005563</v>
      </c>
      <c r="M38" s="6">
        <f>MAX(K3,W2)</f>
        <v>4.3564280575992056</v>
      </c>
      <c r="N38" s="6">
        <f t="shared" ref="N38:N54" si="8">L38-M38</f>
        <v>0.57887337640135073</v>
      </c>
      <c r="O38" s="6" t="str">
        <f t="shared" ref="O38:O54" si="9">IF(M38&gt;L38,E38,D38)</f>
        <v>NYM</v>
      </c>
      <c r="P38" s="6">
        <f t="shared" ref="P38:P54" si="10">L38+M38</f>
        <v>9.2917294915997619</v>
      </c>
      <c r="AA38"/>
      <c r="AC38" s="6"/>
    </row>
    <row r="39" spans="1:42" ht="15" thickBot="1" x14ac:dyDescent="0.35">
      <c r="A39" t="str">
        <f>A2</f>
        <v>NYM</v>
      </c>
      <c r="B39" s="5">
        <f>Neural!B2</f>
        <v>4.9483894562674902</v>
      </c>
      <c r="C39" s="5">
        <f>Neural!C2</f>
        <v>3.8198507354970102</v>
      </c>
      <c r="D39" s="6" t="str">
        <f>A4</f>
        <v>ARI</v>
      </c>
      <c r="E39" s="6" t="str">
        <f>B4</f>
        <v>CLE</v>
      </c>
      <c r="F39" s="6">
        <f>(K4+W5)/2</f>
        <v>5.0441547701253509</v>
      </c>
      <c r="G39" s="6">
        <f>(K5+W4)/2</f>
        <v>3.7038271379315733</v>
      </c>
      <c r="H39" s="6">
        <f t="shared" ref="H39:H46" si="11">F39-G39</f>
        <v>1.3403276321937776</v>
      </c>
      <c r="I39" s="6" t="str">
        <f t="shared" ref="I39:I51" si="12">IF(G39&gt;F39,E39,D39)</f>
        <v>ARI</v>
      </c>
      <c r="J39" s="6">
        <f t="shared" si="7"/>
        <v>8.747981908056925</v>
      </c>
      <c r="L39" s="10">
        <f>MAX(K4,W5)</f>
        <v>6.1330476359730257</v>
      </c>
      <c r="M39" s="11">
        <f>MAX(K5,W4)</f>
        <v>4.0413359200427124</v>
      </c>
      <c r="N39" s="6">
        <f t="shared" si="8"/>
        <v>2.0917117159303134</v>
      </c>
      <c r="O39" s="6" t="str">
        <f t="shared" si="9"/>
        <v>ARI</v>
      </c>
      <c r="P39" s="6">
        <f t="shared" si="10"/>
        <v>10.174383556015737</v>
      </c>
      <c r="AA39"/>
      <c r="AC39" s="6"/>
    </row>
    <row r="40" spans="1:42" ht="15" thickBot="1" x14ac:dyDescent="0.35">
      <c r="A40" t="str">
        <f>A3</f>
        <v>STL</v>
      </c>
      <c r="B40" s="5">
        <f>Neural!B3</f>
        <v>4.5579013422971002</v>
      </c>
      <c r="C40" s="5">
        <f>Neural!C3</f>
        <v>4.7518389158948002</v>
      </c>
      <c r="D40" s="6" t="str">
        <f>A6</f>
        <v>CIN</v>
      </c>
      <c r="E40" s="6" t="str">
        <f>B6</f>
        <v>MIA</v>
      </c>
      <c r="F40" s="6">
        <f>(K6+W7)/2</f>
        <v>4.5925382161561643</v>
      </c>
      <c r="G40" s="6">
        <f>(K7+W6)/2</f>
        <v>4.4008481624679847</v>
      </c>
      <c r="H40" s="6">
        <f t="shared" si="11"/>
        <v>0.1916900536881796</v>
      </c>
      <c r="I40" s="6" t="str">
        <f t="shared" si="12"/>
        <v>CIN</v>
      </c>
      <c r="J40" s="6">
        <f t="shared" si="7"/>
        <v>8.9933863786241481</v>
      </c>
      <c r="L40" s="10">
        <f>MAX(K6,W7)</f>
        <v>4.9074401518346731</v>
      </c>
      <c r="M40" s="10">
        <f>MAX(K7,W6)</f>
        <v>4.4563026163657202</v>
      </c>
      <c r="N40" s="6">
        <f t="shared" si="8"/>
        <v>0.45113753546895285</v>
      </c>
      <c r="O40" s="6" t="str">
        <f t="shared" si="9"/>
        <v>CIN</v>
      </c>
      <c r="P40" s="6">
        <f t="shared" si="10"/>
        <v>9.3637427682003924</v>
      </c>
      <c r="AA40"/>
      <c r="AC40" s="6"/>
    </row>
    <row r="41" spans="1:42" ht="15" thickBot="1" x14ac:dyDescent="0.35">
      <c r="A41" t="str">
        <f>A4</f>
        <v>ARI</v>
      </c>
      <c r="B41" s="5">
        <f>Neural!B4</f>
        <v>6.2155198172363004</v>
      </c>
      <c r="C41" s="5">
        <f>Neural!C4</f>
        <v>4.1104374248425</v>
      </c>
      <c r="D41" s="6" t="str">
        <f>A8</f>
        <v>SFG</v>
      </c>
      <c r="E41" s="6" t="str">
        <f>B8</f>
        <v>WSN</v>
      </c>
      <c r="F41" s="6">
        <f>(K8+W9)/2</f>
        <v>5.0041622301131063</v>
      </c>
      <c r="G41" s="6">
        <f>(K9+W8)/2</f>
        <v>3.7291965309907305</v>
      </c>
      <c r="H41" s="6">
        <f t="shared" si="11"/>
        <v>1.2749656991223759</v>
      </c>
      <c r="I41" s="6" t="str">
        <f t="shared" si="12"/>
        <v>SFG</v>
      </c>
      <c r="J41" s="6">
        <f t="shared" si="7"/>
        <v>8.7333587611038368</v>
      </c>
      <c r="L41" s="10">
        <f>MAX(K8,W9)</f>
        <v>5.9054146231388494</v>
      </c>
      <c r="M41" s="10">
        <f>MAX(K9,W8)</f>
        <v>4.3072543029971699</v>
      </c>
      <c r="N41" s="6">
        <f t="shared" si="8"/>
        <v>1.5981603201416794</v>
      </c>
      <c r="O41" s="6" t="str">
        <f t="shared" si="9"/>
        <v>SFG</v>
      </c>
      <c r="P41" s="6">
        <f t="shared" si="10"/>
        <v>10.212668926136018</v>
      </c>
      <c r="AA41"/>
      <c r="AC41" s="6"/>
    </row>
    <row r="42" spans="1:42" ht="15" thickBot="1" x14ac:dyDescent="0.35">
      <c r="A42" t="str">
        <f>A5</f>
        <v>CLE</v>
      </c>
      <c r="B42" s="5">
        <f>Neural!B5</f>
        <v>3.5388657440068298</v>
      </c>
      <c r="C42" s="5">
        <f>Neural!C5</f>
        <v>3.96966233734805</v>
      </c>
      <c r="D42" s="6" t="str">
        <f>A10</f>
        <v>HOU</v>
      </c>
      <c r="E42" s="6" t="str">
        <f>B10</f>
        <v>TEX</v>
      </c>
      <c r="F42" s="6">
        <f>(K10+W11)/2</f>
        <v>4.3547574784624272</v>
      </c>
      <c r="G42" s="6">
        <f>(K11+W10)/2</f>
        <v>3.39767323651777</v>
      </c>
      <c r="H42" s="6">
        <f t="shared" si="11"/>
        <v>0.95708424194465724</v>
      </c>
      <c r="I42" s="6" t="str">
        <f t="shared" si="12"/>
        <v>HOU</v>
      </c>
      <c r="J42" s="6">
        <f t="shared" si="7"/>
        <v>7.7524307149801972</v>
      </c>
      <c r="L42" s="10">
        <f>MAX(K10,W11)</f>
        <v>5.2672633136911315</v>
      </c>
      <c r="M42" s="6">
        <f>MAX(K11,W10)</f>
        <v>3.43312759530999</v>
      </c>
      <c r="N42" s="6">
        <f t="shared" si="8"/>
        <v>1.8341357183811415</v>
      </c>
      <c r="O42" s="6" t="str">
        <f t="shared" si="9"/>
        <v>HOU</v>
      </c>
      <c r="P42" s="6">
        <f t="shared" si="10"/>
        <v>8.700390909001122</v>
      </c>
      <c r="R42" s="25" t="s">
        <v>49</v>
      </c>
      <c r="S42" s="25" t="s">
        <v>107</v>
      </c>
      <c r="T42" s="3" t="s">
        <v>50</v>
      </c>
      <c r="AA42"/>
      <c r="AC42" s="6"/>
    </row>
    <row r="43" spans="1:42" ht="15" thickBot="1" x14ac:dyDescent="0.35">
      <c r="A43" t="str">
        <f>A6</f>
        <v>CIN</v>
      </c>
      <c r="B43" s="5">
        <f>Neural!B6</f>
        <v>4.8643856982798397</v>
      </c>
      <c r="C43" s="5">
        <f>Neural!C6</f>
        <v>4.5201490628571097</v>
      </c>
      <c r="D43" s="6" t="str">
        <f>A12</f>
        <v>MIN</v>
      </c>
      <c r="E43" s="6" t="str">
        <f>B12</f>
        <v>CHC</v>
      </c>
      <c r="F43" s="6">
        <f>(K12+W13)/2</f>
        <v>4.4979535970482978</v>
      </c>
      <c r="G43" s="6">
        <f>(K13+W12)/2</f>
        <v>4.3329741773498123</v>
      </c>
      <c r="H43" s="6">
        <f t="shared" si="11"/>
        <v>0.16497941969848551</v>
      </c>
      <c r="I43" s="6" t="str">
        <f t="shared" si="12"/>
        <v>MIN</v>
      </c>
      <c r="J43" s="6">
        <f t="shared" si="7"/>
        <v>8.8309277743981092</v>
      </c>
      <c r="L43" s="10">
        <f>MAX(K12,W13)</f>
        <v>4.9309741964576892</v>
      </c>
      <c r="M43" s="6">
        <f>MAX(K13,W12)</f>
        <v>4.3997701725167273</v>
      </c>
      <c r="N43" s="6">
        <f t="shared" si="8"/>
        <v>0.53120402394096189</v>
      </c>
      <c r="O43" s="6" t="str">
        <f t="shared" si="9"/>
        <v>MIN</v>
      </c>
      <c r="P43" s="6">
        <f t="shared" si="10"/>
        <v>9.3307443689744165</v>
      </c>
      <c r="R43" t="s">
        <v>181</v>
      </c>
      <c r="S43" t="s">
        <v>144</v>
      </c>
      <c r="T43">
        <v>4.2</v>
      </c>
      <c r="AA43"/>
      <c r="AC43" s="6"/>
    </row>
    <row r="44" spans="1:42" ht="15" thickBot="1" x14ac:dyDescent="0.35">
      <c r="A44" t="str">
        <f>A8</f>
        <v>SFG</v>
      </c>
      <c r="B44" s="5">
        <f>Neural!B7</f>
        <v>4.6837274961268598</v>
      </c>
      <c r="C44" s="5">
        <f>Neural!C7</f>
        <v>4.3109315273607702</v>
      </c>
      <c r="D44" s="6" t="str">
        <f>A14</f>
        <v>BOS</v>
      </c>
      <c r="E44" s="6" t="str">
        <f>B14</f>
        <v>KCR</v>
      </c>
      <c r="F44" s="6">
        <f>(K14+W15)/2</f>
        <v>4.8839782960393885</v>
      </c>
      <c r="G44" s="6">
        <f>(K15+W14)/2</f>
        <v>6.3072483895235063</v>
      </c>
      <c r="H44" s="6">
        <f t="shared" si="11"/>
        <v>-1.4232700934841178</v>
      </c>
      <c r="I44" s="6" t="str">
        <f t="shared" si="12"/>
        <v>KCR</v>
      </c>
      <c r="J44" s="6">
        <f t="shared" si="7"/>
        <v>11.191226685562896</v>
      </c>
      <c r="L44" s="10">
        <f>MAX(K14,W15)</f>
        <v>5.9108943724660357</v>
      </c>
      <c r="M44" s="6">
        <f>MAX(K15,W14)</f>
        <v>6.7166460973805773</v>
      </c>
      <c r="N44" s="6">
        <f t="shared" si="8"/>
        <v>-0.80575172491454161</v>
      </c>
      <c r="O44" s="6" t="str">
        <f t="shared" si="9"/>
        <v>KCR</v>
      </c>
      <c r="P44" s="6">
        <f t="shared" si="10"/>
        <v>12.627540469846613</v>
      </c>
      <c r="R44" t="s">
        <v>144</v>
      </c>
      <c r="S44" t="s">
        <v>181</v>
      </c>
      <c r="T44">
        <v>4.2</v>
      </c>
      <c r="AA44"/>
      <c r="AC44" s="6"/>
    </row>
    <row r="45" spans="1:42" ht="15" thickBot="1" x14ac:dyDescent="0.35">
      <c r="A45" t="str">
        <f>A7</f>
        <v>MIA</v>
      </c>
      <c r="B45" s="5">
        <f>Neural!B8</f>
        <v>4.1829897896877002</v>
      </c>
      <c r="C45" s="5">
        <f>Neural!C8</f>
        <v>3.1349511615132499</v>
      </c>
      <c r="D45" s="6" t="str">
        <f>A16</f>
        <v>CHW</v>
      </c>
      <c r="E45" s="6" t="str">
        <f>B16</f>
        <v>OAK</v>
      </c>
      <c r="F45" s="6">
        <f>(K16+W17)/2</f>
        <v>3.3862444723619358</v>
      </c>
      <c r="G45" s="6">
        <f>(K17+W16)/2</f>
        <v>5.75835161295376</v>
      </c>
      <c r="H45" s="6">
        <f t="shared" si="11"/>
        <v>-2.3721071405918241</v>
      </c>
      <c r="I45" s="6" t="str">
        <f t="shared" si="12"/>
        <v>OAK</v>
      </c>
      <c r="J45" s="6">
        <f t="shared" si="7"/>
        <v>9.1445960853156958</v>
      </c>
      <c r="L45" s="10">
        <f>MAX(K16,W17)</f>
        <v>4.2875217282745153</v>
      </c>
      <c r="M45" s="6">
        <f>MAX(K17,W16)</f>
        <v>6.3059698016049754</v>
      </c>
      <c r="N45" s="6">
        <f t="shared" si="8"/>
        <v>-2.0184480733304602</v>
      </c>
      <c r="O45" s="6" t="str">
        <f t="shared" si="9"/>
        <v>OAK</v>
      </c>
      <c r="P45" s="6">
        <f t="shared" si="10"/>
        <v>10.59349152987949</v>
      </c>
      <c r="R45" t="s">
        <v>169</v>
      </c>
      <c r="S45" t="s">
        <v>153</v>
      </c>
      <c r="T45">
        <v>6.333333333333333</v>
      </c>
      <c r="AA45"/>
      <c r="AC45" s="6"/>
    </row>
    <row r="46" spans="1:42" ht="15" thickBot="1" x14ac:dyDescent="0.35">
      <c r="A46" t="str">
        <f t="shared" ref="A46:A61" si="13">A9</f>
        <v>WSN</v>
      </c>
      <c r="B46" s="5">
        <f>Neural!B9</f>
        <v>4.4574771936191002</v>
      </c>
      <c r="C46" s="5">
        <f>Neural!C9</f>
        <v>5.9881081623177801</v>
      </c>
      <c r="D46" s="6" t="str">
        <f>A18</f>
        <v>PHI</v>
      </c>
      <c r="E46" s="6" t="str">
        <f>B18</f>
        <v>LAD</v>
      </c>
      <c r="F46" s="6">
        <f>(K18+W19)/2</f>
        <v>4.4170991767280849</v>
      </c>
      <c r="G46" s="6">
        <f>(K19+W18)/2</f>
        <v>4.8541346705230115</v>
      </c>
      <c r="H46" s="6">
        <f t="shared" si="11"/>
        <v>-0.43703549379492657</v>
      </c>
      <c r="I46" s="6" t="str">
        <f t="shared" si="12"/>
        <v>LAD</v>
      </c>
      <c r="J46" s="6">
        <f t="shared" si="7"/>
        <v>9.2712338472510964</v>
      </c>
      <c r="L46" s="10">
        <f>MAX(K18,W19)</f>
        <v>4.4851741390830426</v>
      </c>
      <c r="M46" s="6">
        <f>MAX(K19,W18)</f>
        <v>5.2947909085170686</v>
      </c>
      <c r="N46" s="6">
        <f t="shared" si="8"/>
        <v>-0.80961676943402594</v>
      </c>
      <c r="O46" s="6" t="str">
        <f t="shared" si="9"/>
        <v>LAD</v>
      </c>
      <c r="P46" s="6">
        <f t="shared" si="10"/>
        <v>9.7799650476001112</v>
      </c>
      <c r="R46" t="s">
        <v>153</v>
      </c>
      <c r="S46" t="s">
        <v>169</v>
      </c>
      <c r="T46">
        <v>4.333333333333333</v>
      </c>
      <c r="AA46"/>
      <c r="AC46" s="6"/>
    </row>
    <row r="47" spans="1:42" ht="15" thickBot="1" x14ac:dyDescent="0.35">
      <c r="A47" t="str">
        <f t="shared" si="13"/>
        <v>HOU</v>
      </c>
      <c r="B47" s="5">
        <f>Neural!B10</f>
        <v>3.64807003619249</v>
      </c>
      <c r="C47" s="5">
        <f>Neural!C10</f>
        <v>3.5455798781585601</v>
      </c>
      <c r="D47" s="6">
        <f>A20</f>
        <v>0</v>
      </c>
      <c r="E47" s="6">
        <f>B20</f>
        <v>0</v>
      </c>
      <c r="F47" s="6">
        <f>(K20+W21)/2</f>
        <v>0</v>
      </c>
      <c r="G47" s="6">
        <f>(K21+W20)/2</f>
        <v>0</v>
      </c>
      <c r="H47" s="6">
        <f t="shared" ref="H47:H48" si="14">F47-G47</f>
        <v>0</v>
      </c>
      <c r="I47" s="6">
        <f t="shared" si="12"/>
        <v>0</v>
      </c>
      <c r="J47" s="6">
        <f t="shared" si="7"/>
        <v>0</v>
      </c>
      <c r="L47" s="10">
        <f>MAX(K20,W21)</f>
        <v>0</v>
      </c>
      <c r="M47" s="6">
        <f>MAX(K21,W20)</f>
        <v>0</v>
      </c>
      <c r="N47" s="6">
        <f t="shared" si="8"/>
        <v>0</v>
      </c>
      <c r="O47" s="6">
        <f t="shared" si="9"/>
        <v>0</v>
      </c>
      <c r="P47" s="6">
        <f t="shared" si="10"/>
        <v>0</v>
      </c>
      <c r="R47" t="s">
        <v>201</v>
      </c>
      <c r="S47" t="s">
        <v>200</v>
      </c>
      <c r="T47">
        <v>3.666666666666667</v>
      </c>
      <c r="AA47"/>
      <c r="AC47" s="6"/>
    </row>
    <row r="48" spans="1:42" ht="15" thickBot="1" x14ac:dyDescent="0.35">
      <c r="A48" t="str">
        <f t="shared" si="13"/>
        <v>TEX</v>
      </c>
      <c r="B48" s="5">
        <f>Neural!B11</f>
        <v>3.5922047873995502</v>
      </c>
      <c r="C48" s="5">
        <f>Neural!C11</f>
        <v>5.4153951345958502</v>
      </c>
      <c r="D48" s="6">
        <f>A22</f>
        <v>0</v>
      </c>
      <c r="E48" s="6">
        <f>B22</f>
        <v>0</v>
      </c>
      <c r="F48" s="6">
        <f>(K22+W23)/2</f>
        <v>0</v>
      </c>
      <c r="G48" s="6">
        <f>(K23+W22)/2</f>
        <v>0</v>
      </c>
      <c r="H48" s="6">
        <f t="shared" si="14"/>
        <v>0</v>
      </c>
      <c r="I48" s="6">
        <f t="shared" si="12"/>
        <v>0</v>
      </c>
      <c r="J48" s="6">
        <f t="shared" si="7"/>
        <v>0</v>
      </c>
      <c r="L48" s="10">
        <f>MAX(K22,W23)</f>
        <v>0</v>
      </c>
      <c r="M48" s="6">
        <f>MAX(K23,W22)</f>
        <v>0</v>
      </c>
      <c r="N48" s="6">
        <f t="shared" si="8"/>
        <v>0</v>
      </c>
      <c r="O48" s="6">
        <f t="shared" si="9"/>
        <v>0</v>
      </c>
      <c r="P48" s="6">
        <f t="shared" si="10"/>
        <v>0</v>
      </c>
      <c r="R48" t="s">
        <v>200</v>
      </c>
      <c r="S48" t="s">
        <v>201</v>
      </c>
      <c r="T48">
        <v>4.666666666666667</v>
      </c>
      <c r="AA48"/>
      <c r="AC48" s="6"/>
    </row>
    <row r="49" spans="1:29" ht="15" thickBot="1" x14ac:dyDescent="0.35">
      <c r="A49" t="str">
        <f t="shared" si="13"/>
        <v>MIN</v>
      </c>
      <c r="B49" s="5">
        <f>Neural!B12</f>
        <v>4.8582463961314097</v>
      </c>
      <c r="C49" s="5">
        <f>Neural!C12</f>
        <v>4.4839635124068398</v>
      </c>
      <c r="D49" s="6">
        <f>A24</f>
        <v>0</v>
      </c>
      <c r="E49" s="6">
        <f>B24</f>
        <v>0</v>
      </c>
      <c r="F49" s="6">
        <f>(K24+W25)/2</f>
        <v>0</v>
      </c>
      <c r="G49" s="6">
        <f>(K25+W24)/2</f>
        <v>0</v>
      </c>
      <c r="H49" s="6">
        <f t="shared" ref="H49" si="15">F49-G49</f>
        <v>0</v>
      </c>
      <c r="I49" s="6">
        <f t="shared" si="12"/>
        <v>0</v>
      </c>
      <c r="J49" s="6">
        <f t="shared" si="7"/>
        <v>0</v>
      </c>
      <c r="L49" s="10">
        <f>MAX(K24,W25)</f>
        <v>0</v>
      </c>
      <c r="M49" s="6">
        <f>MAX(K25,W24)</f>
        <v>0</v>
      </c>
      <c r="N49" s="6">
        <f t="shared" si="8"/>
        <v>0</v>
      </c>
      <c r="O49" s="6">
        <f t="shared" si="9"/>
        <v>0</v>
      </c>
      <c r="P49" s="6">
        <f t="shared" si="10"/>
        <v>0</v>
      </c>
      <c r="R49" t="s">
        <v>173</v>
      </c>
      <c r="S49" t="s">
        <v>195</v>
      </c>
      <c r="T49">
        <v>5.0999999999999996</v>
      </c>
      <c r="AA49"/>
      <c r="AC49" s="6"/>
    </row>
    <row r="50" spans="1:29" ht="15" thickBot="1" x14ac:dyDescent="0.35">
      <c r="A50" t="str">
        <f t="shared" si="13"/>
        <v>CHC</v>
      </c>
      <c r="B50" s="5">
        <f>Neural!B13</f>
        <v>4.23212632855524</v>
      </c>
      <c r="C50" s="5">
        <f>Neural!C13</f>
        <v>3.9746505310581499</v>
      </c>
      <c r="D50" s="6">
        <f>A26</f>
        <v>0</v>
      </c>
      <c r="E50" s="6">
        <f>B26</f>
        <v>0</v>
      </c>
      <c r="F50" s="6">
        <f>(K26+W27)/2</f>
        <v>0</v>
      </c>
      <c r="G50" s="6">
        <f>(K27+W26)/2</f>
        <v>0</v>
      </c>
      <c r="H50" s="6">
        <f t="shared" ref="H50:H51" si="16">F50-G50</f>
        <v>0</v>
      </c>
      <c r="I50" s="6">
        <f t="shared" si="12"/>
        <v>0</v>
      </c>
      <c r="J50" s="6">
        <f t="shared" si="7"/>
        <v>0</v>
      </c>
      <c r="L50" s="10">
        <f>MAX(K26,W27)</f>
        <v>0</v>
      </c>
      <c r="M50" s="6">
        <f>MAX(K27,W26)</f>
        <v>0</v>
      </c>
      <c r="N50" s="6">
        <f t="shared" si="8"/>
        <v>0</v>
      </c>
      <c r="O50" s="6">
        <f t="shared" si="9"/>
        <v>0</v>
      </c>
      <c r="P50" s="6">
        <f t="shared" si="10"/>
        <v>0</v>
      </c>
      <c r="R50" t="s">
        <v>195</v>
      </c>
      <c r="S50" t="s">
        <v>173</v>
      </c>
      <c r="T50">
        <v>5.0999999999999996</v>
      </c>
      <c r="AA50"/>
      <c r="AC50" s="6"/>
    </row>
    <row r="51" spans="1:29" ht="15" thickBot="1" x14ac:dyDescent="0.35">
      <c r="A51" t="str">
        <f t="shared" si="13"/>
        <v>BOS</v>
      </c>
      <c r="B51" s="5">
        <f>Neural!B14</f>
        <v>5.8857076015474199</v>
      </c>
      <c r="C51" s="5">
        <f>Neural!C14</f>
        <v>7.07927682271204</v>
      </c>
      <c r="D51" s="6">
        <f>A28</f>
        <v>0</v>
      </c>
      <c r="E51" s="6">
        <f>B28</f>
        <v>0</v>
      </c>
      <c r="F51" s="6">
        <f>(K28+W29)/2</f>
        <v>0</v>
      </c>
      <c r="G51" s="6">
        <f>(K29+W28)/2</f>
        <v>0</v>
      </c>
      <c r="H51" s="6">
        <f t="shared" si="16"/>
        <v>0</v>
      </c>
      <c r="I51" s="6">
        <f t="shared" si="12"/>
        <v>0</v>
      </c>
      <c r="J51" s="6">
        <f t="shared" si="7"/>
        <v>0</v>
      </c>
      <c r="L51" s="10">
        <f>MAX(K28,W29)</f>
        <v>0</v>
      </c>
      <c r="M51" s="6">
        <f>MAX(K29,W28)</f>
        <v>0</v>
      </c>
      <c r="N51" s="6">
        <f t="shared" si="8"/>
        <v>0</v>
      </c>
      <c r="O51" s="6">
        <f t="shared" si="9"/>
        <v>0</v>
      </c>
      <c r="P51" s="6">
        <f t="shared" si="10"/>
        <v>0</v>
      </c>
      <c r="R51" t="s">
        <v>164</v>
      </c>
      <c r="S51" t="s">
        <v>149</v>
      </c>
      <c r="T51">
        <v>3.666666666666667</v>
      </c>
      <c r="AA51"/>
      <c r="AC51" s="6"/>
    </row>
    <row r="52" spans="1:29" ht="15" thickBot="1" x14ac:dyDescent="0.35">
      <c r="A52" t="str">
        <f t="shared" si="13"/>
        <v>KCR</v>
      </c>
      <c r="B52" s="5">
        <f>Neural!B15</f>
        <v>6.6495843422702299</v>
      </c>
      <c r="C52" s="5">
        <f>Neural!C15</f>
        <v>3.84937388723282</v>
      </c>
      <c r="D52" s="6">
        <f>A30</f>
        <v>0</v>
      </c>
      <c r="E52" s="6">
        <f>B30</f>
        <v>0</v>
      </c>
      <c r="F52" s="6">
        <f>(K30+W31)/2</f>
        <v>0</v>
      </c>
      <c r="G52" s="6">
        <f>(K31+W30)/2</f>
        <v>0</v>
      </c>
      <c r="H52" s="6">
        <f t="shared" ref="H52" si="17">F52-G52</f>
        <v>0</v>
      </c>
      <c r="I52" s="6">
        <f t="shared" ref="I52" si="18">IF(G52&gt;F52,E52,D52)</f>
        <v>0</v>
      </c>
      <c r="J52" s="6">
        <f t="shared" ref="J52" si="19">F52+G52</f>
        <v>0</v>
      </c>
      <c r="L52" s="10">
        <f>MAX(K30,W31)</f>
        <v>0</v>
      </c>
      <c r="M52" s="6">
        <f>MAX(K31,W30)</f>
        <v>0</v>
      </c>
      <c r="N52" s="6">
        <f t="shared" si="8"/>
        <v>0</v>
      </c>
      <c r="O52" s="6">
        <f t="shared" si="9"/>
        <v>0</v>
      </c>
      <c r="P52" s="6">
        <f t="shared" si="10"/>
        <v>0</v>
      </c>
      <c r="R52" t="s">
        <v>149</v>
      </c>
      <c r="S52" t="s">
        <v>164</v>
      </c>
      <c r="T52">
        <v>3.333333333333333</v>
      </c>
      <c r="AA52"/>
      <c r="AC52" s="6"/>
    </row>
    <row r="53" spans="1:29" ht="15" thickBot="1" x14ac:dyDescent="0.35">
      <c r="A53" t="str">
        <f t="shared" si="13"/>
        <v>CHW</v>
      </c>
      <c r="B53" s="5">
        <f>Neural!B16</f>
        <v>2.3957793790965698</v>
      </c>
      <c r="C53" s="5">
        <f>Neural!C16</f>
        <v>6.6289033918177704</v>
      </c>
      <c r="D53" s="6">
        <f>A32</f>
        <v>0</v>
      </c>
      <c r="E53" s="6">
        <f>B32</f>
        <v>0</v>
      </c>
      <c r="F53" s="6">
        <f>(K32+W33)/2</f>
        <v>0</v>
      </c>
      <c r="G53" s="6">
        <f>(K33+W32)/2</f>
        <v>0</v>
      </c>
      <c r="H53" s="6">
        <f t="shared" ref="H53:H54" si="20">F53-G53</f>
        <v>0</v>
      </c>
      <c r="I53" s="6">
        <f t="shared" ref="I53:I54" si="21">IF(G53&gt;F53,E53,D53)</f>
        <v>0</v>
      </c>
      <c r="J53" s="6">
        <f t="shared" ref="J53:J54" si="22">F53+G53</f>
        <v>0</v>
      </c>
      <c r="L53" s="10">
        <f>MAX(K32,W33)</f>
        <v>0</v>
      </c>
      <c r="M53" s="6">
        <f>MAX(K33,W32)</f>
        <v>0</v>
      </c>
      <c r="N53" s="6">
        <f t="shared" si="8"/>
        <v>0</v>
      </c>
      <c r="O53" s="6">
        <f t="shared" si="9"/>
        <v>0</v>
      </c>
      <c r="P53" s="6">
        <f t="shared" si="10"/>
        <v>0</v>
      </c>
      <c r="R53" t="s">
        <v>187</v>
      </c>
      <c r="S53" t="s">
        <v>176</v>
      </c>
      <c r="T53">
        <v>6.333333333333333</v>
      </c>
      <c r="AA53"/>
      <c r="AC53" s="6"/>
    </row>
    <row r="54" spans="1:29" ht="15" thickBot="1" x14ac:dyDescent="0.35">
      <c r="A54" t="str">
        <f t="shared" si="13"/>
        <v>OAK</v>
      </c>
      <c r="B54" s="5">
        <f>Neural!B17</f>
        <v>5.25430868761977</v>
      </c>
      <c r="C54" s="5">
        <f>Neural!C17</f>
        <v>4.4057154586080403</v>
      </c>
      <c r="D54" s="6">
        <f>A34</f>
        <v>0</v>
      </c>
      <c r="E54" s="6">
        <f>B34</f>
        <v>0</v>
      </c>
      <c r="F54" s="6">
        <f>(K34+W35)/2</f>
        <v>0</v>
      </c>
      <c r="G54" s="6">
        <f>(K35+W34)/2</f>
        <v>0</v>
      </c>
      <c r="H54" s="6">
        <f t="shared" si="20"/>
        <v>0</v>
      </c>
      <c r="I54" s="6">
        <f t="shared" si="21"/>
        <v>0</v>
      </c>
      <c r="J54" s="6">
        <f t="shared" si="22"/>
        <v>0</v>
      </c>
      <c r="L54" s="10">
        <f>MAX(K34,W35)</f>
        <v>0</v>
      </c>
      <c r="M54" s="6">
        <f>MAX(K35,W34)</f>
        <v>0</v>
      </c>
      <c r="N54" s="6">
        <f t="shared" si="8"/>
        <v>0</v>
      </c>
      <c r="O54" s="6">
        <f t="shared" si="9"/>
        <v>0</v>
      </c>
      <c r="P54" s="6">
        <f t="shared" si="10"/>
        <v>0</v>
      </c>
      <c r="R54" t="s">
        <v>176</v>
      </c>
      <c r="S54" t="s">
        <v>187</v>
      </c>
      <c r="T54">
        <v>1.666666666666667</v>
      </c>
      <c r="AA54"/>
      <c r="AC54" s="6"/>
    </row>
    <row r="55" spans="1:29" ht="15" thickBot="1" x14ac:dyDescent="0.35">
      <c r="A55" t="str">
        <f t="shared" si="13"/>
        <v>PHI</v>
      </c>
      <c r="B55" s="5">
        <f>Neural!B18</f>
        <v>4.5363459191856297</v>
      </c>
      <c r="C55" s="5">
        <f>Neural!C18</f>
        <v>5.4498648319565701</v>
      </c>
      <c r="N55" s="10"/>
      <c r="R55"/>
      <c r="S55"/>
      <c r="T55"/>
    </row>
    <row r="56" spans="1:29" ht="15" thickBot="1" x14ac:dyDescent="0.35">
      <c r="A56" t="str">
        <f t="shared" si="13"/>
        <v>LAD</v>
      </c>
      <c r="B56" s="5">
        <f>Neural!B19</f>
        <v>4.6165486562426397</v>
      </c>
      <c r="C56" s="5">
        <f>Neural!C19</f>
        <v>4.7648463959414604</v>
      </c>
      <c r="D56" s="6" t="s">
        <v>39</v>
      </c>
      <c r="L56" s="6" t="s">
        <v>36</v>
      </c>
      <c r="R56"/>
      <c r="S56"/>
      <c r="T56"/>
      <c r="AA56"/>
      <c r="AC56" s="6"/>
    </row>
    <row r="57" spans="1:29" ht="15" thickBot="1" x14ac:dyDescent="0.35">
      <c r="A57">
        <f t="shared" si="13"/>
        <v>0</v>
      </c>
      <c r="B57" s="5">
        <f>Neural!B20</f>
        <v>0</v>
      </c>
      <c r="C57" s="5">
        <f>Neural!C20</f>
        <v>0</v>
      </c>
      <c r="D57" s="8" t="s">
        <v>47</v>
      </c>
      <c r="E57" s="6" t="s">
        <v>48</v>
      </c>
      <c r="F57" s="6" t="s">
        <v>10</v>
      </c>
      <c r="G57" s="6" t="s">
        <v>11</v>
      </c>
      <c r="H57" s="6" t="s">
        <v>12</v>
      </c>
      <c r="I57" s="6" t="s">
        <v>13</v>
      </c>
      <c r="J57" s="6" t="s">
        <v>16</v>
      </c>
      <c r="L57" s="6" t="s">
        <v>34</v>
      </c>
      <c r="M57" s="6" t="s">
        <v>35</v>
      </c>
      <c r="N57" s="6" t="s">
        <v>12</v>
      </c>
      <c r="O57" s="6" t="s">
        <v>13</v>
      </c>
      <c r="P57" s="6" t="s">
        <v>16</v>
      </c>
      <c r="Q57" s="6" t="s">
        <v>14</v>
      </c>
      <c r="R57"/>
      <c r="S57"/>
      <c r="T57"/>
      <c r="AA57"/>
      <c r="AC57" s="6"/>
    </row>
    <row r="58" spans="1:29" ht="15" thickBot="1" x14ac:dyDescent="0.35">
      <c r="A58">
        <f t="shared" si="13"/>
        <v>0</v>
      </c>
      <c r="B58" s="5">
        <f>Neural!B21</f>
        <v>0</v>
      </c>
      <c r="C58" s="5">
        <f>Neural!C21</f>
        <v>0</v>
      </c>
      <c r="D58" s="8" t="str">
        <f t="shared" ref="D58:E74" si="23">D38</f>
        <v>NYM</v>
      </c>
      <c r="E58" s="8" t="str">
        <f t="shared" si="23"/>
        <v>STL</v>
      </c>
      <c r="F58" s="6">
        <f t="shared" ref="F58:F74" si="24">MIN(L38,L58)</f>
        <v>4.8531645586332584</v>
      </c>
      <c r="G58" s="6">
        <f t="shared" ref="G58:G74" si="25">MAX(M38,M58)</f>
        <v>4.3564280575992056</v>
      </c>
      <c r="H58" s="6">
        <f t="shared" ref="H58:H69" si="26">F58-G58</f>
        <v>0.49673650103405276</v>
      </c>
      <c r="I58" s="6" t="str">
        <f>IF(G58&gt;F58,E58,D58)</f>
        <v>NYM</v>
      </c>
      <c r="J58" s="6">
        <f t="shared" ref="J58:J71" si="27">F58+G58</f>
        <v>9.2095926162324631</v>
      </c>
      <c r="L58" s="6">
        <f>MIN(K2,W3)</f>
        <v>4.8531645586332584</v>
      </c>
      <c r="M58" s="6">
        <f>MIN(K3,W2)</f>
        <v>3.8955992456391026</v>
      </c>
      <c r="N58" s="6">
        <f t="shared" ref="N58:N74" si="28">L58-M58</f>
        <v>0.9575653129941557</v>
      </c>
      <c r="O58" s="6" t="str">
        <f t="shared" ref="O58:O74" si="29">IF(M58&gt;L58,E58,D58)</f>
        <v>NYM</v>
      </c>
      <c r="P58" s="6">
        <f t="shared" ref="P58:P74" si="30">L58+M58</f>
        <v>8.748763804272361</v>
      </c>
      <c r="R58"/>
      <c r="S58"/>
      <c r="T58"/>
      <c r="AA58"/>
      <c r="AC58" s="6"/>
    </row>
    <row r="59" spans="1:29" ht="15" thickBot="1" x14ac:dyDescent="0.35">
      <c r="A59">
        <f t="shared" si="13"/>
        <v>0</v>
      </c>
      <c r="B59" s="5">
        <f>Neural!B22</f>
        <v>0</v>
      </c>
      <c r="C59" s="5">
        <f>Neural!C22</f>
        <v>0</v>
      </c>
      <c r="D59" s="8" t="str">
        <f t="shared" si="23"/>
        <v>ARI</v>
      </c>
      <c r="E59" s="8" t="str">
        <f t="shared" si="23"/>
        <v>CLE</v>
      </c>
      <c r="F59" s="6">
        <f t="shared" si="24"/>
        <v>3.9552619042776751</v>
      </c>
      <c r="G59" s="6">
        <f t="shared" si="25"/>
        <v>4.0413359200427124</v>
      </c>
      <c r="H59" s="6">
        <f t="shared" si="26"/>
        <v>-8.6074015765037259E-2</v>
      </c>
      <c r="I59" s="6" t="str">
        <f t="shared" ref="I59:I71" si="31">IF(G59&gt;F59,E59,D59)</f>
        <v>CLE</v>
      </c>
      <c r="J59" s="6">
        <f t="shared" si="27"/>
        <v>7.9965978243203875</v>
      </c>
      <c r="L59" s="6">
        <f>MIN(K4,W5)</f>
        <v>3.9552619042776751</v>
      </c>
      <c r="M59" s="6">
        <f>MIN(K5,W4)</f>
        <v>3.3663183558204337</v>
      </c>
      <c r="N59" s="6">
        <f t="shared" si="28"/>
        <v>0.58894354845724139</v>
      </c>
      <c r="O59" s="6" t="str">
        <f t="shared" si="29"/>
        <v>ARI</v>
      </c>
      <c r="P59" s="6">
        <f t="shared" si="30"/>
        <v>7.3215802600981092</v>
      </c>
      <c r="R59"/>
      <c r="S59"/>
      <c r="T59"/>
      <c r="AA59"/>
      <c r="AC59" s="6"/>
    </row>
    <row r="60" spans="1:29" ht="15" thickBot="1" x14ac:dyDescent="0.35">
      <c r="A60">
        <f t="shared" si="13"/>
        <v>0</v>
      </c>
      <c r="B60" s="5">
        <f>Neural!B23</f>
        <v>0</v>
      </c>
      <c r="C60" s="5">
        <f>Neural!C23</f>
        <v>0</v>
      </c>
      <c r="D60" s="8" t="str">
        <f t="shared" si="23"/>
        <v>CIN</v>
      </c>
      <c r="E60" s="8" t="str">
        <f t="shared" si="23"/>
        <v>MIA</v>
      </c>
      <c r="F60" s="6">
        <f t="shared" si="24"/>
        <v>4.2776362804776547</v>
      </c>
      <c r="G60" s="6">
        <f t="shared" si="25"/>
        <v>4.4563026163657202</v>
      </c>
      <c r="H60" s="6">
        <f t="shared" si="26"/>
        <v>-0.17866633588806557</v>
      </c>
      <c r="I60" s="6" t="str">
        <f t="shared" si="31"/>
        <v>MIA</v>
      </c>
      <c r="J60" s="6">
        <f t="shared" si="27"/>
        <v>8.7339388968433749</v>
      </c>
      <c r="L60" s="6">
        <f>MIN(K6,W7)</f>
        <v>4.2776362804776547</v>
      </c>
      <c r="M60" s="6">
        <f>MIN(K7,W6)</f>
        <v>4.3453937085702492</v>
      </c>
      <c r="N60" s="6">
        <f t="shared" si="28"/>
        <v>-6.7757428092594552E-2</v>
      </c>
      <c r="O60" s="6" t="str">
        <f t="shared" si="29"/>
        <v>MIA</v>
      </c>
      <c r="P60" s="6">
        <f t="shared" si="30"/>
        <v>8.6230299890479039</v>
      </c>
      <c r="R60"/>
      <c r="S60"/>
      <c r="T60"/>
      <c r="AA60"/>
      <c r="AC60" s="6"/>
    </row>
    <row r="61" spans="1:29" ht="15" thickBot="1" x14ac:dyDescent="0.35">
      <c r="A61">
        <f t="shared" si="13"/>
        <v>0</v>
      </c>
      <c r="B61" s="5">
        <f>Neural!B24</f>
        <v>0</v>
      </c>
      <c r="C61" s="5">
        <f>Neural!C24</f>
        <v>0</v>
      </c>
      <c r="D61" s="8" t="str">
        <f t="shared" si="23"/>
        <v>SFG</v>
      </c>
      <c r="E61" s="8" t="str">
        <f t="shared" si="23"/>
        <v>WSN</v>
      </c>
      <c r="F61" s="6">
        <f t="shared" si="24"/>
        <v>4.1029098370873633</v>
      </c>
      <c r="G61" s="6">
        <f t="shared" si="25"/>
        <v>4.3072543029971699</v>
      </c>
      <c r="H61" s="6">
        <f t="shared" si="26"/>
        <v>-0.20434446590980659</v>
      </c>
      <c r="I61" s="6" t="str">
        <f t="shared" si="31"/>
        <v>WSN</v>
      </c>
      <c r="J61" s="6">
        <f t="shared" si="27"/>
        <v>8.4101641400845324</v>
      </c>
      <c r="L61" s="6">
        <f>MIN(K8,W9)</f>
        <v>4.1029098370873633</v>
      </c>
      <c r="M61" s="6">
        <f>MIN(K9,W8)</f>
        <v>3.151138758984291</v>
      </c>
      <c r="N61" s="6">
        <f t="shared" si="28"/>
        <v>0.95177107810307238</v>
      </c>
      <c r="O61" s="6" t="str">
        <f t="shared" si="29"/>
        <v>SFG</v>
      </c>
      <c r="P61" s="6">
        <f t="shared" si="30"/>
        <v>7.2540485960716543</v>
      </c>
      <c r="R61"/>
      <c r="S61"/>
      <c r="T61"/>
      <c r="AA61"/>
      <c r="AC61" s="6"/>
    </row>
    <row r="62" spans="1:29" ht="15" thickBot="1" x14ac:dyDescent="0.35">
      <c r="A62">
        <f t="shared" ref="A62:A66" si="32">A25</f>
        <v>0</v>
      </c>
      <c r="B62" s="5">
        <f>Neural!B25</f>
        <v>0</v>
      </c>
      <c r="C62" s="5">
        <f>Neural!C25</f>
        <v>0</v>
      </c>
      <c r="D62" s="8" t="str">
        <f t="shared" si="23"/>
        <v>HOU</v>
      </c>
      <c r="E62" s="8" t="str">
        <f t="shared" si="23"/>
        <v>TEX</v>
      </c>
      <c r="F62" s="6">
        <f t="shared" si="24"/>
        <v>3.4422516432337225</v>
      </c>
      <c r="G62" s="6">
        <f t="shared" si="25"/>
        <v>3.43312759530999</v>
      </c>
      <c r="H62" s="6">
        <f t="shared" si="26"/>
        <v>9.1240479237324479E-3</v>
      </c>
      <c r="I62" s="6" t="str">
        <f t="shared" si="31"/>
        <v>HOU</v>
      </c>
      <c r="J62" s="6">
        <f t="shared" si="27"/>
        <v>6.8753792385437125</v>
      </c>
      <c r="L62" s="6">
        <f>MIN(K10,W11)</f>
        <v>3.4422516432337225</v>
      </c>
      <c r="M62" s="6">
        <f>MIN(K11,W9)</f>
        <v>3.43312759530999</v>
      </c>
      <c r="N62" s="6">
        <f t="shared" si="28"/>
        <v>9.1240479237324479E-3</v>
      </c>
      <c r="O62" s="6" t="str">
        <f t="shared" si="29"/>
        <v>HOU</v>
      </c>
      <c r="P62" s="6">
        <f t="shared" si="30"/>
        <v>6.8753792385437125</v>
      </c>
      <c r="R62"/>
      <c r="S62"/>
      <c r="T62"/>
      <c r="AA62"/>
      <c r="AC62" s="6"/>
    </row>
    <row r="63" spans="1:29" ht="15" thickBot="1" x14ac:dyDescent="0.35">
      <c r="A63">
        <f t="shared" si="32"/>
        <v>0</v>
      </c>
      <c r="B63" s="5">
        <f>Neural!B26</f>
        <v>0</v>
      </c>
      <c r="C63" s="5">
        <f>Neural!C26</f>
        <v>0</v>
      </c>
      <c r="D63" s="8" t="str">
        <f t="shared" si="23"/>
        <v>MIN</v>
      </c>
      <c r="E63" s="8" t="str">
        <f t="shared" si="23"/>
        <v>CHC</v>
      </c>
      <c r="F63" s="6">
        <f t="shared" si="24"/>
        <v>4.0649329976389073</v>
      </c>
      <c r="G63" s="6">
        <f t="shared" si="25"/>
        <v>4.3997701725167273</v>
      </c>
      <c r="H63" s="6">
        <f t="shared" si="26"/>
        <v>-0.33483717487782005</v>
      </c>
      <c r="I63" s="6" t="str">
        <f t="shared" si="31"/>
        <v>CHC</v>
      </c>
      <c r="J63" s="6">
        <f t="shared" si="27"/>
        <v>8.4647031701556337</v>
      </c>
      <c r="L63" s="6">
        <f>MIN(K12,W13)</f>
        <v>4.0649329976389073</v>
      </c>
      <c r="M63" s="6">
        <f>MIN(K13,W12)</f>
        <v>4.2661781821828972</v>
      </c>
      <c r="N63" s="6">
        <f t="shared" si="28"/>
        <v>-0.20124518454398999</v>
      </c>
      <c r="O63" s="6" t="str">
        <f t="shared" si="29"/>
        <v>CHC</v>
      </c>
      <c r="P63" s="6">
        <f t="shared" si="30"/>
        <v>8.3311111798218036</v>
      </c>
      <c r="R63"/>
      <c r="S63"/>
      <c r="T63"/>
      <c r="AA63"/>
      <c r="AC63" s="6"/>
    </row>
    <row r="64" spans="1:29" ht="15" thickBot="1" x14ac:dyDescent="0.35">
      <c r="A64">
        <f t="shared" si="32"/>
        <v>0</v>
      </c>
      <c r="B64" s="5">
        <f>Neural!B27</f>
        <v>0</v>
      </c>
      <c r="C64" s="5">
        <f>Neural!C27</f>
        <v>0</v>
      </c>
      <c r="D64" s="8" t="str">
        <f t="shared" si="23"/>
        <v>BOS</v>
      </c>
      <c r="E64" s="8" t="str">
        <f t="shared" si="23"/>
        <v>KCR</v>
      </c>
      <c r="F64" s="6">
        <f t="shared" si="24"/>
        <v>3.8570622196127413</v>
      </c>
      <c r="G64" s="6">
        <f t="shared" si="25"/>
        <v>6.7166460973805773</v>
      </c>
      <c r="H64" s="6">
        <f t="shared" si="26"/>
        <v>-2.859583877767836</v>
      </c>
      <c r="I64" s="6" t="str">
        <f t="shared" si="31"/>
        <v>KCR</v>
      </c>
      <c r="J64" s="6">
        <f t="shared" si="27"/>
        <v>10.573708316993319</v>
      </c>
      <c r="L64" s="6">
        <f>MIN(K14,W15)</f>
        <v>3.8570622196127413</v>
      </c>
      <c r="M64" s="6">
        <f>MIN(K15,W14)</f>
        <v>5.8978506816664344</v>
      </c>
      <c r="N64" s="6">
        <f t="shared" si="28"/>
        <v>-2.0407884620536931</v>
      </c>
      <c r="O64" s="6" t="str">
        <f t="shared" si="29"/>
        <v>KCR</v>
      </c>
      <c r="P64" s="6">
        <f t="shared" si="30"/>
        <v>9.7549129012791767</v>
      </c>
      <c r="R64"/>
      <c r="S64"/>
      <c r="T64"/>
      <c r="U64"/>
      <c r="AA64"/>
      <c r="AC64" s="6"/>
    </row>
    <row r="65" spans="1:46" ht="15" thickBot="1" x14ac:dyDescent="0.35">
      <c r="A65">
        <f t="shared" si="32"/>
        <v>0</v>
      </c>
      <c r="B65" s="5">
        <f>Neural!B28</f>
        <v>0</v>
      </c>
      <c r="C65" s="5">
        <f>Neural!C28</f>
        <v>0</v>
      </c>
      <c r="D65" s="8" t="str">
        <f t="shared" si="23"/>
        <v>CHW</v>
      </c>
      <c r="E65" s="8" t="str">
        <f t="shared" si="23"/>
        <v>OAK</v>
      </c>
      <c r="F65" s="6">
        <f t="shared" si="24"/>
        <v>2.4849672164493559</v>
      </c>
      <c r="G65" s="6">
        <f t="shared" si="25"/>
        <v>6.3059698016049754</v>
      </c>
      <c r="H65" s="6">
        <f t="shared" si="26"/>
        <v>-3.8210025851556195</v>
      </c>
      <c r="I65" s="6" t="str">
        <f t="shared" si="31"/>
        <v>OAK</v>
      </c>
      <c r="J65" s="6">
        <f t="shared" si="27"/>
        <v>8.7909370180543309</v>
      </c>
      <c r="L65" s="6">
        <f>MIN(K16,W17)</f>
        <v>2.4849672164493559</v>
      </c>
      <c r="M65" s="6">
        <f>MIN(K17,W16)</f>
        <v>5.2107334243025436</v>
      </c>
      <c r="N65" s="6">
        <f t="shared" si="28"/>
        <v>-2.7257662078531877</v>
      </c>
      <c r="O65" s="6" t="str">
        <f t="shared" si="29"/>
        <v>OAK</v>
      </c>
      <c r="P65" s="6">
        <f t="shared" si="30"/>
        <v>7.6957006407519</v>
      </c>
      <c r="R65"/>
      <c r="S65"/>
      <c r="T65"/>
      <c r="U65"/>
      <c r="AA65"/>
      <c r="AC65" s="6"/>
    </row>
    <row r="66" spans="1:46" ht="15" thickBot="1" x14ac:dyDescent="0.35">
      <c r="A66">
        <f t="shared" si="32"/>
        <v>0</v>
      </c>
      <c r="B66" s="5">
        <f>Neural!B29</f>
        <v>0</v>
      </c>
      <c r="C66" s="5">
        <f>Neural!C29</f>
        <v>0</v>
      </c>
      <c r="D66" s="8" t="str">
        <f t="shared" si="23"/>
        <v>PHI</v>
      </c>
      <c r="E66" s="8" t="str">
        <f t="shared" si="23"/>
        <v>LAD</v>
      </c>
      <c r="F66" s="6">
        <f t="shared" si="24"/>
        <v>4.3490242143731273</v>
      </c>
      <c r="G66" s="6">
        <f t="shared" si="25"/>
        <v>5.2947909085170686</v>
      </c>
      <c r="H66" s="6">
        <f t="shared" si="26"/>
        <v>-0.94576669414394132</v>
      </c>
      <c r="I66" s="6" t="str">
        <f t="shared" si="31"/>
        <v>LAD</v>
      </c>
      <c r="J66" s="6">
        <f t="shared" si="27"/>
        <v>9.6438151228901958</v>
      </c>
      <c r="L66" s="10">
        <f>MIN(K18,W19)</f>
        <v>4.3490242143731273</v>
      </c>
      <c r="M66" s="6">
        <f>MIN(K19,W18)</f>
        <v>4.4134784325289536</v>
      </c>
      <c r="N66" s="6">
        <f t="shared" si="28"/>
        <v>-6.4454218155826304E-2</v>
      </c>
      <c r="O66" s="6" t="str">
        <f t="shared" si="29"/>
        <v>LAD</v>
      </c>
      <c r="P66" s="6">
        <f t="shared" si="30"/>
        <v>8.7625026469020817</v>
      </c>
      <c r="R66"/>
      <c r="S66"/>
      <c r="T66"/>
      <c r="U66"/>
      <c r="AA66"/>
      <c r="AC66" s="6"/>
    </row>
    <row r="67" spans="1:46" ht="15" thickBot="1" x14ac:dyDescent="0.35">
      <c r="A67">
        <f t="shared" ref="A67:A70" si="33">A30</f>
        <v>0</v>
      </c>
      <c r="B67" s="5">
        <f>Neural!B30</f>
        <v>0</v>
      </c>
      <c r="C67" s="5">
        <f>Neural!C30</f>
        <v>0</v>
      </c>
      <c r="D67" s="8">
        <f t="shared" si="23"/>
        <v>0</v>
      </c>
      <c r="E67" s="8">
        <f t="shared" si="23"/>
        <v>0</v>
      </c>
      <c r="F67" s="6">
        <f t="shared" si="24"/>
        <v>0</v>
      </c>
      <c r="G67" s="6">
        <f t="shared" si="25"/>
        <v>0</v>
      </c>
      <c r="H67" s="6">
        <f t="shared" si="26"/>
        <v>0</v>
      </c>
      <c r="I67" s="6">
        <f t="shared" si="31"/>
        <v>0</v>
      </c>
      <c r="J67" s="6">
        <f t="shared" si="27"/>
        <v>0</v>
      </c>
      <c r="L67" s="10">
        <f>MIN(K20,W21)</f>
        <v>0</v>
      </c>
      <c r="M67" s="6">
        <f>MIN(K21,W20)</f>
        <v>0</v>
      </c>
      <c r="N67" s="6">
        <f t="shared" si="28"/>
        <v>0</v>
      </c>
      <c r="O67" s="6">
        <f t="shared" si="29"/>
        <v>0</v>
      </c>
      <c r="P67" s="6">
        <f t="shared" si="30"/>
        <v>0</v>
      </c>
      <c r="R67"/>
      <c r="S67"/>
      <c r="T67"/>
      <c r="U67"/>
      <c r="AA67"/>
      <c r="AC67" s="6"/>
    </row>
    <row r="68" spans="1:46" ht="15" thickBot="1" x14ac:dyDescent="0.35">
      <c r="A68">
        <f t="shared" si="33"/>
        <v>0</v>
      </c>
      <c r="B68" s="5">
        <f>Neural!B31</f>
        <v>0</v>
      </c>
      <c r="C68" s="5">
        <f>Neural!C31</f>
        <v>0</v>
      </c>
      <c r="D68" s="8">
        <f t="shared" si="23"/>
        <v>0</v>
      </c>
      <c r="E68" s="8">
        <f t="shared" si="23"/>
        <v>0</v>
      </c>
      <c r="F68" s="6">
        <f t="shared" si="24"/>
        <v>0</v>
      </c>
      <c r="G68" s="6">
        <f t="shared" si="25"/>
        <v>0</v>
      </c>
      <c r="H68" s="6">
        <f t="shared" si="26"/>
        <v>0</v>
      </c>
      <c r="I68" s="6">
        <f t="shared" si="31"/>
        <v>0</v>
      </c>
      <c r="J68" s="6">
        <f t="shared" si="27"/>
        <v>0</v>
      </c>
      <c r="L68" s="10">
        <f>MIN(K22,W23)</f>
        <v>0</v>
      </c>
      <c r="M68" s="6">
        <f>MIN(K23,W22)</f>
        <v>0</v>
      </c>
      <c r="N68" s="6">
        <f t="shared" si="28"/>
        <v>0</v>
      </c>
      <c r="O68" s="6">
        <f t="shared" si="29"/>
        <v>0</v>
      </c>
      <c r="P68" s="6">
        <f t="shared" si="30"/>
        <v>0</v>
      </c>
      <c r="R68"/>
      <c r="S68"/>
      <c r="T68"/>
      <c r="AA68"/>
      <c r="AC68" s="6"/>
    </row>
    <row r="69" spans="1:46" ht="15" thickBot="1" x14ac:dyDescent="0.35">
      <c r="A69">
        <f t="shared" si="33"/>
        <v>0</v>
      </c>
      <c r="B69" s="5">
        <f>Neural!B32</f>
        <v>0</v>
      </c>
      <c r="C69" s="14">
        <f>Neural!C32</f>
        <v>0</v>
      </c>
      <c r="D69" s="8">
        <f t="shared" si="23"/>
        <v>0</v>
      </c>
      <c r="E69" s="8">
        <f t="shared" si="23"/>
        <v>0</v>
      </c>
      <c r="F69" s="6">
        <f t="shared" si="24"/>
        <v>0</v>
      </c>
      <c r="G69" s="6">
        <f t="shared" si="25"/>
        <v>0</v>
      </c>
      <c r="H69" s="6">
        <f t="shared" si="26"/>
        <v>0</v>
      </c>
      <c r="I69" s="6">
        <f t="shared" si="31"/>
        <v>0</v>
      </c>
      <c r="J69" s="6">
        <f t="shared" si="27"/>
        <v>0</v>
      </c>
      <c r="L69" s="10">
        <f>MIN(K24,W25)</f>
        <v>0</v>
      </c>
      <c r="M69" s="6">
        <f>MIN(K25,W24)</f>
        <v>0</v>
      </c>
      <c r="N69" s="6">
        <f t="shared" si="28"/>
        <v>0</v>
      </c>
      <c r="O69" s="6">
        <f t="shared" si="29"/>
        <v>0</v>
      </c>
      <c r="P69" s="6">
        <f t="shared" si="30"/>
        <v>0</v>
      </c>
      <c r="R69"/>
      <c r="S69"/>
      <c r="T69"/>
      <c r="AA69"/>
      <c r="AC69" s="6"/>
    </row>
    <row r="70" spans="1:46" ht="15" thickBot="1" x14ac:dyDescent="0.35">
      <c r="A70">
        <f t="shared" si="33"/>
        <v>0</v>
      </c>
      <c r="B70" s="5">
        <f>Neural!B33</f>
        <v>0</v>
      </c>
      <c r="C70" s="14">
        <f>Neural!C33</f>
        <v>0</v>
      </c>
      <c r="D70" s="8">
        <f t="shared" si="23"/>
        <v>0</v>
      </c>
      <c r="E70" s="8">
        <f t="shared" si="23"/>
        <v>0</v>
      </c>
      <c r="F70" s="6">
        <f t="shared" si="24"/>
        <v>0</v>
      </c>
      <c r="G70" s="6">
        <f t="shared" si="25"/>
        <v>0</v>
      </c>
      <c r="H70" s="6">
        <f t="shared" ref="H70:H71" si="34">F70-G70</f>
        <v>0</v>
      </c>
      <c r="I70" s="6">
        <f t="shared" si="31"/>
        <v>0</v>
      </c>
      <c r="J70" s="6">
        <f t="shared" si="27"/>
        <v>0</v>
      </c>
      <c r="L70" s="10">
        <f>MIN(K26,W27)</f>
        <v>0</v>
      </c>
      <c r="M70" s="6">
        <f>MIN(K27,W26)</f>
        <v>0</v>
      </c>
      <c r="N70" s="6">
        <f t="shared" si="28"/>
        <v>0</v>
      </c>
      <c r="O70" s="6">
        <f t="shared" si="29"/>
        <v>0</v>
      </c>
      <c r="P70" s="6">
        <f t="shared" si="30"/>
        <v>0</v>
      </c>
      <c r="R70"/>
      <c r="S70"/>
      <c r="T70"/>
      <c r="AA70"/>
      <c r="AC70" s="6"/>
    </row>
    <row r="71" spans="1:46" ht="15" thickBot="1" x14ac:dyDescent="0.35">
      <c r="A71">
        <f>A34</f>
        <v>0</v>
      </c>
      <c r="B71" s="5">
        <f>Neural!B34</f>
        <v>0</v>
      </c>
      <c r="C71" s="14">
        <f>Neural!C34</f>
        <v>0</v>
      </c>
      <c r="D71" s="8">
        <f t="shared" si="23"/>
        <v>0</v>
      </c>
      <c r="E71" s="8">
        <f t="shared" si="23"/>
        <v>0</v>
      </c>
      <c r="F71" s="6">
        <f t="shared" si="24"/>
        <v>0</v>
      </c>
      <c r="G71" s="6">
        <f t="shared" si="25"/>
        <v>0</v>
      </c>
      <c r="H71" s="6">
        <f t="shared" si="34"/>
        <v>0</v>
      </c>
      <c r="I71" s="6">
        <f t="shared" si="31"/>
        <v>0</v>
      </c>
      <c r="J71" s="6">
        <f t="shared" si="27"/>
        <v>0</v>
      </c>
      <c r="L71" s="10">
        <f>MIN(K28,W29)</f>
        <v>0</v>
      </c>
      <c r="M71" s="6">
        <f>MIN(K29,W28)</f>
        <v>0</v>
      </c>
      <c r="N71" s="6">
        <f t="shared" si="28"/>
        <v>0</v>
      </c>
      <c r="O71" s="6">
        <f t="shared" si="29"/>
        <v>0</v>
      </c>
      <c r="P71" s="6">
        <f t="shared" si="30"/>
        <v>0</v>
      </c>
      <c r="R71"/>
      <c r="S71"/>
      <c r="T71"/>
      <c r="AA71"/>
      <c r="AC71" s="6"/>
    </row>
    <row r="72" spans="1:46" ht="15" thickBot="1" x14ac:dyDescent="0.35">
      <c r="A72">
        <f>A35</f>
        <v>0</v>
      </c>
      <c r="B72" s="5">
        <f>Neural!B35</f>
        <v>0</v>
      </c>
      <c r="C72" s="14">
        <f>Neural!C35</f>
        <v>0</v>
      </c>
      <c r="D72" s="6">
        <f t="shared" si="23"/>
        <v>0</v>
      </c>
      <c r="E72" s="6">
        <f t="shared" si="23"/>
        <v>0</v>
      </c>
      <c r="F72" s="6">
        <f t="shared" si="24"/>
        <v>0</v>
      </c>
      <c r="G72" s="6">
        <f t="shared" si="25"/>
        <v>0</v>
      </c>
      <c r="H72" s="6">
        <f t="shared" ref="H72" si="35">F72-G72</f>
        <v>0</v>
      </c>
      <c r="I72" s="6">
        <f t="shared" ref="I72" si="36">IF(G72&gt;F72,E72,D72)</f>
        <v>0</v>
      </c>
      <c r="J72" s="6">
        <f t="shared" ref="J72" si="37">F72+G72</f>
        <v>0</v>
      </c>
      <c r="L72" s="10">
        <f>MIN(K30,W31)</f>
        <v>0</v>
      </c>
      <c r="M72" s="6">
        <f>MIN(K31,W30)</f>
        <v>0</v>
      </c>
      <c r="N72" s="6">
        <f t="shared" si="28"/>
        <v>0</v>
      </c>
      <c r="O72" s="6">
        <f t="shared" si="29"/>
        <v>0</v>
      </c>
      <c r="P72" s="6">
        <f t="shared" si="30"/>
        <v>0</v>
      </c>
      <c r="R72"/>
      <c r="S72"/>
      <c r="T72"/>
      <c r="AA72"/>
      <c r="AC72" s="6"/>
    </row>
    <row r="73" spans="1:46" ht="15" thickBot="1" x14ac:dyDescent="0.35">
      <c r="B73" s="5">
        <f>Neural!B36</f>
        <v>0</v>
      </c>
      <c r="C73" s="14">
        <f>Neural!C36</f>
        <v>0</v>
      </c>
      <c r="D73" s="6">
        <f t="shared" si="23"/>
        <v>0</v>
      </c>
      <c r="E73" s="6">
        <f t="shared" si="23"/>
        <v>0</v>
      </c>
      <c r="F73" s="6">
        <f t="shared" si="24"/>
        <v>0</v>
      </c>
      <c r="G73" s="6">
        <f t="shared" si="25"/>
        <v>0</v>
      </c>
      <c r="H73" s="6">
        <f t="shared" ref="H73:H74" si="38">F73-G73</f>
        <v>0</v>
      </c>
      <c r="I73" s="6">
        <f t="shared" ref="I73:I74" si="39">IF(G73&gt;F73,E73,D73)</f>
        <v>0</v>
      </c>
      <c r="J73" s="6">
        <f t="shared" ref="J73:J74" si="40">F73+G73</f>
        <v>0</v>
      </c>
      <c r="L73" s="10">
        <f>MIN(K32,W33)</f>
        <v>0</v>
      </c>
      <c r="M73" s="6">
        <f>MIN(K33,W32)</f>
        <v>0</v>
      </c>
      <c r="N73" s="6">
        <f t="shared" si="28"/>
        <v>0</v>
      </c>
      <c r="O73" s="6">
        <f t="shared" si="29"/>
        <v>0</v>
      </c>
      <c r="P73" s="6">
        <f t="shared" si="30"/>
        <v>0</v>
      </c>
      <c r="R73"/>
      <c r="S73"/>
      <c r="T73"/>
      <c r="AA73"/>
      <c r="AC73" s="6"/>
    </row>
    <row r="74" spans="1:46" ht="15" thickBot="1" x14ac:dyDescent="0.35">
      <c r="B74" s="5">
        <f>Neural!B37</f>
        <v>0</v>
      </c>
      <c r="C74" s="14">
        <f>Neural!C37</f>
        <v>0</v>
      </c>
      <c r="D74" s="6">
        <f t="shared" si="23"/>
        <v>0</v>
      </c>
      <c r="E74" s="6">
        <f t="shared" si="23"/>
        <v>0</v>
      </c>
      <c r="F74" s="6">
        <f t="shared" si="24"/>
        <v>0</v>
      </c>
      <c r="G74" s="6">
        <f t="shared" si="25"/>
        <v>0</v>
      </c>
      <c r="H74" s="6">
        <f t="shared" si="38"/>
        <v>0</v>
      </c>
      <c r="I74" s="6">
        <f t="shared" si="39"/>
        <v>0</v>
      </c>
      <c r="J74" s="6">
        <f t="shared" si="40"/>
        <v>0</v>
      </c>
      <c r="L74" s="10">
        <f>MIN(K34,W35)</f>
        <v>0</v>
      </c>
      <c r="M74" s="6">
        <f>MIN(K35,W34)</f>
        <v>0</v>
      </c>
      <c r="N74" s="6">
        <f t="shared" si="28"/>
        <v>0</v>
      </c>
      <c r="O74" s="6">
        <f t="shared" si="29"/>
        <v>0</v>
      </c>
      <c r="P74" s="6">
        <f t="shared" si="30"/>
        <v>0</v>
      </c>
      <c r="R74"/>
      <c r="S74"/>
      <c r="T74"/>
      <c r="AA74"/>
      <c r="AC74" s="6"/>
    </row>
    <row r="75" spans="1:46" ht="15" thickBot="1" x14ac:dyDescent="0.35">
      <c r="B75" s="5">
        <f>Neural!B38</f>
        <v>0</v>
      </c>
      <c r="C75" s="14">
        <f>Neural!C38</f>
        <v>0</v>
      </c>
      <c r="N75" s="10"/>
      <c r="R75"/>
      <c r="S75"/>
      <c r="T75"/>
    </row>
    <row r="76" spans="1:46" ht="15" thickBot="1" x14ac:dyDescent="0.35">
      <c r="B76" s="5">
        <f>Neural!B42</f>
        <v>0</v>
      </c>
      <c r="C76" s="14">
        <f>Neural!C42</f>
        <v>0</v>
      </c>
      <c r="D76" s="6" t="s">
        <v>40</v>
      </c>
      <c r="G76" s="6">
        <f>E76-F76</f>
        <v>0</v>
      </c>
    </row>
    <row r="77" spans="1:46" ht="86.4" x14ac:dyDescent="0.3">
      <c r="D77" s="8" t="s">
        <v>47</v>
      </c>
      <c r="E77" s="6" t="s">
        <v>48</v>
      </c>
      <c r="F77" s="6" t="s">
        <v>10</v>
      </c>
      <c r="G77" s="6" t="s">
        <v>11</v>
      </c>
      <c r="H77" s="6" t="s">
        <v>12</v>
      </c>
      <c r="I77" s="6" t="s">
        <v>13</v>
      </c>
      <c r="J77" s="6" t="s">
        <v>44</v>
      </c>
      <c r="L77" s="15" t="s">
        <v>47</v>
      </c>
      <c r="M77" s="15" t="s">
        <v>118</v>
      </c>
      <c r="N77" s="15" t="s">
        <v>123</v>
      </c>
      <c r="O77" s="15" t="s">
        <v>124</v>
      </c>
      <c r="P77" s="22" t="s">
        <v>48</v>
      </c>
      <c r="Q77" s="15" t="s">
        <v>118</v>
      </c>
      <c r="R77" s="15" t="s">
        <v>123</v>
      </c>
      <c r="S77" s="15" t="s">
        <v>124</v>
      </c>
      <c r="T77" s="22" t="s">
        <v>52</v>
      </c>
      <c r="U77" s="22" t="s">
        <v>53</v>
      </c>
      <c r="V77" s="23" t="s">
        <v>54</v>
      </c>
      <c r="W77" s="23" t="s">
        <v>55</v>
      </c>
      <c r="X77" s="24" t="s">
        <v>116</v>
      </c>
      <c r="Y77" s="24" t="s">
        <v>119</v>
      </c>
      <c r="Z77" s="24" t="s">
        <v>131</v>
      </c>
      <c r="AA77" s="24" t="s">
        <v>130</v>
      </c>
      <c r="AB77" s="24" t="s">
        <v>127</v>
      </c>
      <c r="AC77" s="24" t="s">
        <v>60</v>
      </c>
      <c r="AD77" s="24" t="s">
        <v>14</v>
      </c>
      <c r="AE77" s="23" t="s">
        <v>17</v>
      </c>
      <c r="AF77" s="23" t="s">
        <v>45</v>
      </c>
      <c r="AG77" s="23" t="s">
        <v>46</v>
      </c>
      <c r="AH77" s="24" t="s">
        <v>205</v>
      </c>
      <c r="AI77" s="24" t="s">
        <v>206</v>
      </c>
      <c r="AJ77" s="24" t="s">
        <v>207</v>
      </c>
      <c r="AK77" s="24" t="s">
        <v>116</v>
      </c>
      <c r="AL77" s="24" t="s">
        <v>121</v>
      </c>
      <c r="AM77" s="24" t="s">
        <v>120</v>
      </c>
      <c r="AN77" s="24" t="s">
        <v>128</v>
      </c>
      <c r="AO77" s="24" t="s">
        <v>129</v>
      </c>
      <c r="AP77" s="24" t="s">
        <v>60</v>
      </c>
      <c r="AQ77" s="22" t="s">
        <v>14</v>
      </c>
      <c r="AT77"/>
    </row>
    <row r="78" spans="1:46" x14ac:dyDescent="0.3">
      <c r="D78" s="8" t="str">
        <f t="shared" ref="D78:E91" si="41">D38</f>
        <v>NYM</v>
      </c>
      <c r="E78" s="8" t="str">
        <f t="shared" si="41"/>
        <v>STL</v>
      </c>
      <c r="F78" s="6">
        <f t="shared" ref="F78:F94" si="42">MAX(L38,L58)</f>
        <v>4.9353014340005563</v>
      </c>
      <c r="G78" s="6">
        <f t="shared" ref="G78:G94" si="43">MIN(M38,M58)</f>
        <v>3.8955992456391026</v>
      </c>
      <c r="H78" s="6">
        <f t="shared" ref="H78:H89" si="44">F78-G78</f>
        <v>1.0397021883614537</v>
      </c>
      <c r="I78" s="6" t="str">
        <f>IF(G78&gt;F78,E78,D78)</f>
        <v>NYM</v>
      </c>
      <c r="J78" s="6">
        <f t="shared" ref="J78:J91" si="45">F78+G78</f>
        <v>8.8309006796396581</v>
      </c>
      <c r="L78" s="15" t="str">
        <f t="shared" ref="L78:L93" si="46">D78</f>
        <v>NYM</v>
      </c>
      <c r="M78" s="15">
        <f>N2</f>
        <v>4.9000000000000004</v>
      </c>
      <c r="N78" s="15">
        <f>Z2</f>
        <v>3.7</v>
      </c>
      <c r="O78" s="15">
        <v>4.2</v>
      </c>
      <c r="P78" s="15" t="str">
        <f t="shared" ref="P78:P92" si="47">E78</f>
        <v>STL</v>
      </c>
      <c r="Q78" s="15">
        <f>N3</f>
        <v>4.5</v>
      </c>
      <c r="R78" s="15">
        <f>Z3</f>
        <v>4.7</v>
      </c>
      <c r="S78" s="15">
        <v>4.2</v>
      </c>
      <c r="T78" s="16" t="s">
        <v>157</v>
      </c>
      <c r="U78" s="16" t="s">
        <v>156</v>
      </c>
      <c r="V78" s="26" t="str">
        <f t="shared" ref="V78:V92" si="48">IF(SUM(COUNTIF(I38, L78), COUNTIF(O38, L78), COUNTIF(I58, L78), COUNTIF(O58, L78), COUNTIF(I78, L78)) &gt; SUM(COUNTIF(I38, P78), COUNTIF(O38, P78), COUNTIF(I58, P78), COUNTIF(O58, P78), COUNTIF(I78, P78)), L78, IF(SUM(COUNTIF(I38, L78), COUNTIF(O38, L78), COUNTIF(I58, L78), COUNTIF(O58, L78), COUNTIF(I78, L78)) &lt; SUM(COUNTIF(I38, P78), COUNTIF(O38, P78), COUNTIF(I58, P78), COUNTIF(O58, P78), COUNTIF(I78, P78)), P78, "Tie"))</f>
        <v>NYM</v>
      </c>
      <c r="W78" s="27">
        <f t="shared" ref="W78:W92" si="49">(COUNTIF(I38, V78) + COUNTIF(O38, V78) + COUNTIF(I58, V78) + COUNTIF(O58, V78) + COUNTIF(I78, V78))/5</f>
        <v>1</v>
      </c>
      <c r="X78" s="27">
        <f>IF(W78=1, 5, IF(W78=0.8, 4, IF(W78=0.6, 3, IF(W78=0.4, 2, IF(W78=0.2, 1, 0)))))</f>
        <v>5</v>
      </c>
      <c r="Y78" s="27">
        <f>((Q78+N78)/2)-((M78+R78)/2)</f>
        <v>-0.70000000000000107</v>
      </c>
      <c r="Z78" s="27">
        <f>IF(OR(AND(P78=V78, Y78&gt;1.5), AND(P78&lt;&gt;V78, Y78&lt;-1.5)), 2.5,
   IF(OR(AND(P78=V78, Y78&gt;1), AND(P78&lt;&gt;V78, Y78&lt;-1)), 2,
   IF(OR(AND(P78=V78, Y78&gt;0.66), AND(P78&lt;&gt;V78, Y78&lt;-0.66)), 1.5,
   IF(OR(AND(P78=V78, Y78&gt;0.33), AND(P78&lt;&gt;V78, Y78&lt;-0.33)), 1,
   IF(OR(AND(P78=V78, Y78&gt;0), AND(P78&lt;&gt;V78, Y78&lt;0)), 0.5, 0)))))</f>
        <v>1.5</v>
      </c>
      <c r="AA78" s="27">
        <f>S78-O78</f>
        <v>0</v>
      </c>
      <c r="AB78" s="27">
        <f>IF(OR(AND(P78=V78, Y78&gt;1.5), AND(P78&lt;&gt;V78, AA78&lt;-1.5)), 2.5,
   IF(OR(AND(P78=V78, Y78&gt;1), AND(P78&lt;&gt;V78, AA78&lt;-1)), 2,
   IF(OR(AND(P78=V78, Y78&gt;0.66), AND(P78&lt;&gt;V78, AA78&lt;-0.66)), 1.5,
   IF(OR(AND(P78=V78, Y78&gt;0.33), AND(P78&lt;&gt;V78, AA78&lt;-0.33)), 1,
   IF(OR(AND(P78=V78, Y78&gt;0), AND(P78&lt;&gt;V78, AA78&lt;0)), 0.5, 0)))))</f>
        <v>0</v>
      </c>
      <c r="AC78" s="27">
        <f>SUM(IF(ISNUMBER(X78), X78, 0), IF(ISNUMBER(Z78), Z78, 0), IF(ISNUMBER(AB78), AB78, 0))</f>
        <v>6.5</v>
      </c>
      <c r="AD78" s="27" t="s">
        <v>181</v>
      </c>
      <c r="AE78" s="28">
        <v>8.5</v>
      </c>
      <c r="AF78" s="29" t="str">
        <f t="shared" ref="AF78:AF92" si="50">IF(COUNTIF(J38, "&gt;" &amp; AE78) + COUNTIF(P38, "&gt;" &amp; AE78) + COUNTIF(J58, "&gt;" &amp; AE78) + COUNTIF(J78, "&gt;" &amp; AE78) + COUNTIF(P58, "&gt;" &amp; AE78) &gt;= 3, "Over", "Under")</f>
        <v>Over</v>
      </c>
      <c r="AG78" s="29">
        <f t="shared" ref="AG78:AG92" si="51">IF(AF78="Over",((COUNTIF(J38,"&gt;"&amp;AE78)+COUNTIF(P38,"&gt;"&amp;AE78)+COUNTIF(J58,"&gt;"&amp;AE78)+COUNTIF(J78,"&gt;"&amp;AE78)+COUNTIF(P58,"&gt;"&amp;AE78))/5),((COUNTIF(J38,"&lt;="&amp;AE78)+COUNTIF(P38,"&lt;="&amp;AE78)+COUNTIF(J58,"&lt;="&amp;AE78)+COUNTIF(J78,"&lt;="&amp;AE78)+COUNTIF(P58,"&lt;="&amp;AE78))/5))</f>
        <v>1</v>
      </c>
      <c r="AH78" s="29">
        <f>J38</f>
        <v>9.0202466479360606</v>
      </c>
      <c r="AI78" s="29">
        <f>P38</f>
        <v>9.2917294915997619</v>
      </c>
      <c r="AJ78" s="29">
        <f>P58</f>
        <v>8.748763804272361</v>
      </c>
      <c r="AK78" s="29">
        <f t="shared" ref="AK78:AK93" si="52">IF(AG78=1, 5, IF(AG78=0.8, 4, IF(AG78=0.6, 3, IF(AG78=0.4, 2, IF(AG78=0.2, 1, 0)))))</f>
        <v>5</v>
      </c>
      <c r="AL78" s="29">
        <f t="shared" ref="AL78:AL93" si="53">(((N78+Q78)/2)+((M78+R78)/2))-AE78</f>
        <v>0.40000000000000036</v>
      </c>
      <c r="AM78" s="29">
        <f t="shared" ref="AM78:AM93" si="54">IF(OR(AND(AF78="Over",(((N78+Q78)/2)+((M78+R78)/2))&gt;AE78),AND(AF78="Under",(((N78+Q78)/2)+((M78+R78)/2))&lt;AE78)),IF(OR(AL78&gt;2,AL78&lt;-2),2.5,IF(OR(AND(AL78&lt;2,AL78&gt;1),AND(AL78&gt;-2,AL78&lt;-1)),1.25,IF(OR(AND(AL78&lt;1,AL78&gt;0),AND(AL78&gt;-1,AL78&lt;0)),0,0))),0)</f>
        <v>0</v>
      </c>
      <c r="AN78" s="29">
        <f t="shared" ref="AN78:AN93" si="55">O78+S78</f>
        <v>8.4</v>
      </c>
      <c r="AO78" s="29">
        <f t="shared" ref="AO78:AO93" si="56">IF(OR(AND(AF78="Over",AN78&gt;AE78),AND(AF78="Under",AN78&lt;AE78)),IF(OR(AE78-AN78&gt;2,AE78-AN78&lt;-2),2.5,IF(OR(AND(AE78-AN78&lt;2,AE78-AN78&gt;1),AND(AE78-AN78&gt;-2,AE78-AN78&lt;-1)),1.25,IF(OR(AND(AE78-AN78&lt;1,AE78-AN78&gt;0),AND(AE78-AN78&gt;-1,AE78-AN78&lt;0)),0,0))),0)</f>
        <v>0</v>
      </c>
      <c r="AP78" s="29">
        <f>SUM(IF(ISNUMBER(AK78), AK78, 0), IF(ISNUMBER(AM78), AM78, 0), IF(ISNUMBER(AO78), AO78, 0))</f>
        <v>5</v>
      </c>
      <c r="AQ78" s="28">
        <v>6</v>
      </c>
      <c r="AT78"/>
    </row>
    <row r="79" spans="1:46" x14ac:dyDescent="0.3">
      <c r="D79" s="8" t="str">
        <f t="shared" si="41"/>
        <v>ARI</v>
      </c>
      <c r="E79" s="8" t="str">
        <f t="shared" si="41"/>
        <v>CLE</v>
      </c>
      <c r="F79" s="6">
        <f t="shared" si="42"/>
        <v>6.1330476359730257</v>
      </c>
      <c r="G79" s="6">
        <f t="shared" si="43"/>
        <v>3.3663183558204337</v>
      </c>
      <c r="H79" s="6">
        <f t="shared" si="44"/>
        <v>2.766729280152592</v>
      </c>
      <c r="I79" s="6" t="str">
        <f t="shared" ref="I79:I91" si="57">IF(G79&gt;F79,E79,D79)</f>
        <v>ARI</v>
      </c>
      <c r="J79" s="6">
        <f t="shared" si="45"/>
        <v>9.499365991793459</v>
      </c>
      <c r="L79" s="15" t="str">
        <f t="shared" si="46"/>
        <v>ARI</v>
      </c>
      <c r="M79" s="15">
        <f>N4</f>
        <v>6.25</v>
      </c>
      <c r="N79" s="15">
        <f>Z4</f>
        <v>4.1500000000000004</v>
      </c>
      <c r="O79" s="15" t="s">
        <v>202</v>
      </c>
      <c r="P79" s="15" t="str">
        <f t="shared" si="47"/>
        <v>CLE</v>
      </c>
      <c r="Q79" s="15">
        <f>N5</f>
        <v>3.45</v>
      </c>
      <c r="R79" s="15">
        <f>Z5</f>
        <v>4</v>
      </c>
      <c r="S79" s="15" t="s">
        <v>202</v>
      </c>
      <c r="T79" s="16" t="s">
        <v>231</v>
      </c>
      <c r="U79" s="16" t="s">
        <v>232</v>
      </c>
      <c r="V79" s="26" t="str">
        <f t="shared" si="48"/>
        <v>ARI</v>
      </c>
      <c r="W79" s="27">
        <f t="shared" si="49"/>
        <v>0.8</v>
      </c>
      <c r="X79" s="27">
        <f t="shared" ref="X79:X92" si="58">IF(W79=1, 5, IF(W79=0.8, 4, IF(W79=0.6, 3, IF(W79=0.4, 2, IF(W79=0.2, 1, 0)))))</f>
        <v>4</v>
      </c>
      <c r="Y79" s="27">
        <f t="shared" ref="Y79:Y92" si="59">((Q79+N79)/2)-((M79+R79)/2)</f>
        <v>-1.3249999999999997</v>
      </c>
      <c r="Z79" s="27">
        <f t="shared" ref="Z79:Z92" si="60">IF(OR(AND(P79=V79, Y79&gt;1.5), AND(P79&lt;&gt;V79, Y79&lt;-1.5)), 2.5,
   IF(OR(AND(P79=V79, Y79&gt;1), AND(P79&lt;&gt;V79, Y79&lt;-1)), 2,
   IF(OR(AND(P79=V79, Y79&gt;0.66), AND(P79&lt;&gt;V79, Y79&lt;-0.66)), 1.5,
   IF(OR(AND(P79=V79, Y79&gt;0.33), AND(P79&lt;&gt;V79, Y79&lt;-0.33)), 1,
   IF(OR(AND(P79=V79, Y79&gt;0), AND(P79&lt;&gt;V79, Y79&lt;0)), 0.5, 0)))))</f>
        <v>2</v>
      </c>
      <c r="AA79" s="27" t="e">
        <f>S79-O79</f>
        <v>#VALUE!</v>
      </c>
      <c r="AB79" s="27" t="e">
        <f t="shared" ref="AB79:AB92" si="61">IF(OR(AND(P79=V79, Y79&gt;1.5), AND(P79&lt;&gt;V79, AA79&lt;-1.5)), 2.5,
   IF(OR(AND(P79=V79, Y79&gt;1), AND(P79&lt;&gt;V79, AA79&lt;-1)), 2,
   IF(OR(AND(P79=V79, Y79&gt;0.66), AND(P79&lt;&gt;V79, AA79&lt;-0.66)), 1.5,
   IF(OR(AND(P79=V79, Y79&gt;0.33), AND(P79&lt;&gt;V79, AA79&lt;-0.33)), 1,
   IF(OR(AND(P79=V79, Y79&gt;0), AND(P79&lt;&gt;V79, AA79&lt;0)), 0.5, 0)))))</f>
        <v>#VALUE!</v>
      </c>
      <c r="AC79" s="27">
        <f t="shared" ref="AC79:AC92" si="62">SUM(IF(ISNUMBER(X79), X79, 0), IF(ISNUMBER(Z79), Z79, 0), IF(ISNUMBER(AB79), AB79, 0))</f>
        <v>6</v>
      </c>
      <c r="AD79" s="27" t="s">
        <v>160</v>
      </c>
      <c r="AE79" s="26">
        <v>8.5</v>
      </c>
      <c r="AF79" s="27" t="str">
        <f t="shared" si="50"/>
        <v>Over</v>
      </c>
      <c r="AG79" s="27">
        <f t="shared" si="51"/>
        <v>0.6</v>
      </c>
      <c r="AH79" s="27">
        <f t="shared" ref="AH79:AH93" si="63">J39</f>
        <v>8.747981908056925</v>
      </c>
      <c r="AI79" s="27">
        <f t="shared" ref="AI79:AI93" si="64">P39</f>
        <v>10.174383556015737</v>
      </c>
      <c r="AJ79" s="27">
        <f t="shared" ref="AJ79:AJ93" si="65">P59</f>
        <v>7.3215802600981092</v>
      </c>
      <c r="AK79" s="27">
        <f t="shared" si="52"/>
        <v>3</v>
      </c>
      <c r="AL79" s="27">
        <f t="shared" si="53"/>
        <v>0.42500000000000071</v>
      </c>
      <c r="AM79" s="27">
        <f t="shared" si="54"/>
        <v>0</v>
      </c>
      <c r="AN79" s="27" t="e">
        <f t="shared" si="55"/>
        <v>#VALUE!</v>
      </c>
      <c r="AO79" s="27" t="e">
        <f t="shared" si="56"/>
        <v>#VALUE!</v>
      </c>
      <c r="AP79" s="27">
        <f t="shared" ref="AP79:AP92" si="66">SUM(IF(ISNUMBER(AK79), AK79, 0), IF(ISNUMBER(AM79), AM79, 0), IF(ISNUMBER(AO79), AO79, 0))</f>
        <v>3</v>
      </c>
      <c r="AQ79" s="26">
        <v>13</v>
      </c>
      <c r="AT79"/>
    </row>
    <row r="80" spans="1:46" x14ac:dyDescent="0.3">
      <c r="D80" s="8" t="str">
        <f t="shared" si="41"/>
        <v>CIN</v>
      </c>
      <c r="E80" s="8" t="str">
        <f t="shared" si="41"/>
        <v>MIA</v>
      </c>
      <c r="F80" s="6">
        <f t="shared" si="42"/>
        <v>4.9074401518346731</v>
      </c>
      <c r="G80" s="6">
        <f t="shared" si="43"/>
        <v>4.3453937085702492</v>
      </c>
      <c r="H80" s="6">
        <f t="shared" si="44"/>
        <v>0.56204644326442388</v>
      </c>
      <c r="I80" s="6" t="str">
        <f t="shared" si="57"/>
        <v>CIN</v>
      </c>
      <c r="J80" s="6">
        <f t="shared" si="45"/>
        <v>9.2528338604049232</v>
      </c>
      <c r="L80" s="15" t="str">
        <f t="shared" si="46"/>
        <v>CIN</v>
      </c>
      <c r="M80" s="15">
        <f>N6</f>
        <v>4.8499999999999996</v>
      </c>
      <c r="N80" s="15">
        <f>Z6</f>
        <v>4.45</v>
      </c>
      <c r="O80" s="15">
        <v>6.3330000000000002</v>
      </c>
      <c r="P80" s="15" t="str">
        <f t="shared" si="47"/>
        <v>MIA</v>
      </c>
      <c r="Q80" s="15">
        <f>N7</f>
        <v>4.4000000000000004</v>
      </c>
      <c r="R80" s="15">
        <f>Z7</f>
        <v>4.25</v>
      </c>
      <c r="S80" s="15">
        <v>4.3330000000000002</v>
      </c>
      <c r="T80" s="16" t="s">
        <v>233</v>
      </c>
      <c r="U80" s="16" t="s">
        <v>234</v>
      </c>
      <c r="V80" s="26" t="str">
        <f t="shared" si="48"/>
        <v>CIN</v>
      </c>
      <c r="W80" s="27">
        <f t="shared" si="49"/>
        <v>0.6</v>
      </c>
      <c r="X80" s="27">
        <f t="shared" si="58"/>
        <v>3</v>
      </c>
      <c r="Y80" s="27">
        <f t="shared" si="59"/>
        <v>-0.12499999999999911</v>
      </c>
      <c r="Z80" s="27">
        <f t="shared" si="60"/>
        <v>0.5</v>
      </c>
      <c r="AA80" s="27">
        <f t="shared" ref="AA80:AA92" si="67">S80-O80</f>
        <v>-2</v>
      </c>
      <c r="AB80" s="27">
        <f t="shared" si="61"/>
        <v>2.5</v>
      </c>
      <c r="AC80" s="27">
        <f t="shared" si="62"/>
        <v>6</v>
      </c>
      <c r="AD80" s="27" t="s">
        <v>169</v>
      </c>
      <c r="AE80" s="26">
        <v>8.5</v>
      </c>
      <c r="AF80" s="27" t="str">
        <f t="shared" si="50"/>
        <v>Over</v>
      </c>
      <c r="AG80" s="27">
        <f t="shared" si="51"/>
        <v>1</v>
      </c>
      <c r="AH80" s="27">
        <f t="shared" si="63"/>
        <v>8.9933863786241481</v>
      </c>
      <c r="AI80" s="27">
        <f t="shared" si="64"/>
        <v>9.3637427682003924</v>
      </c>
      <c r="AJ80" s="27">
        <f t="shared" si="65"/>
        <v>8.6230299890479039</v>
      </c>
      <c r="AK80" s="27">
        <f t="shared" si="52"/>
        <v>5</v>
      </c>
      <c r="AL80" s="27">
        <f t="shared" si="53"/>
        <v>0.47500000000000142</v>
      </c>
      <c r="AM80" s="27">
        <f t="shared" si="54"/>
        <v>0</v>
      </c>
      <c r="AN80" s="27">
        <f t="shared" si="55"/>
        <v>10.666</v>
      </c>
      <c r="AO80" s="27">
        <f t="shared" si="56"/>
        <v>2.5</v>
      </c>
      <c r="AP80" s="27">
        <f t="shared" si="66"/>
        <v>7.5</v>
      </c>
      <c r="AQ80" s="26">
        <v>13</v>
      </c>
      <c r="AR80" s="20"/>
      <c r="AT80"/>
    </row>
    <row r="81" spans="4:46" x14ac:dyDescent="0.3">
      <c r="D81" s="8" t="str">
        <f t="shared" si="41"/>
        <v>SFG</v>
      </c>
      <c r="E81" s="8" t="str">
        <f t="shared" si="41"/>
        <v>WSN</v>
      </c>
      <c r="F81" s="6">
        <f t="shared" si="42"/>
        <v>5.9054146231388494</v>
      </c>
      <c r="G81" s="6">
        <f t="shared" si="43"/>
        <v>3.151138758984291</v>
      </c>
      <c r="H81" s="6">
        <f t="shared" si="44"/>
        <v>2.7542758641545584</v>
      </c>
      <c r="I81" s="6" t="str">
        <f t="shared" si="57"/>
        <v>SFG</v>
      </c>
      <c r="J81" s="6">
        <f t="shared" si="45"/>
        <v>9.0565533821231412</v>
      </c>
      <c r="L81" s="15" t="str">
        <f t="shared" si="46"/>
        <v>SFG</v>
      </c>
      <c r="M81" s="15">
        <f>N8</f>
        <v>4.1500000000000004</v>
      </c>
      <c r="N81" s="15">
        <f>Z8</f>
        <v>3.2</v>
      </c>
      <c r="O81" s="15">
        <v>3.6667000000000001</v>
      </c>
      <c r="P81" s="15" t="str">
        <f t="shared" si="47"/>
        <v>WSN</v>
      </c>
      <c r="Q81" s="15">
        <f>N9</f>
        <v>4.45</v>
      </c>
      <c r="R81" s="15">
        <f>Z9</f>
        <v>6</v>
      </c>
      <c r="S81" s="15">
        <v>4.6666999999999996</v>
      </c>
      <c r="T81" s="16" t="s">
        <v>235</v>
      </c>
      <c r="U81" s="16" t="s">
        <v>236</v>
      </c>
      <c r="V81" s="26" t="str">
        <f t="shared" si="48"/>
        <v>SFG</v>
      </c>
      <c r="W81" s="27">
        <f t="shared" si="49"/>
        <v>0.8</v>
      </c>
      <c r="X81" s="27">
        <f t="shared" si="58"/>
        <v>4</v>
      </c>
      <c r="Y81" s="27">
        <f t="shared" si="59"/>
        <v>-1.25</v>
      </c>
      <c r="Z81" s="27">
        <f t="shared" si="60"/>
        <v>2</v>
      </c>
      <c r="AA81" s="27">
        <f t="shared" si="67"/>
        <v>0.99999999999999956</v>
      </c>
      <c r="AB81" s="27">
        <f t="shared" si="61"/>
        <v>0</v>
      </c>
      <c r="AC81" s="27">
        <f t="shared" si="62"/>
        <v>6</v>
      </c>
      <c r="AD81" s="27" t="s">
        <v>201</v>
      </c>
      <c r="AE81" s="26">
        <v>9.5</v>
      </c>
      <c r="AF81" s="27" t="str">
        <f t="shared" si="50"/>
        <v>Under</v>
      </c>
      <c r="AG81" s="27">
        <f t="shared" si="51"/>
        <v>0.8</v>
      </c>
      <c r="AH81" s="27">
        <f t="shared" si="63"/>
        <v>8.7333587611038368</v>
      </c>
      <c r="AI81" s="27">
        <f t="shared" si="64"/>
        <v>10.212668926136018</v>
      </c>
      <c r="AJ81" s="27">
        <f t="shared" si="65"/>
        <v>7.2540485960716543</v>
      </c>
      <c r="AK81" s="27">
        <f t="shared" si="52"/>
        <v>4</v>
      </c>
      <c r="AL81" s="27">
        <f t="shared" si="53"/>
        <v>-0.59999999999999964</v>
      </c>
      <c r="AM81" s="27">
        <f t="shared" si="54"/>
        <v>0</v>
      </c>
      <c r="AN81" s="27">
        <f t="shared" si="55"/>
        <v>8.3333999999999993</v>
      </c>
      <c r="AO81" s="27">
        <f t="shared" si="56"/>
        <v>1.25</v>
      </c>
      <c r="AP81" s="27">
        <f t="shared" si="66"/>
        <v>5.25</v>
      </c>
      <c r="AQ81" s="26">
        <v>5</v>
      </c>
      <c r="AT81"/>
    </row>
    <row r="82" spans="4:46" x14ac:dyDescent="0.3">
      <c r="D82" s="8" t="str">
        <f t="shared" si="41"/>
        <v>HOU</v>
      </c>
      <c r="E82" s="8" t="str">
        <f t="shared" si="41"/>
        <v>TEX</v>
      </c>
      <c r="F82" s="6">
        <f t="shared" si="42"/>
        <v>5.2672633136911315</v>
      </c>
      <c r="G82" s="6">
        <f t="shared" si="43"/>
        <v>3.43312759530999</v>
      </c>
      <c r="H82" s="6">
        <f t="shared" si="44"/>
        <v>1.8341357183811415</v>
      </c>
      <c r="I82" s="6" t="str">
        <f t="shared" si="57"/>
        <v>HOU</v>
      </c>
      <c r="J82" s="6">
        <f t="shared" si="45"/>
        <v>8.700390909001122</v>
      </c>
      <c r="L82" s="15" t="str">
        <f t="shared" si="46"/>
        <v>HOU</v>
      </c>
      <c r="M82" s="15">
        <f>N10</f>
        <v>3.65</v>
      </c>
      <c r="N82" s="15">
        <f>Z10</f>
        <v>3.5</v>
      </c>
      <c r="O82" s="15">
        <v>5.0999999999999996</v>
      </c>
      <c r="P82" s="15" t="str">
        <f t="shared" si="47"/>
        <v>TEX</v>
      </c>
      <c r="Q82" s="15">
        <f>N11</f>
        <v>3.6</v>
      </c>
      <c r="R82" s="15">
        <f>Z11</f>
        <v>5.3</v>
      </c>
      <c r="S82" s="15">
        <v>5.0999999999999996</v>
      </c>
      <c r="T82" s="16" t="s">
        <v>157</v>
      </c>
      <c r="U82" s="16" t="s">
        <v>156</v>
      </c>
      <c r="V82" s="28" t="str">
        <f t="shared" si="48"/>
        <v>HOU</v>
      </c>
      <c r="W82" s="29">
        <f t="shared" si="49"/>
        <v>1</v>
      </c>
      <c r="X82" s="29">
        <f t="shared" si="58"/>
        <v>5</v>
      </c>
      <c r="Y82" s="29">
        <f t="shared" si="59"/>
        <v>-0.92499999999999982</v>
      </c>
      <c r="Z82" s="29">
        <f t="shared" si="60"/>
        <v>1.5</v>
      </c>
      <c r="AA82" s="29">
        <f t="shared" si="67"/>
        <v>0</v>
      </c>
      <c r="AB82" s="29">
        <f t="shared" si="61"/>
        <v>0</v>
      </c>
      <c r="AC82" s="29">
        <f t="shared" si="62"/>
        <v>6.5</v>
      </c>
      <c r="AD82" s="29" t="s">
        <v>195</v>
      </c>
      <c r="AE82" s="26">
        <v>8.5</v>
      </c>
      <c r="AF82" s="27" t="str">
        <f t="shared" si="50"/>
        <v>Under</v>
      </c>
      <c r="AG82" s="27">
        <f t="shared" si="51"/>
        <v>0.6</v>
      </c>
      <c r="AH82" s="27">
        <f t="shared" si="63"/>
        <v>7.7524307149801972</v>
      </c>
      <c r="AI82" s="27">
        <f t="shared" si="64"/>
        <v>8.700390909001122</v>
      </c>
      <c r="AJ82" s="27">
        <f t="shared" si="65"/>
        <v>6.8753792385437125</v>
      </c>
      <c r="AK82" s="27">
        <f t="shared" si="52"/>
        <v>3</v>
      </c>
      <c r="AL82" s="27">
        <f t="shared" si="53"/>
        <v>-0.47500000000000142</v>
      </c>
      <c r="AM82" s="27">
        <f t="shared" si="54"/>
        <v>0</v>
      </c>
      <c r="AN82" s="27">
        <f t="shared" si="55"/>
        <v>10.199999999999999</v>
      </c>
      <c r="AO82" s="27">
        <f t="shared" si="56"/>
        <v>0</v>
      </c>
      <c r="AP82" s="27">
        <f t="shared" si="66"/>
        <v>3</v>
      </c>
      <c r="AQ82" s="26">
        <v>7</v>
      </c>
      <c r="AT82"/>
    </row>
    <row r="83" spans="4:46" x14ac:dyDescent="0.3">
      <c r="D83" s="8" t="str">
        <f t="shared" si="41"/>
        <v>MIN</v>
      </c>
      <c r="E83" s="8" t="str">
        <f t="shared" si="41"/>
        <v>CHC</v>
      </c>
      <c r="F83" s="6">
        <f t="shared" si="42"/>
        <v>4.9309741964576892</v>
      </c>
      <c r="G83" s="6">
        <f t="shared" si="43"/>
        <v>4.2661781821828972</v>
      </c>
      <c r="H83" s="6">
        <f t="shared" si="44"/>
        <v>0.66479601427479196</v>
      </c>
      <c r="I83" s="6" t="str">
        <f t="shared" si="57"/>
        <v>MIN</v>
      </c>
      <c r="J83" s="6">
        <f t="shared" si="45"/>
        <v>9.1971523786405864</v>
      </c>
      <c r="L83" s="15" t="str">
        <f t="shared" si="46"/>
        <v>MIN</v>
      </c>
      <c r="M83" s="15">
        <f>N12</f>
        <v>4.8499999999999996</v>
      </c>
      <c r="N83" s="15">
        <f>Z12</f>
        <v>4.45</v>
      </c>
      <c r="O83" s="15" t="s">
        <v>202</v>
      </c>
      <c r="P83" s="15" t="str">
        <f t="shared" si="47"/>
        <v>CHC</v>
      </c>
      <c r="Q83" s="15">
        <f>N13</f>
        <v>4.1500000000000004</v>
      </c>
      <c r="R83" s="15">
        <f>Z13</f>
        <v>3.9</v>
      </c>
      <c r="S83" s="15" t="s">
        <v>202</v>
      </c>
      <c r="T83" s="16" t="s">
        <v>151</v>
      </c>
      <c r="U83" s="16" t="s">
        <v>152</v>
      </c>
      <c r="V83" s="26" t="str">
        <f t="shared" si="48"/>
        <v>MIN</v>
      </c>
      <c r="W83" s="27">
        <f t="shared" si="49"/>
        <v>0.6</v>
      </c>
      <c r="X83" s="27">
        <f t="shared" si="58"/>
        <v>3</v>
      </c>
      <c r="Y83" s="27">
        <f t="shared" si="59"/>
        <v>-7.4999999999999289E-2</v>
      </c>
      <c r="Z83" s="27">
        <f t="shared" si="60"/>
        <v>0.5</v>
      </c>
      <c r="AA83" s="27" t="e">
        <f t="shared" si="67"/>
        <v>#VALUE!</v>
      </c>
      <c r="AB83" s="27" t="e">
        <f t="shared" si="61"/>
        <v>#VALUE!</v>
      </c>
      <c r="AC83" s="27">
        <f t="shared" si="62"/>
        <v>3.5</v>
      </c>
      <c r="AD83" s="27" t="s">
        <v>36</v>
      </c>
      <c r="AE83" s="28">
        <v>8.5</v>
      </c>
      <c r="AF83" s="29" t="str">
        <f t="shared" si="50"/>
        <v>Over</v>
      </c>
      <c r="AG83" s="29">
        <f t="shared" si="51"/>
        <v>0.6</v>
      </c>
      <c r="AH83" s="28">
        <f t="shared" si="63"/>
        <v>8.8309277743981092</v>
      </c>
      <c r="AI83" s="28">
        <f t="shared" si="64"/>
        <v>9.3307443689744165</v>
      </c>
      <c r="AJ83" s="29">
        <f t="shared" si="65"/>
        <v>8.3311111798218036</v>
      </c>
      <c r="AK83" s="29">
        <f t="shared" si="52"/>
        <v>3</v>
      </c>
      <c r="AL83" s="29">
        <f t="shared" si="53"/>
        <v>0.17500000000000071</v>
      </c>
      <c r="AM83" s="29">
        <f t="shared" si="54"/>
        <v>0</v>
      </c>
      <c r="AN83" s="29" t="e">
        <f t="shared" si="55"/>
        <v>#VALUE!</v>
      </c>
      <c r="AO83" s="29" t="e">
        <f t="shared" si="56"/>
        <v>#VALUE!</v>
      </c>
      <c r="AP83" s="29">
        <f t="shared" si="66"/>
        <v>3</v>
      </c>
      <c r="AQ83" s="29">
        <v>3</v>
      </c>
      <c r="AT83"/>
    </row>
    <row r="84" spans="4:46" x14ac:dyDescent="0.3">
      <c r="D84" s="8" t="str">
        <f t="shared" si="41"/>
        <v>BOS</v>
      </c>
      <c r="E84" s="8" t="str">
        <f t="shared" si="41"/>
        <v>KCR</v>
      </c>
      <c r="F84" s="6">
        <f t="shared" si="42"/>
        <v>5.9108943724660357</v>
      </c>
      <c r="G84" s="6">
        <f t="shared" si="43"/>
        <v>5.8978506816664344</v>
      </c>
      <c r="H84" s="6">
        <f t="shared" si="44"/>
        <v>1.3043690799601215E-2</v>
      </c>
      <c r="I84" s="6" t="str">
        <f t="shared" si="57"/>
        <v>BOS</v>
      </c>
      <c r="J84" s="6">
        <f t="shared" si="45"/>
        <v>11.808745054132469</v>
      </c>
      <c r="L84" s="15" t="str">
        <f t="shared" si="46"/>
        <v>BOS</v>
      </c>
      <c r="M84" s="15">
        <f>N14</f>
        <v>5.9</v>
      </c>
      <c r="N84" s="15">
        <f>Z14</f>
        <v>6.2</v>
      </c>
      <c r="O84" s="15">
        <v>3.6667000000000001</v>
      </c>
      <c r="P84" s="15" t="str">
        <f t="shared" si="47"/>
        <v>KCR</v>
      </c>
      <c r="Q84" s="15">
        <f>N15</f>
        <v>5.6</v>
      </c>
      <c r="R84" s="15">
        <f>Z15</f>
        <v>3.75</v>
      </c>
      <c r="S84" s="15">
        <v>3.3330000000000002</v>
      </c>
      <c r="T84" s="16" t="s">
        <v>204</v>
      </c>
      <c r="U84" s="16" t="s">
        <v>237</v>
      </c>
      <c r="V84" s="28" t="str">
        <f t="shared" si="48"/>
        <v>KCR</v>
      </c>
      <c r="W84" s="29">
        <f t="shared" si="49"/>
        <v>0.8</v>
      </c>
      <c r="X84" s="29">
        <f t="shared" si="58"/>
        <v>4</v>
      </c>
      <c r="Y84" s="29">
        <f t="shared" si="59"/>
        <v>1.0750000000000002</v>
      </c>
      <c r="Z84" s="29">
        <f t="shared" si="60"/>
        <v>2</v>
      </c>
      <c r="AA84" s="29">
        <f t="shared" si="67"/>
        <v>-0.33369999999999989</v>
      </c>
      <c r="AB84" s="29">
        <f t="shared" si="61"/>
        <v>2</v>
      </c>
      <c r="AC84" s="29">
        <f t="shared" si="62"/>
        <v>8</v>
      </c>
      <c r="AD84" s="29" t="s">
        <v>164</v>
      </c>
      <c r="AE84" s="26">
        <v>10.5</v>
      </c>
      <c r="AF84" s="27" t="str">
        <f t="shared" si="50"/>
        <v>Over</v>
      </c>
      <c r="AG84" s="27">
        <f t="shared" si="51"/>
        <v>0.8</v>
      </c>
      <c r="AH84" s="27">
        <f t="shared" si="63"/>
        <v>11.191226685562896</v>
      </c>
      <c r="AI84" s="27">
        <f t="shared" si="64"/>
        <v>12.627540469846613</v>
      </c>
      <c r="AJ84" s="27">
        <f t="shared" si="65"/>
        <v>9.7549129012791767</v>
      </c>
      <c r="AK84" s="27">
        <f t="shared" si="52"/>
        <v>4</v>
      </c>
      <c r="AL84" s="27">
        <f t="shared" si="53"/>
        <v>0.22500000000000142</v>
      </c>
      <c r="AM84" s="27">
        <f t="shared" si="54"/>
        <v>0</v>
      </c>
      <c r="AN84" s="27">
        <f t="shared" si="55"/>
        <v>6.9997000000000007</v>
      </c>
      <c r="AO84" s="27">
        <f t="shared" si="56"/>
        <v>0</v>
      </c>
      <c r="AP84" s="27">
        <f t="shared" si="66"/>
        <v>4</v>
      </c>
      <c r="AQ84" s="26">
        <v>14</v>
      </c>
      <c r="AT84"/>
    </row>
    <row r="85" spans="4:46" x14ac:dyDescent="0.3">
      <c r="D85" s="8" t="str">
        <f t="shared" si="41"/>
        <v>CHW</v>
      </c>
      <c r="E85" s="8" t="str">
        <f t="shared" si="41"/>
        <v>OAK</v>
      </c>
      <c r="F85" s="6">
        <f t="shared" si="42"/>
        <v>4.2875217282745153</v>
      </c>
      <c r="G85" s="6">
        <f t="shared" si="43"/>
        <v>5.2107334243025436</v>
      </c>
      <c r="H85" s="6">
        <f t="shared" si="44"/>
        <v>-0.92321169602802833</v>
      </c>
      <c r="I85" s="6" t="str">
        <f t="shared" si="57"/>
        <v>OAK</v>
      </c>
      <c r="J85" s="6">
        <f t="shared" si="45"/>
        <v>9.4982551525770589</v>
      </c>
      <c r="L85" s="15" t="str">
        <f t="shared" si="46"/>
        <v>CHW</v>
      </c>
      <c r="M85" s="15">
        <f>N16</f>
        <v>2.4</v>
      </c>
      <c r="N85" s="15">
        <f>Z16</f>
        <v>6.55</v>
      </c>
      <c r="O85" s="15" t="s">
        <v>202</v>
      </c>
      <c r="P85" s="15" t="str">
        <f t="shared" si="47"/>
        <v>OAK</v>
      </c>
      <c r="Q85" s="15">
        <f>N17</f>
        <v>5.3</v>
      </c>
      <c r="R85" s="15">
        <f>Z17</f>
        <v>4.3499999999999996</v>
      </c>
      <c r="S85" s="15" t="s">
        <v>202</v>
      </c>
      <c r="T85" s="16" t="s">
        <v>238</v>
      </c>
      <c r="U85" s="16" t="s">
        <v>239</v>
      </c>
      <c r="V85" s="26" t="str">
        <f t="shared" si="48"/>
        <v>OAK</v>
      </c>
      <c r="W85" s="27">
        <f t="shared" si="49"/>
        <v>1</v>
      </c>
      <c r="X85" s="27">
        <f t="shared" si="58"/>
        <v>5</v>
      </c>
      <c r="Y85" s="27">
        <f t="shared" si="59"/>
        <v>2.5499999999999998</v>
      </c>
      <c r="Z85" s="27">
        <f t="shared" si="60"/>
        <v>2.5</v>
      </c>
      <c r="AA85" s="27" t="e">
        <f t="shared" si="67"/>
        <v>#VALUE!</v>
      </c>
      <c r="AB85" s="27" t="e">
        <f t="shared" si="61"/>
        <v>#VALUE!</v>
      </c>
      <c r="AC85" s="27">
        <f t="shared" si="62"/>
        <v>7.5</v>
      </c>
      <c r="AD85" s="27" t="s">
        <v>185</v>
      </c>
      <c r="AE85" s="28">
        <v>8.5</v>
      </c>
      <c r="AF85" s="29" t="str">
        <f t="shared" si="50"/>
        <v>Over</v>
      </c>
      <c r="AG85" s="29">
        <f t="shared" si="51"/>
        <v>0.8</v>
      </c>
      <c r="AH85" s="29">
        <f t="shared" si="63"/>
        <v>9.1445960853156958</v>
      </c>
      <c r="AI85" s="28">
        <f t="shared" si="64"/>
        <v>10.59349152987949</v>
      </c>
      <c r="AJ85" s="29">
        <f t="shared" si="65"/>
        <v>7.6957006407519</v>
      </c>
      <c r="AK85" s="29">
        <f t="shared" si="52"/>
        <v>4</v>
      </c>
      <c r="AL85" s="29">
        <f t="shared" si="53"/>
        <v>0.80000000000000071</v>
      </c>
      <c r="AM85" s="29">
        <f t="shared" si="54"/>
        <v>0</v>
      </c>
      <c r="AN85" s="29" t="e">
        <f t="shared" si="55"/>
        <v>#VALUE!</v>
      </c>
      <c r="AO85" s="29" t="e">
        <f t="shared" si="56"/>
        <v>#VALUE!</v>
      </c>
      <c r="AP85" s="29">
        <f t="shared" si="66"/>
        <v>4</v>
      </c>
      <c r="AQ85" s="29">
        <v>6</v>
      </c>
      <c r="AT85"/>
    </row>
    <row r="86" spans="4:46" x14ac:dyDescent="0.3">
      <c r="D86" s="8" t="str">
        <f t="shared" si="41"/>
        <v>PHI</v>
      </c>
      <c r="E86" s="8" t="str">
        <f t="shared" si="41"/>
        <v>LAD</v>
      </c>
      <c r="F86" s="6">
        <f t="shared" si="42"/>
        <v>4.4851741390830426</v>
      </c>
      <c r="G86" s="6">
        <f t="shared" si="43"/>
        <v>4.4134784325289536</v>
      </c>
      <c r="H86" s="6">
        <f t="shared" si="44"/>
        <v>7.1695706554089078E-2</v>
      </c>
      <c r="I86" s="6" t="str">
        <f t="shared" si="57"/>
        <v>PHI</v>
      </c>
      <c r="J86" s="6">
        <f t="shared" si="45"/>
        <v>8.8986525716119971</v>
      </c>
      <c r="L86" s="12" t="str">
        <f t="shared" si="46"/>
        <v>PHI</v>
      </c>
      <c r="M86" s="15">
        <f>N18</f>
        <v>4.4000000000000004</v>
      </c>
      <c r="N86" s="15">
        <f>Z18</f>
        <v>5.35</v>
      </c>
      <c r="O86" s="15">
        <v>6.3333000000000004</v>
      </c>
      <c r="P86" s="12" t="str">
        <f t="shared" si="47"/>
        <v>LAD</v>
      </c>
      <c r="Q86" s="15">
        <f>N19</f>
        <v>4.6500000000000004</v>
      </c>
      <c r="R86" s="15">
        <f>Z19</f>
        <v>4.5999999999999996</v>
      </c>
      <c r="S86" s="15">
        <v>1.6667000000000001</v>
      </c>
      <c r="T86" s="16" t="s">
        <v>204</v>
      </c>
      <c r="U86" s="16" t="s">
        <v>203</v>
      </c>
      <c r="V86" s="26" t="str">
        <f t="shared" si="48"/>
        <v>LAD</v>
      </c>
      <c r="W86" s="27">
        <f t="shared" si="49"/>
        <v>0.8</v>
      </c>
      <c r="X86" s="27">
        <f t="shared" si="58"/>
        <v>4</v>
      </c>
      <c r="Y86" s="27">
        <f t="shared" si="59"/>
        <v>0.5</v>
      </c>
      <c r="Z86" s="27">
        <f t="shared" si="60"/>
        <v>1</v>
      </c>
      <c r="AA86" s="27">
        <f t="shared" si="67"/>
        <v>-4.6666000000000007</v>
      </c>
      <c r="AB86" s="27">
        <f t="shared" si="61"/>
        <v>1</v>
      </c>
      <c r="AC86" s="27">
        <f t="shared" si="62"/>
        <v>6</v>
      </c>
      <c r="AD86" s="27" t="s">
        <v>176</v>
      </c>
      <c r="AE86" s="26">
        <v>7.5</v>
      </c>
      <c r="AF86" s="27" t="str">
        <f t="shared" si="50"/>
        <v>Over</v>
      </c>
      <c r="AG86" s="27">
        <f t="shared" si="51"/>
        <v>1</v>
      </c>
      <c r="AH86" s="27">
        <f t="shared" si="63"/>
        <v>9.2712338472510964</v>
      </c>
      <c r="AI86" s="27">
        <f t="shared" si="64"/>
        <v>9.7799650476001112</v>
      </c>
      <c r="AJ86" s="27">
        <f t="shared" si="65"/>
        <v>8.7625026469020817</v>
      </c>
      <c r="AK86" s="27">
        <f t="shared" si="52"/>
        <v>5</v>
      </c>
      <c r="AL86" s="27">
        <f t="shared" si="53"/>
        <v>2</v>
      </c>
      <c r="AM86" s="27">
        <f t="shared" si="54"/>
        <v>0</v>
      </c>
      <c r="AN86" s="27">
        <f t="shared" si="55"/>
        <v>8</v>
      </c>
      <c r="AO86" s="27">
        <f t="shared" si="56"/>
        <v>0</v>
      </c>
      <c r="AP86" s="27">
        <f t="shared" si="66"/>
        <v>5</v>
      </c>
      <c r="AQ86" s="26">
        <v>8</v>
      </c>
      <c r="AT86"/>
    </row>
    <row r="87" spans="4:46" x14ac:dyDescent="0.3">
      <c r="D87" s="8">
        <f t="shared" si="41"/>
        <v>0</v>
      </c>
      <c r="E87" s="8">
        <f t="shared" si="41"/>
        <v>0</v>
      </c>
      <c r="F87" s="6">
        <f t="shared" si="42"/>
        <v>0</v>
      </c>
      <c r="G87" s="6">
        <f t="shared" si="43"/>
        <v>0</v>
      </c>
      <c r="H87" s="6">
        <f t="shared" si="44"/>
        <v>0</v>
      </c>
      <c r="I87" s="6">
        <f t="shared" si="57"/>
        <v>0</v>
      </c>
      <c r="J87" s="6">
        <f t="shared" si="45"/>
        <v>0</v>
      </c>
      <c r="L87" s="12">
        <f>D87</f>
        <v>0</v>
      </c>
      <c r="M87" s="15">
        <f>N20</f>
        <v>0</v>
      </c>
      <c r="N87" s="15">
        <f>Z20</f>
        <v>0</v>
      </c>
      <c r="O87" s="15"/>
      <c r="P87" s="12">
        <f t="shared" si="47"/>
        <v>0</v>
      </c>
      <c r="Q87" s="15">
        <f>N21</f>
        <v>0</v>
      </c>
      <c r="R87" s="15">
        <f>Z21</f>
        <v>0</v>
      </c>
      <c r="S87" s="15"/>
      <c r="T87" s="16"/>
      <c r="U87" s="16"/>
      <c r="V87" s="19" t="str">
        <f t="shared" si="48"/>
        <v>Tie</v>
      </c>
      <c r="W87" s="13">
        <f t="shared" si="49"/>
        <v>0</v>
      </c>
      <c r="X87" s="13">
        <f t="shared" si="58"/>
        <v>0</v>
      </c>
      <c r="Y87" s="13">
        <f t="shared" si="59"/>
        <v>0</v>
      </c>
      <c r="Z87" s="13">
        <f t="shared" si="60"/>
        <v>0</v>
      </c>
      <c r="AA87" s="13">
        <f t="shared" si="67"/>
        <v>0</v>
      </c>
      <c r="AB87" s="13">
        <f t="shared" si="61"/>
        <v>0</v>
      </c>
      <c r="AC87" s="13">
        <f t="shared" si="62"/>
        <v>0</v>
      </c>
      <c r="AD87" s="13"/>
      <c r="AE87" s="19"/>
      <c r="AF87" s="13" t="str">
        <f t="shared" si="50"/>
        <v>Under</v>
      </c>
      <c r="AG87" s="13">
        <f t="shared" si="51"/>
        <v>0</v>
      </c>
      <c r="AH87" s="13">
        <f t="shared" si="63"/>
        <v>0</v>
      </c>
      <c r="AI87" s="13">
        <f t="shared" si="64"/>
        <v>0</v>
      </c>
      <c r="AJ87" s="13">
        <f t="shared" si="65"/>
        <v>0</v>
      </c>
      <c r="AK87" s="13">
        <f t="shared" si="52"/>
        <v>0</v>
      </c>
      <c r="AL87" s="13">
        <f t="shared" si="53"/>
        <v>0</v>
      </c>
      <c r="AM87" s="13">
        <f t="shared" si="54"/>
        <v>0</v>
      </c>
      <c r="AN87" s="13">
        <f t="shared" si="55"/>
        <v>0</v>
      </c>
      <c r="AO87" s="13">
        <f t="shared" si="56"/>
        <v>0</v>
      </c>
      <c r="AP87" s="13">
        <f t="shared" si="66"/>
        <v>0</v>
      </c>
      <c r="AQ87" s="13"/>
      <c r="AT87"/>
    </row>
    <row r="88" spans="4:46" x14ac:dyDescent="0.3">
      <c r="D88" s="8">
        <f t="shared" si="41"/>
        <v>0</v>
      </c>
      <c r="E88" s="8">
        <f t="shared" si="41"/>
        <v>0</v>
      </c>
      <c r="F88" s="6">
        <f t="shared" si="42"/>
        <v>0</v>
      </c>
      <c r="G88" s="6">
        <f t="shared" si="43"/>
        <v>0</v>
      </c>
      <c r="H88" s="6">
        <f t="shared" si="44"/>
        <v>0</v>
      </c>
      <c r="I88" s="6">
        <f t="shared" si="57"/>
        <v>0</v>
      </c>
      <c r="J88" s="6">
        <f t="shared" si="45"/>
        <v>0</v>
      </c>
      <c r="L88" s="12">
        <f t="shared" si="46"/>
        <v>0</v>
      </c>
      <c r="M88" s="15">
        <f>N22</f>
        <v>0</v>
      </c>
      <c r="N88" s="15">
        <f>Z22</f>
        <v>0</v>
      </c>
      <c r="O88" s="15"/>
      <c r="P88" s="12">
        <f t="shared" si="47"/>
        <v>0</v>
      </c>
      <c r="Q88" s="15">
        <f>N23</f>
        <v>0</v>
      </c>
      <c r="R88" s="15">
        <f>Z23</f>
        <v>0</v>
      </c>
      <c r="S88" s="15"/>
      <c r="T88" s="16"/>
      <c r="U88" s="16"/>
      <c r="V88" s="19" t="str">
        <f t="shared" si="48"/>
        <v>Tie</v>
      </c>
      <c r="W88" s="13">
        <f t="shared" si="49"/>
        <v>0</v>
      </c>
      <c r="X88" s="13">
        <f t="shared" si="58"/>
        <v>0</v>
      </c>
      <c r="Y88" s="13">
        <f t="shared" si="59"/>
        <v>0</v>
      </c>
      <c r="Z88" s="13">
        <f t="shared" si="60"/>
        <v>0</v>
      </c>
      <c r="AA88" s="13">
        <f t="shared" si="67"/>
        <v>0</v>
      </c>
      <c r="AB88" s="13">
        <f t="shared" si="61"/>
        <v>0</v>
      </c>
      <c r="AC88" s="13">
        <f t="shared" si="62"/>
        <v>0</v>
      </c>
      <c r="AD88" s="13"/>
      <c r="AE88" s="19"/>
      <c r="AF88" s="19" t="str">
        <f t="shared" si="50"/>
        <v>Under</v>
      </c>
      <c r="AG88" s="13">
        <f t="shared" si="51"/>
        <v>0</v>
      </c>
      <c r="AH88" s="13">
        <f t="shared" si="63"/>
        <v>0</v>
      </c>
      <c r="AI88" s="13">
        <f t="shared" si="64"/>
        <v>0</v>
      </c>
      <c r="AJ88" s="13">
        <f t="shared" si="65"/>
        <v>0</v>
      </c>
      <c r="AK88" s="13">
        <f t="shared" si="52"/>
        <v>0</v>
      </c>
      <c r="AL88" s="13">
        <f t="shared" si="53"/>
        <v>0</v>
      </c>
      <c r="AM88" s="13">
        <f t="shared" si="54"/>
        <v>0</v>
      </c>
      <c r="AN88" s="13">
        <f t="shared" si="55"/>
        <v>0</v>
      </c>
      <c r="AO88" s="13">
        <f t="shared" si="56"/>
        <v>0</v>
      </c>
      <c r="AP88" s="13">
        <f t="shared" si="66"/>
        <v>0</v>
      </c>
      <c r="AQ88" s="13"/>
      <c r="AT88"/>
    </row>
    <row r="89" spans="4:46" x14ac:dyDescent="0.3">
      <c r="D89" s="8">
        <f t="shared" si="41"/>
        <v>0</v>
      </c>
      <c r="E89" s="8">
        <f t="shared" si="41"/>
        <v>0</v>
      </c>
      <c r="F89" s="6">
        <f t="shared" si="42"/>
        <v>0</v>
      </c>
      <c r="G89" s="6">
        <f t="shared" si="43"/>
        <v>0</v>
      </c>
      <c r="H89" s="6">
        <f t="shared" si="44"/>
        <v>0</v>
      </c>
      <c r="I89" s="6">
        <f t="shared" si="57"/>
        <v>0</v>
      </c>
      <c r="J89" s="6">
        <f t="shared" si="45"/>
        <v>0</v>
      </c>
      <c r="L89" s="15">
        <f t="shared" si="46"/>
        <v>0</v>
      </c>
      <c r="M89" s="15">
        <f>N24</f>
        <v>0</v>
      </c>
      <c r="N89" s="15">
        <f>Z24</f>
        <v>0</v>
      </c>
      <c r="O89" s="15"/>
      <c r="P89" s="15">
        <f>E89</f>
        <v>0</v>
      </c>
      <c r="Q89" s="15">
        <f>N25</f>
        <v>0</v>
      </c>
      <c r="R89" s="15">
        <f>Z25</f>
        <v>0</v>
      </c>
      <c r="S89" s="15"/>
      <c r="T89" s="16"/>
      <c r="U89" s="16"/>
      <c r="V89" s="19" t="str">
        <f t="shared" si="48"/>
        <v>Tie</v>
      </c>
      <c r="W89" s="13">
        <f t="shared" si="49"/>
        <v>0</v>
      </c>
      <c r="X89" s="13">
        <f t="shared" si="58"/>
        <v>0</v>
      </c>
      <c r="Y89" s="13">
        <f t="shared" si="59"/>
        <v>0</v>
      </c>
      <c r="Z89" s="13">
        <f t="shared" si="60"/>
        <v>0</v>
      </c>
      <c r="AA89" s="13">
        <f t="shared" si="67"/>
        <v>0</v>
      </c>
      <c r="AB89" s="13">
        <f t="shared" si="61"/>
        <v>0</v>
      </c>
      <c r="AC89" s="13">
        <f t="shared" si="62"/>
        <v>0</v>
      </c>
      <c r="AD89" s="13"/>
      <c r="AE89" s="19"/>
      <c r="AF89" s="19" t="str">
        <f t="shared" si="50"/>
        <v>Under</v>
      </c>
      <c r="AG89" s="13">
        <f t="shared" si="51"/>
        <v>0</v>
      </c>
      <c r="AH89" s="13">
        <f t="shared" si="63"/>
        <v>0</v>
      </c>
      <c r="AI89" s="13">
        <f t="shared" si="64"/>
        <v>0</v>
      </c>
      <c r="AJ89" s="13">
        <f t="shared" si="65"/>
        <v>0</v>
      </c>
      <c r="AK89" s="13">
        <f t="shared" si="52"/>
        <v>0</v>
      </c>
      <c r="AL89" s="13">
        <f t="shared" si="53"/>
        <v>0</v>
      </c>
      <c r="AM89" s="13">
        <f t="shared" si="54"/>
        <v>0</v>
      </c>
      <c r="AN89" s="13">
        <f t="shared" si="55"/>
        <v>0</v>
      </c>
      <c r="AO89" s="13">
        <f t="shared" si="56"/>
        <v>0</v>
      </c>
      <c r="AP89" s="13">
        <f t="shared" si="66"/>
        <v>0</v>
      </c>
      <c r="AQ89" s="13"/>
      <c r="AT89"/>
    </row>
    <row r="90" spans="4:46" x14ac:dyDescent="0.3">
      <c r="D90" s="8">
        <f t="shared" si="41"/>
        <v>0</v>
      </c>
      <c r="E90" s="8">
        <f t="shared" si="41"/>
        <v>0</v>
      </c>
      <c r="F90" s="6">
        <f t="shared" si="42"/>
        <v>0</v>
      </c>
      <c r="G90" s="6">
        <f t="shared" si="43"/>
        <v>0</v>
      </c>
      <c r="H90" s="6">
        <f t="shared" ref="H90:H91" si="68">F90-G90</f>
        <v>0</v>
      </c>
      <c r="I90" s="6">
        <f t="shared" si="57"/>
        <v>0</v>
      </c>
      <c r="J90" s="6">
        <f t="shared" si="45"/>
        <v>0</v>
      </c>
      <c r="L90" s="12">
        <f t="shared" si="46"/>
        <v>0</v>
      </c>
      <c r="M90" s="15">
        <f>N26</f>
        <v>0</v>
      </c>
      <c r="N90" s="15">
        <f>Z26</f>
        <v>0</v>
      </c>
      <c r="O90" s="15"/>
      <c r="P90" s="12">
        <f t="shared" si="47"/>
        <v>0</v>
      </c>
      <c r="Q90" s="15">
        <f>N27</f>
        <v>0</v>
      </c>
      <c r="R90" s="15">
        <f>Z27</f>
        <v>0</v>
      </c>
      <c r="S90" s="15"/>
      <c r="T90" s="16"/>
      <c r="U90" s="16"/>
      <c r="V90" s="19" t="str">
        <f t="shared" si="48"/>
        <v>Tie</v>
      </c>
      <c r="W90" s="13">
        <f t="shared" si="49"/>
        <v>0</v>
      </c>
      <c r="X90" s="13">
        <f t="shared" si="58"/>
        <v>0</v>
      </c>
      <c r="Y90" s="13">
        <f t="shared" si="59"/>
        <v>0</v>
      </c>
      <c r="Z90" s="13">
        <f t="shared" si="60"/>
        <v>0</v>
      </c>
      <c r="AA90" s="13">
        <f t="shared" si="67"/>
        <v>0</v>
      </c>
      <c r="AB90" s="13">
        <f t="shared" si="61"/>
        <v>0</v>
      </c>
      <c r="AC90" s="13">
        <f t="shared" si="62"/>
        <v>0</v>
      </c>
      <c r="AD90" s="13"/>
      <c r="AE90" s="19"/>
      <c r="AF90" s="13" t="str">
        <f t="shared" si="50"/>
        <v>Under</v>
      </c>
      <c r="AG90" s="13">
        <f t="shared" si="51"/>
        <v>0</v>
      </c>
      <c r="AH90" s="13">
        <f t="shared" si="63"/>
        <v>0</v>
      </c>
      <c r="AI90" s="13">
        <f t="shared" si="64"/>
        <v>0</v>
      </c>
      <c r="AJ90" s="13">
        <f t="shared" si="65"/>
        <v>0</v>
      </c>
      <c r="AK90" s="13">
        <f t="shared" si="52"/>
        <v>0</v>
      </c>
      <c r="AL90" s="13">
        <f t="shared" si="53"/>
        <v>0</v>
      </c>
      <c r="AM90" s="13">
        <f t="shared" si="54"/>
        <v>0</v>
      </c>
      <c r="AN90" s="13">
        <f t="shared" si="55"/>
        <v>0</v>
      </c>
      <c r="AO90" s="13">
        <f t="shared" si="56"/>
        <v>0</v>
      </c>
      <c r="AP90" s="13">
        <f t="shared" si="66"/>
        <v>0</v>
      </c>
      <c r="AQ90" s="13"/>
      <c r="AT90"/>
    </row>
    <row r="91" spans="4:46" x14ac:dyDescent="0.3">
      <c r="D91" s="8">
        <f t="shared" si="41"/>
        <v>0</v>
      </c>
      <c r="E91" s="8">
        <f t="shared" si="41"/>
        <v>0</v>
      </c>
      <c r="F91" s="6">
        <f t="shared" si="42"/>
        <v>0</v>
      </c>
      <c r="G91" s="6">
        <f t="shared" si="43"/>
        <v>0</v>
      </c>
      <c r="H91" s="6">
        <f t="shared" si="68"/>
        <v>0</v>
      </c>
      <c r="I91" s="6">
        <f t="shared" si="57"/>
        <v>0</v>
      </c>
      <c r="J91" s="6">
        <f t="shared" si="45"/>
        <v>0</v>
      </c>
      <c r="L91" s="12">
        <f t="shared" si="46"/>
        <v>0</v>
      </c>
      <c r="M91" s="15">
        <f>N28</f>
        <v>0</v>
      </c>
      <c r="N91" s="15">
        <f>Z28</f>
        <v>0</v>
      </c>
      <c r="O91" s="15"/>
      <c r="P91" s="12">
        <f t="shared" si="47"/>
        <v>0</v>
      </c>
      <c r="Q91" s="15">
        <f>N29</f>
        <v>0</v>
      </c>
      <c r="R91" s="15">
        <f>Z29</f>
        <v>0</v>
      </c>
      <c r="S91" s="15"/>
      <c r="T91" s="16"/>
      <c r="U91" s="16"/>
      <c r="V91" s="19" t="str">
        <f t="shared" si="48"/>
        <v>Tie</v>
      </c>
      <c r="W91" s="13">
        <f t="shared" si="49"/>
        <v>0</v>
      </c>
      <c r="X91" s="13">
        <f t="shared" si="58"/>
        <v>0</v>
      </c>
      <c r="Y91" s="13">
        <f t="shared" si="59"/>
        <v>0</v>
      </c>
      <c r="Z91" s="13">
        <f t="shared" si="60"/>
        <v>0</v>
      </c>
      <c r="AA91" s="13">
        <f t="shared" si="67"/>
        <v>0</v>
      </c>
      <c r="AB91" s="13">
        <f t="shared" si="61"/>
        <v>0</v>
      </c>
      <c r="AC91" s="13">
        <f t="shared" si="62"/>
        <v>0</v>
      </c>
      <c r="AD91" s="13"/>
      <c r="AE91" s="19"/>
      <c r="AF91" s="13" t="str">
        <f t="shared" si="50"/>
        <v>Under</v>
      </c>
      <c r="AG91" s="13">
        <f t="shared" si="51"/>
        <v>0</v>
      </c>
      <c r="AH91" s="13">
        <f t="shared" si="63"/>
        <v>0</v>
      </c>
      <c r="AI91" s="13">
        <f t="shared" si="64"/>
        <v>0</v>
      </c>
      <c r="AJ91" s="13">
        <f t="shared" si="65"/>
        <v>0</v>
      </c>
      <c r="AK91" s="13">
        <f t="shared" si="52"/>
        <v>0</v>
      </c>
      <c r="AL91" s="13">
        <f t="shared" si="53"/>
        <v>0</v>
      </c>
      <c r="AM91" s="13">
        <f t="shared" si="54"/>
        <v>0</v>
      </c>
      <c r="AN91" s="13">
        <f t="shared" si="55"/>
        <v>0</v>
      </c>
      <c r="AO91" s="13">
        <f t="shared" si="56"/>
        <v>0</v>
      </c>
      <c r="AP91" s="13">
        <f t="shared" si="66"/>
        <v>0</v>
      </c>
      <c r="AQ91" s="13"/>
      <c r="AT91"/>
    </row>
    <row r="92" spans="4:46" x14ac:dyDescent="0.3">
      <c r="D92" s="6">
        <f>D72</f>
        <v>0</v>
      </c>
      <c r="E92" s="6">
        <f>E72</f>
        <v>0</v>
      </c>
      <c r="F92" s="6">
        <f t="shared" si="42"/>
        <v>0</v>
      </c>
      <c r="G92" s="6">
        <f t="shared" si="43"/>
        <v>0</v>
      </c>
      <c r="H92" s="6">
        <f t="shared" ref="H92" si="69">F92-G92</f>
        <v>0</v>
      </c>
      <c r="I92" s="6">
        <f t="shared" ref="I92" si="70">IF(G92&gt;F92,E92,D92)</f>
        <v>0</v>
      </c>
      <c r="J92" s="6">
        <f t="shared" ref="J92" si="71">F92+G92</f>
        <v>0</v>
      </c>
      <c r="L92" s="12">
        <f t="shared" si="46"/>
        <v>0</v>
      </c>
      <c r="M92" s="15">
        <f>N30</f>
        <v>0</v>
      </c>
      <c r="N92" s="15">
        <f>Z30</f>
        <v>0</v>
      </c>
      <c r="O92" s="15"/>
      <c r="P92" s="12">
        <f t="shared" si="47"/>
        <v>0</v>
      </c>
      <c r="Q92" s="15">
        <f>N31</f>
        <v>0</v>
      </c>
      <c r="R92" s="15">
        <f>Z31</f>
        <v>0</v>
      </c>
      <c r="S92" s="15"/>
      <c r="T92" s="16"/>
      <c r="U92" s="16"/>
      <c r="V92" s="19" t="str">
        <f t="shared" si="48"/>
        <v>Tie</v>
      </c>
      <c r="W92" s="13">
        <f t="shared" si="49"/>
        <v>0</v>
      </c>
      <c r="X92" s="13">
        <f t="shared" si="58"/>
        <v>0</v>
      </c>
      <c r="Y92" s="13">
        <f t="shared" si="59"/>
        <v>0</v>
      </c>
      <c r="Z92" s="13">
        <f t="shared" si="60"/>
        <v>0</v>
      </c>
      <c r="AA92" s="13">
        <f t="shared" si="67"/>
        <v>0</v>
      </c>
      <c r="AB92" s="13">
        <f t="shared" si="61"/>
        <v>0</v>
      </c>
      <c r="AC92" s="13">
        <f t="shared" si="62"/>
        <v>0</v>
      </c>
      <c r="AD92" s="13"/>
      <c r="AE92" s="19"/>
      <c r="AF92" s="13" t="str">
        <f t="shared" si="50"/>
        <v>Under</v>
      </c>
      <c r="AG92" s="13">
        <f t="shared" si="51"/>
        <v>0</v>
      </c>
      <c r="AH92" s="13">
        <f t="shared" si="63"/>
        <v>0</v>
      </c>
      <c r="AI92" s="13">
        <f t="shared" si="64"/>
        <v>0</v>
      </c>
      <c r="AJ92" s="13">
        <f t="shared" si="65"/>
        <v>0</v>
      </c>
      <c r="AK92" s="13">
        <f t="shared" si="52"/>
        <v>0</v>
      </c>
      <c r="AL92" s="13">
        <f t="shared" si="53"/>
        <v>0</v>
      </c>
      <c r="AM92" s="13">
        <f t="shared" si="54"/>
        <v>0</v>
      </c>
      <c r="AN92" s="13">
        <f t="shared" si="55"/>
        <v>0</v>
      </c>
      <c r="AO92" s="13">
        <f t="shared" si="56"/>
        <v>0</v>
      </c>
      <c r="AP92" s="13">
        <f t="shared" si="66"/>
        <v>0</v>
      </c>
      <c r="AQ92" s="13"/>
      <c r="AT92"/>
    </row>
    <row r="93" spans="4:46" x14ac:dyDescent="0.3">
      <c r="D93" s="6">
        <f t="shared" ref="D93:E93" si="72">D73</f>
        <v>0</v>
      </c>
      <c r="E93" s="6">
        <f t="shared" si="72"/>
        <v>0</v>
      </c>
      <c r="F93" s="6">
        <f t="shared" si="42"/>
        <v>0</v>
      </c>
      <c r="G93" s="6">
        <f t="shared" si="43"/>
        <v>0</v>
      </c>
      <c r="H93" s="6">
        <f t="shared" ref="H93:H94" si="73">F93-G93</f>
        <v>0</v>
      </c>
      <c r="I93" s="6">
        <f t="shared" ref="I93:I94" si="74">IF(G93&gt;F93,E93,D93)</f>
        <v>0</v>
      </c>
      <c r="J93" s="6">
        <f t="shared" ref="J93:J94" si="75">F93+G93</f>
        <v>0</v>
      </c>
      <c r="L93" s="12">
        <f t="shared" si="46"/>
        <v>0</v>
      </c>
      <c r="M93" s="15">
        <f>N32</f>
        <v>0</v>
      </c>
      <c r="N93" s="15">
        <f>Z31</f>
        <v>0</v>
      </c>
      <c r="O93" s="15"/>
      <c r="P93" s="12">
        <f t="shared" ref="P93" si="76">E93</f>
        <v>0</v>
      </c>
      <c r="Q93" s="15">
        <f>N32</f>
        <v>0</v>
      </c>
      <c r="R93" s="15">
        <f>Z32</f>
        <v>0</v>
      </c>
      <c r="S93" s="15"/>
      <c r="T93" s="16"/>
      <c r="U93" s="16"/>
      <c r="V93" s="19" t="str">
        <f t="shared" ref="V93" si="77">IF(SUM(COUNTIF(I53, L93), COUNTIF(O53, L93), COUNTIF(I73, L93), COUNTIF(O73, L93), COUNTIF(I93, L93)) &gt; SUM(COUNTIF(I53, P93), COUNTIF(O53, P93), COUNTIF(I73, P93), COUNTIF(O73, P93), COUNTIF(I93, P93)), L93, IF(SUM(COUNTIF(I53, L93), COUNTIF(O53, L93), COUNTIF(I73, L93), COUNTIF(O73, L93), COUNTIF(I93, L93)) &lt; SUM(COUNTIF(I53, P93), COUNTIF(O53, P93), COUNTIF(I73, P93), COUNTIF(O73, P93), COUNTIF(I93, P93)), P93, "Tie"))</f>
        <v>Tie</v>
      </c>
      <c r="W93" s="13">
        <f t="shared" ref="W93" si="78">(COUNTIF(I53, V93) + COUNTIF(O53, V93) + COUNTIF(I73, V93) + COUNTIF(O73, V93) + COUNTIF(I93, V93))/5</f>
        <v>0</v>
      </c>
      <c r="X93" s="13">
        <f t="shared" ref="X93" si="79">IF(W93=1, 5, IF(W93=0.8, 4, IF(W93=0.6, 3, IF(W93=0.4, 2, IF(W93=0.2, 1, 0)))))</f>
        <v>0</v>
      </c>
      <c r="Y93" s="13">
        <f t="shared" ref="Y93" si="80">((Q93+N93)/2)-((M93+R93)/2)</f>
        <v>0</v>
      </c>
      <c r="Z93" s="13">
        <f t="shared" ref="Z93" si="81">IF(OR(AND(P93=V93, Y93&gt;1.5), AND(P93&lt;&gt;V93, Y93&lt;-1.5)), 2.5,
   IF(OR(AND(P93=V93, Y93&gt;1), AND(P93&lt;&gt;V93, Y93&lt;-1)), 2,
   IF(OR(AND(P93=V93, Y93&gt;0.66), AND(P93&lt;&gt;V93, Y93&lt;-0.66)), 1.5,
   IF(OR(AND(P93=V93, Y93&gt;0.33), AND(P93&lt;&gt;V93, Y93&lt;-0.33)), 1,
   IF(OR(AND(P93=V93, Y93&gt;0), AND(P93&lt;&gt;V93, Y93&lt;0)), 0.5, 0)))))</f>
        <v>0</v>
      </c>
      <c r="AA93" s="13">
        <f t="shared" ref="AA93" si="82">S93-O93</f>
        <v>0</v>
      </c>
      <c r="AB93" s="13">
        <f t="shared" ref="AB93" si="83">IF(OR(AND(P93=V93, Y93&gt;1.5), AND(P93&lt;&gt;V93, AA93&lt;-1.5)), 2.5,
   IF(OR(AND(P93=V93, Y93&gt;1), AND(P93&lt;&gt;V93, AA93&lt;-1)), 2,
   IF(OR(AND(P93=V93, Y93&gt;0.66), AND(P93&lt;&gt;V93, AA93&lt;-0.66)), 1.5,
   IF(OR(AND(P93=V93, Y93&gt;0.33), AND(P93&lt;&gt;V93, AA93&lt;-0.33)), 1,
   IF(OR(AND(P93=V93, Y93&gt;0), AND(P93&lt;&gt;V93, AA93&lt;0)), 0.5, 0)))))</f>
        <v>0</v>
      </c>
      <c r="AC93" s="13">
        <f t="shared" ref="AC93" si="84">SUM(IF(ISNUMBER(X93), X93, 0), IF(ISNUMBER(Z93), Z93, 0), IF(ISNUMBER(AB93), AB93, 0))</f>
        <v>0</v>
      </c>
      <c r="AD93" s="13"/>
      <c r="AE93" s="19"/>
      <c r="AF93" s="19" t="str">
        <f t="shared" ref="AF93" si="85">IF(COUNTIF(J53, "&gt;" &amp; AE93) + COUNTIF(P53, "&gt;" &amp; AE93) + COUNTIF(J73, "&gt;" &amp; AE93) + COUNTIF(J93, "&gt;" &amp; AE93) + COUNTIF(P73, "&gt;" &amp; AE93) &gt;= 3, "Over", "Under")</f>
        <v>Under</v>
      </c>
      <c r="AG93" s="13">
        <f t="shared" ref="AG93" si="86">IF(AF93="Over",((COUNTIF(J53,"&gt;"&amp;AE93)+COUNTIF(P53,"&gt;"&amp;AE93)+COUNTIF(J73,"&gt;"&amp;AE93)+COUNTIF(J93,"&gt;"&amp;AE93)+COUNTIF(P73,"&gt;"&amp;AE93))/5),((COUNTIF(J53,"&lt;="&amp;AE93)+COUNTIF(P53,"&lt;="&amp;AE93)+COUNTIF(J73,"&lt;="&amp;AE93)+COUNTIF(J93,"&lt;="&amp;AE93)+COUNTIF(P73,"&lt;="&amp;AE93))/5))</f>
        <v>0</v>
      </c>
      <c r="AH93" s="13">
        <f t="shared" si="63"/>
        <v>0</v>
      </c>
      <c r="AI93" s="13">
        <f t="shared" si="64"/>
        <v>0</v>
      </c>
      <c r="AJ93" s="13">
        <f t="shared" si="65"/>
        <v>0</v>
      </c>
      <c r="AK93" s="13">
        <f t="shared" si="52"/>
        <v>0</v>
      </c>
      <c r="AL93" s="13">
        <f t="shared" si="53"/>
        <v>0</v>
      </c>
      <c r="AM93" s="13">
        <f t="shared" si="54"/>
        <v>0</v>
      </c>
      <c r="AN93" s="13">
        <f t="shared" si="55"/>
        <v>0</v>
      </c>
      <c r="AO93" s="13">
        <f t="shared" si="56"/>
        <v>0</v>
      </c>
      <c r="AP93" s="13">
        <f t="shared" ref="AP93" si="87">SUM(IF(ISNUMBER(AK93), AK93, 0), IF(ISNUMBER(AM93), AM93, 0), IF(ISNUMBER(AO93), AO93, 0))</f>
        <v>0</v>
      </c>
      <c r="AQ93" s="13"/>
    </row>
    <row r="94" spans="4:46" x14ac:dyDescent="0.3">
      <c r="D94" s="6">
        <f t="shared" ref="D94:E94" si="88">D74</f>
        <v>0</v>
      </c>
      <c r="E94" s="6">
        <f t="shared" si="88"/>
        <v>0</v>
      </c>
      <c r="F94" s="6">
        <f t="shared" si="42"/>
        <v>0</v>
      </c>
      <c r="G94" s="6">
        <f t="shared" si="43"/>
        <v>0</v>
      </c>
      <c r="H94" s="6">
        <f t="shared" si="73"/>
        <v>0</v>
      </c>
      <c r="I94" s="6">
        <f t="shared" si="74"/>
        <v>0</v>
      </c>
      <c r="J94" s="6">
        <f t="shared" si="75"/>
        <v>0</v>
      </c>
      <c r="L94" s="12"/>
      <c r="M94" s="12"/>
      <c r="N94" s="12"/>
      <c r="O94" s="12"/>
      <c r="P94" s="12"/>
      <c r="Q94" s="12"/>
      <c r="R94" s="12"/>
      <c r="S94" s="12"/>
      <c r="T94" s="16"/>
      <c r="U94" s="16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2"/>
      <c r="AP94" s="12"/>
      <c r="AQ94" s="12"/>
    </row>
    <row r="97" spans="22:26" x14ac:dyDescent="0.3">
      <c r="V97" s="20"/>
      <c r="Z97" s="21"/>
    </row>
    <row r="98" spans="22:26" x14ac:dyDescent="0.3">
      <c r="V98" s="20"/>
      <c r="Z98" s="21"/>
    </row>
    <row r="99" spans="22:26" x14ac:dyDescent="0.3">
      <c r="V99" s="20"/>
      <c r="Z99" s="21"/>
    </row>
    <row r="100" spans="22:26" x14ac:dyDescent="0.3">
      <c r="V100" s="20"/>
      <c r="Z100" s="21"/>
    </row>
    <row r="101" spans="22:26" x14ac:dyDescent="0.3">
      <c r="V101" s="20"/>
      <c r="Z101" s="21"/>
    </row>
    <row r="102" spans="22:26" x14ac:dyDescent="0.3">
      <c r="V102" s="20"/>
      <c r="Z102" s="21"/>
    </row>
    <row r="103" spans="22:26" x14ac:dyDescent="0.3">
      <c r="V103" s="20"/>
      <c r="Z103" s="21"/>
    </row>
    <row r="104" spans="22:26" x14ac:dyDescent="0.3">
      <c r="V104" s="20"/>
      <c r="Z104" s="21"/>
    </row>
    <row r="105" spans="22:26" x14ac:dyDescent="0.3">
      <c r="V105" s="20"/>
      <c r="Z105" s="21"/>
    </row>
    <row r="106" spans="22:26" x14ac:dyDescent="0.3">
      <c r="V106" s="20"/>
      <c r="Z106" s="21"/>
    </row>
    <row r="107" spans="22:26" x14ac:dyDescent="0.3">
      <c r="V107" s="20"/>
      <c r="Z107" s="21"/>
    </row>
    <row r="108" spans="22:26" x14ac:dyDescent="0.3">
      <c r="V108" s="20"/>
      <c r="Z108" s="21"/>
    </row>
    <row r="109" spans="22:26" x14ac:dyDescent="0.3">
      <c r="V109" s="20"/>
      <c r="Z109" s="21"/>
    </row>
    <row r="110" spans="22:26" x14ac:dyDescent="0.3">
      <c r="V110" s="20"/>
      <c r="Z110" s="21"/>
    </row>
    <row r="111" spans="22:26" x14ac:dyDescent="0.3">
      <c r="V111" s="20"/>
      <c r="Z111" s="21"/>
    </row>
    <row r="112" spans="22:26" x14ac:dyDescent="0.3">
      <c r="V112" s="20"/>
      <c r="Z112" s="21"/>
    </row>
    <row r="113" spans="22:26" x14ac:dyDescent="0.3">
      <c r="V113" s="20"/>
      <c r="Z113" s="21"/>
    </row>
    <row r="114" spans="22:26" x14ac:dyDescent="0.3">
      <c r="V114" s="20"/>
      <c r="Z114" s="21"/>
    </row>
    <row r="115" spans="22:26" x14ac:dyDescent="0.3">
      <c r="V115" s="20"/>
      <c r="Z115" s="21"/>
    </row>
    <row r="116" spans="22:26" x14ac:dyDescent="0.3">
      <c r="V116" s="20"/>
      <c r="Z116" s="21"/>
    </row>
    <row r="117" spans="22:26" x14ac:dyDescent="0.3">
      <c r="V117" s="20"/>
      <c r="Z117" s="21"/>
    </row>
    <row r="118" spans="22:26" x14ac:dyDescent="0.3">
      <c r="V118" s="20"/>
      <c r="Z118" s="21"/>
    </row>
    <row r="119" spans="22:26" x14ac:dyDescent="0.3">
      <c r="V119" s="20"/>
      <c r="Z119" s="21"/>
    </row>
    <row r="120" spans="22:26" x14ac:dyDescent="0.3">
      <c r="V120" s="20"/>
      <c r="Z120" s="21"/>
    </row>
    <row r="121" spans="22:26" x14ac:dyDescent="0.3">
      <c r="V121" s="20"/>
      <c r="Z121" s="21"/>
    </row>
    <row r="122" spans="22:26" x14ac:dyDescent="0.3">
      <c r="V122" s="20"/>
      <c r="Z122" s="21"/>
    </row>
    <row r="123" spans="22:26" x14ac:dyDescent="0.3">
      <c r="V123" s="20"/>
      <c r="Z123" s="21"/>
    </row>
    <row r="124" spans="22:26" x14ac:dyDescent="0.3">
      <c r="V124" s="20"/>
      <c r="Z124" s="21"/>
    </row>
    <row r="125" spans="22:26" x14ac:dyDescent="0.3">
      <c r="V125" s="20"/>
      <c r="Z125" s="21"/>
    </row>
    <row r="126" spans="22:26" x14ac:dyDescent="0.3">
      <c r="V126" s="20"/>
      <c r="Z126" s="21"/>
    </row>
    <row r="127" spans="22:26" x14ac:dyDescent="0.3">
      <c r="V127" s="20"/>
      <c r="Z127" s="21"/>
    </row>
    <row r="128" spans="22:26" x14ac:dyDescent="0.3">
      <c r="V128" s="20"/>
    </row>
  </sheetData>
  <sortState xmlns:xlrd2="http://schemas.microsoft.com/office/spreadsheetml/2017/richdata2" ref="M97:Z126">
    <sortCondition ref="M97:M126"/>
  </sortState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B393-8007-466C-BEB2-26D51AE72BF8}">
  <dimension ref="A1:T1"/>
  <sheetViews>
    <sheetView workbookViewId="0">
      <selection activeCell="D18" sqref="D18"/>
    </sheetView>
  </sheetViews>
  <sheetFormatPr defaultColWidth="9" defaultRowHeight="14.4" x14ac:dyDescent="0.3"/>
  <cols>
    <col min="1" max="1" width="10.5546875" bestFit="1" customWidth="1"/>
    <col min="2" max="2" width="7.109375" bestFit="1" customWidth="1"/>
    <col min="3" max="3" width="13.88671875" bestFit="1" customWidth="1"/>
    <col min="4" max="4" width="33.33203125" bestFit="1" customWidth="1"/>
    <col min="5" max="5" width="11.109375" bestFit="1" customWidth="1"/>
    <col min="6" max="6" width="7.109375" bestFit="1" customWidth="1"/>
    <col min="7" max="7" width="13.88671875" bestFit="1" customWidth="1"/>
    <col min="8" max="8" width="33.33203125" bestFit="1" customWidth="1"/>
    <col min="9" max="9" width="15.44140625" bestFit="1" customWidth="1"/>
    <col min="10" max="10" width="16" bestFit="1" customWidth="1"/>
    <col min="11" max="11" width="13.33203125" bestFit="1" customWidth="1"/>
    <col min="12" max="12" width="35.5546875" bestFit="1" customWidth="1"/>
    <col min="13" max="13" width="10" bestFit="1" customWidth="1"/>
    <col min="14" max="14" width="6.21875" bestFit="1" customWidth="1"/>
    <col min="15" max="15" width="15.6640625" bestFit="1" customWidth="1"/>
    <col min="16" max="16" width="6.109375" bestFit="1" customWidth="1"/>
    <col min="17" max="17" width="12.44140625" bestFit="1" customWidth="1"/>
    <col min="18" max="18" width="22.44140625" bestFit="1" customWidth="1"/>
    <col min="19" max="19" width="10" bestFit="1" customWidth="1"/>
    <col min="20" max="20" width="6.21875" bestFit="1" customWidth="1"/>
  </cols>
  <sheetData>
    <row r="1" spans="1:20" x14ac:dyDescent="0.3">
      <c r="A1" s="6" t="s">
        <v>47</v>
      </c>
      <c r="B1" s="6" t="s">
        <v>118</v>
      </c>
      <c r="C1" s="6" t="s">
        <v>123</v>
      </c>
      <c r="D1" s="6" t="s">
        <v>124</v>
      </c>
      <c r="E1" s="6" t="s">
        <v>48</v>
      </c>
      <c r="F1" s="6" t="s">
        <v>118</v>
      </c>
      <c r="G1" s="6" t="s">
        <v>123</v>
      </c>
      <c r="H1" s="6" t="s">
        <v>124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60</v>
      </c>
      <c r="N1" s="6" t="s">
        <v>14</v>
      </c>
      <c r="O1" s="6" t="s">
        <v>17</v>
      </c>
      <c r="P1" s="6" t="s">
        <v>45</v>
      </c>
      <c r="Q1" s="6" t="s">
        <v>158</v>
      </c>
      <c r="R1" s="6" t="s">
        <v>128</v>
      </c>
      <c r="S1" s="6" t="s">
        <v>60</v>
      </c>
      <c r="T1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5B42-505B-49FE-9B19-31E774579555}">
  <dimension ref="A1:BO19"/>
  <sheetViews>
    <sheetView zoomScale="80" zoomScaleNormal="80" workbookViewId="0">
      <selection activeCell="D22" sqref="D22"/>
    </sheetView>
  </sheetViews>
  <sheetFormatPr defaultRowHeight="14.4" x14ac:dyDescent="0.3"/>
  <sheetData>
    <row r="1" spans="1:67" x14ac:dyDescent="0.3">
      <c r="A1" s="3" t="s">
        <v>49</v>
      </c>
      <c r="B1" s="3" t="s">
        <v>107</v>
      </c>
      <c r="C1" s="3" t="s">
        <v>65</v>
      </c>
      <c r="D1" s="3" t="s">
        <v>56</v>
      </c>
      <c r="E1" s="3" t="s">
        <v>208</v>
      </c>
      <c r="F1" s="3" t="s">
        <v>66</v>
      </c>
      <c r="G1" s="3" t="s">
        <v>67</v>
      </c>
      <c r="H1" s="3" t="s">
        <v>50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108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63</v>
      </c>
      <c r="X1" s="3" t="s">
        <v>81</v>
      </c>
      <c r="Y1" s="3" t="s">
        <v>82</v>
      </c>
      <c r="Z1" s="3" t="s">
        <v>83</v>
      </c>
      <c r="AA1" s="3" t="s">
        <v>64</v>
      </c>
      <c r="AB1" s="3" t="s">
        <v>84</v>
      </c>
      <c r="AC1" s="3" t="s">
        <v>85</v>
      </c>
      <c r="AD1" s="3" t="s">
        <v>86</v>
      </c>
      <c r="AE1" s="3" t="s">
        <v>51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109</v>
      </c>
      <c r="BA1" s="3" t="s">
        <v>110</v>
      </c>
      <c r="BB1" s="3" t="s">
        <v>111</v>
      </c>
      <c r="BC1" s="3" t="s">
        <v>112</v>
      </c>
      <c r="BD1" s="3" t="s">
        <v>113</v>
      </c>
      <c r="BE1" s="3" t="s">
        <v>57</v>
      </c>
      <c r="BF1" s="3" t="s">
        <v>114</v>
      </c>
      <c r="BG1" s="3" t="s">
        <v>115</v>
      </c>
      <c r="BH1" s="3" t="s">
        <v>209</v>
      </c>
      <c r="BI1" s="3" t="s">
        <v>210</v>
      </c>
      <c r="BJ1" s="3" t="s">
        <v>211</v>
      </c>
      <c r="BK1" s="3" t="s">
        <v>212</v>
      </c>
      <c r="BL1" s="3" t="s">
        <v>213</v>
      </c>
      <c r="BM1" s="3" t="s">
        <v>214</v>
      </c>
      <c r="BN1" s="3" t="s">
        <v>215</v>
      </c>
      <c r="BO1" s="3" t="s">
        <v>216</v>
      </c>
    </row>
    <row r="2" spans="1:67" x14ac:dyDescent="0.3">
      <c r="A2" t="s">
        <v>181</v>
      </c>
      <c r="B2" t="s">
        <v>144</v>
      </c>
      <c r="C2" t="s">
        <v>10</v>
      </c>
      <c r="D2" t="s">
        <v>217</v>
      </c>
      <c r="E2" t="s">
        <v>218</v>
      </c>
      <c r="F2">
        <v>38.5</v>
      </c>
      <c r="G2">
        <v>33.75</v>
      </c>
      <c r="H2">
        <v>4.9000000000000004</v>
      </c>
      <c r="I2">
        <v>8.35</v>
      </c>
      <c r="J2">
        <v>5.25</v>
      </c>
      <c r="K2">
        <v>1.65</v>
      </c>
      <c r="L2">
        <v>0.05</v>
      </c>
      <c r="M2">
        <v>1.4</v>
      </c>
      <c r="N2">
        <v>4.75</v>
      </c>
      <c r="O2">
        <v>0.75</v>
      </c>
      <c r="P2">
        <v>0.15</v>
      </c>
      <c r="Q2">
        <v>3.8</v>
      </c>
      <c r="R2">
        <v>9.65</v>
      </c>
      <c r="S2">
        <v>0.24149999999999999</v>
      </c>
      <c r="T2">
        <v>0.32155</v>
      </c>
      <c r="U2">
        <v>0.41460000000000002</v>
      </c>
      <c r="V2">
        <v>0.73604999999999998</v>
      </c>
      <c r="W2">
        <v>14.3</v>
      </c>
      <c r="X2">
        <v>0.45</v>
      </c>
      <c r="Y2">
        <v>0.55000000000000004</v>
      </c>
      <c r="Z2">
        <v>0</v>
      </c>
      <c r="AA2">
        <v>0.35</v>
      </c>
      <c r="AB2">
        <v>0.05</v>
      </c>
      <c r="AC2">
        <v>37.25</v>
      </c>
      <c r="AD2">
        <v>32.549999999999997</v>
      </c>
      <c r="AE2">
        <v>3.7</v>
      </c>
      <c r="AF2">
        <v>7.15</v>
      </c>
      <c r="AG2">
        <v>4.25</v>
      </c>
      <c r="AH2">
        <v>1.1499999999999999</v>
      </c>
      <c r="AI2">
        <v>0.05</v>
      </c>
      <c r="AJ2">
        <v>1.7</v>
      </c>
      <c r="AK2">
        <v>3.6</v>
      </c>
      <c r="AL2">
        <v>0.6</v>
      </c>
      <c r="AM2">
        <v>0.35</v>
      </c>
      <c r="AN2">
        <v>3.5</v>
      </c>
      <c r="AO2">
        <v>10.199999999999999</v>
      </c>
      <c r="AP2">
        <v>0.2175</v>
      </c>
      <c r="AQ2">
        <v>0.30785000000000001</v>
      </c>
      <c r="AR2">
        <v>0.40610000000000002</v>
      </c>
      <c r="AS2">
        <v>0.71405000000000007</v>
      </c>
      <c r="AT2">
        <v>13.5</v>
      </c>
      <c r="AU2">
        <v>0.5</v>
      </c>
      <c r="AV2">
        <v>0.85</v>
      </c>
      <c r="AW2">
        <v>0.2</v>
      </c>
      <c r="AX2">
        <v>0.15</v>
      </c>
      <c r="AY2">
        <v>0.05</v>
      </c>
      <c r="AZ2">
        <v>5.2476190476190476</v>
      </c>
      <c r="BA2">
        <v>2.0952380952380949</v>
      </c>
      <c r="BB2">
        <v>0.19047619047619049</v>
      </c>
      <c r="BC2">
        <v>0.5714285714285714</v>
      </c>
      <c r="BD2">
        <v>2.1904761904761911</v>
      </c>
      <c r="BE2">
        <v>5.333333333333333</v>
      </c>
      <c r="BF2">
        <v>22.38095238095238</v>
      </c>
      <c r="BG2">
        <v>6.9047619047619051</v>
      </c>
      <c r="BH2">
        <v>5.14</v>
      </c>
      <c r="BI2">
        <v>2.1</v>
      </c>
      <c r="BJ2">
        <v>0.1</v>
      </c>
      <c r="BK2">
        <v>0.4</v>
      </c>
      <c r="BL2">
        <v>1.8</v>
      </c>
      <c r="BM2">
        <v>4.3</v>
      </c>
      <c r="BN2">
        <v>21.6</v>
      </c>
      <c r="BO2">
        <v>6.8</v>
      </c>
    </row>
    <row r="3" spans="1:67" x14ac:dyDescent="0.3">
      <c r="A3" t="s">
        <v>144</v>
      </c>
      <c r="B3" t="s">
        <v>181</v>
      </c>
      <c r="C3" t="s">
        <v>11</v>
      </c>
      <c r="D3" t="s">
        <v>218</v>
      </c>
      <c r="E3" t="s">
        <v>217</v>
      </c>
      <c r="F3">
        <v>37</v>
      </c>
      <c r="G3">
        <v>33.9</v>
      </c>
      <c r="H3">
        <v>4.5</v>
      </c>
      <c r="I3">
        <v>8.6</v>
      </c>
      <c r="J3">
        <v>6.2</v>
      </c>
      <c r="K3">
        <v>0.9</v>
      </c>
      <c r="L3">
        <v>0.2</v>
      </c>
      <c r="M3">
        <v>1.3</v>
      </c>
      <c r="N3">
        <v>4.3499999999999996</v>
      </c>
      <c r="O3">
        <v>0.35</v>
      </c>
      <c r="P3">
        <v>0.2</v>
      </c>
      <c r="Q3">
        <v>2.6</v>
      </c>
      <c r="R3">
        <v>7.4</v>
      </c>
      <c r="S3">
        <v>0.24925</v>
      </c>
      <c r="T3">
        <v>0.30620000000000003</v>
      </c>
      <c r="U3">
        <v>0.4</v>
      </c>
      <c r="V3">
        <v>0.70629999999999993</v>
      </c>
      <c r="W3">
        <v>13.8</v>
      </c>
      <c r="X3">
        <v>0.7</v>
      </c>
      <c r="Y3">
        <v>0.25</v>
      </c>
      <c r="Z3">
        <v>0.05</v>
      </c>
      <c r="AA3">
        <v>0.2</v>
      </c>
      <c r="AB3">
        <v>0</v>
      </c>
      <c r="AC3">
        <v>37.200000000000003</v>
      </c>
      <c r="AD3">
        <v>34.049999999999997</v>
      </c>
      <c r="AE3">
        <v>4.7</v>
      </c>
      <c r="AF3">
        <v>8.9</v>
      </c>
      <c r="AG3">
        <v>5.55</v>
      </c>
      <c r="AH3">
        <v>1.8</v>
      </c>
      <c r="AI3">
        <v>0.25</v>
      </c>
      <c r="AJ3">
        <v>1.3</v>
      </c>
      <c r="AK3">
        <v>4.5999999999999996</v>
      </c>
      <c r="AL3">
        <v>0.85</v>
      </c>
      <c r="AM3">
        <v>0.2</v>
      </c>
      <c r="AN3">
        <v>2.4500000000000002</v>
      </c>
      <c r="AO3">
        <v>6.95</v>
      </c>
      <c r="AP3">
        <v>0.25629999999999997</v>
      </c>
      <c r="AQ3">
        <v>0.30309999999999998</v>
      </c>
      <c r="AR3">
        <v>0.43640000000000001</v>
      </c>
      <c r="AS3">
        <v>0.73934999999999995</v>
      </c>
      <c r="AT3">
        <v>15.1</v>
      </c>
      <c r="AU3">
        <v>0.85</v>
      </c>
      <c r="AV3">
        <v>0.2</v>
      </c>
      <c r="AW3">
        <v>0.2</v>
      </c>
      <c r="AX3">
        <v>0.3</v>
      </c>
      <c r="AY3">
        <v>0.05</v>
      </c>
      <c r="AZ3">
        <v>5.14</v>
      </c>
      <c r="BA3">
        <v>2.1</v>
      </c>
      <c r="BB3">
        <v>0.1</v>
      </c>
      <c r="BC3">
        <v>0.4</v>
      </c>
      <c r="BD3">
        <v>1.8</v>
      </c>
      <c r="BE3">
        <v>4.3</v>
      </c>
      <c r="BF3">
        <v>21.6</v>
      </c>
      <c r="BG3">
        <v>6.8</v>
      </c>
      <c r="BH3">
        <v>5.2476190476190476</v>
      </c>
      <c r="BI3">
        <v>2.0952380952380949</v>
      </c>
      <c r="BJ3">
        <v>0.19047619047619049</v>
      </c>
      <c r="BK3">
        <v>0.5714285714285714</v>
      </c>
      <c r="BL3">
        <v>2.1904761904761911</v>
      </c>
      <c r="BM3">
        <v>5.333333333333333</v>
      </c>
      <c r="BN3">
        <v>22.38095238095238</v>
      </c>
      <c r="BO3">
        <v>6.9047619047619051</v>
      </c>
    </row>
    <row r="4" spans="1:67" x14ac:dyDescent="0.3">
      <c r="A4" t="s">
        <v>160</v>
      </c>
      <c r="B4" t="s">
        <v>133</v>
      </c>
      <c r="C4" t="s">
        <v>10</v>
      </c>
      <c r="D4" t="s">
        <v>150</v>
      </c>
      <c r="E4" t="s">
        <v>219</v>
      </c>
      <c r="F4">
        <v>39.299999999999997</v>
      </c>
      <c r="G4">
        <v>34.15</v>
      </c>
      <c r="H4">
        <v>6.25</v>
      </c>
      <c r="I4">
        <v>9.6</v>
      </c>
      <c r="J4">
        <v>5.85</v>
      </c>
      <c r="K4">
        <v>1.6</v>
      </c>
      <c r="L4">
        <v>0.5</v>
      </c>
      <c r="M4">
        <v>1.65</v>
      </c>
      <c r="N4">
        <v>6.05</v>
      </c>
      <c r="O4">
        <v>1</v>
      </c>
      <c r="P4">
        <v>0.1</v>
      </c>
      <c r="Q4">
        <v>3.75</v>
      </c>
      <c r="R4">
        <v>7.15</v>
      </c>
      <c r="S4">
        <v>0.27439999999999998</v>
      </c>
      <c r="T4">
        <v>0.34970000000000001</v>
      </c>
      <c r="U4">
        <v>0.49014999999999997</v>
      </c>
      <c r="V4">
        <v>0.83989999999999987</v>
      </c>
      <c r="W4">
        <v>17.149999999999999</v>
      </c>
      <c r="X4">
        <v>0.5</v>
      </c>
      <c r="Y4">
        <v>0.55000000000000004</v>
      </c>
      <c r="Z4">
        <v>0.25</v>
      </c>
      <c r="AA4">
        <v>0.6</v>
      </c>
      <c r="AB4">
        <v>0.25</v>
      </c>
      <c r="AC4">
        <v>37.9</v>
      </c>
      <c r="AD4">
        <v>33.9</v>
      </c>
      <c r="AE4">
        <v>4.1500000000000004</v>
      </c>
      <c r="AF4">
        <v>8.5</v>
      </c>
      <c r="AG4">
        <v>5.5</v>
      </c>
      <c r="AH4">
        <v>2.0499999999999998</v>
      </c>
      <c r="AI4">
        <v>0.4</v>
      </c>
      <c r="AJ4">
        <v>0.55000000000000004</v>
      </c>
      <c r="AK4">
        <v>3.95</v>
      </c>
      <c r="AL4">
        <v>0.5</v>
      </c>
      <c r="AM4">
        <v>0.15</v>
      </c>
      <c r="AN4">
        <v>3.15</v>
      </c>
      <c r="AO4">
        <v>7.95</v>
      </c>
      <c r="AP4">
        <v>0.24399999999999999</v>
      </c>
      <c r="AQ4">
        <v>0.313</v>
      </c>
      <c r="AR4">
        <v>0.37345</v>
      </c>
      <c r="AS4">
        <v>0.68654999999999999</v>
      </c>
      <c r="AT4">
        <v>13</v>
      </c>
      <c r="AU4">
        <v>0.8</v>
      </c>
      <c r="AV4">
        <v>0.45</v>
      </c>
      <c r="AW4">
        <v>0</v>
      </c>
      <c r="AX4">
        <v>0.4</v>
      </c>
      <c r="AY4">
        <v>0.15</v>
      </c>
      <c r="AZ4">
        <v>5.1388888888888893</v>
      </c>
      <c r="BA4">
        <v>2.0555555555555549</v>
      </c>
      <c r="BB4">
        <v>0.1111111111111111</v>
      </c>
      <c r="BC4">
        <v>0.44444444444444442</v>
      </c>
      <c r="BD4">
        <v>1.7222222222222221</v>
      </c>
      <c r="BE4">
        <v>5.1111111111111107</v>
      </c>
      <c r="BF4">
        <v>21.722222222222221</v>
      </c>
      <c r="BG4">
        <v>6.7222222222222223</v>
      </c>
      <c r="BH4">
        <v>4.6444444444444439</v>
      </c>
      <c r="BI4">
        <v>3.0555555555555549</v>
      </c>
      <c r="BJ4">
        <v>5.5555555555555552E-2</v>
      </c>
      <c r="BK4">
        <v>1</v>
      </c>
      <c r="BL4">
        <v>1.944444444444444</v>
      </c>
      <c r="BM4">
        <v>4.2222222222222223</v>
      </c>
      <c r="BN4">
        <v>21.444444444444439</v>
      </c>
      <c r="BO4">
        <v>7.833333333333333</v>
      </c>
    </row>
    <row r="5" spans="1:67" x14ac:dyDescent="0.3">
      <c r="A5" t="s">
        <v>133</v>
      </c>
      <c r="B5" t="s">
        <v>160</v>
      </c>
      <c r="C5" t="s">
        <v>11</v>
      </c>
      <c r="D5" t="s">
        <v>219</v>
      </c>
      <c r="E5" t="s">
        <v>150</v>
      </c>
      <c r="F5">
        <v>35.25</v>
      </c>
      <c r="G5">
        <v>32.200000000000003</v>
      </c>
      <c r="H5">
        <v>3.45</v>
      </c>
      <c r="I5">
        <v>7.15</v>
      </c>
      <c r="J5">
        <v>4.9000000000000004</v>
      </c>
      <c r="K5">
        <v>1.2</v>
      </c>
      <c r="L5">
        <v>0.05</v>
      </c>
      <c r="M5">
        <v>1</v>
      </c>
      <c r="N5">
        <v>3.35</v>
      </c>
      <c r="O5">
        <v>0.95</v>
      </c>
      <c r="P5">
        <v>0.1</v>
      </c>
      <c r="Q5">
        <v>2.1</v>
      </c>
      <c r="R5">
        <v>6.9</v>
      </c>
      <c r="S5">
        <v>0.21525</v>
      </c>
      <c r="T5">
        <v>0.26719999999999999</v>
      </c>
      <c r="U5">
        <v>0.34344999999999998</v>
      </c>
      <c r="V5">
        <v>0.61080000000000001</v>
      </c>
      <c r="W5">
        <v>11.45</v>
      </c>
      <c r="X5">
        <v>0.6</v>
      </c>
      <c r="Y5">
        <v>0.45</v>
      </c>
      <c r="Z5">
        <v>0.2</v>
      </c>
      <c r="AA5">
        <v>0.25</v>
      </c>
      <c r="AB5">
        <v>0.05</v>
      </c>
      <c r="AC5">
        <v>37.25</v>
      </c>
      <c r="AD5">
        <v>33.450000000000003</v>
      </c>
      <c r="AE5">
        <v>4</v>
      </c>
      <c r="AF5">
        <v>7.9</v>
      </c>
      <c r="AG5">
        <v>4.95</v>
      </c>
      <c r="AH5">
        <v>1.75</v>
      </c>
      <c r="AI5">
        <v>0.15</v>
      </c>
      <c r="AJ5">
        <v>1.05</v>
      </c>
      <c r="AK5">
        <v>3.8</v>
      </c>
      <c r="AL5">
        <v>0.6</v>
      </c>
      <c r="AM5">
        <v>0.1</v>
      </c>
      <c r="AN5">
        <v>3.2</v>
      </c>
      <c r="AO5">
        <v>8.75</v>
      </c>
      <c r="AP5">
        <v>0.22839999999999999</v>
      </c>
      <c r="AQ5">
        <v>0.29754999999999998</v>
      </c>
      <c r="AR5">
        <v>0.37895000000000001</v>
      </c>
      <c r="AS5">
        <v>0.6764</v>
      </c>
      <c r="AT5">
        <v>13.1</v>
      </c>
      <c r="AU5">
        <v>0.65</v>
      </c>
      <c r="AV5">
        <v>0.25</v>
      </c>
      <c r="AW5">
        <v>0.05</v>
      </c>
      <c r="AX5">
        <v>0.3</v>
      </c>
      <c r="AY5">
        <v>0.05</v>
      </c>
      <c r="AZ5">
        <v>4.6444444444444439</v>
      </c>
      <c r="BA5">
        <v>3.0555555555555549</v>
      </c>
      <c r="BB5">
        <v>5.5555555555555552E-2</v>
      </c>
      <c r="BC5">
        <v>1</v>
      </c>
      <c r="BD5">
        <v>1.944444444444444</v>
      </c>
      <c r="BE5">
        <v>4.2222222222222223</v>
      </c>
      <c r="BF5">
        <v>21.444444444444439</v>
      </c>
      <c r="BG5">
        <v>7.833333333333333</v>
      </c>
      <c r="BH5">
        <v>5.1388888888888893</v>
      </c>
      <c r="BI5">
        <v>2.0555555555555549</v>
      </c>
      <c r="BJ5">
        <v>0.1111111111111111</v>
      </c>
      <c r="BK5">
        <v>0.44444444444444442</v>
      </c>
      <c r="BL5">
        <v>1.7222222222222221</v>
      </c>
      <c r="BM5">
        <v>5.1111111111111107</v>
      </c>
      <c r="BN5">
        <v>21.722222222222221</v>
      </c>
      <c r="BO5">
        <v>6.7222222222222223</v>
      </c>
    </row>
    <row r="6" spans="1:67" x14ac:dyDescent="0.3">
      <c r="A6" t="s">
        <v>169</v>
      </c>
      <c r="B6" t="s">
        <v>153</v>
      </c>
      <c r="C6" t="s">
        <v>10</v>
      </c>
      <c r="D6" t="s">
        <v>220</v>
      </c>
      <c r="E6" t="s">
        <v>221</v>
      </c>
      <c r="F6">
        <v>36.65</v>
      </c>
      <c r="G6">
        <v>33.1</v>
      </c>
      <c r="H6">
        <v>4.8499999999999996</v>
      </c>
      <c r="I6">
        <v>7.8</v>
      </c>
      <c r="J6">
        <v>3.9</v>
      </c>
      <c r="K6">
        <v>1.95</v>
      </c>
      <c r="L6">
        <v>0.15</v>
      </c>
      <c r="M6">
        <v>1.8</v>
      </c>
      <c r="N6">
        <v>4.6500000000000004</v>
      </c>
      <c r="O6">
        <v>1.5</v>
      </c>
      <c r="P6">
        <v>0.25</v>
      </c>
      <c r="Q6">
        <v>2.75</v>
      </c>
      <c r="R6">
        <v>9.0500000000000007</v>
      </c>
      <c r="S6">
        <v>0.22855</v>
      </c>
      <c r="T6">
        <v>0.2949</v>
      </c>
      <c r="U6">
        <v>0.45315000000000011</v>
      </c>
      <c r="V6">
        <v>0.74785000000000001</v>
      </c>
      <c r="W6">
        <v>15.45</v>
      </c>
      <c r="X6">
        <v>0.3</v>
      </c>
      <c r="Y6">
        <v>0.5</v>
      </c>
      <c r="Z6">
        <v>0.05</v>
      </c>
      <c r="AA6">
        <v>0.25</v>
      </c>
      <c r="AB6">
        <v>0.1</v>
      </c>
      <c r="AC6">
        <v>37.9</v>
      </c>
      <c r="AD6">
        <v>34.1</v>
      </c>
      <c r="AE6">
        <v>4.45</v>
      </c>
      <c r="AF6">
        <v>8.4499999999999993</v>
      </c>
      <c r="AG6">
        <v>5.2</v>
      </c>
      <c r="AH6">
        <v>1.95</v>
      </c>
      <c r="AI6">
        <v>0</v>
      </c>
      <c r="AJ6">
        <v>1.3</v>
      </c>
      <c r="AK6">
        <v>4.2</v>
      </c>
      <c r="AL6">
        <v>1.05</v>
      </c>
      <c r="AM6">
        <v>0.3</v>
      </c>
      <c r="AN6">
        <v>2.85</v>
      </c>
      <c r="AO6">
        <v>9.4</v>
      </c>
      <c r="AP6">
        <v>0.23915</v>
      </c>
      <c r="AQ6">
        <v>0.31209999999999999</v>
      </c>
      <c r="AR6">
        <v>0.40655000000000002</v>
      </c>
      <c r="AS6">
        <v>0.71870000000000001</v>
      </c>
      <c r="AT6">
        <v>14.3</v>
      </c>
      <c r="AU6">
        <v>0.45</v>
      </c>
      <c r="AV6">
        <v>0.7</v>
      </c>
      <c r="AW6">
        <v>0.1</v>
      </c>
      <c r="AX6">
        <v>0.15</v>
      </c>
      <c r="AY6">
        <v>0.05</v>
      </c>
      <c r="AZ6">
        <v>5.04</v>
      </c>
      <c r="BA6">
        <v>4.2</v>
      </c>
      <c r="BB6">
        <v>0.4</v>
      </c>
      <c r="BC6">
        <v>0.6</v>
      </c>
      <c r="BD6">
        <v>0.8</v>
      </c>
      <c r="BE6">
        <v>3.4</v>
      </c>
      <c r="BF6">
        <v>24.2</v>
      </c>
      <c r="BG6">
        <v>9.1999999999999993</v>
      </c>
      <c r="BH6">
        <v>5.05</v>
      </c>
      <c r="BI6">
        <v>3.166666666666667</v>
      </c>
      <c r="BJ6">
        <v>0.25</v>
      </c>
      <c r="BK6">
        <v>1.583333333333333</v>
      </c>
      <c r="BL6">
        <v>2.333333333333333</v>
      </c>
      <c r="BM6">
        <v>4.583333333333333</v>
      </c>
      <c r="BN6">
        <v>22.333333333333329</v>
      </c>
      <c r="BO6">
        <v>7.416666666666667</v>
      </c>
    </row>
    <row r="7" spans="1:67" x14ac:dyDescent="0.3">
      <c r="A7" t="s">
        <v>153</v>
      </c>
      <c r="B7" t="s">
        <v>169</v>
      </c>
      <c r="C7" t="s">
        <v>11</v>
      </c>
      <c r="D7" t="s">
        <v>221</v>
      </c>
      <c r="E7" t="s">
        <v>220</v>
      </c>
      <c r="F7">
        <v>38.799999999999997</v>
      </c>
      <c r="G7">
        <v>34.35</v>
      </c>
      <c r="H7">
        <v>4.4000000000000004</v>
      </c>
      <c r="I7">
        <v>9.3000000000000007</v>
      </c>
      <c r="J7">
        <v>6.45</v>
      </c>
      <c r="K7">
        <v>1.45</v>
      </c>
      <c r="L7">
        <v>0.1</v>
      </c>
      <c r="M7">
        <v>1.3</v>
      </c>
      <c r="N7">
        <v>4.3</v>
      </c>
      <c r="O7">
        <v>1.4</v>
      </c>
      <c r="P7">
        <v>0.2</v>
      </c>
      <c r="Q7">
        <v>3.25</v>
      </c>
      <c r="R7">
        <v>9.75</v>
      </c>
      <c r="S7">
        <v>0.26919999999999999</v>
      </c>
      <c r="T7">
        <v>0.33624999999999999</v>
      </c>
      <c r="U7">
        <v>0.42864999999999998</v>
      </c>
      <c r="V7">
        <v>0.76495000000000002</v>
      </c>
      <c r="W7">
        <v>14.85</v>
      </c>
      <c r="X7">
        <v>0.65</v>
      </c>
      <c r="Y7">
        <v>0.4</v>
      </c>
      <c r="Z7">
        <v>0.4</v>
      </c>
      <c r="AA7">
        <v>0.35</v>
      </c>
      <c r="AB7">
        <v>0.05</v>
      </c>
      <c r="AC7">
        <v>36.6</v>
      </c>
      <c r="AD7">
        <v>32.1</v>
      </c>
      <c r="AE7">
        <v>4.25</v>
      </c>
      <c r="AF7">
        <v>7.75</v>
      </c>
      <c r="AG7">
        <v>4.95</v>
      </c>
      <c r="AH7">
        <v>1.1000000000000001</v>
      </c>
      <c r="AI7">
        <v>0.25</v>
      </c>
      <c r="AJ7">
        <v>1.45</v>
      </c>
      <c r="AK7">
        <v>4.1500000000000004</v>
      </c>
      <c r="AL7">
        <v>0.55000000000000004</v>
      </c>
      <c r="AM7">
        <v>0.35</v>
      </c>
      <c r="AN7">
        <v>3.6</v>
      </c>
      <c r="AO7">
        <v>9</v>
      </c>
      <c r="AP7">
        <v>0.23835000000000001</v>
      </c>
      <c r="AQ7">
        <v>0.31824999999999998</v>
      </c>
      <c r="AR7">
        <v>0.42170000000000002</v>
      </c>
      <c r="AS7">
        <v>0.7399</v>
      </c>
      <c r="AT7">
        <v>13.7</v>
      </c>
      <c r="AU7">
        <v>0.75</v>
      </c>
      <c r="AV7">
        <v>0.4</v>
      </c>
      <c r="AW7">
        <v>0.05</v>
      </c>
      <c r="AX7">
        <v>0.4</v>
      </c>
      <c r="AY7">
        <v>0.15</v>
      </c>
      <c r="AZ7">
        <v>5.05</v>
      </c>
      <c r="BA7">
        <v>3.166666666666667</v>
      </c>
      <c r="BB7">
        <v>0.25</v>
      </c>
      <c r="BC7">
        <v>1.583333333333333</v>
      </c>
      <c r="BD7">
        <v>2.333333333333333</v>
      </c>
      <c r="BE7">
        <v>4.583333333333333</v>
      </c>
      <c r="BF7">
        <v>22.333333333333329</v>
      </c>
      <c r="BG7">
        <v>7.416666666666667</v>
      </c>
      <c r="BH7">
        <v>5.04</v>
      </c>
      <c r="BI7">
        <v>4.2</v>
      </c>
      <c r="BJ7">
        <v>0.4</v>
      </c>
      <c r="BK7">
        <v>0.6</v>
      </c>
      <c r="BL7">
        <v>0.8</v>
      </c>
      <c r="BM7">
        <v>3.4</v>
      </c>
      <c r="BN7">
        <v>24.2</v>
      </c>
      <c r="BO7">
        <v>9.1999999999999993</v>
      </c>
    </row>
    <row r="8" spans="1:67" x14ac:dyDescent="0.3">
      <c r="A8" t="s">
        <v>201</v>
      </c>
      <c r="B8" t="s">
        <v>200</v>
      </c>
      <c r="C8" t="s">
        <v>10</v>
      </c>
      <c r="D8" t="s">
        <v>222</v>
      </c>
      <c r="E8" t="s">
        <v>223</v>
      </c>
      <c r="F8">
        <v>36.6</v>
      </c>
      <c r="G8">
        <v>33.1</v>
      </c>
      <c r="H8">
        <v>4.1500000000000004</v>
      </c>
      <c r="I8">
        <v>8</v>
      </c>
      <c r="J8">
        <v>4.55</v>
      </c>
      <c r="K8">
        <v>1.7</v>
      </c>
      <c r="L8">
        <v>0.6</v>
      </c>
      <c r="M8">
        <v>1.1499999999999999</v>
      </c>
      <c r="N8">
        <v>3.9</v>
      </c>
      <c r="O8">
        <v>0.4</v>
      </c>
      <c r="P8">
        <v>0.15</v>
      </c>
      <c r="Q8">
        <v>2.95</v>
      </c>
      <c r="R8">
        <v>9.4499999999999993</v>
      </c>
      <c r="S8">
        <v>0.23760000000000001</v>
      </c>
      <c r="T8">
        <v>0.3019</v>
      </c>
      <c r="U8">
        <v>0.42625000000000002</v>
      </c>
      <c r="V8">
        <v>0.72835000000000005</v>
      </c>
      <c r="W8">
        <v>14.35</v>
      </c>
      <c r="X8">
        <v>0.65</v>
      </c>
      <c r="Y8">
        <v>0.35</v>
      </c>
      <c r="Z8">
        <v>0</v>
      </c>
      <c r="AA8">
        <v>0.2</v>
      </c>
      <c r="AB8">
        <v>0.05</v>
      </c>
      <c r="AC8">
        <v>35.25</v>
      </c>
      <c r="AD8">
        <v>31.55</v>
      </c>
      <c r="AE8">
        <v>3.2</v>
      </c>
      <c r="AF8">
        <v>6.8</v>
      </c>
      <c r="AG8">
        <v>4.45</v>
      </c>
      <c r="AH8">
        <v>1.1499999999999999</v>
      </c>
      <c r="AI8">
        <v>0.05</v>
      </c>
      <c r="AJ8">
        <v>1.1499999999999999</v>
      </c>
      <c r="AK8">
        <v>3</v>
      </c>
      <c r="AL8">
        <v>0.45</v>
      </c>
      <c r="AM8">
        <v>0.4</v>
      </c>
      <c r="AN8">
        <v>2.9</v>
      </c>
      <c r="AO8">
        <v>9.5500000000000007</v>
      </c>
      <c r="AP8">
        <v>0.21015</v>
      </c>
      <c r="AQ8">
        <v>0.28720000000000001</v>
      </c>
      <c r="AR8">
        <v>0.35720000000000002</v>
      </c>
      <c r="AS8">
        <v>0.64444999999999997</v>
      </c>
      <c r="AT8">
        <v>11.5</v>
      </c>
      <c r="AU8">
        <v>0.85</v>
      </c>
      <c r="AV8">
        <v>0.7</v>
      </c>
      <c r="AW8">
        <v>0</v>
      </c>
      <c r="AX8">
        <v>0.1</v>
      </c>
      <c r="AY8">
        <v>0.05</v>
      </c>
      <c r="AZ8">
        <v>6.2347826086956522</v>
      </c>
      <c r="BA8">
        <v>2.4347826086956519</v>
      </c>
      <c r="BB8">
        <v>0.13043478260869559</v>
      </c>
      <c r="BC8">
        <v>0.30434782608695649</v>
      </c>
      <c r="BD8">
        <v>1.5652173913043479</v>
      </c>
      <c r="BE8">
        <v>5.2608695652173916</v>
      </c>
      <c r="BF8">
        <v>25.95652173913043</v>
      </c>
      <c r="BG8">
        <v>8.2173913043478262</v>
      </c>
      <c r="BH8">
        <v>5.4045454545454552</v>
      </c>
      <c r="BI8">
        <v>3.5909090909090908</v>
      </c>
      <c r="BJ8">
        <v>0.22727272727272729</v>
      </c>
      <c r="BK8">
        <v>0.72727272727272729</v>
      </c>
      <c r="BL8">
        <v>1.7727272727272729</v>
      </c>
      <c r="BM8">
        <v>4.0454545454545459</v>
      </c>
      <c r="BN8">
        <v>24.09090909090909</v>
      </c>
      <c r="BO8">
        <v>8.5909090909090917</v>
      </c>
    </row>
    <row r="9" spans="1:67" x14ac:dyDescent="0.3">
      <c r="A9" t="s">
        <v>200</v>
      </c>
      <c r="B9" t="s">
        <v>201</v>
      </c>
      <c r="C9" t="s">
        <v>11</v>
      </c>
      <c r="D9" t="s">
        <v>223</v>
      </c>
      <c r="E9" t="s">
        <v>222</v>
      </c>
      <c r="F9">
        <v>37.15</v>
      </c>
      <c r="G9">
        <v>33.450000000000003</v>
      </c>
      <c r="H9">
        <v>4.45</v>
      </c>
      <c r="I9">
        <v>8.6</v>
      </c>
      <c r="J9">
        <v>5.9</v>
      </c>
      <c r="K9">
        <v>1.8</v>
      </c>
      <c r="L9">
        <v>0.25</v>
      </c>
      <c r="M9">
        <v>0.65</v>
      </c>
      <c r="N9">
        <v>4.25</v>
      </c>
      <c r="O9">
        <v>1.75</v>
      </c>
      <c r="P9">
        <v>0.45</v>
      </c>
      <c r="Q9">
        <v>2.9</v>
      </c>
      <c r="R9">
        <v>7.4</v>
      </c>
      <c r="S9">
        <v>0.2487</v>
      </c>
      <c r="T9">
        <v>0.31264999999999998</v>
      </c>
      <c r="U9">
        <v>0.37259999999999999</v>
      </c>
      <c r="V9">
        <v>0.68530000000000002</v>
      </c>
      <c r="W9">
        <v>12.85</v>
      </c>
      <c r="X9">
        <v>0.8</v>
      </c>
      <c r="Y9">
        <v>0.5</v>
      </c>
      <c r="Z9">
        <v>0.2</v>
      </c>
      <c r="AA9">
        <v>0.1</v>
      </c>
      <c r="AB9">
        <v>0.15</v>
      </c>
      <c r="AC9">
        <v>38.549999999999997</v>
      </c>
      <c r="AD9">
        <v>34.799999999999997</v>
      </c>
      <c r="AE9">
        <v>6</v>
      </c>
      <c r="AF9">
        <v>9.8000000000000007</v>
      </c>
      <c r="AG9">
        <v>6.2</v>
      </c>
      <c r="AH9">
        <v>2.1</v>
      </c>
      <c r="AI9">
        <v>0.25</v>
      </c>
      <c r="AJ9">
        <v>1.25</v>
      </c>
      <c r="AK9">
        <v>5.8</v>
      </c>
      <c r="AL9">
        <v>0.85</v>
      </c>
      <c r="AM9">
        <v>0.05</v>
      </c>
      <c r="AN9">
        <v>3.4</v>
      </c>
      <c r="AO9">
        <v>7.65</v>
      </c>
      <c r="AP9">
        <v>0.27324999999999999</v>
      </c>
      <c r="AQ9">
        <v>0.3392</v>
      </c>
      <c r="AR9">
        <v>0.45079999999999998</v>
      </c>
      <c r="AS9">
        <v>0.79010000000000002</v>
      </c>
      <c r="AT9">
        <v>16.149999999999999</v>
      </c>
      <c r="AU9">
        <v>0.75</v>
      </c>
      <c r="AV9">
        <v>0.15</v>
      </c>
      <c r="AW9">
        <v>0.05</v>
      </c>
      <c r="AX9">
        <v>0.15</v>
      </c>
      <c r="AY9">
        <v>0</v>
      </c>
      <c r="AZ9">
        <v>5.4045454545454552</v>
      </c>
      <c r="BA9">
        <v>3.5909090909090908</v>
      </c>
      <c r="BB9">
        <v>0.22727272727272729</v>
      </c>
      <c r="BC9">
        <v>0.72727272727272729</v>
      </c>
      <c r="BD9">
        <v>1.7727272727272729</v>
      </c>
      <c r="BE9">
        <v>4.0454545454545459</v>
      </c>
      <c r="BF9">
        <v>24.09090909090909</v>
      </c>
      <c r="BG9">
        <v>8.5909090909090917</v>
      </c>
      <c r="BH9">
        <v>6.2347826086956522</v>
      </c>
      <c r="BI9">
        <v>2.4347826086956519</v>
      </c>
      <c r="BJ9">
        <v>0.13043478260869559</v>
      </c>
      <c r="BK9">
        <v>0.30434782608695649</v>
      </c>
      <c r="BL9">
        <v>1.5652173913043479</v>
      </c>
      <c r="BM9">
        <v>5.2608695652173916</v>
      </c>
      <c r="BN9">
        <v>25.95652173913043</v>
      </c>
      <c r="BO9">
        <v>8.2173913043478262</v>
      </c>
    </row>
    <row r="10" spans="1:67" x14ac:dyDescent="0.3">
      <c r="A10" t="s">
        <v>173</v>
      </c>
      <c r="B10" t="s">
        <v>195</v>
      </c>
      <c r="C10" t="s">
        <v>10</v>
      </c>
      <c r="D10" t="s">
        <v>224</v>
      </c>
      <c r="E10" t="s">
        <v>146</v>
      </c>
      <c r="F10">
        <v>35.85</v>
      </c>
      <c r="G10">
        <v>33.15</v>
      </c>
      <c r="H10">
        <v>3.65</v>
      </c>
      <c r="I10">
        <v>8</v>
      </c>
      <c r="J10">
        <v>5.4</v>
      </c>
      <c r="K10">
        <v>1.5</v>
      </c>
      <c r="L10">
        <v>0.15</v>
      </c>
      <c r="M10">
        <v>0.95</v>
      </c>
      <c r="N10">
        <v>3.4</v>
      </c>
      <c r="O10">
        <v>0.4</v>
      </c>
      <c r="P10">
        <v>0.15</v>
      </c>
      <c r="Q10">
        <v>1.85</v>
      </c>
      <c r="R10">
        <v>7.85</v>
      </c>
      <c r="S10">
        <v>0.23730000000000001</v>
      </c>
      <c r="T10">
        <v>0.28565000000000002</v>
      </c>
      <c r="U10">
        <v>0.37655000000000011</v>
      </c>
      <c r="V10">
        <v>0.66205000000000003</v>
      </c>
      <c r="W10">
        <v>12.65</v>
      </c>
      <c r="X10">
        <v>0.7</v>
      </c>
      <c r="Y10">
        <v>0.5</v>
      </c>
      <c r="Z10">
        <v>0.1</v>
      </c>
      <c r="AA10">
        <v>0.25</v>
      </c>
      <c r="AB10">
        <v>0.1</v>
      </c>
      <c r="AC10">
        <v>37</v>
      </c>
      <c r="AD10">
        <v>33.049999999999997</v>
      </c>
      <c r="AE10">
        <v>3.5</v>
      </c>
      <c r="AF10">
        <v>7.4</v>
      </c>
      <c r="AG10">
        <v>4.75</v>
      </c>
      <c r="AH10">
        <v>1.2</v>
      </c>
      <c r="AI10">
        <v>0.1</v>
      </c>
      <c r="AJ10">
        <v>1.35</v>
      </c>
      <c r="AK10">
        <v>3.35</v>
      </c>
      <c r="AL10">
        <v>0.95</v>
      </c>
      <c r="AM10">
        <v>0.3</v>
      </c>
      <c r="AN10">
        <v>3.5</v>
      </c>
      <c r="AO10">
        <v>11.05</v>
      </c>
      <c r="AP10">
        <v>0.21920000000000001</v>
      </c>
      <c r="AQ10">
        <v>0.3009</v>
      </c>
      <c r="AR10">
        <v>0.38024999999999998</v>
      </c>
      <c r="AS10">
        <v>0.68110000000000004</v>
      </c>
      <c r="AT10">
        <v>12.85</v>
      </c>
      <c r="AU10">
        <v>0.8</v>
      </c>
      <c r="AV10">
        <v>0.35</v>
      </c>
      <c r="AW10">
        <v>0</v>
      </c>
      <c r="AX10">
        <v>0.05</v>
      </c>
      <c r="AY10">
        <v>0</v>
      </c>
      <c r="AZ10">
        <v>5.2190476190476192</v>
      </c>
      <c r="BA10">
        <v>2.4761904761904758</v>
      </c>
      <c r="BB10">
        <v>9.5238095238095233E-2</v>
      </c>
      <c r="BC10">
        <v>0.66666666666666663</v>
      </c>
      <c r="BD10">
        <v>2.0952380952380949</v>
      </c>
      <c r="BE10">
        <v>5.666666666666667</v>
      </c>
      <c r="BF10">
        <v>22.761904761904759</v>
      </c>
      <c r="BG10">
        <v>7.8095238095238093</v>
      </c>
      <c r="BH10">
        <v>4.9285714285714288</v>
      </c>
      <c r="BI10">
        <v>2.3809523809523809</v>
      </c>
      <c r="BJ10">
        <v>0.2857142857142857</v>
      </c>
      <c r="BK10">
        <v>0.66666666666666663</v>
      </c>
      <c r="BL10">
        <v>1.428571428571429</v>
      </c>
      <c r="BM10">
        <v>5.0476190476190466</v>
      </c>
      <c r="BN10">
        <v>22.047619047619051</v>
      </c>
      <c r="BO10">
        <v>7</v>
      </c>
    </row>
    <row r="11" spans="1:67" x14ac:dyDescent="0.3">
      <c r="A11" t="s">
        <v>195</v>
      </c>
      <c r="B11" t="s">
        <v>173</v>
      </c>
      <c r="C11" t="s">
        <v>11</v>
      </c>
      <c r="D11" t="s">
        <v>146</v>
      </c>
      <c r="E11" t="s">
        <v>224</v>
      </c>
      <c r="F11">
        <v>36.6</v>
      </c>
      <c r="G11">
        <v>32.9</v>
      </c>
      <c r="H11">
        <v>3.6</v>
      </c>
      <c r="I11">
        <v>7.15</v>
      </c>
      <c r="J11">
        <v>4.9000000000000004</v>
      </c>
      <c r="K11">
        <v>0.9</v>
      </c>
      <c r="L11">
        <v>0.1</v>
      </c>
      <c r="M11">
        <v>1.25</v>
      </c>
      <c r="N11">
        <v>3.5</v>
      </c>
      <c r="O11">
        <v>0.45</v>
      </c>
      <c r="P11">
        <v>0.2</v>
      </c>
      <c r="Q11">
        <v>3.2</v>
      </c>
      <c r="R11">
        <v>7.5</v>
      </c>
      <c r="S11">
        <v>0.21185000000000001</v>
      </c>
      <c r="T11">
        <v>0.28625</v>
      </c>
      <c r="U11">
        <v>0.35654999999999998</v>
      </c>
      <c r="V11">
        <v>0.64270000000000005</v>
      </c>
      <c r="W11">
        <v>12</v>
      </c>
      <c r="X11">
        <v>0.45</v>
      </c>
      <c r="Y11">
        <v>0.3</v>
      </c>
      <c r="Z11">
        <v>0.1</v>
      </c>
      <c r="AA11">
        <v>0.1</v>
      </c>
      <c r="AB11">
        <v>0.2</v>
      </c>
      <c r="AC11">
        <v>38.200000000000003</v>
      </c>
      <c r="AD11">
        <v>34.450000000000003</v>
      </c>
      <c r="AE11">
        <v>5.3</v>
      </c>
      <c r="AF11">
        <v>9.1999999999999993</v>
      </c>
      <c r="AG11">
        <v>5.75</v>
      </c>
      <c r="AH11">
        <v>1.75</v>
      </c>
      <c r="AI11">
        <v>0.05</v>
      </c>
      <c r="AJ11">
        <v>1.65</v>
      </c>
      <c r="AK11">
        <v>5.2</v>
      </c>
      <c r="AL11">
        <v>1</v>
      </c>
      <c r="AM11">
        <v>0.15</v>
      </c>
      <c r="AN11">
        <v>2.75</v>
      </c>
      <c r="AO11">
        <v>8.4</v>
      </c>
      <c r="AP11">
        <v>0.26274999999999998</v>
      </c>
      <c r="AQ11">
        <v>0.31780000000000003</v>
      </c>
      <c r="AR11">
        <v>0.4582</v>
      </c>
      <c r="AS11">
        <v>0.77584999999999993</v>
      </c>
      <c r="AT11">
        <v>16</v>
      </c>
      <c r="AU11">
        <v>0.3</v>
      </c>
      <c r="AV11">
        <v>0.5</v>
      </c>
      <c r="AW11">
        <v>0.15</v>
      </c>
      <c r="AX11">
        <v>0.35</v>
      </c>
      <c r="AY11">
        <v>0.2</v>
      </c>
      <c r="AZ11">
        <v>4.9285714285714288</v>
      </c>
      <c r="BA11">
        <v>2.3809523809523809</v>
      </c>
      <c r="BB11">
        <v>0.2857142857142857</v>
      </c>
      <c r="BC11">
        <v>0.66666666666666663</v>
      </c>
      <c r="BD11">
        <v>1.428571428571429</v>
      </c>
      <c r="BE11">
        <v>5.0476190476190466</v>
      </c>
      <c r="BF11">
        <v>22.047619047619051</v>
      </c>
      <c r="BG11">
        <v>7</v>
      </c>
      <c r="BH11">
        <v>5.2190476190476192</v>
      </c>
      <c r="BI11">
        <v>2.4761904761904758</v>
      </c>
      <c r="BJ11">
        <v>9.5238095238095233E-2</v>
      </c>
      <c r="BK11">
        <v>0.66666666666666663</v>
      </c>
      <c r="BL11">
        <v>2.0952380952380949</v>
      </c>
      <c r="BM11">
        <v>5.666666666666667</v>
      </c>
      <c r="BN11">
        <v>22.761904761904759</v>
      </c>
      <c r="BO11">
        <v>7.8095238095238093</v>
      </c>
    </row>
    <row r="12" spans="1:67" x14ac:dyDescent="0.3">
      <c r="A12" t="s">
        <v>36</v>
      </c>
      <c r="B12" t="s">
        <v>139</v>
      </c>
      <c r="C12" t="s">
        <v>10</v>
      </c>
      <c r="D12" t="s">
        <v>225</v>
      </c>
      <c r="E12" t="s">
        <v>138</v>
      </c>
      <c r="F12">
        <v>39.6</v>
      </c>
      <c r="G12">
        <v>34.799999999999997</v>
      </c>
      <c r="H12">
        <v>4.8499999999999996</v>
      </c>
      <c r="I12">
        <v>8.6</v>
      </c>
      <c r="J12">
        <v>5.15</v>
      </c>
      <c r="K12">
        <v>2</v>
      </c>
      <c r="L12">
        <v>0.15</v>
      </c>
      <c r="M12">
        <v>1.3</v>
      </c>
      <c r="N12">
        <v>4.55</v>
      </c>
      <c r="O12">
        <v>0.45</v>
      </c>
      <c r="P12">
        <v>0.1</v>
      </c>
      <c r="Q12">
        <v>3.95</v>
      </c>
      <c r="R12">
        <v>8.5</v>
      </c>
      <c r="S12">
        <v>0.24199999999999999</v>
      </c>
      <c r="T12">
        <v>0.32534999999999997</v>
      </c>
      <c r="U12">
        <v>0.41665000000000002</v>
      </c>
      <c r="V12">
        <v>0.74209999999999998</v>
      </c>
      <c r="W12">
        <v>14.8</v>
      </c>
      <c r="X12">
        <v>0.55000000000000004</v>
      </c>
      <c r="Y12">
        <v>0.65</v>
      </c>
      <c r="Z12">
        <v>0.05</v>
      </c>
      <c r="AA12">
        <v>0.15</v>
      </c>
      <c r="AB12">
        <v>0.15</v>
      </c>
      <c r="AC12">
        <v>36.85</v>
      </c>
      <c r="AD12">
        <v>32.950000000000003</v>
      </c>
      <c r="AE12">
        <v>4.45</v>
      </c>
      <c r="AF12">
        <v>7.2</v>
      </c>
      <c r="AG12">
        <v>4.3</v>
      </c>
      <c r="AH12">
        <v>1.7</v>
      </c>
      <c r="AI12">
        <v>0.3</v>
      </c>
      <c r="AJ12">
        <v>0.9</v>
      </c>
      <c r="AK12">
        <v>4.3499999999999996</v>
      </c>
      <c r="AL12">
        <v>0.65</v>
      </c>
      <c r="AM12">
        <v>0.05</v>
      </c>
      <c r="AN12">
        <v>2.9</v>
      </c>
      <c r="AO12">
        <v>9.5</v>
      </c>
      <c r="AP12">
        <v>0.2114</v>
      </c>
      <c r="AQ12">
        <v>0.27544999999999997</v>
      </c>
      <c r="AR12">
        <v>0.36209999999999998</v>
      </c>
      <c r="AS12">
        <v>0.63749999999999996</v>
      </c>
      <c r="AT12">
        <v>12.2</v>
      </c>
      <c r="AU12">
        <v>0.55000000000000004</v>
      </c>
      <c r="AV12">
        <v>0.4</v>
      </c>
      <c r="AW12">
        <v>0.15</v>
      </c>
      <c r="AX12">
        <v>0.4</v>
      </c>
      <c r="AY12">
        <v>0.1</v>
      </c>
      <c r="AZ12">
        <v>5</v>
      </c>
      <c r="BA12">
        <v>4.666666666666667</v>
      </c>
      <c r="BB12">
        <v>0</v>
      </c>
      <c r="BC12">
        <v>1.666666666666667</v>
      </c>
      <c r="BD12">
        <v>0.66666666666666663</v>
      </c>
      <c r="BE12">
        <v>4.666666666666667</v>
      </c>
      <c r="BF12">
        <v>22</v>
      </c>
      <c r="BG12">
        <v>7.333333333333333</v>
      </c>
      <c r="BH12">
        <v>4.5933333333333337</v>
      </c>
      <c r="BI12">
        <v>4</v>
      </c>
      <c r="BJ12">
        <v>6.6666666666666666E-2</v>
      </c>
      <c r="BK12">
        <v>1.0666666666666671</v>
      </c>
      <c r="BL12">
        <v>1.466666666666667</v>
      </c>
      <c r="BM12">
        <v>3.6</v>
      </c>
      <c r="BN12">
        <v>21</v>
      </c>
      <c r="BO12">
        <v>7.5333333333333332</v>
      </c>
    </row>
    <row r="13" spans="1:67" x14ac:dyDescent="0.3">
      <c r="A13" t="s">
        <v>139</v>
      </c>
      <c r="B13" t="s">
        <v>36</v>
      </c>
      <c r="C13" t="s">
        <v>11</v>
      </c>
      <c r="D13" t="s">
        <v>138</v>
      </c>
      <c r="E13" t="s">
        <v>225</v>
      </c>
      <c r="F13">
        <v>36.950000000000003</v>
      </c>
      <c r="G13">
        <v>33.75</v>
      </c>
      <c r="H13">
        <v>4.1500000000000004</v>
      </c>
      <c r="I13">
        <v>8.25</v>
      </c>
      <c r="J13">
        <v>5.0999999999999996</v>
      </c>
      <c r="K13">
        <v>1.8</v>
      </c>
      <c r="L13">
        <v>0.15</v>
      </c>
      <c r="M13">
        <v>1.2</v>
      </c>
      <c r="N13">
        <v>3.95</v>
      </c>
      <c r="O13">
        <v>0.8</v>
      </c>
      <c r="P13">
        <v>0.1</v>
      </c>
      <c r="Q13">
        <v>2.6</v>
      </c>
      <c r="R13">
        <v>7.6</v>
      </c>
      <c r="S13">
        <v>0.23845</v>
      </c>
      <c r="T13">
        <v>0.29380000000000001</v>
      </c>
      <c r="U13">
        <v>0.40255000000000002</v>
      </c>
      <c r="V13">
        <v>0.69635000000000002</v>
      </c>
      <c r="W13">
        <v>13.95</v>
      </c>
      <c r="X13">
        <v>0.5</v>
      </c>
      <c r="Y13">
        <v>0.15</v>
      </c>
      <c r="Z13">
        <v>0.2</v>
      </c>
      <c r="AA13">
        <v>0.25</v>
      </c>
      <c r="AB13">
        <v>0.1</v>
      </c>
      <c r="AC13">
        <v>36.799999999999997</v>
      </c>
      <c r="AD13">
        <v>33.25</v>
      </c>
      <c r="AE13">
        <v>3.9</v>
      </c>
      <c r="AF13">
        <v>8</v>
      </c>
      <c r="AG13">
        <v>5.5</v>
      </c>
      <c r="AH13">
        <v>1.45</v>
      </c>
      <c r="AI13">
        <v>0.05</v>
      </c>
      <c r="AJ13">
        <v>1</v>
      </c>
      <c r="AK13">
        <v>3.75</v>
      </c>
      <c r="AL13">
        <v>0.6</v>
      </c>
      <c r="AM13">
        <v>0.25</v>
      </c>
      <c r="AN13">
        <v>2.8</v>
      </c>
      <c r="AO13">
        <v>7.55</v>
      </c>
      <c r="AP13">
        <v>0.23699999999999999</v>
      </c>
      <c r="AQ13">
        <v>0.30325000000000002</v>
      </c>
      <c r="AR13">
        <v>0.37235000000000001</v>
      </c>
      <c r="AS13">
        <v>0.67575000000000007</v>
      </c>
      <c r="AT13">
        <v>12.55</v>
      </c>
      <c r="AU13">
        <v>0.45</v>
      </c>
      <c r="AV13">
        <v>0.4</v>
      </c>
      <c r="AW13">
        <v>0.2</v>
      </c>
      <c r="AX13">
        <v>0.15</v>
      </c>
      <c r="AY13">
        <v>0</v>
      </c>
      <c r="AZ13">
        <v>4.5933333333333337</v>
      </c>
      <c r="BA13">
        <v>4</v>
      </c>
      <c r="BB13">
        <v>6.6666666666666666E-2</v>
      </c>
      <c r="BC13">
        <v>1.0666666666666671</v>
      </c>
      <c r="BD13">
        <v>1.466666666666667</v>
      </c>
      <c r="BE13">
        <v>3.6</v>
      </c>
      <c r="BF13">
        <v>21</v>
      </c>
      <c r="BG13">
        <v>7.5333333333333332</v>
      </c>
      <c r="BH13">
        <v>5</v>
      </c>
      <c r="BI13">
        <v>4.666666666666667</v>
      </c>
      <c r="BJ13">
        <v>0</v>
      </c>
      <c r="BK13">
        <v>1.666666666666667</v>
      </c>
      <c r="BL13">
        <v>0.66666666666666663</v>
      </c>
      <c r="BM13">
        <v>4.666666666666667</v>
      </c>
      <c r="BN13">
        <v>22</v>
      </c>
      <c r="BO13">
        <v>7.333333333333333</v>
      </c>
    </row>
    <row r="14" spans="1:67" x14ac:dyDescent="0.3">
      <c r="A14" t="s">
        <v>164</v>
      </c>
      <c r="B14" t="s">
        <v>149</v>
      </c>
      <c r="C14" t="s">
        <v>10</v>
      </c>
      <c r="D14" t="s">
        <v>226</v>
      </c>
      <c r="E14" t="s">
        <v>140</v>
      </c>
      <c r="F14">
        <v>40.4</v>
      </c>
      <c r="G14">
        <v>36.85</v>
      </c>
      <c r="H14">
        <v>5.9</v>
      </c>
      <c r="I14">
        <v>11</v>
      </c>
      <c r="J14">
        <v>6</v>
      </c>
      <c r="K14">
        <v>3.05</v>
      </c>
      <c r="L14">
        <v>0.2</v>
      </c>
      <c r="M14">
        <v>1.75</v>
      </c>
      <c r="N14">
        <v>5.75</v>
      </c>
      <c r="O14">
        <v>1</v>
      </c>
      <c r="P14">
        <v>0.25</v>
      </c>
      <c r="Q14">
        <v>2.85</v>
      </c>
      <c r="R14">
        <v>9.6999999999999993</v>
      </c>
      <c r="S14">
        <v>0.29685</v>
      </c>
      <c r="T14">
        <v>0.35034999999999999</v>
      </c>
      <c r="U14">
        <v>0.52975000000000005</v>
      </c>
      <c r="V14">
        <v>0.88005</v>
      </c>
      <c r="W14">
        <v>19.7</v>
      </c>
      <c r="X14">
        <v>0.8</v>
      </c>
      <c r="Y14">
        <v>0.45</v>
      </c>
      <c r="Z14">
        <v>0</v>
      </c>
      <c r="AA14">
        <v>0.25</v>
      </c>
      <c r="AB14">
        <v>0.05</v>
      </c>
      <c r="AC14">
        <v>40.200000000000003</v>
      </c>
      <c r="AD14">
        <v>35.75</v>
      </c>
      <c r="AE14">
        <v>6.2</v>
      </c>
      <c r="AF14">
        <v>9.75</v>
      </c>
      <c r="AG14">
        <v>5.7</v>
      </c>
      <c r="AH14">
        <v>2.2000000000000002</v>
      </c>
      <c r="AI14">
        <v>0</v>
      </c>
      <c r="AJ14">
        <v>1.85</v>
      </c>
      <c r="AK14">
        <v>6.05</v>
      </c>
      <c r="AL14">
        <v>0.6</v>
      </c>
      <c r="AM14">
        <v>0.05</v>
      </c>
      <c r="AN14">
        <v>3.15</v>
      </c>
      <c r="AO14">
        <v>8.0500000000000007</v>
      </c>
      <c r="AP14">
        <v>0.26315</v>
      </c>
      <c r="AQ14">
        <v>0.3216</v>
      </c>
      <c r="AR14">
        <v>0.47339999999999999</v>
      </c>
      <c r="AS14">
        <v>0.79495000000000005</v>
      </c>
      <c r="AT14">
        <v>17.5</v>
      </c>
      <c r="AU14">
        <v>0.5</v>
      </c>
      <c r="AV14">
        <v>0.45</v>
      </c>
      <c r="AW14">
        <v>0.15</v>
      </c>
      <c r="AX14">
        <v>0.7</v>
      </c>
      <c r="AY14">
        <v>0.4</v>
      </c>
      <c r="AZ14">
        <v>4.0999999999999996</v>
      </c>
      <c r="BA14">
        <v>3</v>
      </c>
      <c r="BB14">
        <v>3</v>
      </c>
      <c r="BC14">
        <v>1</v>
      </c>
      <c r="BD14">
        <v>1</v>
      </c>
      <c r="BE14">
        <v>5</v>
      </c>
      <c r="BF14">
        <v>21</v>
      </c>
      <c r="BG14">
        <v>7</v>
      </c>
      <c r="BH14">
        <v>5.5863636363636369</v>
      </c>
      <c r="BI14">
        <v>1.8181818181818179</v>
      </c>
      <c r="BJ14">
        <v>0.13636363636363641</v>
      </c>
      <c r="BK14">
        <v>0.59090909090909094</v>
      </c>
      <c r="BL14">
        <v>1.636363636363636</v>
      </c>
      <c r="BM14">
        <v>5.2272727272727284</v>
      </c>
      <c r="BN14">
        <v>23.5</v>
      </c>
      <c r="BO14">
        <v>7.0909090909090908</v>
      </c>
    </row>
    <row r="15" spans="1:67" x14ac:dyDescent="0.3">
      <c r="A15" t="s">
        <v>149</v>
      </c>
      <c r="B15" t="s">
        <v>164</v>
      </c>
      <c r="C15" t="s">
        <v>11</v>
      </c>
      <c r="D15" t="s">
        <v>140</v>
      </c>
      <c r="E15" t="s">
        <v>226</v>
      </c>
      <c r="F15">
        <v>38.1</v>
      </c>
      <c r="G15">
        <v>34.65</v>
      </c>
      <c r="H15">
        <v>5.6</v>
      </c>
      <c r="I15">
        <v>9.8000000000000007</v>
      </c>
      <c r="J15">
        <v>6.9</v>
      </c>
      <c r="K15">
        <v>1.4</v>
      </c>
      <c r="L15">
        <v>0.15</v>
      </c>
      <c r="M15">
        <v>1.35</v>
      </c>
      <c r="N15">
        <v>5.5</v>
      </c>
      <c r="O15">
        <v>0.7</v>
      </c>
      <c r="P15">
        <v>0.25</v>
      </c>
      <c r="Q15">
        <v>2.15</v>
      </c>
      <c r="R15">
        <v>5.75</v>
      </c>
      <c r="S15">
        <v>0.27784999999999999</v>
      </c>
      <c r="T15">
        <v>0.32700000000000001</v>
      </c>
      <c r="U15">
        <v>0.43864999999999998</v>
      </c>
      <c r="V15">
        <v>0.76570000000000005</v>
      </c>
      <c r="W15">
        <v>15.55</v>
      </c>
      <c r="X15">
        <v>0.6</v>
      </c>
      <c r="Y15">
        <v>0.55000000000000004</v>
      </c>
      <c r="Z15">
        <v>0.3</v>
      </c>
      <c r="AA15">
        <v>0.45</v>
      </c>
      <c r="AB15">
        <v>0.1</v>
      </c>
      <c r="AC15">
        <v>36.549999999999997</v>
      </c>
      <c r="AD15">
        <v>33.450000000000003</v>
      </c>
      <c r="AE15">
        <v>3.75</v>
      </c>
      <c r="AF15">
        <v>8</v>
      </c>
      <c r="AG15">
        <v>5</v>
      </c>
      <c r="AH15">
        <v>1.85</v>
      </c>
      <c r="AI15">
        <v>0.25</v>
      </c>
      <c r="AJ15">
        <v>0.9</v>
      </c>
      <c r="AK15">
        <v>3.65</v>
      </c>
      <c r="AL15">
        <v>0.5</v>
      </c>
      <c r="AM15">
        <v>0.25</v>
      </c>
      <c r="AN15">
        <v>2.35</v>
      </c>
      <c r="AO15">
        <v>7.2</v>
      </c>
      <c r="AP15">
        <v>0.2334</v>
      </c>
      <c r="AQ15">
        <v>0.28770000000000001</v>
      </c>
      <c r="AR15">
        <v>0.37759999999999999</v>
      </c>
      <c r="AS15">
        <v>0.6654500000000001</v>
      </c>
      <c r="AT15">
        <v>13.05</v>
      </c>
      <c r="AU15">
        <v>0.8</v>
      </c>
      <c r="AV15">
        <v>0.35</v>
      </c>
      <c r="AW15">
        <v>0.15</v>
      </c>
      <c r="AX15">
        <v>0.25</v>
      </c>
      <c r="AY15">
        <v>0.25</v>
      </c>
      <c r="AZ15">
        <v>5.5863636363636369</v>
      </c>
      <c r="BA15">
        <v>1.8181818181818179</v>
      </c>
      <c r="BB15">
        <v>0.13636363636363641</v>
      </c>
      <c r="BC15">
        <v>0.59090909090909094</v>
      </c>
      <c r="BD15">
        <v>1.636363636363636</v>
      </c>
      <c r="BE15">
        <v>5.2272727272727284</v>
      </c>
      <c r="BF15">
        <v>23.5</v>
      </c>
      <c r="BG15">
        <v>7.0909090909090908</v>
      </c>
      <c r="BH15">
        <v>4.0999999999999996</v>
      </c>
      <c r="BI15">
        <v>3</v>
      </c>
      <c r="BJ15">
        <v>3</v>
      </c>
      <c r="BK15">
        <v>1</v>
      </c>
      <c r="BL15">
        <v>1</v>
      </c>
      <c r="BM15">
        <v>5</v>
      </c>
      <c r="BN15">
        <v>21</v>
      </c>
      <c r="BO15">
        <v>7</v>
      </c>
    </row>
    <row r="16" spans="1:67" x14ac:dyDescent="0.3">
      <c r="A16" t="s">
        <v>167</v>
      </c>
      <c r="B16" t="s">
        <v>185</v>
      </c>
      <c r="C16" t="s">
        <v>10</v>
      </c>
      <c r="D16" t="s">
        <v>227</v>
      </c>
      <c r="E16" t="s">
        <v>228</v>
      </c>
      <c r="F16">
        <v>35</v>
      </c>
      <c r="G16">
        <v>32.75</v>
      </c>
      <c r="H16">
        <v>2.4</v>
      </c>
      <c r="I16">
        <v>6.5</v>
      </c>
      <c r="J16">
        <v>4.25</v>
      </c>
      <c r="K16">
        <v>1.45</v>
      </c>
      <c r="L16">
        <v>0.15</v>
      </c>
      <c r="M16">
        <v>0.65</v>
      </c>
      <c r="N16">
        <v>2.2000000000000002</v>
      </c>
      <c r="O16">
        <v>0.6</v>
      </c>
      <c r="P16">
        <v>0.25</v>
      </c>
      <c r="Q16">
        <v>1.9</v>
      </c>
      <c r="R16">
        <v>9.4</v>
      </c>
      <c r="S16">
        <v>0.19445000000000001</v>
      </c>
      <c r="T16">
        <v>0.24154999999999999</v>
      </c>
      <c r="U16">
        <v>0.30535000000000001</v>
      </c>
      <c r="V16">
        <v>0.54684999999999995</v>
      </c>
      <c r="W16">
        <v>10.199999999999999</v>
      </c>
      <c r="X16">
        <v>0.8</v>
      </c>
      <c r="Y16">
        <v>0.3</v>
      </c>
      <c r="Z16">
        <v>0.05</v>
      </c>
      <c r="AA16">
        <v>0</v>
      </c>
      <c r="AB16">
        <v>0</v>
      </c>
      <c r="AC16">
        <v>39.700000000000003</v>
      </c>
      <c r="AD16">
        <v>34.15</v>
      </c>
      <c r="AE16">
        <v>6.55</v>
      </c>
      <c r="AF16">
        <v>9.6999999999999993</v>
      </c>
      <c r="AG16">
        <v>6</v>
      </c>
      <c r="AH16">
        <v>1.85</v>
      </c>
      <c r="AI16">
        <v>0.3</v>
      </c>
      <c r="AJ16">
        <v>1.55</v>
      </c>
      <c r="AK16">
        <v>6.3</v>
      </c>
      <c r="AL16">
        <v>0.75</v>
      </c>
      <c r="AM16">
        <v>0.35</v>
      </c>
      <c r="AN16">
        <v>4.5</v>
      </c>
      <c r="AO16">
        <v>6.85</v>
      </c>
      <c r="AP16">
        <v>0.27915000000000001</v>
      </c>
      <c r="AQ16">
        <v>0.36709999999999998</v>
      </c>
      <c r="AR16">
        <v>0.48039999999999999</v>
      </c>
      <c r="AS16">
        <v>0.84755000000000003</v>
      </c>
      <c r="AT16">
        <v>16.8</v>
      </c>
      <c r="AU16">
        <v>0.55000000000000004</v>
      </c>
      <c r="AV16">
        <v>0.45</v>
      </c>
      <c r="AW16">
        <v>0.25</v>
      </c>
      <c r="AX16">
        <v>0.35</v>
      </c>
      <c r="AY16">
        <v>0.3</v>
      </c>
      <c r="AZ16">
        <v>4.0100662794762174</v>
      </c>
      <c r="BA16">
        <v>2.6989773511512638</v>
      </c>
      <c r="BB16">
        <v>0.16405290706532941</v>
      </c>
      <c r="BC16">
        <v>0.80891210239036326</v>
      </c>
      <c r="BD16">
        <v>1.9528615794143751</v>
      </c>
      <c r="BE16">
        <v>3.8280643614494552</v>
      </c>
      <c r="BF16">
        <v>18.917784768716441</v>
      </c>
      <c r="BG16">
        <v>6.7642451578786984</v>
      </c>
      <c r="BH16">
        <v>5.254545454545454</v>
      </c>
      <c r="BI16">
        <v>2.7272727272727271</v>
      </c>
      <c r="BJ16">
        <v>0.13636363636363641</v>
      </c>
      <c r="BK16">
        <v>0.77272727272727271</v>
      </c>
      <c r="BL16">
        <v>1.5</v>
      </c>
      <c r="BM16">
        <v>4.1818181818181817</v>
      </c>
      <c r="BN16">
        <v>23.04545454545455</v>
      </c>
      <c r="BO16">
        <v>7.4545454545454541</v>
      </c>
    </row>
    <row r="17" spans="1:67" x14ac:dyDescent="0.3">
      <c r="A17" t="s">
        <v>185</v>
      </c>
      <c r="B17" t="s">
        <v>167</v>
      </c>
      <c r="C17" t="s">
        <v>11</v>
      </c>
      <c r="D17" t="s">
        <v>228</v>
      </c>
      <c r="E17" t="s">
        <v>227</v>
      </c>
      <c r="F17">
        <v>37.5</v>
      </c>
      <c r="G17">
        <v>34.1</v>
      </c>
      <c r="H17">
        <v>5.3</v>
      </c>
      <c r="I17">
        <v>8.8000000000000007</v>
      </c>
      <c r="J17">
        <v>5.05</v>
      </c>
      <c r="K17">
        <v>1.8</v>
      </c>
      <c r="L17">
        <v>0.2</v>
      </c>
      <c r="M17">
        <v>1.75</v>
      </c>
      <c r="N17">
        <v>5.0999999999999996</v>
      </c>
      <c r="O17">
        <v>0.8</v>
      </c>
      <c r="P17">
        <v>0.35</v>
      </c>
      <c r="Q17">
        <v>3</v>
      </c>
      <c r="R17">
        <v>7.95</v>
      </c>
      <c r="S17">
        <v>0.25505</v>
      </c>
      <c r="T17">
        <v>0.31769999999999998</v>
      </c>
      <c r="U17">
        <v>0.46455000000000002</v>
      </c>
      <c r="V17">
        <v>0.78220000000000001</v>
      </c>
      <c r="W17">
        <v>16.25</v>
      </c>
      <c r="X17">
        <v>0.7</v>
      </c>
      <c r="Y17">
        <v>0.25</v>
      </c>
      <c r="Z17">
        <v>0.05</v>
      </c>
      <c r="AA17">
        <v>0.1</v>
      </c>
      <c r="AB17">
        <v>0.05</v>
      </c>
      <c r="AC17">
        <v>37.200000000000003</v>
      </c>
      <c r="AD17">
        <v>32.75</v>
      </c>
      <c r="AE17">
        <v>4.3499999999999996</v>
      </c>
      <c r="AF17">
        <v>7.95</v>
      </c>
      <c r="AG17">
        <v>5.05</v>
      </c>
      <c r="AH17">
        <v>1.85</v>
      </c>
      <c r="AI17">
        <v>0</v>
      </c>
      <c r="AJ17">
        <v>1.05</v>
      </c>
      <c r="AK17">
        <v>4.2</v>
      </c>
      <c r="AL17">
        <v>0.9</v>
      </c>
      <c r="AM17">
        <v>0.4</v>
      </c>
      <c r="AN17">
        <v>3.5</v>
      </c>
      <c r="AO17">
        <v>8.6</v>
      </c>
      <c r="AP17">
        <v>0.23769999999999999</v>
      </c>
      <c r="AQ17">
        <v>0.31409999999999999</v>
      </c>
      <c r="AR17">
        <v>0.38905000000000001</v>
      </c>
      <c r="AS17">
        <v>0.70320000000000005</v>
      </c>
      <c r="AT17">
        <v>12.95</v>
      </c>
      <c r="AU17">
        <v>0.6</v>
      </c>
      <c r="AV17">
        <v>0.5</v>
      </c>
      <c r="AW17">
        <v>0.1</v>
      </c>
      <c r="AX17">
        <v>0.35</v>
      </c>
      <c r="AY17">
        <v>0.05</v>
      </c>
      <c r="AZ17">
        <v>5.254545454545454</v>
      </c>
      <c r="BA17">
        <v>2.7272727272727271</v>
      </c>
      <c r="BB17">
        <v>0.13636363636363641</v>
      </c>
      <c r="BC17">
        <v>0.77272727272727271</v>
      </c>
      <c r="BD17">
        <v>1.5</v>
      </c>
      <c r="BE17">
        <v>4.1818181818181817</v>
      </c>
      <c r="BF17">
        <v>23.04545454545455</v>
      </c>
      <c r="BG17">
        <v>7.4545454545454541</v>
      </c>
      <c r="BH17">
        <v>4.0100662794762174</v>
      </c>
      <c r="BI17">
        <v>2.6989773511512638</v>
      </c>
      <c r="BJ17">
        <v>0.16405290706532941</v>
      </c>
      <c r="BK17">
        <v>0.80891210239036326</v>
      </c>
      <c r="BL17">
        <v>1.9528615794143751</v>
      </c>
      <c r="BM17">
        <v>3.8280643614494552</v>
      </c>
      <c r="BN17">
        <v>18.917784768716441</v>
      </c>
      <c r="BO17">
        <v>6.7642451578786984</v>
      </c>
    </row>
    <row r="18" spans="1:67" x14ac:dyDescent="0.3">
      <c r="A18" t="s">
        <v>187</v>
      </c>
      <c r="B18" t="s">
        <v>176</v>
      </c>
      <c r="C18" t="s">
        <v>10</v>
      </c>
      <c r="D18" t="s">
        <v>229</v>
      </c>
      <c r="E18" t="s">
        <v>230</v>
      </c>
      <c r="F18">
        <v>38.4</v>
      </c>
      <c r="G18">
        <v>34.4</v>
      </c>
      <c r="H18">
        <v>4.4000000000000004</v>
      </c>
      <c r="I18">
        <v>8.1</v>
      </c>
      <c r="J18">
        <v>5.05</v>
      </c>
      <c r="K18">
        <v>1.4</v>
      </c>
      <c r="L18">
        <v>0.2</v>
      </c>
      <c r="M18">
        <v>1.45</v>
      </c>
      <c r="N18">
        <v>4.25</v>
      </c>
      <c r="O18">
        <v>0.7</v>
      </c>
      <c r="P18">
        <v>0.15</v>
      </c>
      <c r="Q18">
        <v>3.3</v>
      </c>
      <c r="R18">
        <v>8.75</v>
      </c>
      <c r="S18">
        <v>0.23294999999999999</v>
      </c>
      <c r="T18">
        <v>0.30270000000000002</v>
      </c>
      <c r="U18">
        <v>0.41134999999999999</v>
      </c>
      <c r="V18">
        <v>0.71405000000000007</v>
      </c>
      <c r="W18">
        <v>14.25</v>
      </c>
      <c r="X18">
        <v>0.4</v>
      </c>
      <c r="Y18">
        <v>0.4</v>
      </c>
      <c r="Z18">
        <v>0.05</v>
      </c>
      <c r="AA18">
        <v>0.2</v>
      </c>
      <c r="AB18">
        <v>0.25</v>
      </c>
      <c r="AC18">
        <v>38.5</v>
      </c>
      <c r="AD18">
        <v>34.35</v>
      </c>
      <c r="AE18">
        <v>5.35</v>
      </c>
      <c r="AF18">
        <v>8.8000000000000007</v>
      </c>
      <c r="AG18">
        <v>5.45</v>
      </c>
      <c r="AH18">
        <v>1.65</v>
      </c>
      <c r="AI18">
        <v>0.15</v>
      </c>
      <c r="AJ18">
        <v>1.55</v>
      </c>
      <c r="AK18">
        <v>5.3</v>
      </c>
      <c r="AL18">
        <v>0.6</v>
      </c>
      <c r="AM18">
        <v>0.15</v>
      </c>
      <c r="AN18">
        <v>3.4</v>
      </c>
      <c r="AO18">
        <v>8.25</v>
      </c>
      <c r="AP18">
        <v>0.25090000000000001</v>
      </c>
      <c r="AQ18">
        <v>0.31845000000000001</v>
      </c>
      <c r="AR18">
        <v>0.43304999999999999</v>
      </c>
      <c r="AS18">
        <v>0.75155000000000005</v>
      </c>
      <c r="AT18">
        <v>15.4</v>
      </c>
      <c r="AU18">
        <v>0.6</v>
      </c>
      <c r="AV18">
        <v>0.35</v>
      </c>
      <c r="AW18">
        <v>0.1</v>
      </c>
      <c r="AX18">
        <v>0.3</v>
      </c>
      <c r="AY18">
        <v>0.05</v>
      </c>
      <c r="AZ18">
        <v>6.0590909090909104</v>
      </c>
      <c r="BA18">
        <v>2.3636363636363642</v>
      </c>
      <c r="BB18">
        <v>0.13636363636363641</v>
      </c>
      <c r="BC18">
        <v>0.86363636363636365</v>
      </c>
      <c r="BD18">
        <v>1.545454545454545</v>
      </c>
      <c r="BE18">
        <v>5.9090909090909092</v>
      </c>
      <c r="BF18">
        <v>24.95454545454545</v>
      </c>
      <c r="BG18">
        <v>7</v>
      </c>
      <c r="BH18">
        <v>6.05</v>
      </c>
      <c r="BI18">
        <v>2.35</v>
      </c>
      <c r="BJ18">
        <v>0.05</v>
      </c>
      <c r="BK18">
        <v>0.7</v>
      </c>
      <c r="BL18">
        <v>1.7</v>
      </c>
      <c r="BM18">
        <v>7.75</v>
      </c>
      <c r="BN18">
        <v>23.65</v>
      </c>
      <c r="BO18">
        <v>6.05</v>
      </c>
    </row>
    <row r="19" spans="1:67" ht="15" customHeight="1" x14ac:dyDescent="0.3">
      <c r="A19" t="s">
        <v>176</v>
      </c>
      <c r="B19" t="s">
        <v>187</v>
      </c>
      <c r="C19" t="s">
        <v>11</v>
      </c>
      <c r="D19" t="s">
        <v>230</v>
      </c>
      <c r="E19" t="s">
        <v>229</v>
      </c>
      <c r="F19">
        <v>38.25</v>
      </c>
      <c r="G19">
        <v>33.450000000000003</v>
      </c>
      <c r="H19">
        <v>4.6500000000000004</v>
      </c>
      <c r="I19">
        <v>7.95</v>
      </c>
      <c r="J19">
        <v>5.05</v>
      </c>
      <c r="K19">
        <v>1.65</v>
      </c>
      <c r="L19">
        <v>0.05</v>
      </c>
      <c r="M19">
        <v>1.2</v>
      </c>
      <c r="N19">
        <v>4.5</v>
      </c>
      <c r="O19">
        <v>0.8</v>
      </c>
      <c r="P19">
        <v>0.3</v>
      </c>
      <c r="Q19">
        <v>4.0999999999999996</v>
      </c>
      <c r="R19">
        <v>10.45</v>
      </c>
      <c r="S19">
        <v>0.23230000000000001</v>
      </c>
      <c r="T19">
        <v>0.31929999999999997</v>
      </c>
      <c r="U19">
        <v>0.38950000000000001</v>
      </c>
      <c r="V19">
        <v>0.7087</v>
      </c>
      <c r="W19">
        <v>13.3</v>
      </c>
      <c r="X19">
        <v>0.3</v>
      </c>
      <c r="Y19">
        <v>0.4</v>
      </c>
      <c r="Z19">
        <v>0.1</v>
      </c>
      <c r="AA19">
        <v>0.2</v>
      </c>
      <c r="AB19">
        <v>0.3</v>
      </c>
      <c r="AC19">
        <v>38.4</v>
      </c>
      <c r="AD19">
        <v>34.4</v>
      </c>
      <c r="AE19">
        <v>4.5999999999999996</v>
      </c>
      <c r="AF19">
        <v>9.1</v>
      </c>
      <c r="AG19">
        <v>5.6</v>
      </c>
      <c r="AH19">
        <v>1.8</v>
      </c>
      <c r="AI19">
        <v>0.35</v>
      </c>
      <c r="AJ19">
        <v>1.35</v>
      </c>
      <c r="AK19">
        <v>4.45</v>
      </c>
      <c r="AL19">
        <v>0.85</v>
      </c>
      <c r="AM19">
        <v>0.15</v>
      </c>
      <c r="AN19">
        <v>3.45</v>
      </c>
      <c r="AO19">
        <v>8.9499999999999993</v>
      </c>
      <c r="AP19">
        <v>0.26119999999999999</v>
      </c>
      <c r="AQ19">
        <v>0.33069999999999999</v>
      </c>
      <c r="AR19">
        <v>0.44714999999999999</v>
      </c>
      <c r="AS19">
        <v>0.77774999999999994</v>
      </c>
      <c r="AT19">
        <v>15.65</v>
      </c>
      <c r="AU19">
        <v>0.75</v>
      </c>
      <c r="AV19">
        <v>0.25</v>
      </c>
      <c r="AW19">
        <v>0.15</v>
      </c>
      <c r="AX19">
        <v>0.1</v>
      </c>
      <c r="AY19">
        <v>0.2</v>
      </c>
      <c r="AZ19">
        <v>6.05</v>
      </c>
      <c r="BA19">
        <v>2.35</v>
      </c>
      <c r="BB19">
        <v>0.05</v>
      </c>
      <c r="BC19">
        <v>0.7</v>
      </c>
      <c r="BD19">
        <v>1.7</v>
      </c>
      <c r="BE19">
        <v>7.75</v>
      </c>
      <c r="BF19">
        <v>23.65</v>
      </c>
      <c r="BG19">
        <v>6.05</v>
      </c>
      <c r="BH19">
        <v>6.0590909090909104</v>
      </c>
      <c r="BI19">
        <v>2.3636363636363642</v>
      </c>
      <c r="BJ19">
        <v>0.13636363636363641</v>
      </c>
      <c r="BK19">
        <v>0.86363636363636365</v>
      </c>
      <c r="BL19">
        <v>1.545454545454545</v>
      </c>
      <c r="BM19">
        <v>5.9090909090909092</v>
      </c>
      <c r="BN19">
        <v>24.95454545454545</v>
      </c>
      <c r="BO1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8E24-A71C-4775-BF95-368FB7548AC5}">
  <dimension ref="A1:AZ13"/>
  <sheetViews>
    <sheetView workbookViewId="0">
      <selection activeCell="I2" sqref="I2:I30"/>
    </sheetView>
  </sheetViews>
  <sheetFormatPr defaultRowHeight="14.4" x14ac:dyDescent="0.3"/>
  <sheetData>
    <row r="1" spans="1:52" x14ac:dyDescent="0.3">
      <c r="A1" s="3" t="s">
        <v>49</v>
      </c>
      <c r="B1" s="3" t="s">
        <v>107</v>
      </c>
      <c r="C1" s="3" t="s">
        <v>125</v>
      </c>
      <c r="D1" s="3" t="s">
        <v>56</v>
      </c>
      <c r="E1" s="3" t="s">
        <v>208</v>
      </c>
      <c r="F1" s="3" t="s">
        <v>132</v>
      </c>
      <c r="G1" s="3" t="s">
        <v>66</v>
      </c>
      <c r="H1" s="3" t="s">
        <v>67</v>
      </c>
      <c r="I1" s="3" t="s">
        <v>50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126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63</v>
      </c>
      <c r="Y1" s="3" t="s">
        <v>81</v>
      </c>
      <c r="Z1" s="3" t="s">
        <v>82</v>
      </c>
      <c r="AA1" s="3" t="s">
        <v>83</v>
      </c>
      <c r="AB1" s="3" t="s">
        <v>64</v>
      </c>
      <c r="AC1" s="3" t="s">
        <v>84</v>
      </c>
      <c r="AD1" s="3" t="s">
        <v>85</v>
      </c>
      <c r="AE1" s="3" t="s">
        <v>86</v>
      </c>
      <c r="AF1" s="3" t="s">
        <v>51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  <c r="AS1" s="3" t="s">
        <v>99</v>
      </c>
      <c r="AT1" s="3" t="s">
        <v>100</v>
      </c>
      <c r="AU1" s="3" t="s">
        <v>101</v>
      </c>
      <c r="AV1" s="3" t="s">
        <v>102</v>
      </c>
      <c r="AW1" s="3" t="s">
        <v>103</v>
      </c>
      <c r="AX1" s="3" t="s">
        <v>104</v>
      </c>
      <c r="AY1" s="3" t="s">
        <v>105</v>
      </c>
      <c r="AZ1" s="3" t="s">
        <v>106</v>
      </c>
    </row>
    <row r="2" spans="1:52" x14ac:dyDescent="0.3">
      <c r="A2" t="s">
        <v>181</v>
      </c>
      <c r="B2" t="s">
        <v>144</v>
      </c>
      <c r="C2" t="s">
        <v>10</v>
      </c>
      <c r="D2" t="s">
        <v>217</v>
      </c>
      <c r="E2" t="s">
        <v>218</v>
      </c>
      <c r="F2">
        <v>0</v>
      </c>
      <c r="G2">
        <v>39.4</v>
      </c>
      <c r="H2">
        <v>36.200000000000003</v>
      </c>
      <c r="I2">
        <v>4.2</v>
      </c>
      <c r="J2">
        <v>9.4</v>
      </c>
      <c r="K2">
        <v>6.2</v>
      </c>
      <c r="L2">
        <v>1.8</v>
      </c>
      <c r="M2">
        <v>0</v>
      </c>
      <c r="N2">
        <v>1.4</v>
      </c>
      <c r="O2">
        <v>4.2</v>
      </c>
      <c r="P2">
        <v>0.4</v>
      </c>
      <c r="Q2">
        <v>0</v>
      </c>
      <c r="R2">
        <v>2.6</v>
      </c>
      <c r="S2">
        <v>7.8</v>
      </c>
      <c r="T2">
        <v>0.25740000000000002</v>
      </c>
      <c r="U2">
        <v>0.30459999999999998</v>
      </c>
      <c r="V2">
        <v>0.42159999999999997</v>
      </c>
      <c r="W2">
        <v>0.72660000000000002</v>
      </c>
      <c r="X2">
        <v>15.4</v>
      </c>
      <c r="Y2">
        <v>1</v>
      </c>
      <c r="Z2">
        <v>0</v>
      </c>
      <c r="AA2">
        <v>0.2</v>
      </c>
      <c r="AB2">
        <v>0.2</v>
      </c>
      <c r="AC2">
        <v>0.2</v>
      </c>
      <c r="AD2">
        <v>38.6</v>
      </c>
      <c r="AE2">
        <v>34.200000000000003</v>
      </c>
      <c r="AF2">
        <v>4.2</v>
      </c>
      <c r="AG2">
        <v>7.6</v>
      </c>
      <c r="AH2">
        <v>4</v>
      </c>
      <c r="AI2">
        <v>2.6</v>
      </c>
      <c r="AJ2">
        <v>0</v>
      </c>
      <c r="AK2">
        <v>1</v>
      </c>
      <c r="AL2">
        <v>4</v>
      </c>
      <c r="AM2">
        <v>0.6</v>
      </c>
      <c r="AN2">
        <v>0</v>
      </c>
      <c r="AO2">
        <v>3.4</v>
      </c>
      <c r="AP2">
        <v>8.1999999999999993</v>
      </c>
      <c r="AQ2">
        <v>0.22040000000000001</v>
      </c>
      <c r="AR2">
        <v>0.28999999999999998</v>
      </c>
      <c r="AS2">
        <v>0.38400000000000001</v>
      </c>
      <c r="AT2">
        <v>0.67400000000000004</v>
      </c>
      <c r="AU2">
        <v>13.2</v>
      </c>
      <c r="AV2">
        <v>0.4</v>
      </c>
      <c r="AW2">
        <v>0.2</v>
      </c>
      <c r="AX2">
        <v>0.4</v>
      </c>
      <c r="AY2">
        <v>0.4</v>
      </c>
      <c r="AZ2">
        <v>0.2</v>
      </c>
    </row>
    <row r="3" spans="1:52" x14ac:dyDescent="0.3">
      <c r="A3" t="s">
        <v>144</v>
      </c>
      <c r="B3" t="s">
        <v>181</v>
      </c>
      <c r="C3" t="s">
        <v>11</v>
      </c>
      <c r="D3" t="s">
        <v>218</v>
      </c>
      <c r="E3" t="s">
        <v>217</v>
      </c>
      <c r="F3">
        <v>0</v>
      </c>
      <c r="G3">
        <v>38.6</v>
      </c>
      <c r="H3">
        <v>34.200000000000003</v>
      </c>
      <c r="I3">
        <v>4.2</v>
      </c>
      <c r="J3">
        <v>7.6</v>
      </c>
      <c r="K3">
        <v>4</v>
      </c>
      <c r="L3">
        <v>2.6</v>
      </c>
      <c r="M3">
        <v>0</v>
      </c>
      <c r="N3">
        <v>1</v>
      </c>
      <c r="O3">
        <v>4</v>
      </c>
      <c r="P3">
        <v>0.6</v>
      </c>
      <c r="Q3">
        <v>0</v>
      </c>
      <c r="R3">
        <v>3.4</v>
      </c>
      <c r="S3">
        <v>8.1999999999999993</v>
      </c>
      <c r="T3">
        <v>0.22040000000000001</v>
      </c>
      <c r="U3">
        <v>0.28999999999999998</v>
      </c>
      <c r="V3">
        <v>0.38400000000000001</v>
      </c>
      <c r="W3">
        <v>0.67400000000000004</v>
      </c>
      <c r="X3">
        <v>13.2</v>
      </c>
      <c r="Y3">
        <v>0.4</v>
      </c>
      <c r="Z3">
        <v>0.2</v>
      </c>
      <c r="AA3">
        <v>0.4</v>
      </c>
      <c r="AB3">
        <v>0.4</v>
      </c>
      <c r="AC3">
        <v>0.2</v>
      </c>
      <c r="AD3">
        <v>39.4</v>
      </c>
      <c r="AE3">
        <v>36.200000000000003</v>
      </c>
      <c r="AF3">
        <v>4.2</v>
      </c>
      <c r="AG3">
        <v>9.4</v>
      </c>
      <c r="AH3">
        <v>6.2</v>
      </c>
      <c r="AI3">
        <v>1.8</v>
      </c>
      <c r="AJ3">
        <v>0</v>
      </c>
      <c r="AK3">
        <v>1.4</v>
      </c>
      <c r="AL3">
        <v>4.2</v>
      </c>
      <c r="AM3">
        <v>0.4</v>
      </c>
      <c r="AN3">
        <v>0</v>
      </c>
      <c r="AO3">
        <v>2.6</v>
      </c>
      <c r="AP3">
        <v>7.8</v>
      </c>
      <c r="AQ3">
        <v>0.25740000000000002</v>
      </c>
      <c r="AR3">
        <v>0.30459999999999998</v>
      </c>
      <c r="AS3">
        <v>0.42159999999999997</v>
      </c>
      <c r="AT3">
        <v>0.72660000000000002</v>
      </c>
      <c r="AU3">
        <v>15.4</v>
      </c>
      <c r="AV3">
        <v>1</v>
      </c>
      <c r="AW3">
        <v>0</v>
      </c>
      <c r="AX3">
        <v>0.2</v>
      </c>
      <c r="AY3">
        <v>0.2</v>
      </c>
      <c r="AZ3">
        <v>0.2</v>
      </c>
    </row>
    <row r="4" spans="1:52" x14ac:dyDescent="0.3">
      <c r="A4" t="s">
        <v>169</v>
      </c>
      <c r="B4" t="s">
        <v>153</v>
      </c>
      <c r="C4" t="s">
        <v>10</v>
      </c>
      <c r="D4" t="s">
        <v>220</v>
      </c>
      <c r="E4" t="s">
        <v>221</v>
      </c>
      <c r="F4">
        <v>0</v>
      </c>
      <c r="G4">
        <v>37</v>
      </c>
      <c r="H4">
        <v>32.666666666666657</v>
      </c>
      <c r="I4">
        <v>6.333333333333333</v>
      </c>
      <c r="J4">
        <v>8.3333333333333339</v>
      </c>
      <c r="K4">
        <v>4</v>
      </c>
      <c r="L4">
        <v>1</v>
      </c>
      <c r="M4">
        <v>0</v>
      </c>
      <c r="N4">
        <v>3.333333333333333</v>
      </c>
      <c r="O4">
        <v>6</v>
      </c>
      <c r="P4">
        <v>0.33333333333333331</v>
      </c>
      <c r="Q4">
        <v>0.33333333333333331</v>
      </c>
      <c r="R4">
        <v>3.666666666666667</v>
      </c>
      <c r="S4">
        <v>8</v>
      </c>
      <c r="T4">
        <v>0.25033333333333341</v>
      </c>
      <c r="U4">
        <v>0.33900000000000002</v>
      </c>
      <c r="V4">
        <v>0.57933333333333337</v>
      </c>
      <c r="W4">
        <v>0.91800000000000004</v>
      </c>
      <c r="X4">
        <v>19.333333333333329</v>
      </c>
      <c r="Y4">
        <v>0</v>
      </c>
      <c r="Z4">
        <v>0.66666666666666663</v>
      </c>
      <c r="AA4">
        <v>0</v>
      </c>
      <c r="AB4">
        <v>0</v>
      </c>
      <c r="AC4">
        <v>0.66666666666666663</v>
      </c>
      <c r="AD4">
        <v>41</v>
      </c>
      <c r="AE4">
        <v>37.666666666666657</v>
      </c>
      <c r="AF4">
        <v>4.333333333333333</v>
      </c>
      <c r="AG4">
        <v>11.66666666666667</v>
      </c>
      <c r="AH4">
        <v>8.6666666666666661</v>
      </c>
      <c r="AI4">
        <v>2</v>
      </c>
      <c r="AJ4">
        <v>0</v>
      </c>
      <c r="AK4">
        <v>1</v>
      </c>
      <c r="AL4">
        <v>4.333333333333333</v>
      </c>
      <c r="AM4">
        <v>1.333333333333333</v>
      </c>
      <c r="AN4">
        <v>0.33333333333333331</v>
      </c>
      <c r="AO4">
        <v>3</v>
      </c>
      <c r="AP4">
        <v>10</v>
      </c>
      <c r="AQ4">
        <v>0.30633333333333329</v>
      </c>
      <c r="AR4">
        <v>0.35699999999999998</v>
      </c>
      <c r="AS4">
        <v>0.43333333333333329</v>
      </c>
      <c r="AT4">
        <v>0.79066666666666663</v>
      </c>
      <c r="AU4">
        <v>16.666666666666671</v>
      </c>
      <c r="AV4">
        <v>1</v>
      </c>
      <c r="AW4">
        <v>0</v>
      </c>
      <c r="AX4">
        <v>0.33333333333333331</v>
      </c>
      <c r="AY4">
        <v>0</v>
      </c>
      <c r="AZ4">
        <v>0</v>
      </c>
    </row>
    <row r="5" spans="1:52" x14ac:dyDescent="0.3">
      <c r="A5" t="s">
        <v>153</v>
      </c>
      <c r="B5" t="s">
        <v>169</v>
      </c>
      <c r="C5" t="s">
        <v>11</v>
      </c>
      <c r="D5" t="s">
        <v>221</v>
      </c>
      <c r="E5" t="s">
        <v>220</v>
      </c>
      <c r="F5">
        <v>0</v>
      </c>
      <c r="G5">
        <v>41</v>
      </c>
      <c r="H5">
        <v>37.666666666666657</v>
      </c>
      <c r="I5">
        <v>4.333333333333333</v>
      </c>
      <c r="J5">
        <v>11.66666666666667</v>
      </c>
      <c r="K5">
        <v>8.6666666666666661</v>
      </c>
      <c r="L5">
        <v>2</v>
      </c>
      <c r="M5">
        <v>0</v>
      </c>
      <c r="N5">
        <v>1</v>
      </c>
      <c r="O5">
        <v>4.333333333333333</v>
      </c>
      <c r="P5">
        <v>1.333333333333333</v>
      </c>
      <c r="Q5">
        <v>0.33333333333333331</v>
      </c>
      <c r="R5">
        <v>3</v>
      </c>
      <c r="S5">
        <v>10</v>
      </c>
      <c r="T5">
        <v>0.30633333333333329</v>
      </c>
      <c r="U5">
        <v>0.35699999999999998</v>
      </c>
      <c r="V5">
        <v>0.43333333333333329</v>
      </c>
      <c r="W5">
        <v>0.79066666666666663</v>
      </c>
      <c r="X5">
        <v>16.666666666666671</v>
      </c>
      <c r="Y5">
        <v>1</v>
      </c>
      <c r="Z5">
        <v>0</v>
      </c>
      <c r="AA5">
        <v>0.33333333333333331</v>
      </c>
      <c r="AB5">
        <v>0</v>
      </c>
      <c r="AC5">
        <v>0</v>
      </c>
      <c r="AD5">
        <v>37</v>
      </c>
      <c r="AE5">
        <v>32.666666666666657</v>
      </c>
      <c r="AF5">
        <v>6.333333333333333</v>
      </c>
      <c r="AG5">
        <v>8.3333333333333339</v>
      </c>
      <c r="AH5">
        <v>4</v>
      </c>
      <c r="AI5">
        <v>1</v>
      </c>
      <c r="AJ5">
        <v>0</v>
      </c>
      <c r="AK5">
        <v>3.333333333333333</v>
      </c>
      <c r="AL5">
        <v>6</v>
      </c>
      <c r="AM5">
        <v>0.33333333333333331</v>
      </c>
      <c r="AN5">
        <v>0.33333333333333331</v>
      </c>
      <c r="AO5">
        <v>3.666666666666667</v>
      </c>
      <c r="AP5">
        <v>8</v>
      </c>
      <c r="AQ5">
        <v>0.25033333333333341</v>
      </c>
      <c r="AR5">
        <v>0.33900000000000002</v>
      </c>
      <c r="AS5">
        <v>0.57933333333333337</v>
      </c>
      <c r="AT5">
        <v>0.91800000000000004</v>
      </c>
      <c r="AU5">
        <v>19.333333333333329</v>
      </c>
      <c r="AV5">
        <v>0</v>
      </c>
      <c r="AW5">
        <v>0.66666666666666663</v>
      </c>
      <c r="AX5">
        <v>0</v>
      </c>
      <c r="AY5">
        <v>0</v>
      </c>
      <c r="AZ5">
        <v>0.66666666666666663</v>
      </c>
    </row>
    <row r="6" spans="1:52" x14ac:dyDescent="0.3">
      <c r="A6" t="s">
        <v>201</v>
      </c>
      <c r="B6" t="s">
        <v>200</v>
      </c>
      <c r="C6" t="s">
        <v>10</v>
      </c>
      <c r="D6" t="s">
        <v>222</v>
      </c>
      <c r="E6" t="s">
        <v>223</v>
      </c>
      <c r="F6">
        <v>0</v>
      </c>
      <c r="G6">
        <v>36.666666666666657</v>
      </c>
      <c r="H6">
        <v>33</v>
      </c>
      <c r="I6">
        <v>3.666666666666667</v>
      </c>
      <c r="J6">
        <v>9.3333333333333339</v>
      </c>
      <c r="K6">
        <v>7.666666666666667</v>
      </c>
      <c r="L6">
        <v>1.333333333333333</v>
      </c>
      <c r="M6">
        <v>0.33333333333333331</v>
      </c>
      <c r="N6">
        <v>0</v>
      </c>
      <c r="O6">
        <v>3</v>
      </c>
      <c r="P6">
        <v>1</v>
      </c>
      <c r="Q6">
        <v>0.33333333333333331</v>
      </c>
      <c r="R6">
        <v>2.666666666666667</v>
      </c>
      <c r="S6">
        <v>5.333333333333333</v>
      </c>
      <c r="T6">
        <v>0.28199999999999997</v>
      </c>
      <c r="U6">
        <v>0.32833333333333331</v>
      </c>
      <c r="V6">
        <v>0.34333333333333332</v>
      </c>
      <c r="W6">
        <v>0.67133333333333345</v>
      </c>
      <c r="X6">
        <v>11.33333333333333</v>
      </c>
      <c r="Y6">
        <v>0.66666666666666663</v>
      </c>
      <c r="Z6">
        <v>0</v>
      </c>
      <c r="AA6">
        <v>0.33333333333333331</v>
      </c>
      <c r="AB6">
        <v>0.66666666666666663</v>
      </c>
      <c r="AC6">
        <v>0</v>
      </c>
      <c r="AD6">
        <v>37</v>
      </c>
      <c r="AE6">
        <v>32.333333333333343</v>
      </c>
      <c r="AF6">
        <v>4.666666666666667</v>
      </c>
      <c r="AG6">
        <v>7.333333333333333</v>
      </c>
      <c r="AH6">
        <v>5</v>
      </c>
      <c r="AI6">
        <v>1.333333333333333</v>
      </c>
      <c r="AJ6">
        <v>0</v>
      </c>
      <c r="AK6">
        <v>1</v>
      </c>
      <c r="AL6">
        <v>4.333333333333333</v>
      </c>
      <c r="AM6">
        <v>3</v>
      </c>
      <c r="AN6">
        <v>0.33333333333333331</v>
      </c>
      <c r="AO6">
        <v>3</v>
      </c>
      <c r="AP6">
        <v>8</v>
      </c>
      <c r="AQ6">
        <v>0.221</v>
      </c>
      <c r="AR6">
        <v>0.30433333333333329</v>
      </c>
      <c r="AS6">
        <v>0.35366666666666657</v>
      </c>
      <c r="AT6">
        <v>0.65800000000000003</v>
      </c>
      <c r="AU6">
        <v>11.66666666666667</v>
      </c>
      <c r="AV6">
        <v>0.66666666666666663</v>
      </c>
      <c r="AW6">
        <v>1.333333333333333</v>
      </c>
      <c r="AX6">
        <v>0</v>
      </c>
      <c r="AY6">
        <v>0.33333333333333331</v>
      </c>
      <c r="AZ6">
        <v>0</v>
      </c>
    </row>
    <row r="7" spans="1:52" x14ac:dyDescent="0.3">
      <c r="A7" t="s">
        <v>200</v>
      </c>
      <c r="B7" t="s">
        <v>201</v>
      </c>
      <c r="C7" t="s">
        <v>11</v>
      </c>
      <c r="D7" t="s">
        <v>223</v>
      </c>
      <c r="E7" t="s">
        <v>222</v>
      </c>
      <c r="F7">
        <v>0</v>
      </c>
      <c r="G7">
        <v>37</v>
      </c>
      <c r="H7">
        <v>32.333333333333343</v>
      </c>
      <c r="I7">
        <v>4.666666666666667</v>
      </c>
      <c r="J7">
        <v>7.333333333333333</v>
      </c>
      <c r="K7">
        <v>5</v>
      </c>
      <c r="L7">
        <v>1.333333333333333</v>
      </c>
      <c r="M7">
        <v>0</v>
      </c>
      <c r="N7">
        <v>1</v>
      </c>
      <c r="O7">
        <v>4.333333333333333</v>
      </c>
      <c r="P7">
        <v>3</v>
      </c>
      <c r="Q7">
        <v>0.33333333333333331</v>
      </c>
      <c r="R7">
        <v>3</v>
      </c>
      <c r="S7">
        <v>8</v>
      </c>
      <c r="T7">
        <v>0.221</v>
      </c>
      <c r="U7">
        <v>0.30433333333333329</v>
      </c>
      <c r="V7">
        <v>0.35366666666666657</v>
      </c>
      <c r="W7">
        <v>0.65800000000000003</v>
      </c>
      <c r="X7">
        <v>11.66666666666667</v>
      </c>
      <c r="Y7">
        <v>0.66666666666666663</v>
      </c>
      <c r="Z7">
        <v>1.333333333333333</v>
      </c>
      <c r="AA7">
        <v>0</v>
      </c>
      <c r="AB7">
        <v>0.33333333333333331</v>
      </c>
      <c r="AC7">
        <v>0</v>
      </c>
      <c r="AD7">
        <v>36.666666666666657</v>
      </c>
      <c r="AE7">
        <v>33</v>
      </c>
      <c r="AF7">
        <v>3.666666666666667</v>
      </c>
      <c r="AG7">
        <v>9.3333333333333339</v>
      </c>
      <c r="AH7">
        <v>7.666666666666667</v>
      </c>
      <c r="AI7">
        <v>1.333333333333333</v>
      </c>
      <c r="AJ7">
        <v>0.33333333333333331</v>
      </c>
      <c r="AK7">
        <v>0</v>
      </c>
      <c r="AL7">
        <v>3</v>
      </c>
      <c r="AM7">
        <v>1</v>
      </c>
      <c r="AN7">
        <v>0.33333333333333331</v>
      </c>
      <c r="AO7">
        <v>2.666666666666667</v>
      </c>
      <c r="AP7">
        <v>5.333333333333333</v>
      </c>
      <c r="AQ7">
        <v>0.28199999999999997</v>
      </c>
      <c r="AR7">
        <v>0.32833333333333331</v>
      </c>
      <c r="AS7">
        <v>0.34333333333333332</v>
      </c>
      <c r="AT7">
        <v>0.67133333333333345</v>
      </c>
      <c r="AU7">
        <v>11.33333333333333</v>
      </c>
      <c r="AV7">
        <v>0.66666666666666663</v>
      </c>
      <c r="AW7">
        <v>0</v>
      </c>
      <c r="AX7">
        <v>0.33333333333333331</v>
      </c>
      <c r="AY7">
        <v>0.66666666666666663</v>
      </c>
      <c r="AZ7">
        <v>0</v>
      </c>
    </row>
    <row r="8" spans="1:52" x14ac:dyDescent="0.3">
      <c r="A8" t="s">
        <v>173</v>
      </c>
      <c r="B8" t="s">
        <v>195</v>
      </c>
      <c r="C8" t="s">
        <v>10</v>
      </c>
      <c r="D8" t="s">
        <v>224</v>
      </c>
      <c r="E8" t="s">
        <v>146</v>
      </c>
      <c r="F8">
        <v>0</v>
      </c>
      <c r="G8">
        <v>38.6</v>
      </c>
      <c r="H8">
        <v>34.6</v>
      </c>
      <c r="I8">
        <v>5.0999999999999996</v>
      </c>
      <c r="J8">
        <v>8.5</v>
      </c>
      <c r="K8">
        <v>5.7</v>
      </c>
      <c r="L8">
        <v>1.6</v>
      </c>
      <c r="M8">
        <v>0</v>
      </c>
      <c r="N8">
        <v>1.2</v>
      </c>
      <c r="O8">
        <v>4.9000000000000004</v>
      </c>
      <c r="P8">
        <v>0.3</v>
      </c>
      <c r="Q8">
        <v>0</v>
      </c>
      <c r="R8">
        <v>3.4</v>
      </c>
      <c r="S8">
        <v>6.9</v>
      </c>
      <c r="T8">
        <v>0.24160000000000001</v>
      </c>
      <c r="U8">
        <v>0.31259999999999999</v>
      </c>
      <c r="V8">
        <v>0.39319999999999999</v>
      </c>
      <c r="W8">
        <v>0.70550000000000002</v>
      </c>
      <c r="X8">
        <v>13.7</v>
      </c>
      <c r="Y8">
        <v>0.4</v>
      </c>
      <c r="Z8">
        <v>0.5</v>
      </c>
      <c r="AA8">
        <v>0</v>
      </c>
      <c r="AB8">
        <v>0.1</v>
      </c>
      <c r="AC8">
        <v>0.3</v>
      </c>
      <c r="AD8">
        <v>39.4</v>
      </c>
      <c r="AE8">
        <v>34.299999999999997</v>
      </c>
      <c r="AF8">
        <v>5.0999999999999996</v>
      </c>
      <c r="AG8">
        <v>8.5</v>
      </c>
      <c r="AH8">
        <v>6.1</v>
      </c>
      <c r="AI8">
        <v>1.4</v>
      </c>
      <c r="AJ8">
        <v>0.1</v>
      </c>
      <c r="AK8">
        <v>0.9</v>
      </c>
      <c r="AL8">
        <v>4.9000000000000004</v>
      </c>
      <c r="AM8">
        <v>0.6</v>
      </c>
      <c r="AN8">
        <v>0.1</v>
      </c>
      <c r="AO8">
        <v>4.5999999999999996</v>
      </c>
      <c r="AP8">
        <v>7.4</v>
      </c>
      <c r="AQ8">
        <v>0.23669999999999999</v>
      </c>
      <c r="AR8">
        <v>0.33650000000000002</v>
      </c>
      <c r="AS8">
        <v>0.35630000000000001</v>
      </c>
      <c r="AT8">
        <v>0.69299999999999995</v>
      </c>
      <c r="AU8">
        <v>12.8</v>
      </c>
      <c r="AV8">
        <v>0.6</v>
      </c>
      <c r="AW8">
        <v>0.5</v>
      </c>
      <c r="AX8">
        <v>0</v>
      </c>
      <c r="AY8">
        <v>0</v>
      </c>
      <c r="AZ8">
        <v>0</v>
      </c>
    </row>
    <row r="9" spans="1:52" x14ac:dyDescent="0.3">
      <c r="A9" t="s">
        <v>195</v>
      </c>
      <c r="B9" t="s">
        <v>173</v>
      </c>
      <c r="C9" t="s">
        <v>11</v>
      </c>
      <c r="D9" t="s">
        <v>146</v>
      </c>
      <c r="E9" t="s">
        <v>224</v>
      </c>
      <c r="F9">
        <v>0</v>
      </c>
      <c r="G9">
        <v>39.4</v>
      </c>
      <c r="H9">
        <v>34.299999999999997</v>
      </c>
      <c r="I9">
        <v>5.0999999999999996</v>
      </c>
      <c r="J9">
        <v>8.5</v>
      </c>
      <c r="K9">
        <v>6.1</v>
      </c>
      <c r="L9">
        <v>1.4</v>
      </c>
      <c r="M9">
        <v>0.1</v>
      </c>
      <c r="N9">
        <v>0.9</v>
      </c>
      <c r="O9">
        <v>4.9000000000000004</v>
      </c>
      <c r="P9">
        <v>0.6</v>
      </c>
      <c r="Q9">
        <v>0.1</v>
      </c>
      <c r="R9">
        <v>4.5999999999999996</v>
      </c>
      <c r="S9">
        <v>7.4</v>
      </c>
      <c r="T9">
        <v>0.23669999999999999</v>
      </c>
      <c r="U9">
        <v>0.33650000000000002</v>
      </c>
      <c r="V9">
        <v>0.35630000000000001</v>
      </c>
      <c r="W9">
        <v>0.69299999999999995</v>
      </c>
      <c r="X9">
        <v>12.8</v>
      </c>
      <c r="Y9">
        <v>0.6</v>
      </c>
      <c r="Z9">
        <v>0.5</v>
      </c>
      <c r="AA9">
        <v>0</v>
      </c>
      <c r="AB9">
        <v>0</v>
      </c>
      <c r="AC9">
        <v>0</v>
      </c>
      <c r="AD9">
        <v>38.6</v>
      </c>
      <c r="AE9">
        <v>34.6</v>
      </c>
      <c r="AF9">
        <v>5.0999999999999996</v>
      </c>
      <c r="AG9">
        <v>8.5</v>
      </c>
      <c r="AH9">
        <v>5.7</v>
      </c>
      <c r="AI9">
        <v>1.6</v>
      </c>
      <c r="AJ9">
        <v>0</v>
      </c>
      <c r="AK9">
        <v>1.2</v>
      </c>
      <c r="AL9">
        <v>4.9000000000000004</v>
      </c>
      <c r="AM9">
        <v>0.3</v>
      </c>
      <c r="AN9">
        <v>0</v>
      </c>
      <c r="AO9">
        <v>3.4</v>
      </c>
      <c r="AP9">
        <v>6.9</v>
      </c>
      <c r="AQ9">
        <v>0.24160000000000001</v>
      </c>
      <c r="AR9">
        <v>0.31259999999999999</v>
      </c>
      <c r="AS9">
        <v>0.39319999999999999</v>
      </c>
      <c r="AT9">
        <v>0.70550000000000002</v>
      </c>
      <c r="AU9">
        <v>13.7</v>
      </c>
      <c r="AV9">
        <v>0.4</v>
      </c>
      <c r="AW9">
        <v>0.5</v>
      </c>
      <c r="AX9">
        <v>0</v>
      </c>
      <c r="AY9">
        <v>0.1</v>
      </c>
      <c r="AZ9">
        <v>0.3</v>
      </c>
    </row>
    <row r="10" spans="1:52" x14ac:dyDescent="0.3">
      <c r="A10" t="s">
        <v>164</v>
      </c>
      <c r="B10" t="s">
        <v>149</v>
      </c>
      <c r="C10" t="s">
        <v>10</v>
      </c>
      <c r="D10" t="s">
        <v>226</v>
      </c>
      <c r="E10" t="s">
        <v>140</v>
      </c>
      <c r="F10">
        <v>0</v>
      </c>
      <c r="G10">
        <v>35.333333333333343</v>
      </c>
      <c r="H10">
        <v>33.666666666666657</v>
      </c>
      <c r="I10">
        <v>3.666666666666667</v>
      </c>
      <c r="J10">
        <v>10.33333333333333</v>
      </c>
      <c r="K10">
        <v>6.666666666666667</v>
      </c>
      <c r="L10">
        <v>2.666666666666667</v>
      </c>
      <c r="M10">
        <v>0</v>
      </c>
      <c r="N10">
        <v>1</v>
      </c>
      <c r="O10">
        <v>3.666666666666667</v>
      </c>
      <c r="P10">
        <v>0</v>
      </c>
      <c r="Q10">
        <v>0.66666666666666663</v>
      </c>
      <c r="R10">
        <v>1.666666666666667</v>
      </c>
      <c r="S10">
        <v>9.3333333333333339</v>
      </c>
      <c r="T10">
        <v>0.30099999999999999</v>
      </c>
      <c r="U10">
        <v>0.33466666666666672</v>
      </c>
      <c r="V10">
        <v>0.46466666666666667</v>
      </c>
      <c r="W10">
        <v>0.79966666666666664</v>
      </c>
      <c r="X10">
        <v>16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32.666666666666657</v>
      </c>
      <c r="AF10">
        <v>3.333333333333333</v>
      </c>
      <c r="AG10">
        <v>8</v>
      </c>
      <c r="AH10">
        <v>6</v>
      </c>
      <c r="AI10">
        <v>0.66666666666666663</v>
      </c>
      <c r="AJ10">
        <v>0</v>
      </c>
      <c r="AK10">
        <v>1.333333333333333</v>
      </c>
      <c r="AL10">
        <v>3.333333333333333</v>
      </c>
      <c r="AM10">
        <v>0</v>
      </c>
      <c r="AN10">
        <v>0</v>
      </c>
      <c r="AO10">
        <v>1.666666666666667</v>
      </c>
      <c r="AP10">
        <v>5</v>
      </c>
      <c r="AQ10">
        <v>0.24299999999999999</v>
      </c>
      <c r="AR10">
        <v>0.28666666666666668</v>
      </c>
      <c r="AS10">
        <v>0.3833333333333333</v>
      </c>
      <c r="AT10">
        <v>0.66999999999999993</v>
      </c>
      <c r="AU10">
        <v>12.66666666666667</v>
      </c>
      <c r="AV10">
        <v>0.33333333333333331</v>
      </c>
      <c r="AW10">
        <v>0.66666666666666663</v>
      </c>
      <c r="AX10">
        <v>0.33333333333333331</v>
      </c>
      <c r="AY10">
        <v>0.66666666666666663</v>
      </c>
      <c r="AZ10">
        <v>0</v>
      </c>
    </row>
    <row r="11" spans="1:52" x14ac:dyDescent="0.3">
      <c r="A11" t="s">
        <v>149</v>
      </c>
      <c r="B11" t="s">
        <v>164</v>
      </c>
      <c r="C11" t="s">
        <v>11</v>
      </c>
      <c r="D11" t="s">
        <v>140</v>
      </c>
      <c r="E11" t="s">
        <v>226</v>
      </c>
      <c r="F11">
        <v>0</v>
      </c>
      <c r="G11">
        <v>36</v>
      </c>
      <c r="H11">
        <v>32.666666666666657</v>
      </c>
      <c r="I11">
        <v>3.333333333333333</v>
      </c>
      <c r="J11">
        <v>8</v>
      </c>
      <c r="K11">
        <v>6</v>
      </c>
      <c r="L11">
        <v>0.66666666666666663</v>
      </c>
      <c r="M11">
        <v>0</v>
      </c>
      <c r="N11">
        <v>1.333333333333333</v>
      </c>
      <c r="O11">
        <v>3.333333333333333</v>
      </c>
      <c r="P11">
        <v>0</v>
      </c>
      <c r="Q11">
        <v>0</v>
      </c>
      <c r="R11">
        <v>1.666666666666667</v>
      </c>
      <c r="S11">
        <v>5</v>
      </c>
      <c r="T11">
        <v>0.24299999999999999</v>
      </c>
      <c r="U11">
        <v>0.28666666666666668</v>
      </c>
      <c r="V11">
        <v>0.3833333333333333</v>
      </c>
      <c r="W11">
        <v>0.66999999999999993</v>
      </c>
      <c r="X11">
        <v>12.66666666666667</v>
      </c>
      <c r="Y11">
        <v>0.33333333333333331</v>
      </c>
      <c r="Z11">
        <v>0.66666666666666663</v>
      </c>
      <c r="AA11">
        <v>0.33333333333333331</v>
      </c>
      <c r="AB11">
        <v>0.66666666666666663</v>
      </c>
      <c r="AC11">
        <v>0</v>
      </c>
      <c r="AD11">
        <v>35.333333333333343</v>
      </c>
      <c r="AE11">
        <v>33.666666666666657</v>
      </c>
      <c r="AF11">
        <v>3.666666666666667</v>
      </c>
      <c r="AG11">
        <v>10.33333333333333</v>
      </c>
      <c r="AH11">
        <v>6.666666666666667</v>
      </c>
      <c r="AI11">
        <v>2.666666666666667</v>
      </c>
      <c r="AJ11">
        <v>0</v>
      </c>
      <c r="AK11">
        <v>1</v>
      </c>
      <c r="AL11">
        <v>3.666666666666667</v>
      </c>
      <c r="AM11">
        <v>0</v>
      </c>
      <c r="AN11">
        <v>0.66666666666666663</v>
      </c>
      <c r="AO11">
        <v>1.666666666666667</v>
      </c>
      <c r="AP11">
        <v>9.3333333333333339</v>
      </c>
      <c r="AQ11">
        <v>0.30099999999999999</v>
      </c>
      <c r="AR11">
        <v>0.33466666666666672</v>
      </c>
      <c r="AS11">
        <v>0.46466666666666667</v>
      </c>
      <c r="AT11">
        <v>0.79966666666666664</v>
      </c>
      <c r="AU11">
        <v>16</v>
      </c>
      <c r="AV11">
        <v>1</v>
      </c>
      <c r="AW11">
        <v>0</v>
      </c>
      <c r="AX11">
        <v>0</v>
      </c>
      <c r="AY11">
        <v>0</v>
      </c>
      <c r="AZ11">
        <v>0</v>
      </c>
    </row>
    <row r="12" spans="1:52" x14ac:dyDescent="0.3">
      <c r="A12" t="s">
        <v>187</v>
      </c>
      <c r="B12" t="s">
        <v>176</v>
      </c>
      <c r="C12" t="s">
        <v>10</v>
      </c>
      <c r="D12" t="s">
        <v>229</v>
      </c>
      <c r="E12" t="s">
        <v>230</v>
      </c>
      <c r="F12">
        <v>0</v>
      </c>
      <c r="G12">
        <v>36.666666666666657</v>
      </c>
      <c r="H12">
        <v>33.333333333333343</v>
      </c>
      <c r="I12">
        <v>6.333333333333333</v>
      </c>
      <c r="J12">
        <v>10.66666666666667</v>
      </c>
      <c r="K12">
        <v>6.333333333333333</v>
      </c>
      <c r="L12">
        <v>1.333333333333333</v>
      </c>
      <c r="M12">
        <v>0.66666666666666663</v>
      </c>
      <c r="N12">
        <v>2.333333333333333</v>
      </c>
      <c r="O12">
        <v>6.333333333333333</v>
      </c>
      <c r="P12">
        <v>1.333333333333333</v>
      </c>
      <c r="Q12">
        <v>0.33333333333333331</v>
      </c>
      <c r="R12">
        <v>2.333333333333333</v>
      </c>
      <c r="S12">
        <v>6.666666666666667</v>
      </c>
      <c r="T12">
        <v>0.32</v>
      </c>
      <c r="U12">
        <v>0.37200000000000011</v>
      </c>
      <c r="V12">
        <v>0.60766666666666669</v>
      </c>
      <c r="W12">
        <v>0.97966666666666669</v>
      </c>
      <c r="X12">
        <v>20.333333333333329</v>
      </c>
      <c r="Y12">
        <v>0.66666666666666663</v>
      </c>
      <c r="Z12">
        <v>0.66666666666666663</v>
      </c>
      <c r="AA12">
        <v>0</v>
      </c>
      <c r="AB12">
        <v>0</v>
      </c>
      <c r="AC12">
        <v>0.33333333333333331</v>
      </c>
      <c r="AD12">
        <v>37.333333333333343</v>
      </c>
      <c r="AE12">
        <v>33</v>
      </c>
      <c r="AF12">
        <v>1.666666666666667</v>
      </c>
      <c r="AG12">
        <v>7</v>
      </c>
      <c r="AH12">
        <v>5.333333333333333</v>
      </c>
      <c r="AI12">
        <v>1</v>
      </c>
      <c r="AJ12">
        <v>0</v>
      </c>
      <c r="AK12">
        <v>0.66666666666666663</v>
      </c>
      <c r="AL12">
        <v>1.666666666666667</v>
      </c>
      <c r="AM12">
        <v>0.66666666666666663</v>
      </c>
      <c r="AN12">
        <v>0</v>
      </c>
      <c r="AO12">
        <v>4</v>
      </c>
      <c r="AP12">
        <v>10.33333333333333</v>
      </c>
      <c r="AQ12">
        <v>0.21</v>
      </c>
      <c r="AR12">
        <v>0.30199999999999999</v>
      </c>
      <c r="AS12">
        <v>0.30233333333333329</v>
      </c>
      <c r="AT12">
        <v>0.60433333333333328</v>
      </c>
      <c r="AU12">
        <v>10</v>
      </c>
      <c r="AV12">
        <v>0.66666666666666663</v>
      </c>
      <c r="AW12">
        <v>0.33333333333333331</v>
      </c>
      <c r="AX12">
        <v>0</v>
      </c>
      <c r="AY12">
        <v>0</v>
      </c>
      <c r="AZ12">
        <v>0</v>
      </c>
    </row>
    <row r="13" spans="1:52" x14ac:dyDescent="0.3">
      <c r="A13" t="s">
        <v>176</v>
      </c>
      <c r="B13" t="s">
        <v>187</v>
      </c>
      <c r="C13" t="s">
        <v>11</v>
      </c>
      <c r="D13" t="s">
        <v>230</v>
      </c>
      <c r="E13" t="s">
        <v>229</v>
      </c>
      <c r="F13">
        <v>0</v>
      </c>
      <c r="G13">
        <v>37.333333333333343</v>
      </c>
      <c r="H13">
        <v>33</v>
      </c>
      <c r="I13">
        <v>1.666666666666667</v>
      </c>
      <c r="J13">
        <v>7</v>
      </c>
      <c r="K13">
        <v>5.333333333333333</v>
      </c>
      <c r="L13">
        <v>1</v>
      </c>
      <c r="M13">
        <v>0</v>
      </c>
      <c r="N13">
        <v>0.66666666666666663</v>
      </c>
      <c r="O13">
        <v>1.666666666666667</v>
      </c>
      <c r="P13">
        <v>0.66666666666666663</v>
      </c>
      <c r="Q13">
        <v>0</v>
      </c>
      <c r="R13">
        <v>4</v>
      </c>
      <c r="S13">
        <v>10.33333333333333</v>
      </c>
      <c r="T13">
        <v>0.21</v>
      </c>
      <c r="U13">
        <v>0.30199999999999999</v>
      </c>
      <c r="V13">
        <v>0.30233333333333329</v>
      </c>
      <c r="W13">
        <v>0.60433333333333328</v>
      </c>
      <c r="X13">
        <v>10</v>
      </c>
      <c r="Y13">
        <v>0.66666666666666663</v>
      </c>
      <c r="Z13">
        <v>0.33333333333333331</v>
      </c>
      <c r="AA13">
        <v>0</v>
      </c>
      <c r="AB13">
        <v>0</v>
      </c>
      <c r="AC13">
        <v>0</v>
      </c>
      <c r="AD13">
        <v>36.666666666666657</v>
      </c>
      <c r="AE13">
        <v>33.333333333333343</v>
      </c>
      <c r="AF13">
        <v>6.333333333333333</v>
      </c>
      <c r="AG13">
        <v>10.66666666666667</v>
      </c>
      <c r="AH13">
        <v>6.333333333333333</v>
      </c>
      <c r="AI13">
        <v>1.333333333333333</v>
      </c>
      <c r="AJ13">
        <v>0.66666666666666663</v>
      </c>
      <c r="AK13">
        <v>2.333333333333333</v>
      </c>
      <c r="AL13">
        <v>6.333333333333333</v>
      </c>
      <c r="AM13">
        <v>1.333333333333333</v>
      </c>
      <c r="AN13">
        <v>0.33333333333333331</v>
      </c>
      <c r="AO13">
        <v>2.333333333333333</v>
      </c>
      <c r="AP13">
        <v>6.666666666666667</v>
      </c>
      <c r="AQ13">
        <v>0.32</v>
      </c>
      <c r="AR13">
        <v>0.37200000000000011</v>
      </c>
      <c r="AS13">
        <v>0.60766666666666669</v>
      </c>
      <c r="AT13">
        <v>0.97966666666666669</v>
      </c>
      <c r="AU13">
        <v>20.333333333333329</v>
      </c>
      <c r="AV13">
        <v>0.66666666666666663</v>
      </c>
      <c r="AW13">
        <v>0.66666666666666663</v>
      </c>
      <c r="AX13">
        <v>0</v>
      </c>
      <c r="AY13">
        <v>0</v>
      </c>
      <c r="AZ13"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topLeftCell="A5" workbookViewId="0">
      <selection activeCell="R26" sqref="R26:R30"/>
    </sheetView>
  </sheetViews>
  <sheetFormatPr defaultRowHeight="14.4" x14ac:dyDescent="0.3"/>
  <cols>
    <col min="1" max="1" width="17.21875" bestFit="1" customWidth="1"/>
  </cols>
  <sheetData>
    <row r="1" spans="1:18" x14ac:dyDescent="0.3">
      <c r="A1" t="s">
        <v>136</v>
      </c>
      <c r="B1" t="s">
        <v>49</v>
      </c>
      <c r="C1" t="s">
        <v>61</v>
      </c>
      <c r="D1" t="s">
        <v>58</v>
      </c>
      <c r="E1" t="s">
        <v>59</v>
      </c>
      <c r="F1" t="s">
        <v>61</v>
      </c>
      <c r="G1" t="s">
        <v>58</v>
      </c>
      <c r="H1" t="s">
        <v>59</v>
      </c>
      <c r="I1" t="s">
        <v>61</v>
      </c>
      <c r="J1" t="s">
        <v>58</v>
      </c>
      <c r="K1" t="s">
        <v>59</v>
      </c>
      <c r="L1" t="s">
        <v>61</v>
      </c>
      <c r="M1" t="s">
        <v>58</v>
      </c>
      <c r="N1" t="s">
        <v>59</v>
      </c>
      <c r="R1" s="18" t="s">
        <v>62</v>
      </c>
    </row>
    <row r="2" spans="1:18" x14ac:dyDescent="0.3">
      <c r="A2" t="s">
        <v>159</v>
      </c>
      <c r="B2" t="s">
        <v>160</v>
      </c>
      <c r="C2">
        <v>5.5</v>
      </c>
      <c r="D2">
        <v>-105</v>
      </c>
      <c r="E2">
        <v>-125</v>
      </c>
      <c r="F2">
        <v>5.5</v>
      </c>
      <c r="G2">
        <v>104</v>
      </c>
      <c r="H2">
        <v>-132</v>
      </c>
      <c r="I2">
        <v>5.5</v>
      </c>
      <c r="J2">
        <v>-110</v>
      </c>
      <c r="K2">
        <v>-120</v>
      </c>
      <c r="L2">
        <v>5.5</v>
      </c>
      <c r="M2">
        <v>-109</v>
      </c>
      <c r="N2">
        <v>-125</v>
      </c>
      <c r="R2" s="12">
        <f t="shared" ref="R2:R28" si="0">MIN(C2,F2,I2,L2,O2)</f>
        <v>5.5</v>
      </c>
    </row>
    <row r="3" spans="1:18" x14ac:dyDescent="0.3">
      <c r="A3" t="s">
        <v>161</v>
      </c>
      <c r="B3" t="s">
        <v>135</v>
      </c>
      <c r="C3">
        <v>5.5</v>
      </c>
      <c r="D3">
        <v>-105</v>
      </c>
      <c r="E3">
        <v>-120</v>
      </c>
      <c r="F3">
        <v>5.5</v>
      </c>
      <c r="G3">
        <v>-106</v>
      </c>
      <c r="H3">
        <v>-122</v>
      </c>
      <c r="I3">
        <v>5.5</v>
      </c>
      <c r="J3">
        <v>100</v>
      </c>
      <c r="K3">
        <v>-135</v>
      </c>
      <c r="L3">
        <v>5.5</v>
      </c>
      <c r="M3">
        <v>-109</v>
      </c>
      <c r="N3">
        <v>-125</v>
      </c>
      <c r="R3" s="12">
        <f t="shared" si="0"/>
        <v>5.5</v>
      </c>
    </row>
    <row r="4" spans="1:18" x14ac:dyDescent="0.3">
      <c r="A4" t="s">
        <v>162</v>
      </c>
      <c r="B4" t="s">
        <v>137</v>
      </c>
      <c r="C4">
        <v>3.5</v>
      </c>
      <c r="D4">
        <v>125</v>
      </c>
      <c r="E4">
        <v>-165</v>
      </c>
      <c r="F4">
        <v>3.5</v>
      </c>
      <c r="G4">
        <v>126</v>
      </c>
      <c r="H4">
        <v>-162</v>
      </c>
      <c r="I4">
        <v>3.5</v>
      </c>
      <c r="J4">
        <v>130</v>
      </c>
      <c r="K4">
        <v>-165</v>
      </c>
      <c r="L4">
        <v>4.5</v>
      </c>
      <c r="M4">
        <v>114</v>
      </c>
      <c r="N4">
        <v>143</v>
      </c>
      <c r="R4" s="12">
        <f t="shared" si="0"/>
        <v>3.5</v>
      </c>
    </row>
    <row r="5" spans="1:18" x14ac:dyDescent="0.3">
      <c r="A5" t="s">
        <v>163</v>
      </c>
      <c r="B5" t="s">
        <v>164</v>
      </c>
      <c r="C5">
        <v>4.5</v>
      </c>
      <c r="D5">
        <v>-105</v>
      </c>
      <c r="E5">
        <v>-125</v>
      </c>
      <c r="F5">
        <v>4.5</v>
      </c>
      <c r="G5">
        <v>-122</v>
      </c>
      <c r="H5">
        <v>-104</v>
      </c>
      <c r="I5">
        <v>4.5</v>
      </c>
      <c r="J5">
        <v>-105</v>
      </c>
      <c r="K5">
        <v>-125</v>
      </c>
      <c r="L5">
        <v>4.5</v>
      </c>
      <c r="M5">
        <v>-127</v>
      </c>
      <c r="N5">
        <v>-107</v>
      </c>
      <c r="R5" s="12">
        <f t="shared" si="0"/>
        <v>4.5</v>
      </c>
    </row>
    <row r="6" spans="1:18" x14ac:dyDescent="0.3">
      <c r="A6" t="s">
        <v>165</v>
      </c>
      <c r="B6" t="s">
        <v>139</v>
      </c>
      <c r="C6">
        <v>4.5</v>
      </c>
      <c r="D6">
        <v>-150</v>
      </c>
      <c r="E6">
        <v>115</v>
      </c>
      <c r="F6">
        <v>4.5</v>
      </c>
      <c r="G6">
        <v>-168</v>
      </c>
      <c r="H6">
        <v>132</v>
      </c>
      <c r="I6">
        <v>4.5</v>
      </c>
      <c r="J6">
        <v>-175</v>
      </c>
      <c r="K6">
        <v>130</v>
      </c>
      <c r="L6">
        <v>4.5</v>
      </c>
      <c r="M6">
        <v>-143</v>
      </c>
      <c r="N6">
        <v>106</v>
      </c>
      <c r="R6" s="12">
        <f t="shared" si="0"/>
        <v>4.5</v>
      </c>
    </row>
    <row r="7" spans="1:18" x14ac:dyDescent="0.3">
      <c r="A7" t="s">
        <v>166</v>
      </c>
      <c r="B7" t="s">
        <v>167</v>
      </c>
      <c r="C7">
        <v>3.5</v>
      </c>
      <c r="D7">
        <v>-140</v>
      </c>
      <c r="E7">
        <v>105</v>
      </c>
      <c r="F7">
        <v>3.5</v>
      </c>
      <c r="G7">
        <v>-140</v>
      </c>
      <c r="H7">
        <v>110</v>
      </c>
      <c r="I7">
        <v>3.5</v>
      </c>
      <c r="J7">
        <v>-145</v>
      </c>
      <c r="K7">
        <v>110</v>
      </c>
      <c r="L7" t="s">
        <v>122</v>
      </c>
      <c r="M7" t="s">
        <v>122</v>
      </c>
      <c r="N7" t="s">
        <v>122</v>
      </c>
      <c r="R7" s="12">
        <f t="shared" si="0"/>
        <v>3.5</v>
      </c>
    </row>
    <row r="8" spans="1:18" x14ac:dyDescent="0.3">
      <c r="A8" t="s">
        <v>168</v>
      </c>
      <c r="B8" t="s">
        <v>169</v>
      </c>
      <c r="C8">
        <v>5.5</v>
      </c>
      <c r="D8">
        <v>-140</v>
      </c>
      <c r="E8">
        <v>105</v>
      </c>
      <c r="F8">
        <v>5.5</v>
      </c>
      <c r="G8">
        <v>-126</v>
      </c>
      <c r="H8">
        <v>-102</v>
      </c>
      <c r="I8">
        <v>5.5</v>
      </c>
      <c r="J8">
        <v>-135</v>
      </c>
      <c r="K8">
        <v>100</v>
      </c>
      <c r="L8" t="s">
        <v>122</v>
      </c>
      <c r="M8" t="s">
        <v>122</v>
      </c>
      <c r="N8" t="s">
        <v>122</v>
      </c>
      <c r="R8" s="12">
        <f t="shared" si="0"/>
        <v>5.5</v>
      </c>
    </row>
    <row r="9" spans="1:18" x14ac:dyDescent="0.3">
      <c r="A9" t="s">
        <v>170</v>
      </c>
      <c r="B9" t="s">
        <v>133</v>
      </c>
      <c r="C9">
        <v>4.5</v>
      </c>
      <c r="D9">
        <v>-170</v>
      </c>
      <c r="E9">
        <v>130</v>
      </c>
      <c r="F9">
        <v>3.5</v>
      </c>
      <c r="G9">
        <v>116</v>
      </c>
      <c r="H9">
        <v>-148</v>
      </c>
      <c r="I9">
        <v>4.5</v>
      </c>
      <c r="J9">
        <v>-165</v>
      </c>
      <c r="K9">
        <v>125</v>
      </c>
      <c r="L9">
        <v>3.5</v>
      </c>
      <c r="M9">
        <v>104</v>
      </c>
      <c r="N9">
        <v>-141</v>
      </c>
      <c r="R9" s="12">
        <f t="shared" si="0"/>
        <v>3.5</v>
      </c>
    </row>
    <row r="10" spans="1:18" x14ac:dyDescent="0.3">
      <c r="A10" t="s">
        <v>171</v>
      </c>
      <c r="B10" t="s">
        <v>154</v>
      </c>
      <c r="C10">
        <v>3.5</v>
      </c>
      <c r="D10">
        <v>-150</v>
      </c>
      <c r="E10">
        <v>115</v>
      </c>
      <c r="F10">
        <v>3.5</v>
      </c>
      <c r="G10">
        <v>-146</v>
      </c>
      <c r="H10">
        <v>114</v>
      </c>
      <c r="I10">
        <v>3.5</v>
      </c>
      <c r="J10">
        <v>-140</v>
      </c>
      <c r="K10">
        <v>105</v>
      </c>
      <c r="L10">
        <v>3.5</v>
      </c>
      <c r="M10">
        <v>-143</v>
      </c>
      <c r="N10">
        <v>107</v>
      </c>
      <c r="R10" s="12">
        <f t="shared" si="0"/>
        <v>3.5</v>
      </c>
    </row>
    <row r="11" spans="1:18" x14ac:dyDescent="0.3">
      <c r="A11" t="s">
        <v>172</v>
      </c>
      <c r="B11" t="s">
        <v>134</v>
      </c>
      <c r="C11">
        <v>6.5</v>
      </c>
      <c r="D11">
        <v>100</v>
      </c>
      <c r="E11">
        <v>-135</v>
      </c>
      <c r="F11">
        <v>6.5</v>
      </c>
      <c r="G11">
        <v>106</v>
      </c>
      <c r="H11">
        <v>-134</v>
      </c>
      <c r="I11">
        <v>6.5</v>
      </c>
      <c r="J11">
        <v>100</v>
      </c>
      <c r="K11">
        <v>-135</v>
      </c>
      <c r="L11">
        <v>6.5</v>
      </c>
      <c r="M11">
        <v>100</v>
      </c>
      <c r="N11">
        <v>-136</v>
      </c>
      <c r="R11" s="12">
        <f t="shared" si="0"/>
        <v>6.5</v>
      </c>
    </row>
    <row r="12" spans="1:18" x14ac:dyDescent="0.3">
      <c r="A12" t="s">
        <v>147</v>
      </c>
      <c r="B12" t="s">
        <v>173</v>
      </c>
      <c r="C12">
        <v>6.5</v>
      </c>
      <c r="D12">
        <v>-110</v>
      </c>
      <c r="E12">
        <v>-120</v>
      </c>
      <c r="F12">
        <v>6.5</v>
      </c>
      <c r="G12">
        <v>-116</v>
      </c>
      <c r="H12">
        <v>-108</v>
      </c>
      <c r="I12">
        <v>6.5</v>
      </c>
      <c r="J12">
        <v>-105</v>
      </c>
      <c r="K12">
        <v>-125</v>
      </c>
      <c r="L12" t="s">
        <v>122</v>
      </c>
      <c r="M12" t="s">
        <v>122</v>
      </c>
      <c r="N12" t="s">
        <v>122</v>
      </c>
      <c r="R12" s="12">
        <f t="shared" si="0"/>
        <v>6.5</v>
      </c>
    </row>
    <row r="13" spans="1:18" x14ac:dyDescent="0.3">
      <c r="A13" t="s">
        <v>174</v>
      </c>
      <c r="B13" t="s">
        <v>141</v>
      </c>
      <c r="C13">
        <v>6.5</v>
      </c>
      <c r="D13">
        <v>130</v>
      </c>
      <c r="E13">
        <v>-175</v>
      </c>
      <c r="F13">
        <v>6.5</v>
      </c>
      <c r="G13">
        <v>122</v>
      </c>
      <c r="H13">
        <v>-156</v>
      </c>
      <c r="I13">
        <v>6.5</v>
      </c>
      <c r="J13">
        <v>115</v>
      </c>
      <c r="K13">
        <v>-155</v>
      </c>
      <c r="L13">
        <v>7.5</v>
      </c>
      <c r="M13">
        <v>120</v>
      </c>
      <c r="N13">
        <v>120</v>
      </c>
      <c r="R13" s="12">
        <f t="shared" si="0"/>
        <v>6.5</v>
      </c>
    </row>
    <row r="14" spans="1:18" x14ac:dyDescent="0.3">
      <c r="A14" t="s">
        <v>175</v>
      </c>
      <c r="B14" t="s">
        <v>155</v>
      </c>
      <c r="C14">
        <v>4.5</v>
      </c>
      <c r="D14">
        <v>105</v>
      </c>
      <c r="E14">
        <v>-135</v>
      </c>
      <c r="F14">
        <v>4.5</v>
      </c>
      <c r="G14">
        <v>106</v>
      </c>
      <c r="H14">
        <v>-134</v>
      </c>
      <c r="I14">
        <v>4.5</v>
      </c>
      <c r="J14">
        <v>105</v>
      </c>
      <c r="K14">
        <v>-135</v>
      </c>
      <c r="L14">
        <v>5.5</v>
      </c>
      <c r="M14">
        <v>108</v>
      </c>
      <c r="N14">
        <v>145</v>
      </c>
      <c r="R14" s="12">
        <f t="shared" si="0"/>
        <v>4.5</v>
      </c>
    </row>
    <row r="15" spans="1:18" x14ac:dyDescent="0.3">
      <c r="A15" t="s">
        <v>142</v>
      </c>
      <c r="B15" t="s">
        <v>176</v>
      </c>
      <c r="C15">
        <v>4.5</v>
      </c>
      <c r="D15">
        <v>120</v>
      </c>
      <c r="E15">
        <v>-155</v>
      </c>
      <c r="F15">
        <v>4.5</v>
      </c>
      <c r="G15">
        <v>104</v>
      </c>
      <c r="H15">
        <v>-132</v>
      </c>
      <c r="I15">
        <v>4.5</v>
      </c>
      <c r="J15">
        <v>120</v>
      </c>
      <c r="K15">
        <v>-155</v>
      </c>
      <c r="L15">
        <v>5.5</v>
      </c>
      <c r="M15">
        <v>110</v>
      </c>
      <c r="N15">
        <v>143</v>
      </c>
      <c r="R15" s="12">
        <f t="shared" si="0"/>
        <v>4.5</v>
      </c>
    </row>
    <row r="16" spans="1:18" x14ac:dyDescent="0.3">
      <c r="A16" t="s">
        <v>177</v>
      </c>
      <c r="B16" t="s">
        <v>153</v>
      </c>
      <c r="C16">
        <v>3.5</v>
      </c>
      <c r="D16">
        <v>110</v>
      </c>
      <c r="E16">
        <v>-140</v>
      </c>
      <c r="F16">
        <v>3.5</v>
      </c>
      <c r="G16">
        <v>130</v>
      </c>
      <c r="H16">
        <v>-166</v>
      </c>
      <c r="I16">
        <v>3.5</v>
      </c>
      <c r="J16">
        <v>115</v>
      </c>
      <c r="K16">
        <v>-155</v>
      </c>
      <c r="L16" t="s">
        <v>122</v>
      </c>
      <c r="M16" t="s">
        <v>122</v>
      </c>
      <c r="N16" t="s">
        <v>122</v>
      </c>
      <c r="R16" s="12">
        <f t="shared" si="0"/>
        <v>3.5</v>
      </c>
    </row>
    <row r="17" spans="1:18" x14ac:dyDescent="0.3">
      <c r="A17" t="s">
        <v>178</v>
      </c>
      <c r="B17" t="s">
        <v>179</v>
      </c>
      <c r="C17">
        <v>3.5</v>
      </c>
      <c r="D17">
        <v>125</v>
      </c>
      <c r="E17">
        <v>-165</v>
      </c>
      <c r="F17">
        <v>3.5</v>
      </c>
      <c r="G17">
        <v>124</v>
      </c>
      <c r="H17">
        <v>-160</v>
      </c>
      <c r="I17">
        <v>3.5</v>
      </c>
      <c r="J17">
        <v>115</v>
      </c>
      <c r="K17">
        <v>-155</v>
      </c>
      <c r="L17">
        <v>4.5</v>
      </c>
      <c r="M17">
        <v>114</v>
      </c>
      <c r="N17">
        <v>145</v>
      </c>
      <c r="R17" s="12">
        <f t="shared" si="0"/>
        <v>3.5</v>
      </c>
    </row>
    <row r="18" spans="1:18" x14ac:dyDescent="0.3">
      <c r="A18" t="s">
        <v>180</v>
      </c>
      <c r="B18" t="s">
        <v>36</v>
      </c>
      <c r="C18">
        <v>6.5</v>
      </c>
      <c r="D18">
        <v>110</v>
      </c>
      <c r="E18">
        <v>-140</v>
      </c>
      <c r="F18">
        <v>6.5</v>
      </c>
      <c r="G18">
        <v>114</v>
      </c>
      <c r="H18">
        <v>-144</v>
      </c>
      <c r="I18">
        <v>6.5</v>
      </c>
      <c r="J18">
        <v>110</v>
      </c>
      <c r="K18">
        <v>-145</v>
      </c>
      <c r="L18">
        <v>6.5</v>
      </c>
      <c r="M18">
        <v>102</v>
      </c>
      <c r="N18">
        <v>-137</v>
      </c>
      <c r="R18" s="12">
        <f t="shared" si="0"/>
        <v>6.5</v>
      </c>
    </row>
    <row r="19" spans="1:18" x14ac:dyDescent="0.3">
      <c r="A19" t="s">
        <v>148</v>
      </c>
      <c r="B19" t="s">
        <v>181</v>
      </c>
      <c r="C19">
        <v>3.5</v>
      </c>
      <c r="D19">
        <v>125</v>
      </c>
      <c r="E19">
        <v>-165</v>
      </c>
      <c r="F19">
        <v>3.5</v>
      </c>
      <c r="G19">
        <v>116</v>
      </c>
      <c r="H19">
        <v>-148</v>
      </c>
      <c r="I19">
        <v>3.5</v>
      </c>
      <c r="J19">
        <v>125</v>
      </c>
      <c r="K19">
        <v>-160</v>
      </c>
      <c r="L19">
        <v>4.5</v>
      </c>
      <c r="M19">
        <v>120</v>
      </c>
      <c r="N19">
        <v>140</v>
      </c>
      <c r="R19" s="12">
        <f t="shared" si="0"/>
        <v>3.5</v>
      </c>
    </row>
    <row r="20" spans="1:18" x14ac:dyDescent="0.3">
      <c r="A20" t="s">
        <v>182</v>
      </c>
      <c r="B20" t="s">
        <v>183</v>
      </c>
      <c r="C20">
        <v>3.5</v>
      </c>
      <c r="D20" t="s">
        <v>122</v>
      </c>
      <c r="E20" t="s">
        <v>122</v>
      </c>
      <c r="F20">
        <v>3.5</v>
      </c>
      <c r="G20">
        <v>-112</v>
      </c>
      <c r="H20">
        <v>-112</v>
      </c>
      <c r="I20">
        <v>3.5</v>
      </c>
      <c r="J20" t="s">
        <v>122</v>
      </c>
      <c r="K20" t="s">
        <v>122</v>
      </c>
      <c r="L20">
        <v>3.5</v>
      </c>
      <c r="M20" t="s">
        <v>122</v>
      </c>
      <c r="N20" t="s">
        <v>122</v>
      </c>
      <c r="R20" s="12">
        <f t="shared" si="0"/>
        <v>3.5</v>
      </c>
    </row>
    <row r="21" spans="1:18" x14ac:dyDescent="0.3">
      <c r="A21" t="s">
        <v>184</v>
      </c>
      <c r="B21" t="s">
        <v>185</v>
      </c>
      <c r="C21">
        <v>4.5</v>
      </c>
      <c r="D21">
        <v>-160</v>
      </c>
      <c r="E21">
        <v>125</v>
      </c>
      <c r="F21">
        <v>4.5</v>
      </c>
      <c r="G21">
        <v>-164</v>
      </c>
      <c r="H21">
        <v>128</v>
      </c>
      <c r="I21">
        <v>4.5</v>
      </c>
      <c r="J21">
        <v>-175</v>
      </c>
      <c r="K21">
        <v>135</v>
      </c>
      <c r="L21">
        <v>4.5</v>
      </c>
      <c r="M21">
        <v>125</v>
      </c>
      <c r="N21">
        <v>130</v>
      </c>
      <c r="R21" s="12">
        <f t="shared" si="0"/>
        <v>4.5</v>
      </c>
    </row>
    <row r="22" spans="1:18" x14ac:dyDescent="0.3">
      <c r="A22" t="s">
        <v>186</v>
      </c>
      <c r="B22" t="s">
        <v>187</v>
      </c>
      <c r="C22">
        <v>4.5</v>
      </c>
      <c r="D22">
        <v>120</v>
      </c>
      <c r="E22">
        <v>-155</v>
      </c>
      <c r="F22">
        <v>4.5</v>
      </c>
      <c r="G22">
        <v>108</v>
      </c>
      <c r="H22">
        <v>-138</v>
      </c>
      <c r="I22">
        <v>4.5</v>
      </c>
      <c r="J22">
        <v>105</v>
      </c>
      <c r="K22">
        <v>-140</v>
      </c>
      <c r="L22">
        <v>5.5</v>
      </c>
      <c r="M22">
        <v>114</v>
      </c>
      <c r="N22">
        <v>135</v>
      </c>
      <c r="R22" s="12">
        <f t="shared" si="0"/>
        <v>4.5</v>
      </c>
    </row>
    <row r="23" spans="1:18" x14ac:dyDescent="0.3">
      <c r="A23" t="s">
        <v>143</v>
      </c>
      <c r="B23" t="s">
        <v>188</v>
      </c>
      <c r="C23" t="s">
        <v>122</v>
      </c>
      <c r="D23" t="s">
        <v>122</v>
      </c>
      <c r="E23" t="s">
        <v>122</v>
      </c>
      <c r="F23">
        <v>3.5</v>
      </c>
      <c r="G23">
        <v>-112</v>
      </c>
      <c r="H23">
        <v>-112</v>
      </c>
      <c r="I23">
        <v>3.5</v>
      </c>
      <c r="J23">
        <v>-110</v>
      </c>
      <c r="K23">
        <v>-120</v>
      </c>
      <c r="L23">
        <v>3.5</v>
      </c>
      <c r="M23">
        <v>-117</v>
      </c>
      <c r="N23">
        <v>-117</v>
      </c>
      <c r="R23" s="12">
        <f t="shared" si="0"/>
        <v>3.5</v>
      </c>
    </row>
    <row r="24" spans="1:18" x14ac:dyDescent="0.3">
      <c r="A24" t="s">
        <v>189</v>
      </c>
      <c r="B24" t="s">
        <v>190</v>
      </c>
      <c r="C24">
        <v>4.5</v>
      </c>
      <c r="D24">
        <v>125</v>
      </c>
      <c r="E24">
        <v>-165</v>
      </c>
      <c r="F24">
        <v>4.5</v>
      </c>
      <c r="G24">
        <v>122</v>
      </c>
      <c r="H24">
        <v>-156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R24" s="12">
        <f t="shared" si="0"/>
        <v>4.5</v>
      </c>
    </row>
    <row r="25" spans="1:18" x14ac:dyDescent="0.3">
      <c r="A25" t="s">
        <v>191</v>
      </c>
      <c r="B25" t="s">
        <v>192</v>
      </c>
      <c r="C25">
        <v>4.5</v>
      </c>
      <c r="D25">
        <v>-140</v>
      </c>
      <c r="E25">
        <v>105</v>
      </c>
      <c r="F25">
        <v>4.5</v>
      </c>
      <c r="G25">
        <v>-116</v>
      </c>
      <c r="H25">
        <v>-110</v>
      </c>
      <c r="I25">
        <v>4.5</v>
      </c>
      <c r="J25">
        <v>-130</v>
      </c>
      <c r="K25">
        <v>100</v>
      </c>
      <c r="L25">
        <v>4.5</v>
      </c>
      <c r="M25">
        <v>-130</v>
      </c>
      <c r="N25">
        <v>-105</v>
      </c>
      <c r="R25" s="12">
        <f t="shared" si="0"/>
        <v>4.5</v>
      </c>
    </row>
    <row r="26" spans="1:18" x14ac:dyDescent="0.3">
      <c r="A26" t="s">
        <v>193</v>
      </c>
      <c r="B26" t="s">
        <v>144</v>
      </c>
      <c r="C26">
        <v>4.5</v>
      </c>
      <c r="D26">
        <v>125</v>
      </c>
      <c r="E26">
        <v>-165</v>
      </c>
      <c r="F26">
        <v>4.5</v>
      </c>
      <c r="G26">
        <v>118</v>
      </c>
      <c r="H26">
        <v>-150</v>
      </c>
      <c r="I26">
        <v>4.5</v>
      </c>
      <c r="J26">
        <v>120</v>
      </c>
      <c r="K26">
        <v>-155</v>
      </c>
      <c r="L26">
        <v>4.5</v>
      </c>
      <c r="M26">
        <v>105</v>
      </c>
      <c r="N26">
        <v>-143</v>
      </c>
      <c r="R26" s="12">
        <f t="shared" si="0"/>
        <v>4.5</v>
      </c>
    </row>
    <row r="27" spans="1:18" x14ac:dyDescent="0.3">
      <c r="A27" t="s">
        <v>145</v>
      </c>
      <c r="B27" t="s">
        <v>63</v>
      </c>
      <c r="C27">
        <v>4.5</v>
      </c>
      <c r="D27">
        <v>-150</v>
      </c>
      <c r="E27">
        <v>115</v>
      </c>
      <c r="F27">
        <v>4.5</v>
      </c>
      <c r="G27">
        <v>-142</v>
      </c>
      <c r="H27">
        <v>112</v>
      </c>
      <c r="I27">
        <v>4.5</v>
      </c>
      <c r="J27">
        <v>-155</v>
      </c>
      <c r="K27">
        <v>115</v>
      </c>
      <c r="L27">
        <v>4.5</v>
      </c>
      <c r="M27">
        <v>148</v>
      </c>
      <c r="N27">
        <v>110</v>
      </c>
      <c r="R27" s="12">
        <f t="shared" si="0"/>
        <v>4.5</v>
      </c>
    </row>
    <row r="28" spans="1:18" x14ac:dyDescent="0.3">
      <c r="A28" t="s">
        <v>194</v>
      </c>
      <c r="B28" t="s">
        <v>195</v>
      </c>
      <c r="C28">
        <v>3.5</v>
      </c>
      <c r="D28">
        <v>-110</v>
      </c>
      <c r="E28">
        <v>-115</v>
      </c>
      <c r="F28">
        <v>3.5</v>
      </c>
      <c r="G28">
        <v>-122</v>
      </c>
      <c r="H28">
        <v>-106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R28" s="12">
        <f t="shared" si="0"/>
        <v>3.5</v>
      </c>
    </row>
    <row r="29" spans="1:18" x14ac:dyDescent="0.3">
      <c r="A29" t="s">
        <v>196</v>
      </c>
      <c r="B29" t="s">
        <v>197</v>
      </c>
      <c r="C29">
        <v>5.5</v>
      </c>
      <c r="D29" t="s">
        <v>122</v>
      </c>
      <c r="E29" t="s">
        <v>122</v>
      </c>
      <c r="F29">
        <v>5.5</v>
      </c>
      <c r="G29">
        <v>108</v>
      </c>
      <c r="H29">
        <v>-138</v>
      </c>
      <c r="I29">
        <v>5.5</v>
      </c>
      <c r="J29" t="s">
        <v>122</v>
      </c>
      <c r="K29" t="s">
        <v>122</v>
      </c>
      <c r="L29">
        <v>5.5</v>
      </c>
      <c r="M29" t="s">
        <v>122</v>
      </c>
      <c r="N29" t="s">
        <v>122</v>
      </c>
      <c r="R29" s="12">
        <f>MIN(C29,F29,I29,L29,O29)</f>
        <v>5.5</v>
      </c>
    </row>
    <row r="30" spans="1:18" x14ac:dyDescent="0.3">
      <c r="A30" t="s">
        <v>198</v>
      </c>
      <c r="B30" t="s">
        <v>199</v>
      </c>
      <c r="C30">
        <v>4.5</v>
      </c>
      <c r="D30">
        <v>105</v>
      </c>
      <c r="E30">
        <v>-135</v>
      </c>
      <c r="F30">
        <v>4.5</v>
      </c>
      <c r="G30">
        <v>108</v>
      </c>
      <c r="H30">
        <v>-138</v>
      </c>
      <c r="I30">
        <v>4.5</v>
      </c>
      <c r="J30">
        <v>-105</v>
      </c>
      <c r="K30">
        <v>-125</v>
      </c>
      <c r="L30">
        <v>5.5</v>
      </c>
      <c r="M30">
        <v>108</v>
      </c>
      <c r="N30">
        <v>140</v>
      </c>
      <c r="R30" s="12">
        <f>MIN(C30,F30,I30,L30,O30)</f>
        <v>4.5</v>
      </c>
    </row>
    <row r="31" spans="1:18" x14ac:dyDescent="0.3">
      <c r="R31" s="12">
        <f>MIN(C31,F31,I31,L31,O31)</f>
        <v>0</v>
      </c>
    </row>
    <row r="32" spans="1:18" x14ac:dyDescent="0.3">
      <c r="R32" s="12">
        <f>MIN(C32,F32,I32,L32,O32)</f>
        <v>0</v>
      </c>
    </row>
    <row r="33" spans="18:18" x14ac:dyDescent="0.3">
      <c r="R33" s="12">
        <f>MIN(C33,F33,I33,L33,O33)</f>
        <v>0</v>
      </c>
    </row>
  </sheetData>
  <sortState xmlns:xlrd2="http://schemas.microsoft.com/office/spreadsheetml/2017/richdata2" ref="A2:R31">
    <sortCondition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D19"/>
    </sheetView>
  </sheetViews>
  <sheetFormatPr defaultRowHeight="14.4" x14ac:dyDescent="0.3"/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/>
      <c r="F1" s="2"/>
      <c r="G1" s="2"/>
      <c r="H1" s="2"/>
    </row>
    <row r="2" spans="1:8" ht="15" thickBot="1" x14ac:dyDescent="0.35">
      <c r="A2" s="1">
        <v>4</v>
      </c>
      <c r="B2" s="1">
        <v>5.0199999999999996</v>
      </c>
      <c r="C2" s="1">
        <v>4.01</v>
      </c>
      <c r="D2" s="1">
        <v>5.89</v>
      </c>
      <c r="F2" s="1"/>
      <c r="G2" s="1"/>
      <c r="H2" s="1"/>
    </row>
    <row r="3" spans="1:8" ht="15" thickBot="1" x14ac:dyDescent="0.35">
      <c r="A3" s="1">
        <v>8</v>
      </c>
      <c r="B3" s="1">
        <v>4.01</v>
      </c>
      <c r="C3" s="1">
        <v>5.0199999999999996</v>
      </c>
      <c r="D3" s="1">
        <v>3.92</v>
      </c>
      <c r="F3" s="1"/>
      <c r="G3" s="1"/>
      <c r="H3" s="1"/>
    </row>
    <row r="4" spans="1:8" ht="15" thickBot="1" x14ac:dyDescent="0.35">
      <c r="A4" s="1">
        <v>23</v>
      </c>
      <c r="B4" s="1">
        <v>6</v>
      </c>
      <c r="C4" s="1">
        <v>4.0199999999999996</v>
      </c>
      <c r="D4" s="1">
        <v>4.75</v>
      </c>
      <c r="F4" s="1"/>
      <c r="G4" s="1"/>
      <c r="H4" s="1"/>
    </row>
    <row r="5" spans="1:8" ht="15" thickBot="1" x14ac:dyDescent="0.35">
      <c r="A5" s="1">
        <v>12</v>
      </c>
      <c r="B5" s="1">
        <v>3</v>
      </c>
      <c r="C5" s="1">
        <v>4.01</v>
      </c>
      <c r="D5" s="1">
        <v>5.37</v>
      </c>
      <c r="F5" s="1"/>
      <c r="G5" s="1"/>
      <c r="H5" s="1"/>
    </row>
    <row r="6" spans="1:8" ht="15" thickBot="1" x14ac:dyDescent="0.35">
      <c r="A6" s="1">
        <v>9</v>
      </c>
      <c r="B6" s="1">
        <v>5.07</v>
      </c>
      <c r="C6" s="1">
        <v>4.01</v>
      </c>
      <c r="D6" s="1">
        <v>5.27</v>
      </c>
      <c r="F6" s="1"/>
      <c r="G6" s="1"/>
      <c r="H6" s="1"/>
    </row>
    <row r="7" spans="1:8" ht="15" thickBot="1" x14ac:dyDescent="0.35">
      <c r="A7" s="1">
        <v>6</v>
      </c>
      <c r="B7" s="1">
        <v>4.07</v>
      </c>
      <c r="C7" s="1">
        <v>4.03</v>
      </c>
      <c r="D7" s="1">
        <v>5.57</v>
      </c>
      <c r="F7" s="1"/>
      <c r="G7" s="1"/>
      <c r="H7" s="1"/>
    </row>
    <row r="8" spans="1:8" ht="15" thickBot="1" x14ac:dyDescent="0.35">
      <c r="A8" s="1">
        <v>10</v>
      </c>
      <c r="B8" s="1">
        <v>4.07</v>
      </c>
      <c r="C8" s="1">
        <v>3</v>
      </c>
      <c r="D8" s="1">
        <v>6.85</v>
      </c>
      <c r="F8" s="1"/>
      <c r="G8" s="1"/>
      <c r="H8" s="1"/>
    </row>
    <row r="9" spans="1:8" ht="15" thickBot="1" x14ac:dyDescent="0.35">
      <c r="A9" s="1">
        <v>2</v>
      </c>
      <c r="B9" s="1">
        <v>4.04</v>
      </c>
      <c r="C9" s="1">
        <v>6.01</v>
      </c>
      <c r="D9" s="1">
        <v>4.62</v>
      </c>
      <c r="F9" s="1"/>
      <c r="G9" s="1"/>
      <c r="H9" s="1"/>
    </row>
    <row r="10" spans="1:8" ht="15" thickBot="1" x14ac:dyDescent="0.35">
      <c r="A10" s="1">
        <v>15</v>
      </c>
      <c r="B10" s="1">
        <v>3</v>
      </c>
      <c r="C10" s="1">
        <v>3</v>
      </c>
      <c r="D10" s="1">
        <v>6.25</v>
      </c>
      <c r="F10" s="1"/>
      <c r="G10" s="1"/>
      <c r="H10" s="1"/>
    </row>
    <row r="11" spans="1:8" ht="15" thickBot="1" x14ac:dyDescent="0.35">
      <c r="A11" s="1">
        <v>30</v>
      </c>
      <c r="B11" s="1">
        <v>3</v>
      </c>
      <c r="C11" s="1">
        <v>5</v>
      </c>
      <c r="D11" s="1">
        <v>4.83</v>
      </c>
      <c r="F11" s="1"/>
      <c r="G11" s="1"/>
      <c r="H11" s="1"/>
    </row>
    <row r="12" spans="1:8" ht="15" thickBot="1" x14ac:dyDescent="0.35">
      <c r="A12" s="1">
        <v>18</v>
      </c>
      <c r="B12" s="1">
        <v>5.08</v>
      </c>
      <c r="C12" s="1">
        <v>4.62</v>
      </c>
      <c r="D12" s="1">
        <v>5.28</v>
      </c>
      <c r="F12" s="1"/>
      <c r="G12" s="1"/>
      <c r="H12" s="1"/>
    </row>
    <row r="13" spans="1:8" ht="15" thickBot="1" x14ac:dyDescent="0.35">
      <c r="A13" s="1">
        <v>7</v>
      </c>
      <c r="B13" s="1">
        <v>4.5999999999999996</v>
      </c>
      <c r="C13" s="1">
        <v>4.04</v>
      </c>
      <c r="D13" s="1">
        <v>4.5999999999999996</v>
      </c>
      <c r="F13" s="1"/>
      <c r="G13" s="1"/>
      <c r="H13" s="1"/>
    </row>
    <row r="14" spans="1:8" ht="15" thickBot="1" x14ac:dyDescent="0.35">
      <c r="A14" s="1">
        <v>29</v>
      </c>
      <c r="B14" s="1">
        <v>6.09</v>
      </c>
      <c r="C14" s="1">
        <v>6.7</v>
      </c>
      <c r="D14" s="1">
        <v>3.93</v>
      </c>
      <c r="F14" s="1"/>
      <c r="G14" s="1"/>
      <c r="H14" s="1"/>
    </row>
    <row r="15" spans="1:8" ht="15" thickBot="1" x14ac:dyDescent="0.35">
      <c r="A15" s="1">
        <v>14</v>
      </c>
      <c r="B15" s="1">
        <v>5.09</v>
      </c>
      <c r="C15" s="1">
        <v>4.08</v>
      </c>
      <c r="D15" s="1">
        <v>4.07</v>
      </c>
      <c r="F15" s="1"/>
      <c r="G15" s="1"/>
      <c r="H15" s="1"/>
    </row>
    <row r="16" spans="1:8" ht="15" thickBot="1" x14ac:dyDescent="0.35">
      <c r="A16" s="1">
        <v>17</v>
      </c>
      <c r="B16" s="1">
        <v>2.99</v>
      </c>
      <c r="C16" s="1">
        <v>6.01</v>
      </c>
      <c r="D16" s="1">
        <v>3.3</v>
      </c>
    </row>
    <row r="17" spans="1:4" ht="15" thickBot="1" x14ac:dyDescent="0.35">
      <c r="A17" s="1">
        <v>22</v>
      </c>
      <c r="B17" s="1">
        <v>5</v>
      </c>
      <c r="C17" s="1">
        <v>4</v>
      </c>
      <c r="D17" s="1">
        <v>5.9</v>
      </c>
    </row>
    <row r="18" spans="1:4" ht="15" thickBot="1" x14ac:dyDescent="0.35">
      <c r="A18" s="1">
        <v>27</v>
      </c>
      <c r="B18" s="1">
        <v>4</v>
      </c>
      <c r="C18" s="1">
        <v>5</v>
      </c>
      <c r="D18" s="1">
        <v>5.28</v>
      </c>
    </row>
    <row r="19" spans="1:4" ht="15" thickBot="1" x14ac:dyDescent="0.35">
      <c r="A19" s="1">
        <v>21</v>
      </c>
      <c r="B19" s="1">
        <v>4.03</v>
      </c>
      <c r="C19" s="1">
        <v>4.01</v>
      </c>
      <c r="D19" s="1">
        <v>6.3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D19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49</v>
      </c>
      <c r="B1" s="2" t="s">
        <v>50</v>
      </c>
      <c r="C1" s="2" t="s">
        <v>51</v>
      </c>
      <c r="D1" s="2" t="s">
        <v>57</v>
      </c>
      <c r="F1" s="2" t="s">
        <v>41</v>
      </c>
      <c r="G1" s="2" t="s">
        <v>0</v>
      </c>
      <c r="H1" s="2" t="s">
        <v>20</v>
      </c>
      <c r="I1" s="2" t="s">
        <v>31</v>
      </c>
    </row>
    <row r="2" spans="1:9" ht="15" thickBot="1" x14ac:dyDescent="0.35">
      <c r="A2" s="1">
        <v>4</v>
      </c>
      <c r="B2" s="1">
        <v>4.9483894562674902</v>
      </c>
      <c r="C2" s="1">
        <v>3.8198507354970102</v>
      </c>
      <c r="D2" s="1">
        <v>6.00217052230958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8</v>
      </c>
      <c r="B3" s="1">
        <v>4.5579013422971002</v>
      </c>
      <c r="C3" s="1">
        <v>4.7518389158948002</v>
      </c>
      <c r="D3" s="1">
        <v>3.9695040717210701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23</v>
      </c>
      <c r="B4" s="1">
        <v>6.2155198172363004</v>
      </c>
      <c r="C4" s="1">
        <v>4.1104374248425</v>
      </c>
      <c r="D4" s="1">
        <v>4.6645512758908199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12</v>
      </c>
      <c r="B5" s="1">
        <v>3.5388657440068298</v>
      </c>
      <c r="C5" s="1">
        <v>3.96966233734805</v>
      </c>
      <c r="D5" s="1">
        <v>4.6003100026349397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9</v>
      </c>
      <c r="B6" s="1">
        <v>4.8643856982798397</v>
      </c>
      <c r="C6" s="1">
        <v>4.5201490628571097</v>
      </c>
      <c r="D6" s="1">
        <v>5.1481070823237198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6</v>
      </c>
      <c r="B7" s="1">
        <v>4.6837274961268598</v>
      </c>
      <c r="C7" s="1">
        <v>4.3109315273607702</v>
      </c>
      <c r="D7" s="1">
        <v>5.2438402873439403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10</v>
      </c>
      <c r="B8" s="1">
        <v>4.1829897896877002</v>
      </c>
      <c r="C8" s="1">
        <v>3.1349511615132499</v>
      </c>
      <c r="D8" s="1">
        <v>6.28843589705372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2</v>
      </c>
      <c r="B9" s="1">
        <v>4.4574771936191002</v>
      </c>
      <c r="C9" s="1">
        <v>5.9881081623177801</v>
      </c>
      <c r="D9" s="1">
        <v>4.5184343679870098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15</v>
      </c>
      <c r="B10" s="1">
        <v>3.64807003619249</v>
      </c>
      <c r="C10" s="1">
        <v>3.5455798781585601</v>
      </c>
      <c r="D10" s="1">
        <v>6.3261953343472896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30</v>
      </c>
      <c r="B11" s="1">
        <v>3.5922047873995502</v>
      </c>
      <c r="C11" s="1">
        <v>5.4153951345958502</v>
      </c>
      <c r="D11" s="1">
        <v>4.7806314292002696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18</v>
      </c>
      <c r="B12" s="1">
        <v>4.8582463961314097</v>
      </c>
      <c r="C12" s="1">
        <v>4.4839635124068398</v>
      </c>
      <c r="D12" s="1">
        <v>5.2484567889703904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7</v>
      </c>
      <c r="B13" s="1">
        <v>4.23212632855524</v>
      </c>
      <c r="C13" s="1">
        <v>3.9746505310581499</v>
      </c>
      <c r="D13" s="1">
        <v>3.7640413567476698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29</v>
      </c>
      <c r="B14" s="1">
        <v>5.8857076015474199</v>
      </c>
      <c r="C14" s="1">
        <v>7.07927682271204</v>
      </c>
      <c r="D14" s="1">
        <v>4.2991607168571901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14</v>
      </c>
      <c r="B15" s="1">
        <v>6.6495843422702299</v>
      </c>
      <c r="C15" s="1">
        <v>3.84937388723282</v>
      </c>
      <c r="D15" s="1">
        <v>4.5947604526587504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17</v>
      </c>
      <c r="B16" s="1">
        <v>2.3957793790965698</v>
      </c>
      <c r="C16" s="1">
        <v>6.6289033918177704</v>
      </c>
      <c r="D16" s="1">
        <v>3.2839683039495</v>
      </c>
    </row>
    <row r="17" spans="1:4" ht="15" thickBot="1" x14ac:dyDescent="0.35">
      <c r="A17" s="1">
        <v>22</v>
      </c>
      <c r="B17" s="1">
        <v>5.25430868761977</v>
      </c>
      <c r="C17" s="1">
        <v>4.4057154586080403</v>
      </c>
      <c r="D17" s="1">
        <v>5.1558800077961502</v>
      </c>
    </row>
    <row r="18" spans="1:4" ht="15" thickBot="1" x14ac:dyDescent="0.35">
      <c r="A18" s="1">
        <v>27</v>
      </c>
      <c r="B18" s="1">
        <v>4.5363459191856297</v>
      </c>
      <c r="C18" s="1">
        <v>5.4498648319565701</v>
      </c>
      <c r="D18" s="1">
        <v>5.3876348245127099</v>
      </c>
    </row>
    <row r="19" spans="1:4" ht="15" thickBot="1" x14ac:dyDescent="0.35">
      <c r="A19" s="1">
        <v>21</v>
      </c>
      <c r="B19" s="1">
        <v>4.6165486562426397</v>
      </c>
      <c r="C19" s="1">
        <v>4.7648463959414604</v>
      </c>
      <c r="D19" s="1">
        <v>5.8457169977992001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D35"/>
  <sheetViews>
    <sheetView workbookViewId="0">
      <selection sqref="A1:D19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4</v>
      </c>
      <c r="B2" s="1">
        <v>4.9162297112292004</v>
      </c>
      <c r="C2" s="1">
        <v>3.8496186272198001</v>
      </c>
      <c r="D2" s="1">
        <v>6.0258095419730804</v>
      </c>
    </row>
    <row r="3" spans="1:4" ht="15" thickBot="1" x14ac:dyDescent="0.35">
      <c r="A3" s="1">
        <v>8</v>
      </c>
      <c r="B3" s="1">
        <v>4.5315752567042296</v>
      </c>
      <c r="C3" s="1">
        <v>4.78740064296644</v>
      </c>
      <c r="D3" s="1">
        <v>3.97223510707988</v>
      </c>
    </row>
    <row r="4" spans="1:4" ht="15" thickBot="1" x14ac:dyDescent="0.35">
      <c r="A4" s="1">
        <v>23</v>
      </c>
      <c r="B4" s="1">
        <v>6.2169234669138396</v>
      </c>
      <c r="C4" s="1">
        <v>4.1171787627404797</v>
      </c>
      <c r="D4" s="1">
        <v>4.6153959551908796</v>
      </c>
    </row>
    <row r="5" spans="1:4" ht="15" thickBot="1" x14ac:dyDescent="0.35">
      <c r="A5" s="1">
        <v>12</v>
      </c>
      <c r="B5" s="1">
        <v>3.5182863006947498</v>
      </c>
      <c r="C5" s="1">
        <v>3.93269524495655</v>
      </c>
      <c r="D5" s="1">
        <v>4.54113548000793</v>
      </c>
    </row>
    <row r="6" spans="1:4" ht="15" thickBot="1" x14ac:dyDescent="0.35">
      <c r="A6" s="1">
        <v>9</v>
      </c>
      <c r="B6" s="1">
        <v>4.8397238643665199</v>
      </c>
      <c r="C6" s="1">
        <v>4.4840331863602998</v>
      </c>
      <c r="D6" s="1">
        <v>5.2466461345182296</v>
      </c>
    </row>
    <row r="7" spans="1:4" ht="15" thickBot="1" x14ac:dyDescent="0.35">
      <c r="A7" s="1">
        <v>6</v>
      </c>
      <c r="B7" s="1">
        <v>4.64613238707864</v>
      </c>
      <c r="C7" s="1">
        <v>4.3727969024857902</v>
      </c>
      <c r="D7" s="1">
        <v>5.2495491090210802</v>
      </c>
    </row>
    <row r="8" spans="1:4" ht="15" thickBot="1" x14ac:dyDescent="0.35">
      <c r="A8" s="1">
        <v>10</v>
      </c>
      <c r="B8" s="1">
        <v>4.10495335072443</v>
      </c>
      <c r="C8" s="1">
        <v>3.1512813136054301</v>
      </c>
      <c r="D8" s="1">
        <v>6.4027265227398997</v>
      </c>
    </row>
    <row r="9" spans="1:4" ht="15" thickBot="1" x14ac:dyDescent="0.35">
      <c r="A9" s="1">
        <v>2</v>
      </c>
      <c r="B9" s="1">
        <v>4.4500406905227496</v>
      </c>
      <c r="C9" s="1">
        <v>5.9993826541433899</v>
      </c>
      <c r="D9" s="1">
        <v>4.5440329668891497</v>
      </c>
    </row>
    <row r="10" spans="1:4" ht="15" thickBot="1" x14ac:dyDescent="0.35">
      <c r="A10" s="1">
        <v>15</v>
      </c>
      <c r="B10" s="1">
        <v>3.62922207745076</v>
      </c>
      <c r="C10" s="1">
        <v>3.5130481152024098</v>
      </c>
      <c r="D10" s="1">
        <v>6.2916028415508602</v>
      </c>
    </row>
    <row r="11" spans="1:4" ht="15" thickBot="1" x14ac:dyDescent="0.35">
      <c r="A11" s="1">
        <v>30</v>
      </c>
      <c r="B11" s="1">
        <v>3.6115082660312199</v>
      </c>
      <c r="C11" s="1">
        <v>5.4103475002490997</v>
      </c>
      <c r="D11" s="1">
        <v>4.8895114055263198</v>
      </c>
    </row>
    <row r="12" spans="1:4" ht="15" thickBot="1" x14ac:dyDescent="0.35">
      <c r="A12" s="1">
        <v>18</v>
      </c>
      <c r="B12" s="1">
        <v>4.8364927083146902</v>
      </c>
      <c r="C12" s="1">
        <v>4.5222505837327303</v>
      </c>
      <c r="D12" s="1">
        <v>5.18894663913174</v>
      </c>
    </row>
    <row r="13" spans="1:4" ht="15" thickBot="1" x14ac:dyDescent="0.35">
      <c r="A13" s="1">
        <v>7</v>
      </c>
      <c r="B13" s="1">
        <v>4.2253829754135399</v>
      </c>
      <c r="C13" s="1">
        <v>3.98354931084635</v>
      </c>
      <c r="D13" s="1">
        <v>3.7815454033321401</v>
      </c>
    </row>
    <row r="14" spans="1:4" ht="15" thickBot="1" x14ac:dyDescent="0.35">
      <c r="A14" s="1">
        <v>29</v>
      </c>
      <c r="B14" s="1">
        <v>5.9390779156938498</v>
      </c>
      <c r="C14" s="1">
        <v>7.1218136219286396</v>
      </c>
      <c r="D14" s="1">
        <v>4.3926507470551197</v>
      </c>
    </row>
    <row r="15" spans="1:4" ht="15" thickBot="1" x14ac:dyDescent="0.35">
      <c r="A15" s="1">
        <v>14</v>
      </c>
      <c r="B15" s="1">
        <v>6.5988720115271402</v>
      </c>
      <c r="C15" s="1">
        <v>3.7468134712635601</v>
      </c>
      <c r="D15" s="1">
        <v>4.6249744110495703</v>
      </c>
    </row>
    <row r="16" spans="1:4" ht="15" thickBot="1" x14ac:dyDescent="0.35">
      <c r="A16" s="1">
        <v>17</v>
      </c>
      <c r="B16" s="1">
        <v>2.3093171132006201</v>
      </c>
      <c r="C16" s="1">
        <v>6.5321707845625401</v>
      </c>
      <c r="D16" s="1">
        <v>3.3262062401871302</v>
      </c>
    </row>
    <row r="17" spans="1:4" ht="15" thickBot="1" x14ac:dyDescent="0.35">
      <c r="A17" s="1">
        <v>22</v>
      </c>
      <c r="B17" s="1">
        <v>5.2553485785765899</v>
      </c>
      <c r="C17" s="1">
        <v>4.40117000051392</v>
      </c>
      <c r="D17" s="1">
        <v>5.1592769249877799</v>
      </c>
    </row>
    <row r="18" spans="1:4" ht="15" thickBot="1" x14ac:dyDescent="0.35">
      <c r="A18" s="1">
        <v>27</v>
      </c>
      <c r="B18" s="1">
        <v>4.5593542458327798</v>
      </c>
      <c r="C18" s="1">
        <v>5.4427176214444204</v>
      </c>
      <c r="D18" s="1">
        <v>5.4958555594640597</v>
      </c>
    </row>
    <row r="19" spans="1:4" ht="15" thickBot="1" x14ac:dyDescent="0.35">
      <c r="A19" s="1">
        <v>21</v>
      </c>
      <c r="B19" s="1">
        <v>4.6528164130328102</v>
      </c>
      <c r="C19" s="1">
        <v>4.7524533609605797</v>
      </c>
      <c r="D19" s="1">
        <v>5.9064762812383602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D35"/>
  <sheetViews>
    <sheetView workbookViewId="0">
      <selection sqref="A1:D19"/>
    </sheetView>
  </sheetViews>
  <sheetFormatPr defaultRowHeight="14.4" x14ac:dyDescent="0.3"/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4</v>
      </c>
      <c r="B2" s="1">
        <v>5.9438339438339396</v>
      </c>
      <c r="C2" s="1">
        <v>4.5226130653266301</v>
      </c>
      <c r="D2" s="1">
        <v>6.3165562913907198</v>
      </c>
    </row>
    <row r="3" spans="1:4" ht="15" thickBot="1" x14ac:dyDescent="0.35">
      <c r="A3" s="1">
        <v>8</v>
      </c>
      <c r="B3" s="1">
        <v>4.5894039735099303</v>
      </c>
      <c r="C3" s="1">
        <v>5.8273155416012496</v>
      </c>
      <c r="D3" s="1">
        <v>4.0272020725388602</v>
      </c>
    </row>
    <row r="4" spans="1:4" ht="15" thickBot="1" x14ac:dyDescent="0.35">
      <c r="A4" s="1">
        <v>23</v>
      </c>
      <c r="B4" s="1">
        <v>6.7329434697855701</v>
      </c>
      <c r="C4" s="1">
        <v>4.5226130653266301</v>
      </c>
      <c r="D4" s="1">
        <v>4.3577306193157197</v>
      </c>
    </row>
    <row r="5" spans="1:4" ht="15" thickBot="1" x14ac:dyDescent="0.35">
      <c r="A5" s="1">
        <v>12</v>
      </c>
      <c r="B5" s="1">
        <v>3.54438502673796</v>
      </c>
      <c r="C5" s="1">
        <v>4.5226130653266301</v>
      </c>
      <c r="D5" s="1">
        <v>4.3577306193157197</v>
      </c>
    </row>
    <row r="6" spans="1:4" ht="15" thickBot="1" x14ac:dyDescent="0.35">
      <c r="A6" s="1">
        <v>9</v>
      </c>
      <c r="B6" s="1">
        <v>6.0081037277147402</v>
      </c>
      <c r="C6" s="1">
        <v>4.5226130653266301</v>
      </c>
      <c r="D6" s="1">
        <v>4.3577306193157197</v>
      </c>
    </row>
    <row r="7" spans="1:4" ht="15" thickBot="1" x14ac:dyDescent="0.35">
      <c r="A7" s="1">
        <v>6</v>
      </c>
      <c r="B7" s="1">
        <v>4.5894039735099303</v>
      </c>
      <c r="C7" s="1">
        <v>4.5226130653266301</v>
      </c>
      <c r="D7" s="1">
        <v>4.6562137049941903</v>
      </c>
    </row>
    <row r="8" spans="1:4" ht="15" thickBot="1" x14ac:dyDescent="0.35">
      <c r="A8" s="1">
        <v>10</v>
      </c>
      <c r="B8" s="1">
        <v>4.5894039735099303</v>
      </c>
      <c r="C8" s="1">
        <v>3.1887366818873599</v>
      </c>
      <c r="D8" s="1">
        <v>7.1494661921708103</v>
      </c>
    </row>
    <row r="9" spans="1:4" ht="15" thickBot="1" x14ac:dyDescent="0.35">
      <c r="A9" s="1">
        <v>2</v>
      </c>
      <c r="B9" s="1">
        <v>4.5894039735099303</v>
      </c>
      <c r="C9" s="1">
        <v>6.6984815618221196</v>
      </c>
      <c r="D9" s="1">
        <v>4.6155303030303001</v>
      </c>
    </row>
    <row r="10" spans="1:4" ht="15" thickBot="1" x14ac:dyDescent="0.35">
      <c r="A10" s="1">
        <v>15</v>
      </c>
      <c r="B10" s="1">
        <v>3.6320939334637901</v>
      </c>
      <c r="C10" s="1">
        <v>3.1887366818873599</v>
      </c>
      <c r="D10" s="1">
        <v>6.3165562913907198</v>
      </c>
    </row>
    <row r="11" spans="1:4" ht="15" thickBot="1" x14ac:dyDescent="0.35">
      <c r="A11" s="1">
        <v>30</v>
      </c>
      <c r="B11" s="1">
        <v>3.6320939334637901</v>
      </c>
      <c r="C11" s="1">
        <v>5.8273155416012496</v>
      </c>
      <c r="D11" s="1">
        <v>4.2609786700125403</v>
      </c>
    </row>
    <row r="12" spans="1:4" ht="15" thickBot="1" x14ac:dyDescent="0.35">
      <c r="A12" s="1">
        <v>18</v>
      </c>
      <c r="B12" s="1">
        <v>5.9438339438339396</v>
      </c>
      <c r="C12" s="1">
        <v>4.5226130653266301</v>
      </c>
      <c r="D12" s="1">
        <v>4.3526927138331502</v>
      </c>
    </row>
    <row r="13" spans="1:4" ht="15" thickBot="1" x14ac:dyDescent="0.35">
      <c r="A13" s="1">
        <v>7</v>
      </c>
      <c r="B13" s="1">
        <v>4.5894039735099303</v>
      </c>
      <c r="C13" s="1">
        <v>4.5226130653266301</v>
      </c>
      <c r="D13" s="1">
        <v>4.0272020725388602</v>
      </c>
    </row>
    <row r="14" spans="1:4" ht="15" thickBot="1" x14ac:dyDescent="0.35">
      <c r="A14" s="1">
        <v>29</v>
      </c>
      <c r="B14" s="1">
        <v>6.7329434697855701</v>
      </c>
      <c r="C14" s="1">
        <v>6.6984815618221196</v>
      </c>
      <c r="D14" s="1">
        <v>3.8023715415019699</v>
      </c>
    </row>
    <row r="15" spans="1:4" ht="15" thickBot="1" x14ac:dyDescent="0.35">
      <c r="A15" s="1">
        <v>14</v>
      </c>
      <c r="B15" s="1">
        <v>5.9438339438339396</v>
      </c>
      <c r="C15" s="1">
        <v>4.5226130653266301</v>
      </c>
      <c r="D15" s="1">
        <v>4.11184882533197</v>
      </c>
    </row>
    <row r="16" spans="1:4" ht="15" thickBot="1" x14ac:dyDescent="0.35">
      <c r="A16" s="1">
        <v>17</v>
      </c>
      <c r="B16" s="1">
        <v>2.818407960199</v>
      </c>
      <c r="C16" s="1">
        <v>6.6984815618221196</v>
      </c>
      <c r="D16" s="1">
        <v>3.7739910313901301</v>
      </c>
    </row>
    <row r="17" spans="1:4" ht="15" thickBot="1" x14ac:dyDescent="0.35">
      <c r="A17" s="1">
        <v>22</v>
      </c>
      <c r="B17" s="1">
        <v>5.9438339438339396</v>
      </c>
      <c r="C17" s="1">
        <v>4.5226130653266301</v>
      </c>
      <c r="D17" s="1">
        <v>4.8312236286919799</v>
      </c>
    </row>
    <row r="18" spans="1:4" ht="15" thickBot="1" x14ac:dyDescent="0.35">
      <c r="A18" s="1">
        <v>27</v>
      </c>
      <c r="B18" s="1">
        <v>4.5894039735099303</v>
      </c>
      <c r="C18" s="1">
        <v>5.8273155416012496</v>
      </c>
      <c r="D18" s="1">
        <v>4.7316219369894901</v>
      </c>
    </row>
    <row r="19" spans="1:4" ht="15" thickBot="1" x14ac:dyDescent="0.35">
      <c r="A19" s="1">
        <v>21</v>
      </c>
      <c r="B19" s="1">
        <v>4.5894039735099303</v>
      </c>
      <c r="C19" s="1">
        <v>4.5226130653266301</v>
      </c>
      <c r="D19" s="1">
        <v>4.8312236286919799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D19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  <c r="F1" s="2" t="s">
        <v>0</v>
      </c>
      <c r="G1" s="2" t="s">
        <v>20</v>
      </c>
      <c r="H1" s="2" t="s">
        <v>31</v>
      </c>
    </row>
    <row r="2" spans="1:8" ht="15" thickBot="1" x14ac:dyDescent="0.35">
      <c r="A2" s="1">
        <v>4</v>
      </c>
      <c r="B2" s="1">
        <v>4.1225405000000004</v>
      </c>
      <c r="C2" s="1">
        <v>3.1371517</v>
      </c>
      <c r="D2" s="1">
        <v>6.2650332000000004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8</v>
      </c>
      <c r="B3" s="1">
        <v>4.0644783999999996</v>
      </c>
      <c r="C3" s="1">
        <v>4.1604960000000002</v>
      </c>
      <c r="D3" s="1">
        <v>3.866136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23</v>
      </c>
      <c r="B4" s="1">
        <v>5.9265584999999996</v>
      </c>
      <c r="C4" s="1">
        <v>3.1333959999999998</v>
      </c>
      <c r="D4" s="1">
        <v>4.1153310000000003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12</v>
      </c>
      <c r="B5" s="1">
        <v>3.0942813999999998</v>
      </c>
      <c r="C5" s="1">
        <v>3.0613396000000002</v>
      </c>
      <c r="D5" s="1">
        <v>4.2934755999999998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9</v>
      </c>
      <c r="B6" s="1">
        <v>4.0586029999999997</v>
      </c>
      <c r="C6" s="1">
        <v>4.0107790000000003</v>
      </c>
      <c r="D6" s="1">
        <v>5.3909682999999999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6</v>
      </c>
      <c r="B7" s="1">
        <v>4.0259090000000004</v>
      </c>
      <c r="C7" s="1">
        <v>4.0770650000000002</v>
      </c>
      <c r="D7" s="1">
        <v>5.2131959999999999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10</v>
      </c>
      <c r="B8" s="1">
        <v>3.3188029999999999</v>
      </c>
      <c r="C8" s="1">
        <v>3.0083031999999998</v>
      </c>
      <c r="D8" s="1">
        <v>6.4441990000000002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2</v>
      </c>
      <c r="B9" s="1">
        <v>4.0236134999999997</v>
      </c>
      <c r="C9" s="1">
        <v>5.0276256000000004</v>
      </c>
      <c r="D9" s="1">
        <v>4.165705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15</v>
      </c>
      <c r="B10" s="1">
        <v>2.9868323999999999</v>
      </c>
      <c r="C10" s="1">
        <v>3.0263810000000002</v>
      </c>
      <c r="D10" s="1">
        <v>6.6583332999999998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30</v>
      </c>
      <c r="B11" s="1">
        <v>2.975571</v>
      </c>
      <c r="C11" s="1">
        <v>4.9754977</v>
      </c>
      <c r="D11" s="1">
        <v>4.683338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18</v>
      </c>
      <c r="B12" s="1">
        <v>4.1242293999999999</v>
      </c>
      <c r="C12" s="1">
        <v>4.0267543999999997</v>
      </c>
      <c r="D12" s="1">
        <v>5.1951689999999999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7</v>
      </c>
      <c r="B13" s="1">
        <v>3.8529659999999999</v>
      </c>
      <c r="C13" s="1">
        <v>3.8417528000000001</v>
      </c>
      <c r="D13" s="1">
        <v>3.889624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29</v>
      </c>
      <c r="B14" s="1">
        <v>4.9642042999999996</v>
      </c>
      <c r="C14" s="1">
        <v>7.0294347000000004</v>
      </c>
      <c r="D14" s="1">
        <v>3.8090472000000002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14</v>
      </c>
      <c r="B15" s="1">
        <v>5.5435610000000004</v>
      </c>
      <c r="C15" s="1">
        <v>2.9803822000000002</v>
      </c>
      <c r="D15" s="1">
        <v>3.8148293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17</v>
      </c>
      <c r="B16" s="1">
        <v>2.016886</v>
      </c>
      <c r="C16" s="1">
        <v>6.0932836999999997</v>
      </c>
      <c r="D16" s="1">
        <v>3.0192714</v>
      </c>
    </row>
    <row r="17" spans="1:4" ht="15" thickBot="1" x14ac:dyDescent="0.35">
      <c r="A17" s="1">
        <v>22</v>
      </c>
      <c r="B17" s="1">
        <v>4.9426923</v>
      </c>
      <c r="C17" s="1">
        <v>4.1030189999999997</v>
      </c>
      <c r="D17" s="1">
        <v>4.7361610000000001</v>
      </c>
    </row>
    <row r="18" spans="1:4" ht="15" thickBot="1" x14ac:dyDescent="0.35">
      <c r="A18" s="1">
        <v>27</v>
      </c>
      <c r="B18" s="1">
        <v>4.0313052999999996</v>
      </c>
      <c r="C18" s="1">
        <v>5.0692306</v>
      </c>
      <c r="D18" s="1">
        <v>5.2867410000000001</v>
      </c>
    </row>
    <row r="19" spans="1:4" ht="15" thickBot="1" x14ac:dyDescent="0.35">
      <c r="A19" s="1">
        <v>21</v>
      </c>
      <c r="B19" s="1">
        <v>4.0129485000000003</v>
      </c>
      <c r="C19" s="1">
        <v>4.1564573999999999</v>
      </c>
      <c r="D19" s="1">
        <v>5.520829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D19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  <c r="F1" s="2" t="s">
        <v>0</v>
      </c>
      <c r="G1" s="2" t="s">
        <v>20</v>
      </c>
      <c r="H1" s="2" t="s">
        <v>31</v>
      </c>
    </row>
    <row r="2" spans="1:8" ht="15" thickBot="1" x14ac:dyDescent="0.35">
      <c r="A2" s="1">
        <v>4</v>
      </c>
      <c r="B2" s="1">
        <v>4.7564450768208202</v>
      </c>
      <c r="C2" s="1">
        <v>3.6119465320900801</v>
      </c>
      <c r="D2" s="1">
        <v>6.0073027892307103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8</v>
      </c>
      <c r="B3" s="1">
        <v>4.3622337234751001</v>
      </c>
      <c r="C3" s="1">
        <v>4.6062646311820297</v>
      </c>
      <c r="D3" s="1">
        <v>3.9698432439390201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23</v>
      </c>
      <c r="B4" s="1">
        <v>6.05356952785705</v>
      </c>
      <c r="C4" s="1">
        <v>3.9569587119483298</v>
      </c>
      <c r="D4" s="1">
        <v>4.6374102835109996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12</v>
      </c>
      <c r="B5" s="1">
        <v>3.3571574185726001</v>
      </c>
      <c r="C5" s="1">
        <v>3.80349778330296</v>
      </c>
      <c r="D5" s="1">
        <v>4.5826201658180903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9</v>
      </c>
      <c r="B6" s="1">
        <v>4.6660590363810002</v>
      </c>
      <c r="C6" s="1">
        <v>4.2250511546381402</v>
      </c>
      <c r="D6" s="1">
        <v>5.2493236430423798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6</v>
      </c>
      <c r="B7" s="1">
        <v>4.3257346319051804</v>
      </c>
      <c r="C7" s="1">
        <v>4.1656881274175301</v>
      </c>
      <c r="D7" s="1">
        <v>5.2658594408224602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10</v>
      </c>
      <c r="B8" s="1">
        <v>3.91459815107905</v>
      </c>
      <c r="C8" s="1">
        <v>3.0081697436257202</v>
      </c>
      <c r="D8" s="1">
        <v>6.3842490802599201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2</v>
      </c>
      <c r="B9" s="1">
        <v>4.2583782657319702</v>
      </c>
      <c r="C9" s="1">
        <v>5.8142346830287703</v>
      </c>
      <c r="D9" s="1">
        <v>4.5488198597938601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15</v>
      </c>
      <c r="B10" s="1">
        <v>3.4183740265762199</v>
      </c>
      <c r="C10" s="1">
        <v>3.3559761325798498</v>
      </c>
      <c r="D10" s="1">
        <v>6.2995460910870298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30</v>
      </c>
      <c r="B11" s="1">
        <v>3.5061167526260699</v>
      </c>
      <c r="C11" s="1">
        <v>5.2178951513240701</v>
      </c>
      <c r="D11" s="1">
        <v>4.90437275744857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18</v>
      </c>
      <c r="B12" s="1">
        <v>4.5543042391490696</v>
      </c>
      <c r="C12" s="1">
        <v>4.3500126359097004</v>
      </c>
      <c r="D12" s="1">
        <v>5.2782982793438604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7</v>
      </c>
      <c r="B13" s="1">
        <v>3.9500011023344799</v>
      </c>
      <c r="C13" s="1">
        <v>3.7541765792761601</v>
      </c>
      <c r="D13" s="1">
        <v>3.8367473757828399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29</v>
      </c>
      <c r="B14" s="1">
        <v>5.7587595490947399</v>
      </c>
      <c r="C14" s="1">
        <v>6.23789184538533</v>
      </c>
      <c r="D14" s="1">
        <v>4.4061357713282003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14</v>
      </c>
      <c r="B15" s="1">
        <v>5.6926948807341304</v>
      </c>
      <c r="C15" s="1">
        <v>3.6585406647657202</v>
      </c>
      <c r="D15" s="1">
        <v>4.6018507061233498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17</v>
      </c>
      <c r="B16" s="1">
        <v>2.2087593050819101</v>
      </c>
      <c r="C16" s="1">
        <v>6.3102750467939401</v>
      </c>
      <c r="D16" s="1">
        <v>3.33721776288349</v>
      </c>
    </row>
    <row r="17" spans="1:4" ht="15" thickBot="1" x14ac:dyDescent="0.35">
      <c r="A17" s="1">
        <v>22</v>
      </c>
      <c r="B17" s="1">
        <v>5.1105373615777703</v>
      </c>
      <c r="C17" s="1">
        <v>4.20854125610916</v>
      </c>
      <c r="D17" s="1">
        <v>5.1515619850164001</v>
      </c>
    </row>
    <row r="18" spans="1:4" ht="15" thickBot="1" x14ac:dyDescent="0.35">
      <c r="A18" s="1">
        <v>27</v>
      </c>
      <c r="B18" s="1">
        <v>4.2532338200042998</v>
      </c>
      <c r="C18" s="1">
        <v>5.3085574898730199</v>
      </c>
      <c r="D18" s="1">
        <v>5.5121756790978802</v>
      </c>
    </row>
    <row r="19" spans="1:4" ht="15" thickBot="1" x14ac:dyDescent="0.35">
      <c r="A19" s="1">
        <v>21</v>
      </c>
      <c r="B19" s="1">
        <v>4.5087796840329997</v>
      </c>
      <c r="C19" s="1">
        <v>4.4531449457310401</v>
      </c>
      <c r="D19" s="1">
        <v>5.8936204660869498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D19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</row>
    <row r="2" spans="1:5" ht="15" thickBot="1" x14ac:dyDescent="0.35">
      <c r="A2" s="1">
        <v>4</v>
      </c>
      <c r="B2" s="1">
        <v>4.9130663492611202</v>
      </c>
      <c r="C2" s="1">
        <v>3.8565085925861702</v>
      </c>
      <c r="D2" s="1">
        <v>6.0259960080125197</v>
      </c>
    </row>
    <row r="3" spans="1:5" ht="15" thickBot="1" x14ac:dyDescent="0.35">
      <c r="A3" s="1">
        <v>8</v>
      </c>
      <c r="B3" s="1">
        <v>4.5358029048150703</v>
      </c>
      <c r="C3" s="1">
        <v>4.7804941051484997</v>
      </c>
      <c r="D3" s="1">
        <v>3.9893592241551499</v>
      </c>
    </row>
    <row r="4" spans="1:5" ht="15" thickBot="1" x14ac:dyDescent="0.35">
      <c r="A4" s="1">
        <v>23</v>
      </c>
      <c r="B4" s="1">
        <v>6.2203895690382804</v>
      </c>
      <c r="C4" s="1">
        <v>4.1195676407846298</v>
      </c>
      <c r="D4" s="1">
        <v>4.6007757522194597</v>
      </c>
    </row>
    <row r="5" spans="1:5" ht="15" thickBot="1" x14ac:dyDescent="0.35">
      <c r="A5" s="1">
        <v>12</v>
      </c>
      <c r="B5" s="1">
        <v>3.5206838712986399</v>
      </c>
      <c r="C5" s="1">
        <v>3.92964164924134</v>
      </c>
      <c r="D5" s="1">
        <v>4.5457168050143997</v>
      </c>
    </row>
    <row r="6" spans="1:5" ht="15" thickBot="1" x14ac:dyDescent="0.35">
      <c r="A6" s="1">
        <v>9</v>
      </c>
      <c r="B6" s="1">
        <v>4.8388612112824303</v>
      </c>
      <c r="C6" s="1">
        <v>4.4958767410854401</v>
      </c>
      <c r="D6" s="1">
        <v>5.2209291700484801</v>
      </c>
    </row>
    <row r="7" spans="1:5" ht="15" thickBot="1" x14ac:dyDescent="0.35">
      <c r="A7" s="1">
        <v>6</v>
      </c>
      <c r="B7" s="1">
        <v>4.6492478438984204</v>
      </c>
      <c r="C7" s="1">
        <v>4.3720192349572899</v>
      </c>
      <c r="D7" s="1">
        <v>5.2520503914127401</v>
      </c>
    </row>
    <row r="8" spans="1:5" ht="15" thickBot="1" x14ac:dyDescent="0.35">
      <c r="A8" s="1">
        <v>10</v>
      </c>
      <c r="B8" s="1">
        <v>4.1041829985436697</v>
      </c>
      <c r="C8" s="1">
        <v>3.1466042746226801</v>
      </c>
      <c r="D8" s="1">
        <v>6.3821043304516296</v>
      </c>
    </row>
    <row r="9" spans="1:5" ht="15" thickBot="1" x14ac:dyDescent="0.35">
      <c r="A9" s="1">
        <v>2</v>
      </c>
      <c r="B9" s="1">
        <v>4.4458031511352996</v>
      </c>
      <c r="C9" s="1">
        <v>6.0002191735862196</v>
      </c>
      <c r="D9" s="1">
        <v>4.5378801917085996</v>
      </c>
    </row>
    <row r="10" spans="1:5" ht="15" thickBot="1" x14ac:dyDescent="0.35">
      <c r="A10" s="1">
        <v>15</v>
      </c>
      <c r="B10" s="1">
        <v>3.6292777486643701</v>
      </c>
      <c r="C10" s="1">
        <v>3.5192900036453798</v>
      </c>
      <c r="D10" s="1">
        <v>6.3348344959918297</v>
      </c>
    </row>
    <row r="11" spans="1:5" ht="15" thickBot="1" x14ac:dyDescent="0.35">
      <c r="A11" s="1">
        <v>30</v>
      </c>
      <c r="B11" s="1">
        <v>3.6161830729197</v>
      </c>
      <c r="C11" s="1">
        <v>5.4074588473536496</v>
      </c>
      <c r="D11" s="1">
        <v>4.8930148826437803</v>
      </c>
    </row>
    <row r="12" spans="1:5" ht="15" thickBot="1" x14ac:dyDescent="0.35">
      <c r="A12" s="1">
        <v>18</v>
      </c>
      <c r="B12" s="1">
        <v>4.8353722052451902</v>
      </c>
      <c r="C12" s="1">
        <v>4.5214314521337302</v>
      </c>
      <c r="D12" s="1">
        <v>5.1900487158397501</v>
      </c>
    </row>
    <row r="13" spans="1:5" ht="15" thickBot="1" x14ac:dyDescent="0.35">
      <c r="A13" s="1">
        <v>7</v>
      </c>
      <c r="B13" s="1">
        <v>4.2305827179026601</v>
      </c>
      <c r="C13" s="1">
        <v>3.9860464175458898</v>
      </c>
      <c r="D13" s="1">
        <v>3.7890393125350301</v>
      </c>
    </row>
    <row r="14" spans="1:5" ht="15" thickBot="1" x14ac:dyDescent="0.35">
      <c r="A14" s="1">
        <v>29</v>
      </c>
      <c r="B14" s="1">
        <v>5.9373068325035003</v>
      </c>
      <c r="C14" s="1">
        <v>7.1249235349970803</v>
      </c>
      <c r="D14" s="1">
        <v>4.2807890608791901</v>
      </c>
    </row>
    <row r="15" spans="1:5" ht="15" thickBot="1" x14ac:dyDescent="0.35">
      <c r="A15" s="1">
        <v>14</v>
      </c>
      <c r="B15" s="1">
        <v>6.5932691345588701</v>
      </c>
      <c r="C15" s="1">
        <v>3.7498801605694299</v>
      </c>
      <c r="D15" s="1">
        <v>4.6103390452259596</v>
      </c>
    </row>
    <row r="16" spans="1:5" ht="15" thickBot="1" x14ac:dyDescent="0.35">
      <c r="A16" s="1">
        <v>17</v>
      </c>
      <c r="B16" s="1">
        <v>2.3078264395450598</v>
      </c>
      <c r="C16" s="1">
        <v>6.5306661616377202</v>
      </c>
      <c r="D16" s="1">
        <v>3.3292088674524898</v>
      </c>
    </row>
    <row r="17" spans="1:4" ht="15" thickBot="1" x14ac:dyDescent="0.35">
      <c r="A17" s="1">
        <v>22</v>
      </c>
      <c r="B17" s="1">
        <v>5.2570191304660003</v>
      </c>
      <c r="C17" s="1">
        <v>4.4017541155900597</v>
      </c>
      <c r="D17" s="1">
        <v>5.1557917055437397</v>
      </c>
    </row>
    <row r="18" spans="1:4" ht="15" thickBot="1" x14ac:dyDescent="0.35">
      <c r="A18" s="1">
        <v>27</v>
      </c>
      <c r="B18" s="1">
        <v>4.5508441065773502</v>
      </c>
      <c r="C18" s="1">
        <v>5.4528470359761902</v>
      </c>
      <c r="D18" s="1">
        <v>5.5253264605348003</v>
      </c>
    </row>
    <row r="19" spans="1:4" ht="15" thickBot="1" x14ac:dyDescent="0.35">
      <c r="A19" s="1">
        <v>21</v>
      </c>
      <c r="B19" s="1">
        <v>4.6564285053971703</v>
      </c>
      <c r="C19" s="1">
        <v>4.7565052448916196</v>
      </c>
      <c r="D19" s="1">
        <v>5.9366403750318302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D35"/>
  <sheetViews>
    <sheetView workbookViewId="0">
      <selection sqref="A1:D19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4</v>
      </c>
      <c r="B2" s="1">
        <v>4.7222905753606597</v>
      </c>
      <c r="C2" s="1">
        <v>4.1428812540552702</v>
      </c>
      <c r="D2" s="1">
        <v>5.3817706383464996</v>
      </c>
    </row>
    <row r="3" spans="1:4" ht="15" thickBot="1" x14ac:dyDescent="0.35">
      <c r="A3" s="1">
        <v>8</v>
      </c>
      <c r="B3" s="1">
        <v>4.4557006686202003</v>
      </c>
      <c r="C3" s="1">
        <v>4.6817386898065196</v>
      </c>
      <c r="D3" s="1">
        <v>4.4379026343496397</v>
      </c>
    </row>
    <row r="4" spans="1:4" ht="15" thickBot="1" x14ac:dyDescent="0.35">
      <c r="A4" s="1">
        <v>23</v>
      </c>
      <c r="B4" s="1">
        <v>5.6949965284828501</v>
      </c>
      <c r="C4" s="1">
        <v>4.2797371731526397</v>
      </c>
      <c r="D4" s="1">
        <v>4.7168609264143297</v>
      </c>
    </row>
    <row r="5" spans="1:4" ht="15" thickBot="1" x14ac:dyDescent="0.35">
      <c r="A5" s="1">
        <v>12</v>
      </c>
      <c r="B5" s="1">
        <v>3.6711881346587099</v>
      </c>
      <c r="C5" s="1">
        <v>4.2569760846081302</v>
      </c>
      <c r="D5" s="1">
        <v>4.7932061524126999</v>
      </c>
    </row>
    <row r="6" spans="1:4" ht="15" thickBot="1" x14ac:dyDescent="0.35">
      <c r="A6" s="1">
        <v>9</v>
      </c>
      <c r="B6" s="1">
        <v>4.7603214805918403</v>
      </c>
      <c r="C6" s="1">
        <v>4.7067176706204004</v>
      </c>
      <c r="D6" s="1">
        <v>5.1254806980688796</v>
      </c>
    </row>
    <row r="7" spans="1:4" ht="15" thickBot="1" x14ac:dyDescent="0.35">
      <c r="A7" s="1">
        <v>6</v>
      </c>
      <c r="B7" s="1">
        <v>4.9486056955899098</v>
      </c>
      <c r="C7" s="1">
        <v>4.5197899808880901</v>
      </c>
      <c r="D7" s="1">
        <v>4.9913244630034201</v>
      </c>
    </row>
    <row r="8" spans="1:4" ht="15" thickBot="1" x14ac:dyDescent="0.35">
      <c r="A8" s="1">
        <v>10</v>
      </c>
      <c r="B8" s="1">
        <v>4.4842153439138501</v>
      </c>
      <c r="C8" s="1">
        <v>3.65558844551254</v>
      </c>
      <c r="D8" s="1">
        <v>5.53433792405826</v>
      </c>
    </row>
    <row r="9" spans="1:4" ht="15" thickBot="1" x14ac:dyDescent="0.35">
      <c r="A9" s="1">
        <v>2</v>
      </c>
      <c r="B9" s="1">
        <v>4.3897706164044399</v>
      </c>
      <c r="C9" s="1">
        <v>5.5071902166027202</v>
      </c>
      <c r="D9" s="1">
        <v>4.7427862450725202</v>
      </c>
    </row>
    <row r="10" spans="1:4" ht="15" thickBot="1" x14ac:dyDescent="0.35">
      <c r="A10" s="1">
        <v>15</v>
      </c>
      <c r="B10" s="1">
        <v>3.9481462637135998</v>
      </c>
      <c r="C10" s="1">
        <v>4.0070587199783798</v>
      </c>
      <c r="D10" s="1">
        <v>5.6148179071590603</v>
      </c>
    </row>
    <row r="11" spans="1:4" ht="15" thickBot="1" x14ac:dyDescent="0.35">
      <c r="A11" s="1">
        <v>30</v>
      </c>
      <c r="B11" s="1">
        <v>3.9124532389351701</v>
      </c>
      <c r="C11" s="1">
        <v>5.0846854428284098</v>
      </c>
      <c r="D11" s="1">
        <v>4.78596514848849</v>
      </c>
    </row>
    <row r="12" spans="1:4" ht="15" thickBot="1" x14ac:dyDescent="0.35">
      <c r="A12" s="1">
        <v>18</v>
      </c>
      <c r="B12" s="1">
        <v>4.9494401571393798</v>
      </c>
      <c r="C12" s="1">
        <v>4.4464607565896497</v>
      </c>
      <c r="D12" s="1">
        <v>5.1111259631108803</v>
      </c>
    </row>
    <row r="13" spans="1:4" ht="15" thickBot="1" x14ac:dyDescent="0.35">
      <c r="A13" s="1">
        <v>7</v>
      </c>
      <c r="B13" s="1">
        <v>4.5621852727104697</v>
      </c>
      <c r="C13" s="1">
        <v>4.3134393320126803</v>
      </c>
      <c r="D13" s="1">
        <v>4.43926408645906</v>
      </c>
    </row>
    <row r="14" spans="1:4" ht="15" thickBot="1" x14ac:dyDescent="0.35">
      <c r="A14" s="1">
        <v>29</v>
      </c>
      <c r="B14" s="1">
        <v>5.7435476464467303</v>
      </c>
      <c r="C14" s="1">
        <v>5.6393941535385101</v>
      </c>
      <c r="D14" s="1">
        <v>4.4365238810035201</v>
      </c>
    </row>
    <row r="15" spans="1:4" ht="15" thickBot="1" x14ac:dyDescent="0.35">
      <c r="A15" s="1">
        <v>14</v>
      </c>
      <c r="B15" s="1">
        <v>5.2464460146218297</v>
      </c>
      <c r="C15" s="1">
        <v>4.0221303907363799</v>
      </c>
      <c r="D15" s="1">
        <v>4.66180863493092</v>
      </c>
    </row>
    <row r="16" spans="1:4" ht="15" thickBot="1" x14ac:dyDescent="0.35">
      <c r="A16" s="1">
        <v>17</v>
      </c>
      <c r="B16" s="1">
        <v>3.12172091188833</v>
      </c>
      <c r="C16" s="1">
        <v>5.7759346952318404</v>
      </c>
      <c r="D16" s="1">
        <v>4.0486369080595299</v>
      </c>
    </row>
    <row r="17" spans="1:4" ht="15" thickBot="1" x14ac:dyDescent="0.35">
      <c r="A17" s="1">
        <v>22</v>
      </c>
      <c r="B17" s="1">
        <v>5.0572123355547802</v>
      </c>
      <c r="C17" s="1">
        <v>4.4170599724600299</v>
      </c>
      <c r="D17" s="1">
        <v>4.94889150375033</v>
      </c>
    </row>
    <row r="18" spans="1:4" ht="15" thickBot="1" x14ac:dyDescent="0.35">
      <c r="A18" s="1">
        <v>27</v>
      </c>
      <c r="B18" s="1">
        <v>4.5073999297239302</v>
      </c>
      <c r="C18" s="1">
        <v>5.0358105505343103</v>
      </c>
      <c r="D18" s="1">
        <v>5.109134478893</v>
      </c>
    </row>
    <row r="19" spans="1:4" ht="15" thickBot="1" x14ac:dyDescent="0.35">
      <c r="A19" s="1">
        <v>21</v>
      </c>
      <c r="B19" s="1">
        <v>4.5425152431720903</v>
      </c>
      <c r="C19" s="1">
        <v>4.8244852823882196</v>
      </c>
      <c r="D19" s="1">
        <v>5.2826619784337696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D35"/>
  <sheetViews>
    <sheetView workbookViewId="0">
      <selection sqref="A1:D19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4</v>
      </c>
      <c r="B2" s="1">
        <v>5.0749172932317803</v>
      </c>
      <c r="C2" s="1">
        <v>4.1098227039769597</v>
      </c>
      <c r="D2" s="1">
        <v>6.0834251226342104</v>
      </c>
    </row>
    <row r="3" spans="1:4" ht="15" thickBot="1" x14ac:dyDescent="0.35">
      <c r="A3" s="1">
        <v>8</v>
      </c>
      <c r="B3" s="1">
        <v>4.1007562489712202</v>
      </c>
      <c r="C3" s="1">
        <v>5.0629325010997901</v>
      </c>
      <c r="D3" s="1">
        <v>4.0817720017319896</v>
      </c>
    </row>
    <row r="4" spans="1:4" ht="15" thickBot="1" x14ac:dyDescent="0.35">
      <c r="A4" s="1">
        <v>23</v>
      </c>
      <c r="B4" s="1">
        <v>6.1365278444433402</v>
      </c>
      <c r="C4" s="1">
        <v>4.1121345015891997</v>
      </c>
      <c r="D4" s="1">
        <v>4.9754014258389496</v>
      </c>
    </row>
    <row r="5" spans="1:4" ht="15" thickBot="1" x14ac:dyDescent="0.35">
      <c r="A5" s="1">
        <v>12</v>
      </c>
      <c r="B5" s="1">
        <v>3.05201730641441</v>
      </c>
      <c r="C5" s="1">
        <v>4.1109313737154203</v>
      </c>
      <c r="D5" s="1">
        <v>4.9034015398162296</v>
      </c>
    </row>
    <row r="6" spans="1:4" ht="15" thickBot="1" x14ac:dyDescent="0.35">
      <c r="A6" s="1">
        <v>9</v>
      </c>
      <c r="B6" s="1">
        <v>5.0609033478956897</v>
      </c>
      <c r="C6" s="1">
        <v>4.1333234962442296</v>
      </c>
      <c r="D6" s="1">
        <v>4.8661107584907102</v>
      </c>
    </row>
    <row r="7" spans="1:4" ht="15" thickBot="1" x14ac:dyDescent="0.35">
      <c r="A7" s="1">
        <v>6</v>
      </c>
      <c r="B7" s="1">
        <v>4.16796251918253</v>
      </c>
      <c r="C7" s="1">
        <v>4.1278226858627898</v>
      </c>
      <c r="D7" s="1">
        <v>5.2052469061145397</v>
      </c>
    </row>
    <row r="8" spans="1:4" ht="15" thickBot="1" x14ac:dyDescent="0.35">
      <c r="A8" s="1">
        <v>10</v>
      </c>
      <c r="B8" s="1">
        <v>4.1570419263276301</v>
      </c>
      <c r="C8" s="1">
        <v>3.0666140100916399</v>
      </c>
      <c r="D8" s="1">
        <v>7.1004562887868197</v>
      </c>
    </row>
    <row r="9" spans="1:4" ht="15" thickBot="1" x14ac:dyDescent="0.35">
      <c r="A9" s="1">
        <v>2</v>
      </c>
      <c r="B9" s="1">
        <v>4.1108013360510398</v>
      </c>
      <c r="C9" s="1">
        <v>6.1034895567486496</v>
      </c>
      <c r="D9" s="1">
        <v>4.95533553964363</v>
      </c>
    </row>
    <row r="10" spans="1:4" ht="15" thickBot="1" x14ac:dyDescent="0.35">
      <c r="A10" s="1">
        <v>15</v>
      </c>
      <c r="B10" s="1">
        <v>3.08824830304227</v>
      </c>
      <c r="C10" s="1">
        <v>3.10389936807801</v>
      </c>
      <c r="D10" s="1">
        <v>6.6911835191065796</v>
      </c>
    </row>
    <row r="11" spans="1:4" ht="15" thickBot="1" x14ac:dyDescent="0.35">
      <c r="A11" s="1">
        <v>30</v>
      </c>
      <c r="B11" s="1">
        <v>3.05201730641441</v>
      </c>
      <c r="C11" s="1">
        <v>5.0667745052678601</v>
      </c>
      <c r="D11" s="1">
        <v>4.5591840584808798</v>
      </c>
    </row>
    <row r="12" spans="1:4" ht="15" thickBot="1" x14ac:dyDescent="0.35">
      <c r="A12" s="1">
        <v>18</v>
      </c>
      <c r="B12" s="1">
        <v>5.1968487183055299</v>
      </c>
      <c r="C12" s="1">
        <v>4.1044451465512699</v>
      </c>
      <c r="D12" s="1">
        <v>4.9783914101502997</v>
      </c>
    </row>
    <row r="13" spans="1:4" ht="15" thickBot="1" x14ac:dyDescent="0.35">
      <c r="A13" s="1">
        <v>7</v>
      </c>
      <c r="B13" s="1">
        <v>4.1529552692197598</v>
      </c>
      <c r="C13" s="1">
        <v>4.1681689426843</v>
      </c>
      <c r="D13" s="1">
        <v>4.0967894526388697</v>
      </c>
    </row>
    <row r="14" spans="1:4" ht="15" thickBot="1" x14ac:dyDescent="0.35">
      <c r="A14" s="1">
        <v>29</v>
      </c>
      <c r="B14" s="1">
        <v>6.1465020371225103</v>
      </c>
      <c r="C14" s="1">
        <v>6.8185986360414699</v>
      </c>
      <c r="D14" s="1">
        <v>3.72450982454261</v>
      </c>
    </row>
    <row r="15" spans="1:4" ht="15" thickBot="1" x14ac:dyDescent="0.35">
      <c r="A15" s="1">
        <v>14</v>
      </c>
      <c r="B15" s="1">
        <v>5.7223948074517699</v>
      </c>
      <c r="C15" s="1">
        <v>4.1038261366201301</v>
      </c>
      <c r="D15" s="1">
        <v>4.4991614135666902</v>
      </c>
    </row>
    <row r="16" spans="1:4" ht="15" thickBot="1" x14ac:dyDescent="0.35">
      <c r="A16" s="1">
        <v>17</v>
      </c>
      <c r="B16" s="1">
        <v>2.1960078390327098</v>
      </c>
      <c r="C16" s="1">
        <v>6.1740128725788397</v>
      </c>
      <c r="D16" s="1">
        <v>3.1326569583650898</v>
      </c>
    </row>
    <row r="17" spans="1:4" ht="15" thickBot="1" x14ac:dyDescent="0.35">
      <c r="A17" s="1">
        <v>22</v>
      </c>
      <c r="B17" s="1">
        <v>5.0756484810940403</v>
      </c>
      <c r="C17" s="1">
        <v>4.1278226858627898</v>
      </c>
      <c r="D17" s="1">
        <v>5.7014375644181197</v>
      </c>
    </row>
    <row r="18" spans="1:4" ht="15" thickBot="1" x14ac:dyDescent="0.35">
      <c r="A18" s="1">
        <v>27</v>
      </c>
      <c r="B18" s="1">
        <v>4.11333063452423</v>
      </c>
      <c r="C18" s="1">
        <v>5.0667745052678601</v>
      </c>
      <c r="D18" s="1">
        <v>5.5677751559541298</v>
      </c>
    </row>
    <row r="19" spans="1:4" ht="15" thickBot="1" x14ac:dyDescent="0.35">
      <c r="A19" s="1">
        <v>21</v>
      </c>
      <c r="B19" s="1">
        <v>4.11186491737294</v>
      </c>
      <c r="C19" s="1">
        <v>4.12606155650783</v>
      </c>
      <c r="D19" s="1">
        <v>5.94293798792107</v>
      </c>
    </row>
    <row r="20" spans="1:4" ht="15" thickBot="1" x14ac:dyDescent="0.35">
      <c r="A20" s="1"/>
      <c r="B20" s="1"/>
      <c r="C20" s="1"/>
      <c r="D20" s="1"/>
    </row>
    <row r="21" spans="1:4" ht="15" thickBot="1" x14ac:dyDescent="0.35">
      <c r="A21" s="1"/>
      <c r="B21" s="1"/>
      <c r="C21" s="1"/>
      <c r="D21" s="1"/>
    </row>
    <row r="22" spans="1:4" ht="15" thickBot="1" x14ac:dyDescent="0.35">
      <c r="A22" s="1"/>
      <c r="B22" s="1"/>
      <c r="C22" s="1"/>
      <c r="D22" s="1"/>
    </row>
    <row r="23" spans="1:4" ht="15" thickBot="1" x14ac:dyDescent="0.35">
      <c r="A23" s="1"/>
      <c r="B23" s="1"/>
      <c r="C23" s="1"/>
      <c r="D23" s="1"/>
    </row>
    <row r="24" spans="1:4" ht="15" thickBot="1" x14ac:dyDescent="0.35">
      <c r="A24" s="1"/>
      <c r="B24" s="1"/>
      <c r="C24" s="1"/>
      <c r="D24" s="1"/>
    </row>
    <row r="25" spans="1:4" ht="15" thickBot="1" x14ac:dyDescent="0.35">
      <c r="A25" s="1"/>
      <c r="B25" s="1"/>
      <c r="C25" s="1"/>
      <c r="D25" s="1"/>
    </row>
    <row r="26" spans="1:4" ht="15" thickBot="1" x14ac:dyDescent="0.35">
      <c r="A26" s="1"/>
      <c r="B26" s="1"/>
      <c r="C26" s="1"/>
      <c r="D26" s="1"/>
    </row>
    <row r="27" spans="1:4" ht="15" thickBot="1" x14ac:dyDescent="0.35">
      <c r="A27" s="1"/>
      <c r="B27" s="1"/>
      <c r="C27" s="1"/>
      <c r="D27" s="1"/>
    </row>
    <row r="28" spans="1:4" ht="15" thickBot="1" x14ac:dyDescent="0.35">
      <c r="A28" s="1"/>
      <c r="B28" s="1"/>
      <c r="C28" s="1"/>
      <c r="D28" s="1"/>
    </row>
    <row r="29" spans="1:4" ht="15" thickBot="1" x14ac:dyDescent="0.35">
      <c r="A29" s="1"/>
      <c r="B29" s="1"/>
      <c r="C29" s="1"/>
      <c r="D29" s="1"/>
    </row>
    <row r="30" spans="1:4" ht="15" thickBot="1" x14ac:dyDescent="0.35">
      <c r="A30" s="1"/>
      <c r="B30" s="1"/>
      <c r="C30" s="1"/>
      <c r="D30" s="1"/>
    </row>
    <row r="31" spans="1:4" ht="15" thickBot="1" x14ac:dyDescent="0.35">
      <c r="A31" s="1"/>
      <c r="B31" s="1"/>
      <c r="C31" s="1"/>
      <c r="D31" s="1"/>
    </row>
    <row r="32" spans="1:4" ht="15" thickBot="1" x14ac:dyDescent="0.35">
      <c r="A32" s="1"/>
      <c r="B32" s="1"/>
      <c r="C32" s="1"/>
      <c r="D32" s="1"/>
    </row>
    <row r="33" spans="1:4" ht="15" thickBot="1" x14ac:dyDescent="0.35">
      <c r="A33" s="1"/>
      <c r="B33" s="1"/>
      <c r="C33" s="1"/>
      <c r="D33" s="1"/>
    </row>
    <row r="34" spans="1:4" ht="15" thickBot="1" x14ac:dyDescent="0.35">
      <c r="A34" s="1"/>
      <c r="B34" s="1"/>
      <c r="C34" s="1"/>
    </row>
    <row r="35" spans="1:4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 delting columns</vt:lpstr>
      <vt:lpstr>Average</vt:lpstr>
      <vt:lpstr>Opponent Averages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2024-08-06T15:16:13Z</dcterms:modified>
</cp:coreProperties>
</file>