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E61F93B9-7435-4786-B99B-8A002CDBAEBD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for delting columns" sheetId="23" r:id="rId2"/>
    <sheet name="Average" sheetId="20" r:id="rId3"/>
    <sheet name="Opponent Averages" sheetId="21" r:id="rId4"/>
    <sheet name="Props" sheetId="17" r:id="rId5"/>
    <sheet name="RF" sheetId="2" r:id="rId6"/>
    <sheet name="Neural" sheetId="3" r:id="rId7"/>
    <sheet name="LR" sheetId="4" r:id="rId8"/>
    <sheet name="Adaboost" sheetId="6" r:id="rId9"/>
    <sheet name="XGBR" sheetId="7" r:id="rId10"/>
    <sheet name="Huber" sheetId="12" r:id="rId11"/>
    <sheet name="BayesRidge" sheetId="16" r:id="rId12"/>
    <sheet name="Elastic" sheetId="15" r:id="rId13"/>
    <sheet name="GBR" sheetId="13" r:id="rId14"/>
  </sheets>
  <definedNames>
    <definedName name="_xlnm._FilterDatabase" localSheetId="0" hidden="1">Sheet1!$L$77:$AQ$94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4" i="1" l="1"/>
  <c r="AA94" i="1"/>
  <c r="AH94" i="1"/>
  <c r="AI94" i="1"/>
  <c r="AJ94" i="1"/>
  <c r="AL94" i="1"/>
  <c r="AN94" i="1"/>
  <c r="L94" i="1"/>
  <c r="M94" i="1"/>
  <c r="N94" i="1"/>
  <c r="P94" i="1"/>
  <c r="Q94" i="1"/>
  <c r="R94" i="1"/>
  <c r="AF34" i="1"/>
  <c r="AG34" i="1"/>
  <c r="AH34" i="1"/>
  <c r="AI34" i="1"/>
  <c r="AN34" i="1" s="1"/>
  <c r="AJ34" i="1"/>
  <c r="AK34" i="1"/>
  <c r="AL34" i="1"/>
  <c r="AM34" i="1"/>
  <c r="AO34" i="1"/>
  <c r="AP34" i="1"/>
  <c r="AF35" i="1"/>
  <c r="AP35" i="1" s="1"/>
  <c r="AG35" i="1"/>
  <c r="AH35" i="1"/>
  <c r="AI35" i="1"/>
  <c r="AJ35" i="1"/>
  <c r="AK35" i="1"/>
  <c r="AL35" i="1"/>
  <c r="AM35" i="1"/>
  <c r="N93" i="1"/>
  <c r="M93" i="1"/>
  <c r="Q93" i="1"/>
  <c r="R93" i="1"/>
  <c r="AA93" i="1"/>
  <c r="AN93" i="1"/>
  <c r="N85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R78" i="1"/>
  <c r="H2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N79" i="1"/>
  <c r="R79" i="1"/>
  <c r="N80" i="1"/>
  <c r="R80" i="1"/>
  <c r="N81" i="1"/>
  <c r="R81" i="1"/>
  <c r="N82" i="1"/>
  <c r="R82" i="1"/>
  <c r="N83" i="1"/>
  <c r="R83" i="1"/>
  <c r="N84" i="1"/>
  <c r="R84" i="1"/>
  <c r="R85" i="1"/>
  <c r="N86" i="1"/>
  <c r="R86" i="1"/>
  <c r="N87" i="1"/>
  <c r="R87" i="1"/>
  <c r="N88" i="1"/>
  <c r="R88" i="1"/>
  <c r="N89" i="1"/>
  <c r="R89" i="1"/>
  <c r="N90" i="1"/>
  <c r="R90" i="1"/>
  <c r="N91" i="1"/>
  <c r="R91" i="1"/>
  <c r="N92" i="1"/>
  <c r="R92" i="1"/>
  <c r="N78" i="1"/>
  <c r="Q78" i="1"/>
  <c r="M79" i="1"/>
  <c r="M80" i="1"/>
  <c r="Q80" i="1"/>
  <c r="M81" i="1"/>
  <c r="Q81" i="1"/>
  <c r="M82" i="1"/>
  <c r="Q82" i="1"/>
  <c r="Q83" i="1"/>
  <c r="M84" i="1"/>
  <c r="Q84" i="1"/>
  <c r="M85" i="1"/>
  <c r="Q85" i="1"/>
  <c r="M86" i="1"/>
  <c r="Q86" i="1"/>
  <c r="M87" i="1"/>
  <c r="Q87" i="1"/>
  <c r="M88" i="1"/>
  <c r="Q88" i="1"/>
  <c r="M89" i="1"/>
  <c r="Q89" i="1"/>
  <c r="M90" i="1"/>
  <c r="Q90" i="1"/>
  <c r="M91" i="1"/>
  <c r="Q91" i="1"/>
  <c r="M92" i="1"/>
  <c r="Q92" i="1"/>
  <c r="M78" i="1"/>
  <c r="AN35" i="1" l="1"/>
  <c r="AO35" i="1"/>
  <c r="Y78" i="1"/>
  <c r="AL93" i="1"/>
  <c r="Y93" i="1"/>
  <c r="AN83" i="1"/>
  <c r="AA87" i="1"/>
  <c r="AA85" i="1"/>
  <c r="AN84" i="1"/>
  <c r="AA83" i="1"/>
  <c r="AA82" i="1"/>
  <c r="AN81" i="1"/>
  <c r="AN86" i="1"/>
  <c r="AA88" i="1"/>
  <c r="AA89" i="1"/>
  <c r="AA90" i="1"/>
  <c r="AA91" i="1"/>
  <c r="AA80" i="1"/>
  <c r="AN92" i="1"/>
  <c r="AN87" i="1"/>
  <c r="AA84" i="1"/>
  <c r="AA81" i="1"/>
  <c r="AN80" i="1"/>
  <c r="AN89" i="1"/>
  <c r="AA92" i="1"/>
  <c r="AN82" i="1"/>
  <c r="AA86" i="1"/>
  <c r="AN91" i="1"/>
  <c r="AN90" i="1"/>
  <c r="AN88" i="1"/>
  <c r="AN85" i="1"/>
  <c r="AA79" i="1"/>
  <c r="AN79" i="1"/>
  <c r="AN78" i="1"/>
  <c r="AA78" i="1"/>
  <c r="AL89" i="1"/>
  <c r="AL82" i="1"/>
  <c r="AL83" i="1"/>
  <c r="AL87" i="1"/>
  <c r="AL88" i="1"/>
  <c r="AL86" i="1"/>
  <c r="AL91" i="1"/>
  <c r="AL92" i="1"/>
  <c r="AL90" i="1"/>
  <c r="AL80" i="1"/>
  <c r="AL81" i="1"/>
  <c r="AL84" i="1"/>
  <c r="AL85" i="1"/>
  <c r="AL78" i="1"/>
  <c r="Y84" i="1"/>
  <c r="Y80" i="1"/>
  <c r="Y90" i="1"/>
  <c r="Y92" i="1"/>
  <c r="Y91" i="1"/>
  <c r="Y81" i="1"/>
  <c r="Y86" i="1"/>
  <c r="Y82" i="1"/>
  <c r="Y87" i="1"/>
  <c r="Y85" i="1"/>
  <c r="Y83" i="1"/>
  <c r="Y88" i="1"/>
  <c r="Y89" i="1"/>
  <c r="Q79" i="1"/>
  <c r="Y79" i="1" s="1"/>
  <c r="R21" i="17"/>
  <c r="R22" i="17"/>
  <c r="R23" i="17"/>
  <c r="R24" i="17"/>
  <c r="R25" i="17"/>
  <c r="R26" i="17"/>
  <c r="R27" i="17"/>
  <c r="R28" i="17"/>
  <c r="R29" i="17"/>
  <c r="R30" i="17"/>
  <c r="AL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AG32" i="1"/>
  <c r="AH32" i="1"/>
  <c r="AI32" i="1"/>
  <c r="AJ32" i="1"/>
  <c r="AK32" i="1"/>
  <c r="AL32" i="1"/>
  <c r="AM32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G3" i="1" l="1"/>
  <c r="AH3" i="1"/>
  <c r="AI3" i="1"/>
  <c r="AJ3" i="1"/>
  <c r="AK3" i="1"/>
  <c r="AL3" i="1"/>
  <c r="AM3" i="1"/>
  <c r="AG4" i="1"/>
  <c r="AH4" i="1"/>
  <c r="AI4" i="1"/>
  <c r="AJ4" i="1"/>
  <c r="AK4" i="1"/>
  <c r="AL4" i="1"/>
  <c r="AM4" i="1"/>
  <c r="AG5" i="1"/>
  <c r="AH5" i="1"/>
  <c r="AI5" i="1"/>
  <c r="AJ5" i="1"/>
  <c r="AK5" i="1"/>
  <c r="AL5" i="1"/>
  <c r="AM5" i="1"/>
  <c r="AG6" i="1"/>
  <c r="AH6" i="1"/>
  <c r="AI6" i="1"/>
  <c r="AJ6" i="1"/>
  <c r="AK6" i="1"/>
  <c r="AL6" i="1"/>
  <c r="AM6" i="1"/>
  <c r="AG7" i="1"/>
  <c r="AH7" i="1"/>
  <c r="AI7" i="1"/>
  <c r="AJ7" i="1"/>
  <c r="AK7" i="1"/>
  <c r="AL7" i="1"/>
  <c r="AM7" i="1"/>
  <c r="AG8" i="1"/>
  <c r="AH8" i="1"/>
  <c r="AI8" i="1"/>
  <c r="AJ8" i="1"/>
  <c r="AK8" i="1"/>
  <c r="AL8" i="1"/>
  <c r="AM8" i="1"/>
  <c r="AG9" i="1"/>
  <c r="AH9" i="1"/>
  <c r="AI9" i="1"/>
  <c r="AJ9" i="1"/>
  <c r="AK9" i="1"/>
  <c r="AL9" i="1"/>
  <c r="AM9" i="1"/>
  <c r="AG10" i="1"/>
  <c r="AH10" i="1"/>
  <c r="AI10" i="1"/>
  <c r="AJ10" i="1"/>
  <c r="AK10" i="1"/>
  <c r="AL10" i="1"/>
  <c r="AM10" i="1"/>
  <c r="AG11" i="1"/>
  <c r="AH11" i="1"/>
  <c r="AI11" i="1"/>
  <c r="AJ11" i="1"/>
  <c r="AK11" i="1"/>
  <c r="AL11" i="1"/>
  <c r="AM11" i="1"/>
  <c r="AG12" i="1"/>
  <c r="AH12" i="1"/>
  <c r="AI12" i="1"/>
  <c r="AJ12" i="1"/>
  <c r="AK12" i="1"/>
  <c r="AL12" i="1"/>
  <c r="AM12" i="1"/>
  <c r="AG13" i="1"/>
  <c r="AH13" i="1"/>
  <c r="AI13" i="1"/>
  <c r="AJ13" i="1"/>
  <c r="AK13" i="1"/>
  <c r="AL13" i="1"/>
  <c r="AM13" i="1"/>
  <c r="AG14" i="1"/>
  <c r="AH14" i="1"/>
  <c r="AI14" i="1"/>
  <c r="AJ14" i="1"/>
  <c r="AK14" i="1"/>
  <c r="AL14" i="1"/>
  <c r="AM14" i="1"/>
  <c r="AG15" i="1"/>
  <c r="AH15" i="1"/>
  <c r="AI15" i="1"/>
  <c r="AJ15" i="1"/>
  <c r="AK15" i="1"/>
  <c r="AL15" i="1"/>
  <c r="AM15" i="1"/>
  <c r="AG16" i="1"/>
  <c r="AH16" i="1"/>
  <c r="AI16" i="1"/>
  <c r="AJ16" i="1"/>
  <c r="AK16" i="1"/>
  <c r="AL16" i="1"/>
  <c r="AM16" i="1"/>
  <c r="AG17" i="1"/>
  <c r="AH17" i="1"/>
  <c r="AI17" i="1"/>
  <c r="AJ17" i="1"/>
  <c r="AK17" i="1"/>
  <c r="AL17" i="1"/>
  <c r="AM17" i="1"/>
  <c r="AG18" i="1"/>
  <c r="AH18" i="1"/>
  <c r="AI18" i="1"/>
  <c r="AJ18" i="1"/>
  <c r="AK18" i="1"/>
  <c r="AL18" i="1"/>
  <c r="AM18" i="1"/>
  <c r="AG19" i="1"/>
  <c r="AH19" i="1"/>
  <c r="AI19" i="1"/>
  <c r="AJ19" i="1"/>
  <c r="AK19" i="1"/>
  <c r="AL19" i="1"/>
  <c r="AM19" i="1"/>
  <c r="AG20" i="1"/>
  <c r="AH20" i="1"/>
  <c r="AI20" i="1"/>
  <c r="AJ20" i="1"/>
  <c r="AK20" i="1"/>
  <c r="AL20" i="1"/>
  <c r="AM20" i="1"/>
  <c r="AG21" i="1"/>
  <c r="AH21" i="1"/>
  <c r="AI21" i="1"/>
  <c r="AJ21" i="1"/>
  <c r="AK21" i="1"/>
  <c r="AL21" i="1"/>
  <c r="AM21" i="1"/>
  <c r="AG22" i="1"/>
  <c r="AH22" i="1"/>
  <c r="AI22" i="1"/>
  <c r="AJ22" i="1"/>
  <c r="AK22" i="1"/>
  <c r="AL22" i="1"/>
  <c r="AM22" i="1"/>
  <c r="AG23" i="1"/>
  <c r="AH23" i="1"/>
  <c r="AI23" i="1"/>
  <c r="AJ23" i="1"/>
  <c r="AK23" i="1"/>
  <c r="AL23" i="1"/>
  <c r="AM23" i="1"/>
  <c r="AG24" i="1"/>
  <c r="AH24" i="1"/>
  <c r="AI24" i="1"/>
  <c r="AJ24" i="1"/>
  <c r="AK24" i="1"/>
  <c r="AL24" i="1"/>
  <c r="AM24" i="1"/>
  <c r="AG25" i="1"/>
  <c r="AH25" i="1"/>
  <c r="AI25" i="1"/>
  <c r="AJ25" i="1"/>
  <c r="AK25" i="1"/>
  <c r="AL25" i="1"/>
  <c r="AM25" i="1"/>
  <c r="AG26" i="1"/>
  <c r="AH26" i="1"/>
  <c r="AI26" i="1"/>
  <c r="AJ26" i="1"/>
  <c r="AK26" i="1"/>
  <c r="AL26" i="1"/>
  <c r="AM26" i="1"/>
  <c r="AG27" i="1"/>
  <c r="AH27" i="1"/>
  <c r="AI27" i="1"/>
  <c r="AJ27" i="1"/>
  <c r="AK27" i="1"/>
  <c r="AL27" i="1"/>
  <c r="AM27" i="1"/>
  <c r="AG28" i="1"/>
  <c r="AH28" i="1"/>
  <c r="AI28" i="1"/>
  <c r="AJ28" i="1"/>
  <c r="AK28" i="1"/>
  <c r="AL28" i="1"/>
  <c r="AM28" i="1"/>
  <c r="AG29" i="1"/>
  <c r="AH29" i="1"/>
  <c r="AI29" i="1"/>
  <c r="AJ29" i="1"/>
  <c r="AK29" i="1"/>
  <c r="AL29" i="1"/>
  <c r="AM29" i="1"/>
  <c r="AG30" i="1"/>
  <c r="AH30" i="1"/>
  <c r="AI30" i="1"/>
  <c r="AJ30" i="1"/>
  <c r="AK30" i="1"/>
  <c r="AL30" i="1"/>
  <c r="AM30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P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P93" i="1" s="1"/>
  <c r="D53" i="1"/>
  <c r="D73" i="1" s="1"/>
  <c r="D93" i="1" s="1"/>
  <c r="L93" i="1" s="1"/>
  <c r="A72" i="1"/>
  <c r="A71" i="1"/>
  <c r="A67" i="1"/>
  <c r="A68" i="1"/>
  <c r="A69" i="1"/>
  <c r="A70" i="1"/>
  <c r="E52" i="1"/>
  <c r="E72" i="1" s="1"/>
  <c r="E92" i="1" s="1"/>
  <c r="P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P87" i="1" s="1"/>
  <c r="D47" i="1"/>
  <c r="D67" i="1" s="1"/>
  <c r="E46" i="1"/>
  <c r="E66" i="1" s="1"/>
  <c r="D46" i="1"/>
  <c r="D66" i="1" s="1"/>
  <c r="E45" i="1"/>
  <c r="E85" i="1" s="1"/>
  <c r="P85" i="1" s="1"/>
  <c r="D45" i="1"/>
  <c r="D65" i="1" s="1"/>
  <c r="E44" i="1"/>
  <c r="E64" i="1" s="1"/>
  <c r="D44" i="1"/>
  <c r="D64" i="1" s="1"/>
  <c r="E43" i="1"/>
  <c r="E83" i="1" s="1"/>
  <c r="P83" i="1" s="1"/>
  <c r="D43" i="1"/>
  <c r="D83" i="1" s="1"/>
  <c r="L83" i="1" s="1"/>
  <c r="E42" i="1"/>
  <c r="E82" i="1" s="1"/>
  <c r="P82" i="1" s="1"/>
  <c r="D42" i="1"/>
  <c r="D82" i="1" s="1"/>
  <c r="L82" i="1" s="1"/>
  <c r="E40" i="1"/>
  <c r="E80" i="1" s="1"/>
  <c r="P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P78" i="1" s="1"/>
  <c r="D38" i="1"/>
  <c r="D78" i="1" s="1"/>
  <c r="L78" i="1" s="1"/>
  <c r="A39" i="1"/>
  <c r="G76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P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P91" i="1" s="1"/>
  <c r="E90" i="1"/>
  <c r="P90" i="1" s="1"/>
  <c r="D90" i="1"/>
  <c r="L90" i="1" s="1"/>
  <c r="D91" i="1"/>
  <c r="L91" i="1" s="1"/>
  <c r="E89" i="1"/>
  <c r="P89" i="1" s="1"/>
  <c r="E88" i="1"/>
  <c r="P88" i="1" s="1"/>
  <c r="D88" i="1"/>
  <c r="L88" i="1" s="1"/>
  <c r="D87" i="1"/>
  <c r="L87" i="1" s="1"/>
  <c r="E86" i="1"/>
  <c r="P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P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AI93" i="1" s="1"/>
  <c r="I54" i="1"/>
  <c r="N53" i="1"/>
  <c r="F73" i="1"/>
  <c r="F93" i="1"/>
  <c r="G94" i="1"/>
  <c r="O54" i="1"/>
  <c r="G74" i="1"/>
  <c r="O53" i="1"/>
  <c r="G93" i="1"/>
  <c r="G73" i="1"/>
  <c r="H53" i="1"/>
  <c r="J53" i="1"/>
  <c r="AH93" i="1" s="1"/>
  <c r="I53" i="1"/>
  <c r="N74" i="1"/>
  <c r="P74" i="1"/>
  <c r="J54" i="1"/>
  <c r="H54" i="1"/>
  <c r="F94" i="1"/>
  <c r="F74" i="1"/>
  <c r="N54" i="1"/>
  <c r="P54" i="1"/>
  <c r="P73" i="1"/>
  <c r="AJ93" i="1" s="1"/>
  <c r="O73" i="1"/>
  <c r="O74" i="1"/>
  <c r="J52" i="1"/>
  <c r="AH92" i="1" s="1"/>
  <c r="I52" i="1"/>
  <c r="G92" i="1"/>
  <c r="O52" i="1"/>
  <c r="G72" i="1"/>
  <c r="O72" i="1"/>
  <c r="H52" i="1"/>
  <c r="F92" i="1"/>
  <c r="P52" i="1"/>
  <c r="AI92" i="1" s="1"/>
  <c r="N52" i="1"/>
  <c r="F72" i="1"/>
  <c r="P72" i="1"/>
  <c r="AJ92" i="1" s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AH90" i="1" s="1"/>
  <c r="N51" i="1"/>
  <c r="F71" i="1"/>
  <c r="P51" i="1"/>
  <c r="AI91" i="1" s="1"/>
  <c r="P71" i="1"/>
  <c r="AJ91" i="1" s="1"/>
  <c r="J51" i="1"/>
  <c r="AH91" i="1" s="1"/>
  <c r="H51" i="1"/>
  <c r="H50" i="1"/>
  <c r="G70" i="1"/>
  <c r="N50" i="1"/>
  <c r="F70" i="1"/>
  <c r="P50" i="1"/>
  <c r="AI90" i="1" s="1"/>
  <c r="N70" i="1"/>
  <c r="P70" i="1"/>
  <c r="AJ90" i="1" s="1"/>
  <c r="F89" i="1"/>
  <c r="G69" i="1"/>
  <c r="G89" i="1"/>
  <c r="N49" i="1"/>
  <c r="P49" i="1"/>
  <c r="AI89" i="1" s="1"/>
  <c r="J49" i="1"/>
  <c r="AH89" i="1" s="1"/>
  <c r="H49" i="1"/>
  <c r="F69" i="1"/>
  <c r="P69" i="1"/>
  <c r="AJ89" i="1" s="1"/>
  <c r="N69" i="1"/>
  <c r="J47" i="1"/>
  <c r="AH87" i="1" s="1"/>
  <c r="F85" i="1"/>
  <c r="G66" i="1"/>
  <c r="G88" i="1"/>
  <c r="G65" i="1"/>
  <c r="G85" i="1"/>
  <c r="F65" i="1"/>
  <c r="F86" i="1"/>
  <c r="F66" i="1"/>
  <c r="P66" i="1"/>
  <c r="AJ86" i="1" s="1"/>
  <c r="N66" i="1"/>
  <c r="N46" i="1"/>
  <c r="G86" i="1"/>
  <c r="F84" i="1"/>
  <c r="F64" i="1"/>
  <c r="G87" i="1"/>
  <c r="G67" i="1"/>
  <c r="F87" i="1"/>
  <c r="F67" i="1"/>
  <c r="P68" i="1"/>
  <c r="AJ88" i="1" s="1"/>
  <c r="N68" i="1"/>
  <c r="G64" i="1"/>
  <c r="G84" i="1"/>
  <c r="F88" i="1"/>
  <c r="F68" i="1"/>
  <c r="G68" i="1"/>
  <c r="P67" i="1"/>
  <c r="AJ87" i="1" s="1"/>
  <c r="N67" i="1"/>
  <c r="P46" i="1"/>
  <c r="AI86" i="1" s="1"/>
  <c r="P48" i="1"/>
  <c r="AI88" i="1" s="1"/>
  <c r="N48" i="1"/>
  <c r="J48" i="1"/>
  <c r="AH88" i="1" s="1"/>
  <c r="H48" i="1"/>
  <c r="P47" i="1"/>
  <c r="AI87" i="1" s="1"/>
  <c r="N47" i="1"/>
  <c r="H47" i="1"/>
  <c r="H46" i="1"/>
  <c r="P64" i="1"/>
  <c r="AJ84" i="1" s="1"/>
  <c r="N64" i="1"/>
  <c r="N65" i="1"/>
  <c r="P65" i="1"/>
  <c r="AJ85" i="1" s="1"/>
  <c r="P45" i="1"/>
  <c r="AI85" i="1" s="1"/>
  <c r="N45" i="1"/>
  <c r="N44" i="1"/>
  <c r="P44" i="1"/>
  <c r="AI84" i="1" s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AH85" i="1" s="1"/>
  <c r="H45" i="1"/>
  <c r="J44" i="1"/>
  <c r="AH84" i="1" s="1"/>
  <c r="J46" i="1"/>
  <c r="AH86" i="1" s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AF93" i="1" s="1"/>
  <c r="J74" i="1"/>
  <c r="H74" i="1"/>
  <c r="H94" i="1"/>
  <c r="J94" i="1"/>
  <c r="AF94" i="1" s="1"/>
  <c r="I94" i="1"/>
  <c r="V94" i="1" s="1"/>
  <c r="J72" i="1"/>
  <c r="H72" i="1"/>
  <c r="H92" i="1"/>
  <c r="J92" i="1"/>
  <c r="I72" i="1"/>
  <c r="I92" i="1"/>
  <c r="I71" i="1"/>
  <c r="I91" i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AJ79" i="1" s="1"/>
  <c r="N62" i="1"/>
  <c r="P62" i="1"/>
  <c r="AJ82" i="1" s="1"/>
  <c r="P63" i="1"/>
  <c r="AJ83" i="1" s="1"/>
  <c r="N63" i="1"/>
  <c r="P61" i="1"/>
  <c r="AJ81" i="1" s="1"/>
  <c r="N61" i="1"/>
  <c r="N60" i="1"/>
  <c r="P60" i="1"/>
  <c r="AJ80" i="1" s="1"/>
  <c r="N58" i="1"/>
  <c r="P58" i="1"/>
  <c r="AJ78" i="1" s="1"/>
  <c r="J65" i="1"/>
  <c r="P40" i="1"/>
  <c r="AI80" i="1" s="1"/>
  <c r="N40" i="1"/>
  <c r="P39" i="1"/>
  <c r="AI79" i="1" s="1"/>
  <c r="N39" i="1"/>
  <c r="P43" i="1"/>
  <c r="AI83" i="1" s="1"/>
  <c r="P38" i="1"/>
  <c r="AI78" i="1" s="1"/>
  <c r="N43" i="1"/>
  <c r="N41" i="1"/>
  <c r="P41" i="1"/>
  <c r="AI81" i="1" s="1"/>
  <c r="N38" i="1"/>
  <c r="P42" i="1"/>
  <c r="AI82" i="1" s="1"/>
  <c r="N42" i="1"/>
  <c r="J41" i="1"/>
  <c r="AH81" i="1" s="1"/>
  <c r="J39" i="1"/>
  <c r="AH79" i="1" s="1"/>
  <c r="J38" i="1"/>
  <c r="AH78" i="1" s="1"/>
  <c r="J43" i="1"/>
  <c r="AH83" i="1" s="1"/>
  <c r="J42" i="1"/>
  <c r="AH82" i="1" s="1"/>
  <c r="J40" i="1"/>
  <c r="AH80" i="1" s="1"/>
  <c r="H41" i="1"/>
  <c r="H42" i="1"/>
  <c r="H39" i="1"/>
  <c r="H43" i="1"/>
  <c r="H40" i="1"/>
  <c r="H38" i="1"/>
  <c r="W94" i="1" l="1"/>
  <c r="X94" i="1" s="1"/>
  <c r="AC94" i="1" s="1"/>
  <c r="Z94" i="1"/>
  <c r="AB94" i="1"/>
  <c r="AM94" i="1"/>
  <c r="AO94" i="1"/>
  <c r="AG94" i="1"/>
  <c r="AK94" i="1" s="1"/>
  <c r="AP94" i="1" s="1"/>
  <c r="V93" i="1"/>
  <c r="W93" i="1" s="1"/>
  <c r="X93" i="1" s="1"/>
  <c r="AG93" i="1"/>
  <c r="AK93" i="1" s="1"/>
  <c r="AO93" i="1"/>
  <c r="AM93" i="1"/>
  <c r="V91" i="1"/>
  <c r="V87" i="1"/>
  <c r="V88" i="1"/>
  <c r="V89" i="1"/>
  <c r="V85" i="1"/>
  <c r="V92" i="1"/>
  <c r="V90" i="1"/>
  <c r="V86" i="1"/>
  <c r="V84" i="1"/>
  <c r="AF90" i="1"/>
  <c r="AF92" i="1"/>
  <c r="AF89" i="1"/>
  <c r="AF88" i="1"/>
  <c r="AF85" i="1"/>
  <c r="AF86" i="1"/>
  <c r="AF91" i="1"/>
  <c r="AF87" i="1"/>
  <c r="AF84" i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Z93" i="1" l="1"/>
  <c r="AB93" i="1"/>
  <c r="AP93" i="1"/>
  <c r="AO92" i="1"/>
  <c r="AM92" i="1"/>
  <c r="Z90" i="1"/>
  <c r="AB90" i="1"/>
  <c r="Z92" i="1"/>
  <c r="AB92" i="1"/>
  <c r="Z91" i="1"/>
  <c r="AB91" i="1"/>
  <c r="AM90" i="1"/>
  <c r="AO90" i="1"/>
  <c r="AO91" i="1"/>
  <c r="AM91" i="1"/>
  <c r="AO89" i="1"/>
  <c r="AM89" i="1"/>
  <c r="AO85" i="1"/>
  <c r="AM85" i="1"/>
  <c r="AO88" i="1"/>
  <c r="AM88" i="1"/>
  <c r="AO86" i="1"/>
  <c r="AM86" i="1"/>
  <c r="AB86" i="1"/>
  <c r="Z86" i="1"/>
  <c r="AB84" i="1"/>
  <c r="Z84" i="1"/>
  <c r="AM84" i="1"/>
  <c r="AO84" i="1"/>
  <c r="AB85" i="1"/>
  <c r="Z85" i="1"/>
  <c r="AO87" i="1"/>
  <c r="AM87" i="1"/>
  <c r="Z89" i="1"/>
  <c r="AB89" i="1"/>
  <c r="AB87" i="1"/>
  <c r="Z87" i="1"/>
  <c r="AB88" i="1"/>
  <c r="Z88" i="1"/>
  <c r="W91" i="1"/>
  <c r="X91" i="1" s="1"/>
  <c r="W88" i="1"/>
  <c r="X88" i="1" s="1"/>
  <c r="V83" i="1"/>
  <c r="V80" i="1"/>
  <c r="W85" i="1"/>
  <c r="X85" i="1" s="1"/>
  <c r="W92" i="1"/>
  <c r="X92" i="1" s="1"/>
  <c r="W84" i="1"/>
  <c r="X84" i="1" s="1"/>
  <c r="W86" i="1"/>
  <c r="X86" i="1" s="1"/>
  <c r="V79" i="1"/>
  <c r="V81" i="1"/>
  <c r="V78" i="1"/>
  <c r="V82" i="1"/>
  <c r="W87" i="1"/>
  <c r="X87" i="1" s="1"/>
  <c r="AG90" i="1"/>
  <c r="AK90" i="1" s="1"/>
  <c r="AG92" i="1"/>
  <c r="AK92" i="1" s="1"/>
  <c r="AG88" i="1"/>
  <c r="AK88" i="1" s="1"/>
  <c r="AG89" i="1"/>
  <c r="AK89" i="1" s="1"/>
  <c r="AG91" i="1"/>
  <c r="AK91" i="1" s="1"/>
  <c r="AF82" i="1"/>
  <c r="AG86" i="1"/>
  <c r="AK86" i="1" s="1"/>
  <c r="AG85" i="1"/>
  <c r="AK85" i="1" s="1"/>
  <c r="AG87" i="1"/>
  <c r="AK87" i="1" s="1"/>
  <c r="AF79" i="1"/>
  <c r="AF81" i="1"/>
  <c r="AF78" i="1"/>
  <c r="AG84" i="1"/>
  <c r="AK84" i="1" s="1"/>
  <c r="AF80" i="1"/>
  <c r="AF83" i="1"/>
  <c r="W90" i="1"/>
  <c r="X90" i="1" s="1"/>
  <c r="W89" i="1"/>
  <c r="X89" i="1" s="1"/>
  <c r="AC93" i="1" l="1"/>
  <c r="AC90" i="1"/>
  <c r="AC86" i="1"/>
  <c r="AC85" i="1"/>
  <c r="AC89" i="1"/>
  <c r="AC84" i="1"/>
  <c r="AC92" i="1"/>
  <c r="AC88" i="1"/>
  <c r="AC87" i="1"/>
  <c r="AC91" i="1"/>
  <c r="AP92" i="1"/>
  <c r="AP91" i="1"/>
  <c r="AP90" i="1"/>
  <c r="AP88" i="1"/>
  <c r="AP86" i="1"/>
  <c r="AP87" i="1"/>
  <c r="AP89" i="1"/>
  <c r="AP84" i="1"/>
  <c r="AO80" i="1"/>
  <c r="AM80" i="1"/>
  <c r="AO79" i="1"/>
  <c r="AM79" i="1"/>
  <c r="AB82" i="1"/>
  <c r="Z82" i="1"/>
  <c r="AB81" i="1"/>
  <c r="Z81" i="1"/>
  <c r="Z79" i="1"/>
  <c r="AB79" i="1"/>
  <c r="AO82" i="1"/>
  <c r="AM82" i="1"/>
  <c r="AP85" i="1"/>
  <c r="AB78" i="1"/>
  <c r="Z78" i="1"/>
  <c r="AM83" i="1"/>
  <c r="AO83" i="1"/>
  <c r="AB80" i="1"/>
  <c r="Z80" i="1"/>
  <c r="AB83" i="1"/>
  <c r="Z83" i="1"/>
  <c r="AO78" i="1"/>
  <c r="AM78" i="1"/>
  <c r="AO81" i="1"/>
  <c r="AM81" i="1"/>
  <c r="W83" i="1"/>
  <c r="X83" i="1" s="1"/>
  <c r="W82" i="1"/>
  <c r="X82" i="1" s="1"/>
  <c r="W81" i="1"/>
  <c r="X81" i="1" s="1"/>
  <c r="W78" i="1"/>
  <c r="X78" i="1" s="1"/>
  <c r="AG82" i="1"/>
  <c r="AK82" i="1" s="1"/>
  <c r="W79" i="1"/>
  <c r="X79" i="1" s="1"/>
  <c r="AG81" i="1"/>
  <c r="AK81" i="1" s="1"/>
  <c r="AG79" i="1"/>
  <c r="AK79" i="1" s="1"/>
  <c r="AG78" i="1"/>
  <c r="AK78" i="1" s="1"/>
  <c r="AG80" i="1"/>
  <c r="AK80" i="1" s="1"/>
  <c r="AG83" i="1"/>
  <c r="AK83" i="1" s="1"/>
  <c r="W80" i="1"/>
  <c r="X80" i="1" s="1"/>
  <c r="AC78" i="1" l="1"/>
  <c r="AC81" i="1"/>
  <c r="AC79" i="1"/>
  <c r="AC83" i="1"/>
  <c r="AC82" i="1"/>
  <c r="AC80" i="1"/>
  <c r="AP79" i="1"/>
  <c r="AP81" i="1"/>
  <c r="AP82" i="1"/>
  <c r="AP83" i="1"/>
  <c r="AP80" i="1"/>
  <c r="AP78" i="1"/>
</calcChain>
</file>

<file path=xl/sharedStrings.xml><?xml version="1.0" encoding="utf-8"?>
<sst xmlns="http://schemas.openxmlformats.org/spreadsheetml/2006/main" count="1060" uniqueCount="236">
  <si>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</si>
  <si>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</si>
  <si>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</si>
  <si>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</si>
  <si>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</si>
  <si>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</si>
  <si>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</si>
  <si>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</si>
  <si>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</si>
  <si>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</si>
  <si>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</si>
  <si>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</si>
  <si>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</si>
  <si>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</si>
  <si>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</si>
  <si>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</si>
  <si>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</si>
  <si>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</si>
  <si>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</si>
  <si>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</si>
  <si>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</si>
  <si>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</si>
  <si>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</si>
  <si>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</si>
  <si>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</si>
  <si>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</si>
  <si>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</si>
  <si>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</si>
  <si>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</si>
  <si>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</si>
  <si>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</si>
  <si>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</si>
  <si>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</si>
  <si>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</si>
  <si>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</si>
  <si>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</si>
  <si>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</si>
  <si>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</si>
  <si>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</si>
  <si>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</si>
  <si>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</si>
  <si>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</si>
  <si>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</si>
  <si>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</si>
  <si>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</si>
  <si>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</si>
  <si>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</si>
  <si>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</si>
  <si>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</si>
  <si>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</si>
  <si>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</si>
  <si>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</si>
  <si>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</si>
  <si>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</si>
  <si>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</si>
  <si>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</si>
  <si>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</si>
  <si>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</si>
  <si>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</si>
  <si>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</si>
  <si>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</si>
  <si>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</si>
  <si>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</si>
  <si>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</si>
  <si>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</si>
  <si>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</si>
  <si>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</si>
  <si>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</si>
  <si>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</si>
  <si>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</si>
  <si>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</si>
  <si>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</si>
  <si>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</si>
  <si>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</si>
  <si>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</si>
  <si>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</si>
  <si>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</si>
  <si>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</si>
  <si>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</si>
  <si>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</si>
  <si>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</si>
  <si>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</si>
  <si>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</si>
  <si>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</si>
  <si>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</si>
  <si>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</si>
  <si>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</si>
  <si>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</si>
  <si>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</si>
  <si>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</si>
  <si>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</si>
  <si>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</si>
  <si>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</si>
  <si>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</si>
  <si>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</si>
  <si>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</si>
  <si>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</si>
  <si>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</si>
  <si>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</si>
  <si>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</si>
  <si>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</si>
  <si>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</si>
  <si>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</si>
  <si>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</si>
  <si>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</si>
  <si>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</si>
  <si>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</si>
  <si>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</si>
  <si>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</si>
  <si>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</si>
  <si>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</si>
  <si>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</si>
  <si>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</si>
  <si>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</si>
  <si>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</si>
  <si>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</si>
  <si>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</si>
  <si>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</si>
  <si>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</si>
  <si>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Average Home Team Score</t>
  </si>
  <si>
    <t>Additional Stars</t>
  </si>
  <si>
    <t>Average Combined Score Difference</t>
  </si>
  <si>
    <t/>
  </si>
  <si>
    <t>L10 All OPP Avg</t>
  </si>
  <si>
    <t>Average Runs against Opp this Seaon</t>
  </si>
  <si>
    <t>Home/Away_x</t>
  </si>
  <si>
    <t>BB</t>
  </si>
  <si>
    <t>Opp Games Stars</t>
  </si>
  <si>
    <t>Games against OPP total</t>
  </si>
  <si>
    <t>Opp total Stars</t>
  </si>
  <si>
    <t>Games Against OPP Difference Home Team</t>
  </si>
  <si>
    <t>Average Game Stars</t>
  </si>
  <si>
    <t>Home/Away_y</t>
  </si>
  <si>
    <t>CLE</t>
  </si>
  <si>
    <t>DET</t>
  </si>
  <si>
    <t>ATL</t>
  </si>
  <si>
    <t>Player</t>
  </si>
  <si>
    <t>BAL</t>
  </si>
  <si>
    <t>CHC</t>
  </si>
  <si>
    <t>KC</t>
  </si>
  <si>
    <t>STL</t>
  </si>
  <si>
    <t>KCR</t>
  </si>
  <si>
    <t>-120</t>
  </si>
  <si>
    <t>Even</t>
  </si>
  <si>
    <t>MIA</t>
  </si>
  <si>
    <t>COL</t>
  </si>
  <si>
    <t>LAA</t>
  </si>
  <si>
    <t>ARI</t>
  </si>
  <si>
    <t>BOS</t>
  </si>
  <si>
    <t>CHW</t>
  </si>
  <si>
    <t>CIN</t>
  </si>
  <si>
    <t>HOU</t>
  </si>
  <si>
    <t>LAD</t>
  </si>
  <si>
    <t>MIL</t>
  </si>
  <si>
    <t>NYM</t>
  </si>
  <si>
    <t>NYY</t>
  </si>
  <si>
    <t>OAK</t>
  </si>
  <si>
    <t>PHI</t>
  </si>
  <si>
    <t>PIT</t>
  </si>
  <si>
    <t>SD</t>
  </si>
  <si>
    <t>SEA</t>
  </si>
  <si>
    <t>TEX</t>
  </si>
  <si>
    <t>TOR</t>
  </si>
  <si>
    <t>WSH</t>
  </si>
  <si>
    <t>WSN</t>
  </si>
  <si>
    <t>SFG</t>
  </si>
  <si>
    <t>-135</t>
  </si>
  <si>
    <t>+115</t>
  </si>
  <si>
    <t>Average Model Run Total</t>
  </si>
  <si>
    <t>Max Model Run Total</t>
  </si>
  <si>
    <t>Min Model Run Total</t>
  </si>
  <si>
    <t>opponent_Starter</t>
  </si>
  <si>
    <t>opponent_IP</t>
  </si>
  <si>
    <t>opponent_ER</t>
  </si>
  <si>
    <t>opponent_UER</t>
  </si>
  <si>
    <t>opponent_HR_Given</t>
  </si>
  <si>
    <t>opponent_BB_y</t>
  </si>
  <si>
    <t>opponent_K</t>
  </si>
  <si>
    <t>opponent_BF</t>
  </si>
  <si>
    <t>opponent_BR</t>
  </si>
  <si>
    <t>+140</t>
  </si>
  <si>
    <t>Ben Lively</t>
  </si>
  <si>
    <t>Davis Daniel</t>
  </si>
  <si>
    <t>Luis Gil</t>
  </si>
  <si>
    <t>Eduardo Rodriguez</t>
  </si>
  <si>
    <t>SDP</t>
  </si>
  <si>
    <t>TBR</t>
  </si>
  <si>
    <t>+125</t>
  </si>
  <si>
    <t>+235</t>
  </si>
  <si>
    <t>-290</t>
  </si>
  <si>
    <t>-150</t>
  </si>
  <si>
    <t>-110</t>
  </si>
  <si>
    <t>+110</t>
  </si>
  <si>
    <t>-130</t>
  </si>
  <si>
    <t>Brandon Pfaadt</t>
  </si>
  <si>
    <t>Joe Ryan</t>
  </si>
  <si>
    <t>Javier Assad</t>
  </si>
  <si>
    <t>Yusei Kikuchi</t>
  </si>
  <si>
    <t>Jose Urena</t>
  </si>
  <si>
    <t>Davis Martin</t>
  </si>
  <si>
    <t>Joey Estes</t>
  </si>
  <si>
    <t>Carlos Carrasco</t>
  </si>
  <si>
    <t>Andrew Abbott</t>
  </si>
  <si>
    <t>Valente Bellozo</t>
  </si>
  <si>
    <t>Michael King</t>
  </si>
  <si>
    <t>Marco Gonzales</t>
  </si>
  <si>
    <t>Blake Snell</t>
  </si>
  <si>
    <t>Jake Irvin</t>
  </si>
  <si>
    <t>Carson Fulmer</t>
  </si>
  <si>
    <t>Will Warren</t>
  </si>
  <si>
    <t>Trevor Rogers</t>
  </si>
  <si>
    <t>Bowden Francis</t>
  </si>
  <si>
    <t>Freddy Peralta</t>
  </si>
  <si>
    <t>Chris Sale</t>
  </si>
  <si>
    <t>Taj Bradley</t>
  </si>
  <si>
    <t>Erick Fedde</t>
  </si>
  <si>
    <t>Kutter Crawford</t>
  </si>
  <si>
    <t>Cole Ragans</t>
  </si>
  <si>
    <t>Paul Blackburn</t>
  </si>
  <si>
    <t>Ryan Feltner</t>
  </si>
  <si>
    <t>Tarik Skubal</t>
  </si>
  <si>
    <t>George Kirby</t>
  </si>
  <si>
    <t>Tyler Phillips</t>
  </si>
  <si>
    <t>Gavin Stone</t>
  </si>
  <si>
    <t>-145</t>
  </si>
  <si>
    <t>+120</t>
  </si>
  <si>
    <t>+160</t>
  </si>
  <si>
    <t>-190</t>
  </si>
  <si>
    <t>-165</t>
  </si>
  <si>
    <t>-160</t>
  </si>
  <si>
    <t>+135</t>
  </si>
  <si>
    <t>+200</t>
  </si>
  <si>
    <t>-265</t>
  </si>
  <si>
    <t>+130</t>
  </si>
  <si>
    <t>-155</t>
  </si>
  <si>
    <t>-140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</si>
</sst>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  <family val="2"/>
    </font>
    <font>
      <sz val="8"/>
      <name val="Aptos Narrow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0" borderId="2" xfId="0" applyNumberFormat="1" applyBorder="1"/>
    <xf numFmtId="0" fontId="10" fillId="0" borderId="2" xfId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1" fillId="0" borderId="2" xfId="0" applyFont="1" applyBorder="1" applyAlignment="1">
      <alignment horizontal="center" vertical="top"/>
    </xf>
    <xf numFmtId="0" fontId="2" fillId="4" borderId="2" xfId="0" applyFont="1" applyFill="1" applyBorder="1" applyAlignment="1">
      <alignment vertical="center" wrapText="1"/>
    </xf>
    <xf numFmtId="49" fontId="0" fillId="4" borderId="2" xfId="0" applyNumberFormat="1" applyFill="1" applyBorder="1"/>
    <xf numFmtId="0" fontId="0" fillId="4" borderId="2" xfId="0" applyFill="1" applyBorder="1"/>
    <xf numFmtId="0" fontId="13" fillId="0" borderId="2" xfId="0" applyFont="1" applyBorder="1" applyAlignment="1">
      <alignment horizontal="center" vertical="top"/>
    </xf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T128"/>
  <sheetViews>
    <sheetView tabSelected="1" topLeftCell="Q68" zoomScale="80" zoomScaleNormal="80" workbookViewId="0">
      <selection activeCell="AE90" sqref="AE90:AQ90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2" width="12.21875" style="6" customWidth="1"/>
    <col min="13" max="13" width="8.6640625" style="6" customWidth="1"/>
    <col min="14" max="14" width="12.88671875" style="6" customWidth="1"/>
    <col min="15" max="15" width="14.6640625" style="6" customWidth="1"/>
    <col min="16" max="16" width="12.6640625" style="6" bestFit="1" customWidth="1"/>
    <col min="17" max="17" width="11.21875" style="6" customWidth="1"/>
    <col min="18" max="18" width="15.21875" style="6" customWidth="1"/>
    <col min="19" max="19" width="20.33203125" style="6" customWidth="1"/>
    <col min="20" max="20" width="16" style="6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32" width="10.109375" style="6" customWidth="1"/>
    <col min="33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117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3" t="s">
        <v>51</v>
      </c>
      <c r="AA1" s="4" t="s">
        <v>42</v>
      </c>
      <c r="AB1" s="4" t="s">
        <v>43</v>
      </c>
      <c r="AE1" s="16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147</v>
      </c>
      <c r="B2" t="s">
        <v>133</v>
      </c>
      <c r="C2" s="5">
        <f>RF!B2</f>
        <v>6</v>
      </c>
      <c r="D2" s="5">
        <f>LR!B2</f>
        <v>6.2472246812719501</v>
      </c>
      <c r="E2" s="5">
        <f>Adaboost!B2</f>
        <v>6.7161410018552798</v>
      </c>
      <c r="F2" s="5">
        <f>XGBR!B2</f>
        <v>6.1141360000000002</v>
      </c>
      <c r="G2" s="5">
        <f>Huber!B2</f>
        <v>6.0500012714176998</v>
      </c>
      <c r="H2" s="5">
        <f>BayesRidge!B2</f>
        <v>6.2492537343654604</v>
      </c>
      <c r="I2" s="5">
        <f>Elastic!B2</f>
        <v>5.6156276696331497</v>
      </c>
      <c r="J2" s="5">
        <f>GBR!B2</f>
        <v>6.1890468137817702</v>
      </c>
      <c r="K2" s="6">
        <f t="shared" ref="K2:K24" si="0">AVERAGE(C2:J2,B39)</f>
        <v>6.1576112452128964</v>
      </c>
      <c r="L2">
        <f>MAX(C2:J2)</f>
        <v>6.7161410018552798</v>
      </c>
      <c r="M2">
        <f>MIN(C2:J2)</f>
        <v>5.6156276696331497</v>
      </c>
      <c r="N2">
        <v>6.25</v>
      </c>
      <c r="O2" s="5">
        <f>RF!C2</f>
        <v>4.01</v>
      </c>
      <c r="P2" s="5">
        <f>LR!C2</f>
        <v>4.2497873127012502</v>
      </c>
      <c r="Q2" s="5">
        <f>Adaboost!C2</f>
        <v>4.5220994475138099</v>
      </c>
      <c r="R2" s="5">
        <f>XGBR!C2</f>
        <v>4.0643624999999997</v>
      </c>
      <c r="S2" s="5">
        <f>Huber!C2</f>
        <v>4.0233672731902299</v>
      </c>
      <c r="T2" s="5">
        <f>BayesRidge!C2</f>
        <v>4.2549402393088203</v>
      </c>
      <c r="U2" s="5">
        <f>Elastic!C2</f>
        <v>4.3780814714869098</v>
      </c>
      <c r="V2" s="5">
        <f>GBR!C2</f>
        <v>4.1343679428255102</v>
      </c>
      <c r="W2" s="6">
        <f t="shared" ref="W2:W35" si="1">AVERAGE(O2:V2,C39)</f>
        <v>4.225981557893224</v>
      </c>
      <c r="X2" s="6">
        <f>MAX(O2:V2)</f>
        <v>4.5220994475138099</v>
      </c>
      <c r="Y2" s="6">
        <f>MIN(O2:V2)</f>
        <v>4.01</v>
      </c>
      <c r="Z2">
        <v>4.2</v>
      </c>
      <c r="AA2" s="6">
        <f>MAX(L2,M2,X3,Y3)-MIN(L3,M3,X2,Y2)</f>
        <v>3.74610850185528</v>
      </c>
      <c r="AB2" s="6">
        <f>MIN(L2,M2,X3,Y3)-MAX(L3,M3,X2,Y2)</f>
        <v>-1.4866028418300599</v>
      </c>
      <c r="AC2" s="6"/>
      <c r="AE2" t="s">
        <v>194</v>
      </c>
      <c r="AF2" s="6">
        <f>RF!D2</f>
        <v>5.3</v>
      </c>
      <c r="AG2" s="6">
        <f>LR!D2</f>
        <v>5.2768743730313101</v>
      </c>
      <c r="AH2" s="6">
        <f>Adaboost!D2</f>
        <v>4.6979166666666599</v>
      </c>
      <c r="AI2" s="6">
        <f>XGBR!D2</f>
        <v>3.9360037000000001</v>
      </c>
      <c r="AJ2" s="6">
        <f>Huber!D2</f>
        <v>5.2722515585134397</v>
      </c>
      <c r="AK2" s="6">
        <f>BayesRidge!D2</f>
        <v>5.2426321521327903</v>
      </c>
      <c r="AL2" s="6">
        <f>Elastic!D2</f>
        <v>4.9709336413478198</v>
      </c>
      <c r="AM2" s="6">
        <f>GBR!D2</f>
        <v>5.3185180894482702</v>
      </c>
      <c r="AN2" s="6">
        <f>AVERAGE(AF2:AM2,Neural!D2)</f>
        <v>5.0215810538904204</v>
      </c>
      <c r="AO2" s="6">
        <f>MAX(AF2:AM2,Neural!D2)</f>
        <v>5.3185180894482702</v>
      </c>
      <c r="AP2" s="6">
        <f>MIN(AF2:AM2,Neural!D2)</f>
        <v>3.9360037000000001</v>
      </c>
    </row>
    <row r="3" spans="1:42" ht="15" thickBot="1" x14ac:dyDescent="0.35">
      <c r="A3" t="s">
        <v>133</v>
      </c>
      <c r="B3" t="s">
        <v>147</v>
      </c>
      <c r="C3" s="5">
        <f>RF!B3</f>
        <v>4.0199999999999996</v>
      </c>
      <c r="D3" s="5">
        <f>LR!B3</f>
        <v>3.8354072197165698</v>
      </c>
      <c r="E3" s="5">
        <f>Adaboost!B3</f>
        <v>4.5947712418300597</v>
      </c>
      <c r="F3" s="5">
        <f>XGBR!B3</f>
        <v>2.9700324999999999</v>
      </c>
      <c r="G3" s="5">
        <f>Huber!B3</f>
        <v>3.6218730090254199</v>
      </c>
      <c r="H3" s="5">
        <f>BayesRidge!B3</f>
        <v>3.8436591268573501</v>
      </c>
      <c r="I3" s="5">
        <f>Elastic!B3</f>
        <v>3.91187181754702</v>
      </c>
      <c r="J3" s="5">
        <f>GBR!B3</f>
        <v>4.0869463254301701</v>
      </c>
      <c r="K3" s="6">
        <f t="shared" si="0"/>
        <v>3.8577921398865112</v>
      </c>
      <c r="L3">
        <f t="shared" ref="L3:L35" si="2">MAX(C3:J3)</f>
        <v>4.5947712418300597</v>
      </c>
      <c r="M3">
        <f t="shared" ref="M3:M35" si="3">MIN(C3:J3)</f>
        <v>2.9700324999999999</v>
      </c>
      <c r="N3">
        <v>3.7</v>
      </c>
      <c r="O3" s="5">
        <f>RF!C3</f>
        <v>4.01</v>
      </c>
      <c r="P3" s="5">
        <f>LR!C3</f>
        <v>3.8140860171979001</v>
      </c>
      <c r="Q3" s="5">
        <f>Adaboost!C3</f>
        <v>4.5220994475138099</v>
      </c>
      <c r="R3" s="5">
        <f>XGBR!C3</f>
        <v>3.1081683999999998</v>
      </c>
      <c r="S3" s="5">
        <f>Huber!C3</f>
        <v>3.65000170988074</v>
      </c>
      <c r="T3" s="5">
        <f>BayesRidge!C3</f>
        <v>3.80890811781657</v>
      </c>
      <c r="U3" s="5">
        <f>Elastic!C3</f>
        <v>4.1140394970619196</v>
      </c>
      <c r="V3" s="5">
        <f>GBR!C3</f>
        <v>4.1107268182271</v>
      </c>
      <c r="W3" s="6">
        <f t="shared" si="1"/>
        <v>3.8888694869809637</v>
      </c>
      <c r="X3" s="6">
        <f t="shared" ref="X3:X35" si="4">MAX(O3:V3)</f>
        <v>4.5220994475138099</v>
      </c>
      <c r="Y3" s="6">
        <f t="shared" ref="Y3:Y35" si="5">MIN(O3:V3)</f>
        <v>3.1081683999999998</v>
      </c>
      <c r="Z3">
        <v>3.85</v>
      </c>
      <c r="AC3" s="6"/>
      <c r="AE3" t="s">
        <v>181</v>
      </c>
      <c r="AF3" s="6">
        <f>RF!D3</f>
        <v>5.62</v>
      </c>
      <c r="AG3" s="6">
        <f>LR!D3</f>
        <v>5.1770626070147703</v>
      </c>
      <c r="AH3" s="6">
        <f>Adaboost!D3</f>
        <v>4.9240953221535699</v>
      </c>
      <c r="AI3" s="6">
        <f>XGBR!D3</f>
        <v>4.7037807000000003</v>
      </c>
      <c r="AJ3" s="6">
        <f>Huber!D3</f>
        <v>5.2079843301375002</v>
      </c>
      <c r="AK3" s="6">
        <f>BayesRidge!D3</f>
        <v>5.1782521320153903</v>
      </c>
      <c r="AL3" s="6">
        <f>Elastic!D3</f>
        <v>4.9908571464277003</v>
      </c>
      <c r="AM3" s="6">
        <f>GBR!D3</f>
        <v>5.5194558545162398</v>
      </c>
      <c r="AN3" s="6">
        <f>AVERAGE(AF3:AM3,Neural!D3)</f>
        <v>5.1687267575137668</v>
      </c>
      <c r="AO3" s="6">
        <f>MAX(AF3:AM3,Neural!D3)</f>
        <v>5.62</v>
      </c>
      <c r="AP3" s="6">
        <f>MIN(AF3:AM3,Neural!D3)</f>
        <v>4.7037807000000003</v>
      </c>
    </row>
    <row r="4" spans="1:42" ht="15" thickBot="1" x14ac:dyDescent="0.35">
      <c r="A4" t="s">
        <v>36</v>
      </c>
      <c r="B4" t="s">
        <v>138</v>
      </c>
      <c r="C4" s="5">
        <f>RF!B4</f>
        <v>4.07</v>
      </c>
      <c r="D4" s="5">
        <f>LR!B4</f>
        <v>4.4654172970624</v>
      </c>
      <c r="E4" s="5">
        <f>Adaboost!B4</f>
        <v>4.5947712418300597</v>
      </c>
      <c r="F4" s="5">
        <f>XGBR!B4</f>
        <v>4.0627230000000001</v>
      </c>
      <c r="G4" s="5">
        <f>Huber!B4</f>
        <v>4.3620355333025804</v>
      </c>
      <c r="H4" s="5">
        <f>BayesRidge!B4</f>
        <v>4.4632274330901298</v>
      </c>
      <c r="I4" s="5">
        <f>Elastic!B4</f>
        <v>4.5086234738892603</v>
      </c>
      <c r="J4" s="5">
        <f>GBR!B4</f>
        <v>4.1452134194520598</v>
      </c>
      <c r="K4" s="6">
        <f t="shared" si="0"/>
        <v>4.3343842772433847</v>
      </c>
      <c r="L4">
        <f t="shared" si="2"/>
        <v>4.5947712418300597</v>
      </c>
      <c r="M4">
        <f t="shared" si="3"/>
        <v>4.0627230000000001</v>
      </c>
      <c r="N4">
        <v>4.7</v>
      </c>
      <c r="O4" s="5">
        <f>RF!C4</f>
        <v>4.07</v>
      </c>
      <c r="P4" s="5">
        <f>LR!C4</f>
        <v>4.4137954093741696</v>
      </c>
      <c r="Q4" s="5">
        <f>Adaboost!C4</f>
        <v>4.5220994475138099</v>
      </c>
      <c r="R4" s="5">
        <f>XGBR!C4</f>
        <v>4.0753727</v>
      </c>
      <c r="S4" s="5">
        <f>Huber!C4</f>
        <v>4.2733676048214502</v>
      </c>
      <c r="T4" s="5">
        <f>BayesRidge!C4</f>
        <v>4.4097571959500304</v>
      </c>
      <c r="U4" s="5">
        <f>Elastic!C4</f>
        <v>4.1813506674858703</v>
      </c>
      <c r="V4" s="5">
        <f>GBR!C4</f>
        <v>4.0769412505351399</v>
      </c>
      <c r="W4" s="6">
        <f t="shared" si="1"/>
        <v>4.2619211835650361</v>
      </c>
      <c r="X4" s="6">
        <f t="shared" si="4"/>
        <v>4.5220994475138099</v>
      </c>
      <c r="Y4" s="6">
        <f t="shared" si="5"/>
        <v>4.07</v>
      </c>
      <c r="Z4">
        <v>4.3499999999999996</v>
      </c>
      <c r="AA4" s="6">
        <f>MAX(L4,M4,X5,Y5)-MIN(L5,M5,X4,Y4)</f>
        <v>1.5079442418300597</v>
      </c>
      <c r="AB4" s="6">
        <f>MIN(L4,M4,X5,Y5)-MAX(L5,M5,X4,Y4)</f>
        <v>-1.6311400418300597</v>
      </c>
      <c r="AC4" s="6"/>
      <c r="AE4" t="s">
        <v>195</v>
      </c>
      <c r="AF4" s="6">
        <f>RF!D4</f>
        <v>5.8</v>
      </c>
      <c r="AG4" s="6">
        <f>LR!D4</f>
        <v>6.2429670874439198</v>
      </c>
      <c r="AH4" s="6">
        <f>Adaboost!D4</f>
        <v>5.0513428120063102</v>
      </c>
      <c r="AI4" s="6">
        <f>XGBR!D4</f>
        <v>6.4527840000000003</v>
      </c>
      <c r="AJ4" s="6">
        <f>Huber!D4</f>
        <v>6.2437538930431797</v>
      </c>
      <c r="AK4" s="6">
        <f>BayesRidge!D4</f>
        <v>6.2376060551654504</v>
      </c>
      <c r="AL4" s="6">
        <f>Elastic!D4</f>
        <v>5.3857777928886001</v>
      </c>
      <c r="AM4" s="6">
        <f>GBR!D4</f>
        <v>5.9525611532551901</v>
      </c>
      <c r="AN4" s="6">
        <f>AVERAGE(AF4:AM4,Neural!D4)</f>
        <v>5.9493208139007221</v>
      </c>
      <c r="AO4" s="6">
        <f>MAX(AF4:AM4,Neural!D4)</f>
        <v>6.4527840000000003</v>
      </c>
      <c r="AP4" s="6">
        <f>MIN(AF4:AM4,Neural!D4)</f>
        <v>5.0513428120063102</v>
      </c>
    </row>
    <row r="5" spans="1:42" ht="15" thickBot="1" x14ac:dyDescent="0.35">
      <c r="A5" t="s">
        <v>138</v>
      </c>
      <c r="B5" t="s">
        <v>36</v>
      </c>
      <c r="C5" s="5">
        <f>RF!B5</f>
        <v>4.07</v>
      </c>
      <c r="D5" s="5">
        <f>LR!B5</f>
        <v>4.1173353003325497</v>
      </c>
      <c r="E5" s="5">
        <f>Adaboost!B5</f>
        <v>4.5947712418300597</v>
      </c>
      <c r="F5" s="5">
        <f>XGBR!B5</f>
        <v>3.086827</v>
      </c>
      <c r="G5" s="5">
        <f>Huber!B5</f>
        <v>3.8718512396209199</v>
      </c>
      <c r="H5" s="5">
        <f>BayesRidge!B5</f>
        <v>4.1195820103973997</v>
      </c>
      <c r="I5" s="5">
        <f>Elastic!B5</f>
        <v>4.2220652425899496</v>
      </c>
      <c r="J5" s="5">
        <f>GBR!B5</f>
        <v>4.1273717622355397</v>
      </c>
      <c r="K5" s="6">
        <f t="shared" si="0"/>
        <v>4.0334242477203173</v>
      </c>
      <c r="L5">
        <f t="shared" si="2"/>
        <v>4.5947712418300597</v>
      </c>
      <c r="M5">
        <f t="shared" si="3"/>
        <v>3.086827</v>
      </c>
      <c r="N5">
        <v>4.0999999999999996</v>
      </c>
      <c r="O5" s="5">
        <f>RF!C5</f>
        <v>3</v>
      </c>
      <c r="P5" s="5">
        <f>LR!C5</f>
        <v>3.5306820763546298</v>
      </c>
      <c r="Q5" s="5">
        <f>Adaboost!C5</f>
        <v>3.1496746203904502</v>
      </c>
      <c r="R5" s="5">
        <f>XGBR!C5</f>
        <v>2.9636312</v>
      </c>
      <c r="S5" s="5">
        <f>Huber!C5</f>
        <v>3.4628518743079701</v>
      </c>
      <c r="T5" s="5">
        <f>BayesRidge!C5</f>
        <v>3.5316144247422101</v>
      </c>
      <c r="U5" s="5">
        <f>Elastic!C5</f>
        <v>3.8947675941353999</v>
      </c>
      <c r="V5" s="5">
        <f>GBR!C5</f>
        <v>3.1024906139356299</v>
      </c>
      <c r="W5" s="6">
        <f t="shared" si="1"/>
        <v>3.3514635684658161</v>
      </c>
      <c r="X5" s="6">
        <f t="shared" si="4"/>
        <v>3.8947675941353999</v>
      </c>
      <c r="Y5" s="6">
        <f t="shared" si="5"/>
        <v>2.9636312</v>
      </c>
      <c r="Z5">
        <v>3.6</v>
      </c>
      <c r="AC5" s="6"/>
      <c r="AE5" t="s">
        <v>196</v>
      </c>
      <c r="AF5" s="6">
        <f>RF!D5</f>
        <v>4.68</v>
      </c>
      <c r="AG5" s="6">
        <f>LR!D5</f>
        <v>4.2140135747743201</v>
      </c>
      <c r="AH5" s="6">
        <f>Adaboost!D5</f>
        <v>4.4936908517350096</v>
      </c>
      <c r="AI5" s="6">
        <f>XGBR!D5</f>
        <v>4.1384115000000001</v>
      </c>
      <c r="AJ5" s="6">
        <f>Huber!D5</f>
        <v>4.2582509838255502</v>
      </c>
      <c r="AK5" s="6">
        <f>BayesRidge!D5</f>
        <v>4.2065842037682897</v>
      </c>
      <c r="AL5" s="6">
        <f>Elastic!D5</f>
        <v>4.5554624045054402</v>
      </c>
      <c r="AM5" s="6">
        <f>GBR!D5</f>
        <v>4.5509306017114497</v>
      </c>
      <c r="AN5" s="6">
        <f>AVERAGE(AF5:AM5,Neural!D5)</f>
        <v>4.3524747226874148</v>
      </c>
      <c r="AO5" s="6">
        <f>MAX(AF5:AM5,Neural!D5)</f>
        <v>4.68</v>
      </c>
      <c r="AP5" s="6">
        <f>MIN(AF5:AM5,Neural!D5)</f>
        <v>4.0749283838666699</v>
      </c>
    </row>
    <row r="6" spans="1:42" ht="15" thickBot="1" x14ac:dyDescent="0.35">
      <c r="A6" t="s">
        <v>151</v>
      </c>
      <c r="B6" t="s">
        <v>161</v>
      </c>
      <c r="C6" s="5">
        <f>RF!B6</f>
        <v>3</v>
      </c>
      <c r="D6" s="5">
        <f>LR!B6</f>
        <v>3.2826581878675198</v>
      </c>
      <c r="E6" s="5">
        <f>Adaboost!B6</f>
        <v>3.29022988505747</v>
      </c>
      <c r="F6" s="5">
        <f>XGBR!B6</f>
        <v>3.0559751999999998</v>
      </c>
      <c r="G6" s="5">
        <f>Huber!B6</f>
        <v>3.0515059587203401</v>
      </c>
      <c r="H6" s="5">
        <f>BayesRidge!B6</f>
        <v>3.28449455460551</v>
      </c>
      <c r="I6" s="5">
        <f>Elastic!B6</f>
        <v>3.8049175330083398</v>
      </c>
      <c r="J6" s="5">
        <f>GBR!B6</f>
        <v>3.0806686252365498</v>
      </c>
      <c r="K6" s="6">
        <f t="shared" si="0"/>
        <v>3.2348220476782465</v>
      </c>
      <c r="L6">
        <f t="shared" si="2"/>
        <v>3.8049175330083398</v>
      </c>
      <c r="M6">
        <f t="shared" si="3"/>
        <v>3</v>
      </c>
      <c r="N6">
        <v>3.25</v>
      </c>
      <c r="O6" s="5">
        <f>RF!C6</f>
        <v>3</v>
      </c>
      <c r="P6" s="5">
        <f>LR!C6</f>
        <v>3.6384733061596499</v>
      </c>
      <c r="Q6" s="5">
        <f>Adaboost!C6</f>
        <v>3.1496746203904502</v>
      </c>
      <c r="R6" s="5">
        <f>XGBR!C6</f>
        <v>3.1493514</v>
      </c>
      <c r="S6" s="5">
        <f>Huber!C6</f>
        <v>3.46117569142277</v>
      </c>
      <c r="T6" s="5">
        <f>BayesRidge!C6</f>
        <v>3.6437195938723899</v>
      </c>
      <c r="U6" s="5">
        <f>Elastic!C6</f>
        <v>3.9788601290557399</v>
      </c>
      <c r="V6" s="5">
        <f>GBR!C6</f>
        <v>3.1111369413509502</v>
      </c>
      <c r="W6" s="6">
        <f t="shared" si="1"/>
        <v>3.418990795862932</v>
      </c>
      <c r="X6" s="6">
        <f t="shared" si="4"/>
        <v>3.9788601290557399</v>
      </c>
      <c r="Y6" s="6">
        <f t="shared" si="5"/>
        <v>3</v>
      </c>
      <c r="Z6">
        <v>3.6</v>
      </c>
      <c r="AA6" s="6">
        <f>MAX(L6,M6,X7,Y7)-MIN(L7,M7,X6,Y6)</f>
        <v>2.6278004571428499</v>
      </c>
      <c r="AB6" s="6">
        <f>MIN(L6,M6,X7,Y7)-MAX(L7,M7,X6,Y6)</f>
        <v>-1.5947712418300597</v>
      </c>
      <c r="AC6" s="6"/>
      <c r="AE6" t="s">
        <v>197</v>
      </c>
      <c r="AF6" s="6">
        <f>RF!D6</f>
        <v>5.72</v>
      </c>
      <c r="AG6" s="6">
        <f>LR!D6</f>
        <v>6.1183569049001596</v>
      </c>
      <c r="AH6" s="6">
        <f>Adaboost!D6</f>
        <v>5.78101178101178</v>
      </c>
      <c r="AI6" s="6">
        <f>XGBR!D6</f>
        <v>6.2187915</v>
      </c>
      <c r="AJ6" s="6">
        <f>Huber!D6</f>
        <v>6.1310215555883296</v>
      </c>
      <c r="AK6" s="6">
        <f>BayesRidge!D6</f>
        <v>6.1077508243703198</v>
      </c>
      <c r="AL6" s="6">
        <f>Elastic!D6</f>
        <v>5.4370550600651599</v>
      </c>
      <c r="AM6" s="6">
        <f>GBR!D6</f>
        <v>6.2452647827512502</v>
      </c>
      <c r="AN6" s="6">
        <f>AVERAGE(AF6:AM6,Neural!D6)</f>
        <v>5.9915737243335681</v>
      </c>
      <c r="AO6" s="6">
        <f>MAX(AF6:AM6,Neural!D6)</f>
        <v>6.2452647827512502</v>
      </c>
      <c r="AP6" s="6">
        <f>MIN(AF6:AM6,Neural!D6)</f>
        <v>5.4370550600651599</v>
      </c>
    </row>
    <row r="7" spans="1:42" ht="15" thickBot="1" x14ac:dyDescent="0.35">
      <c r="A7" t="s">
        <v>161</v>
      </c>
      <c r="B7" t="s">
        <v>151</v>
      </c>
      <c r="C7" s="5">
        <f>RF!B7</f>
        <v>4.01</v>
      </c>
      <c r="D7" s="5">
        <f>LR!B7</f>
        <v>3.6900942775300698</v>
      </c>
      <c r="E7" s="5">
        <f>Adaboost!B7</f>
        <v>4.5947712418300597</v>
      </c>
      <c r="F7" s="5">
        <f>XGBR!B7</f>
        <v>2.9993424000000002</v>
      </c>
      <c r="G7" s="5">
        <f>Huber!B7</f>
        <v>3.5604500455583699</v>
      </c>
      <c r="H7" s="5">
        <f>BayesRidge!B7</f>
        <v>3.6958212039240399</v>
      </c>
      <c r="I7" s="5">
        <f>Elastic!B7</f>
        <v>3.8661647324905002</v>
      </c>
      <c r="J7" s="5">
        <f>GBR!B7</f>
        <v>4.06403477482377</v>
      </c>
      <c r="K7" s="6">
        <f t="shared" si="0"/>
        <v>3.7991135649499332</v>
      </c>
      <c r="L7">
        <f t="shared" si="2"/>
        <v>4.5947712418300597</v>
      </c>
      <c r="M7">
        <f t="shared" si="3"/>
        <v>2.9993424000000002</v>
      </c>
      <c r="N7">
        <v>3.65</v>
      </c>
      <c r="O7" s="5">
        <f>RF!C7</f>
        <v>5.03</v>
      </c>
      <c r="P7" s="5">
        <f>LR!C7</f>
        <v>5.2314673797681399</v>
      </c>
      <c r="Q7" s="5">
        <f>Adaboost!C7</f>
        <v>5.6271428571428501</v>
      </c>
      <c r="R7" s="5">
        <f>XGBR!C7</f>
        <v>4.167662</v>
      </c>
      <c r="S7" s="5">
        <f>Huber!C7</f>
        <v>5.0050797620625103</v>
      </c>
      <c r="T7" s="5">
        <f>BayesRidge!C7</f>
        <v>5.2289873024202498</v>
      </c>
      <c r="U7" s="5">
        <f>Elastic!C7</f>
        <v>4.9411080077345</v>
      </c>
      <c r="V7" s="5">
        <f>GBR!C7</f>
        <v>5.0990134231662498</v>
      </c>
      <c r="W7" s="6">
        <f t="shared" si="1"/>
        <v>5.0709071567756059</v>
      </c>
      <c r="X7" s="6">
        <f t="shared" si="4"/>
        <v>5.6271428571428501</v>
      </c>
      <c r="Y7" s="6">
        <f t="shared" si="5"/>
        <v>4.167662</v>
      </c>
      <c r="Z7">
        <v>5</v>
      </c>
      <c r="AC7" s="6"/>
      <c r="AE7" t="s">
        <v>198</v>
      </c>
      <c r="AF7" s="6">
        <f>RF!D7</f>
        <v>5.46</v>
      </c>
      <c r="AG7" s="6">
        <f>LR!D7</f>
        <v>4.9218082416351399</v>
      </c>
      <c r="AH7" s="6">
        <f>Adaboost!D7</f>
        <v>4.6810506566604104</v>
      </c>
      <c r="AI7" s="6">
        <f>XGBR!D7</f>
        <v>4.5990710000000004</v>
      </c>
      <c r="AJ7" s="6">
        <f>Huber!D7</f>
        <v>4.9564661182666301</v>
      </c>
      <c r="AK7" s="6">
        <f>BayesRidge!D7</f>
        <v>4.9190449543077897</v>
      </c>
      <c r="AL7" s="6">
        <f>Elastic!D7</f>
        <v>4.82520993494105</v>
      </c>
      <c r="AM7" s="6">
        <f>GBR!D7</f>
        <v>4.9266989536961896</v>
      </c>
      <c r="AN7" s="6">
        <f>AVERAGE(AF7:AM7,Neural!D7)</f>
        <v>4.924780693465757</v>
      </c>
      <c r="AO7" s="6">
        <f>MAX(AF7:AM7,Neural!D7)</f>
        <v>5.46</v>
      </c>
      <c r="AP7" s="6">
        <f>MIN(AF7:AM7,Neural!D7)</f>
        <v>4.5990710000000004</v>
      </c>
    </row>
    <row r="8" spans="1:42" ht="15" thickBot="1" x14ac:dyDescent="0.35">
      <c r="A8" t="s">
        <v>149</v>
      </c>
      <c r="B8" t="s">
        <v>156</v>
      </c>
      <c r="C8" s="5">
        <f>RF!B8</f>
        <v>3.03</v>
      </c>
      <c r="D8" s="5">
        <f>LR!B8</f>
        <v>2.44947156881129</v>
      </c>
      <c r="E8" s="5">
        <f>Adaboost!B8</f>
        <v>2.8159806295399501</v>
      </c>
      <c r="F8" s="5">
        <f>XGBR!B8</f>
        <v>2.0093443</v>
      </c>
      <c r="G8" s="5">
        <f>Huber!B8</f>
        <v>2.3085850219759898</v>
      </c>
      <c r="H8" s="5">
        <f>BayesRidge!B8</f>
        <v>2.44703612528683</v>
      </c>
      <c r="I8" s="5">
        <f>Elastic!B8</f>
        <v>3.1656233626607699</v>
      </c>
      <c r="J8" s="5">
        <f>GBR!B8</f>
        <v>2.21527119062584</v>
      </c>
      <c r="K8" s="6">
        <f t="shared" si="0"/>
        <v>2.5498863413446586</v>
      </c>
      <c r="L8">
        <f t="shared" si="2"/>
        <v>3.1656233626607699</v>
      </c>
      <c r="M8">
        <f t="shared" si="3"/>
        <v>2.0093443</v>
      </c>
      <c r="N8">
        <v>2.5499999999999998</v>
      </c>
      <c r="O8" s="5">
        <f>RF!C8</f>
        <v>6.01</v>
      </c>
      <c r="P8" s="5">
        <f>LR!C8</f>
        <v>6.3513738982145398</v>
      </c>
      <c r="Q8" s="5">
        <f>Adaboost!C8</f>
        <v>6.5931034482758601</v>
      </c>
      <c r="R8" s="5">
        <f>XGBR!C8</f>
        <v>5.9602164999999996</v>
      </c>
      <c r="S8" s="5">
        <f>Huber!C8</f>
        <v>6.20000034658392</v>
      </c>
      <c r="T8" s="5">
        <f>BayesRidge!C8</f>
        <v>6.3519085042789003</v>
      </c>
      <c r="U8" s="5">
        <f>Elastic!C8</f>
        <v>5.859584271088</v>
      </c>
      <c r="V8" s="5">
        <f>GBR!C8</f>
        <v>6.1820410070899596</v>
      </c>
      <c r="W8" s="6">
        <f t="shared" si="1"/>
        <v>6.2159369218054286</v>
      </c>
      <c r="X8" s="6">
        <f t="shared" si="4"/>
        <v>6.5931034482758601</v>
      </c>
      <c r="Y8" s="6">
        <f t="shared" si="5"/>
        <v>5.859584271088</v>
      </c>
      <c r="Z8">
        <v>6.5</v>
      </c>
      <c r="AA8" s="6">
        <f>MAX(L8,M8,X9,Y9)-MIN(L9,M9,X8,Y8)</f>
        <v>-0.48790055248618991</v>
      </c>
      <c r="AB8" s="6">
        <f>MIN(L8,M8,X9,Y9)-MAX(L9,M9,X8,Y8)</f>
        <v>-4.5837591482758597</v>
      </c>
      <c r="AC8" s="6"/>
      <c r="AE8" t="s">
        <v>199</v>
      </c>
      <c r="AF8" s="6">
        <f>RF!D8</f>
        <v>2.99</v>
      </c>
      <c r="AG8" s="6">
        <f>LR!D8</f>
        <v>2.5418963609774998</v>
      </c>
      <c r="AH8" s="6">
        <f>Adaboost!D8</f>
        <v>3.47294117647058</v>
      </c>
      <c r="AI8" s="6">
        <f>XGBR!D8</f>
        <v>3.0292659</v>
      </c>
      <c r="AJ8" s="6">
        <f>Huber!D8</f>
        <v>2.6089811490589501</v>
      </c>
      <c r="AK8" s="6">
        <f>BayesRidge!D8</f>
        <v>2.5181110587287301</v>
      </c>
      <c r="AL8" s="6">
        <f>Elastic!D8</f>
        <v>3.80422423992575</v>
      </c>
      <c r="AM8" s="6">
        <f>GBR!D8</f>
        <v>2.85730130887764</v>
      </c>
      <c r="AN8" s="6">
        <f>AVERAGE(AF8:AM8,Neural!D8)</f>
        <v>2.9392190495056645</v>
      </c>
      <c r="AO8" s="6">
        <f>MAX(AF8:AM8,Neural!D8)</f>
        <v>3.80422423992575</v>
      </c>
      <c r="AP8" s="6">
        <f>MIN(AF8:AM8,Neural!D8)</f>
        <v>2.5181110587287301</v>
      </c>
    </row>
    <row r="9" spans="1:42" ht="15" thickBot="1" x14ac:dyDescent="0.35">
      <c r="A9" t="s">
        <v>156</v>
      </c>
      <c r="B9" t="s">
        <v>149</v>
      </c>
      <c r="C9" s="5">
        <f>RF!B9</f>
        <v>5.01</v>
      </c>
      <c r="D9" s="5">
        <f>LR!B9</f>
        <v>5.2280960761516102</v>
      </c>
      <c r="E9" s="5">
        <f>Adaboost!B9</f>
        <v>5.7560096153846096</v>
      </c>
      <c r="F9" s="5">
        <f>XGBR!B9</f>
        <v>5.0361485000000004</v>
      </c>
      <c r="G9" s="5">
        <f>Huber!B9</f>
        <v>5.1000002852563799</v>
      </c>
      <c r="H9" s="5">
        <f>BayesRidge!B9</f>
        <v>5.2301129510600202</v>
      </c>
      <c r="I9" s="5">
        <f>Elastic!B9</f>
        <v>5.2252667840345701</v>
      </c>
      <c r="J9" s="5">
        <f>GBR!B9</f>
        <v>5.0913889949227604</v>
      </c>
      <c r="K9" s="6">
        <f t="shared" si="0"/>
        <v>5.2055783931846786</v>
      </c>
      <c r="L9">
        <f t="shared" si="2"/>
        <v>5.7560096153846096</v>
      </c>
      <c r="M9">
        <f t="shared" si="3"/>
        <v>5.01</v>
      </c>
      <c r="N9">
        <v>5.35</v>
      </c>
      <c r="O9" s="5">
        <f>RF!C9</f>
        <v>4.05</v>
      </c>
      <c r="P9" s="5">
        <f>LR!C9</f>
        <v>4.2317549183541496</v>
      </c>
      <c r="Q9" s="5">
        <f>Adaboost!C9</f>
        <v>4.5220994475138099</v>
      </c>
      <c r="R9" s="5">
        <f>XGBR!C9</f>
        <v>4.1036089999999996</v>
      </c>
      <c r="S9" s="5">
        <f>Huber!C9</f>
        <v>4.0091803164388899</v>
      </c>
      <c r="T9" s="5">
        <f>BayesRidge!C9</f>
        <v>4.2325572600313697</v>
      </c>
      <c r="U9" s="5">
        <f>Elastic!C9</f>
        <v>4.2360757758631902</v>
      </c>
      <c r="V9" s="5">
        <f>GBR!C9</f>
        <v>4.1099354355470101</v>
      </c>
      <c r="W9" s="6">
        <f t="shared" si="1"/>
        <v>4.1882269054074834</v>
      </c>
      <c r="X9" s="6">
        <f t="shared" si="4"/>
        <v>4.5220994475138099</v>
      </c>
      <c r="Y9" s="6">
        <f t="shared" si="5"/>
        <v>4.0091803164388899</v>
      </c>
      <c r="Z9">
        <v>4.2</v>
      </c>
      <c r="AC9" s="6"/>
      <c r="AE9" t="s">
        <v>200</v>
      </c>
      <c r="AF9" s="6">
        <f>RF!D9</f>
        <v>4.7300000000000004</v>
      </c>
      <c r="AG9" s="6">
        <f>LR!D9</f>
        <v>4.8043223936965003</v>
      </c>
      <c r="AH9" s="6">
        <f>Adaboost!D9</f>
        <v>4.5462962962962896</v>
      </c>
      <c r="AI9" s="6">
        <f>XGBR!D9</f>
        <v>4.2376250000000004</v>
      </c>
      <c r="AJ9" s="6">
        <f>Huber!D9</f>
        <v>4.7971568847508399</v>
      </c>
      <c r="AK9" s="6">
        <f>BayesRidge!D9</f>
        <v>4.7931013913134803</v>
      </c>
      <c r="AL9" s="6">
        <f>Elastic!D9</f>
        <v>4.7423841937255604</v>
      </c>
      <c r="AM9" s="6">
        <f>GBR!D9</f>
        <v>4.8459321887499804</v>
      </c>
      <c r="AN9" s="6">
        <f>AVERAGE(AF9:AM9,Neural!D9)</f>
        <v>4.6718284788173623</v>
      </c>
      <c r="AO9" s="6">
        <f>MAX(AF9:AM9,Neural!D9)</f>
        <v>4.8459321887499804</v>
      </c>
      <c r="AP9" s="6">
        <f>MIN(AF9:AM9,Neural!D9)</f>
        <v>4.2376250000000004</v>
      </c>
    </row>
    <row r="10" spans="1:42" ht="15" thickBot="1" x14ac:dyDescent="0.35">
      <c r="A10" t="s">
        <v>146</v>
      </c>
      <c r="B10" t="s">
        <v>155</v>
      </c>
      <c r="C10" s="5">
        <f>RF!B10</f>
        <v>4.21</v>
      </c>
      <c r="D10" s="5">
        <f>LR!B10</f>
        <v>3.8047193827611498</v>
      </c>
      <c r="E10" s="5">
        <f>Adaboost!B10</f>
        <v>4.5947712418300597</v>
      </c>
      <c r="F10" s="5">
        <f>XGBR!B10</f>
        <v>3.0869680000000002</v>
      </c>
      <c r="G10" s="5">
        <f>Huber!B10</f>
        <v>3.5557419163494801</v>
      </c>
      <c r="H10" s="5">
        <f>BayesRidge!B10</f>
        <v>3.8129237452992899</v>
      </c>
      <c r="I10" s="5">
        <f>Elastic!B10</f>
        <v>3.8192142674430198</v>
      </c>
      <c r="J10" s="5">
        <f>GBR!B10</f>
        <v>4.0778760181479701</v>
      </c>
      <c r="K10" s="6">
        <f t="shared" si="0"/>
        <v>3.8630791328584775</v>
      </c>
      <c r="L10">
        <f t="shared" si="2"/>
        <v>4.5947712418300597</v>
      </c>
      <c r="M10">
        <f t="shared" si="3"/>
        <v>3.0869680000000002</v>
      </c>
      <c r="N10">
        <v>3.8</v>
      </c>
      <c r="O10" s="5">
        <f>RF!C10</f>
        <v>4.13</v>
      </c>
      <c r="P10" s="5">
        <f>LR!C10</f>
        <v>4.6051433593085598</v>
      </c>
      <c r="Q10" s="5">
        <f>Adaboost!C10</f>
        <v>4.5220994475138099</v>
      </c>
      <c r="R10" s="5">
        <f>XGBR!C10</f>
        <v>4.2592299999999996</v>
      </c>
      <c r="S10" s="5">
        <f>Huber!C10</f>
        <v>4.3321304051721699</v>
      </c>
      <c r="T10" s="5">
        <f>BayesRidge!C10</f>
        <v>4.6059369028397104</v>
      </c>
      <c r="U10" s="5">
        <f>Elastic!C10</f>
        <v>4.50770000583735</v>
      </c>
      <c r="V10" s="5">
        <f>GBR!C10</f>
        <v>4.1137079067384903</v>
      </c>
      <c r="W10" s="6">
        <f t="shared" si="1"/>
        <v>4.4247865155227997</v>
      </c>
      <c r="X10" s="6">
        <f t="shared" si="4"/>
        <v>4.6059369028397104</v>
      </c>
      <c r="Y10" s="6">
        <f t="shared" si="5"/>
        <v>4.1137079067384903</v>
      </c>
      <c r="Z10">
        <v>4.6500000000000004</v>
      </c>
      <c r="AA10" s="6">
        <f>MAX(L10,M10,X11,Y11)-MIN(L11,M11,X10,Y10)</f>
        <v>0.68224033604328937</v>
      </c>
      <c r="AB10" s="6">
        <f>MIN(L10,M10,X11,Y11)-MAX(L11,M11,X10,Y10)</f>
        <v>-3.6291730018552797</v>
      </c>
      <c r="AC10" s="6"/>
      <c r="AE10" t="s">
        <v>182</v>
      </c>
      <c r="AF10" s="6">
        <f>RF!D10</f>
        <v>5.78</v>
      </c>
      <c r="AG10" s="6">
        <f>LR!D10</f>
        <v>5.2892952033256897</v>
      </c>
      <c r="AH10" s="6">
        <f>Adaboost!D10</f>
        <v>4.9240953221535699</v>
      </c>
      <c r="AI10" s="6">
        <f>XGBR!D10</f>
        <v>5.1508630000000002</v>
      </c>
      <c r="AJ10" s="6">
        <f>Huber!D10</f>
        <v>5.2894142852939696</v>
      </c>
      <c r="AK10" s="6">
        <f>BayesRidge!D10</f>
        <v>5.3316401805169402</v>
      </c>
      <c r="AL10" s="6">
        <f>Elastic!D10</f>
        <v>5.04496351576213</v>
      </c>
      <c r="AM10" s="6">
        <f>GBR!D10</f>
        <v>5.6057270066521996</v>
      </c>
      <c r="AN10" s="6">
        <f>AVERAGE(AF10:AM10,Neural!D10)</f>
        <v>5.3090926161221645</v>
      </c>
      <c r="AO10" s="6">
        <f>MAX(AF10:AM10,Neural!D10)</f>
        <v>5.78</v>
      </c>
      <c r="AP10" s="6">
        <f>MIN(AF10:AM10,Neural!D10)</f>
        <v>4.9240953221535699</v>
      </c>
    </row>
    <row r="11" spans="1:42" ht="15" thickBot="1" x14ac:dyDescent="0.35">
      <c r="A11" t="s">
        <v>155</v>
      </c>
      <c r="B11" t="s">
        <v>146</v>
      </c>
      <c r="C11" s="5">
        <f>RF!B11</f>
        <v>6.01</v>
      </c>
      <c r="D11" s="5">
        <f>LR!B11</f>
        <v>6.0624629679115598</v>
      </c>
      <c r="E11" s="5">
        <f>Adaboost!B11</f>
        <v>6.7161410018552798</v>
      </c>
      <c r="F11" s="5">
        <f>XGBR!B11</f>
        <v>5.2876576999999996</v>
      </c>
      <c r="G11" s="5">
        <f>Huber!B11</f>
        <v>5.7300446655060604</v>
      </c>
      <c r="H11" s="5">
        <f>BayesRidge!B11</f>
        <v>6.0765764560378397</v>
      </c>
      <c r="I11" s="5">
        <f>Elastic!B11</f>
        <v>5.6489468154189399</v>
      </c>
      <c r="J11" s="5">
        <f>GBR!B11</f>
        <v>6.1798400949922296</v>
      </c>
      <c r="K11" s="6">
        <f t="shared" si="0"/>
        <v>5.9731416115525935</v>
      </c>
      <c r="L11">
        <f t="shared" si="2"/>
        <v>6.7161410018552798</v>
      </c>
      <c r="M11">
        <f t="shared" si="3"/>
        <v>5.2876576999999996</v>
      </c>
      <c r="N11">
        <v>5.8</v>
      </c>
      <c r="O11" s="5">
        <f>RF!C11</f>
        <v>4.09</v>
      </c>
      <c r="P11" s="5">
        <f>LR!C11</f>
        <v>4.7959482427817797</v>
      </c>
      <c r="Q11" s="5">
        <f>Adaboost!C11</f>
        <v>4.5220994475138099</v>
      </c>
      <c r="R11" s="5">
        <f>XGBR!C11</f>
        <v>4.0415444000000003</v>
      </c>
      <c r="S11" s="5">
        <f>Huber!C11</f>
        <v>4.5061208928588696</v>
      </c>
      <c r="T11" s="5">
        <f>BayesRidge!C11</f>
        <v>4.7905706079339003</v>
      </c>
      <c r="U11" s="5">
        <f>Elastic!C11</f>
        <v>4.7711926128582398</v>
      </c>
      <c r="V11" s="5">
        <f>GBR!C11</f>
        <v>4.2078453980441504</v>
      </c>
      <c r="W11" s="6">
        <f t="shared" si="1"/>
        <v>4.51761563689701</v>
      </c>
      <c r="X11" s="6">
        <f t="shared" si="4"/>
        <v>4.7959482427817797</v>
      </c>
      <c r="Y11" s="6">
        <f t="shared" si="5"/>
        <v>4.0415444000000003</v>
      </c>
      <c r="Z11">
        <v>4.7</v>
      </c>
      <c r="AC11" s="6"/>
      <c r="AE11" t="s">
        <v>183</v>
      </c>
      <c r="AF11" s="6">
        <f>RF!D11</f>
        <v>5.92</v>
      </c>
      <c r="AG11" s="6">
        <f>LR!D11</f>
        <v>5.6280213736587603</v>
      </c>
      <c r="AH11" s="6">
        <f>Adaboost!D11</f>
        <v>5.8215384615384602</v>
      </c>
      <c r="AI11" s="6">
        <f>XGBR!D11</f>
        <v>5.1389649999999998</v>
      </c>
      <c r="AJ11" s="6">
        <f>Huber!D11</f>
        <v>5.6518180650535896</v>
      </c>
      <c r="AK11" s="6">
        <f>BayesRidge!D11</f>
        <v>5.6271566686661103</v>
      </c>
      <c r="AL11" s="6">
        <f>Elastic!D11</f>
        <v>5.2132814495876696</v>
      </c>
      <c r="AM11" s="6">
        <f>GBR!D11</f>
        <v>6.0024751555610703</v>
      </c>
      <c r="AN11" s="6">
        <f>AVERAGE(AF11:AM11,Neural!D11)</f>
        <v>5.6185710412409691</v>
      </c>
      <c r="AO11" s="6">
        <f>MAX(AF11:AM11,Neural!D11)</f>
        <v>6.0024751555610703</v>
      </c>
      <c r="AP11" s="6">
        <f>MIN(AF11:AM11,Neural!D11)</f>
        <v>5.1389649999999998</v>
      </c>
    </row>
    <row r="12" spans="1:42" ht="15" thickBot="1" x14ac:dyDescent="0.35">
      <c r="A12" t="s">
        <v>147</v>
      </c>
      <c r="B12" t="s">
        <v>133</v>
      </c>
      <c r="C12" s="5">
        <f>RF!B12</f>
        <v>6</v>
      </c>
      <c r="D12" s="5">
        <f>LR!B12</f>
        <v>6.3337108710617498</v>
      </c>
      <c r="E12" s="5">
        <f>Adaboost!B12</f>
        <v>6.7161410018552798</v>
      </c>
      <c r="F12" s="5">
        <f>XGBR!B12</f>
        <v>5.9622964999999999</v>
      </c>
      <c r="G12" s="5">
        <f>Huber!B12</f>
        <v>6.06802823113365</v>
      </c>
      <c r="H12" s="5">
        <f>BayesRidge!B12</f>
        <v>6.3359931057845698</v>
      </c>
      <c r="I12" s="5">
        <f>Elastic!B12</f>
        <v>5.7201739046567504</v>
      </c>
      <c r="J12" s="5">
        <f>GBR!B12</f>
        <v>6.1868864978972899</v>
      </c>
      <c r="K12" s="6">
        <f t="shared" si="0"/>
        <v>6.1787833851349454</v>
      </c>
      <c r="L12">
        <f t="shared" si="2"/>
        <v>6.7161410018552798</v>
      </c>
      <c r="M12">
        <f t="shared" si="3"/>
        <v>5.7201739046567504</v>
      </c>
      <c r="N12">
        <v>6.25</v>
      </c>
      <c r="O12" s="5">
        <f>RF!C12</f>
        <v>4.01</v>
      </c>
      <c r="P12" s="5">
        <f>LR!C12</f>
        <v>4.1653977823901398</v>
      </c>
      <c r="Q12" s="5">
        <f>Adaboost!C12</f>
        <v>4.5220994475138099</v>
      </c>
      <c r="R12" s="5">
        <f>XGBR!C12</f>
        <v>4.0728749999999998</v>
      </c>
      <c r="S12" s="5">
        <f>Huber!C12</f>
        <v>4.0096162581333203</v>
      </c>
      <c r="T12" s="5">
        <f>BayesRidge!C12</f>
        <v>4.1685593275769897</v>
      </c>
      <c r="U12" s="5">
        <f>Elastic!C12</f>
        <v>4.3208106900560601</v>
      </c>
      <c r="V12" s="5">
        <f>GBR!C12</f>
        <v>4.1427270675653904</v>
      </c>
      <c r="W12" s="6">
        <f t="shared" si="1"/>
        <v>4.1894690905488883</v>
      </c>
      <c r="X12" s="6">
        <f t="shared" si="4"/>
        <v>4.5220994475138099</v>
      </c>
      <c r="Y12" s="6">
        <f t="shared" si="5"/>
        <v>4.0096162581333203</v>
      </c>
      <c r="Z12">
        <v>4.2</v>
      </c>
      <c r="AA12" s="6">
        <f>MAX(L12,M12,X13,Y13)-MIN(L13,M13,X12,Y12)</f>
        <v>3.6974523018552801</v>
      </c>
      <c r="AB12" s="6">
        <f>MIN(L12,M12,X13,Y13)-MAX(L13,M13,X12,Y12)</f>
        <v>-1.4433046418300597</v>
      </c>
      <c r="AC12" s="6"/>
      <c r="AE12" t="s">
        <v>184</v>
      </c>
      <c r="AF12" s="6">
        <f>RF!D12</f>
        <v>3.93</v>
      </c>
      <c r="AG12" s="6">
        <f>LR!D12</f>
        <v>3.6324806391189202</v>
      </c>
      <c r="AH12" s="6">
        <f>Adaboost!D12</f>
        <v>4.1030303030302999</v>
      </c>
      <c r="AI12" s="6">
        <f>XGBR!D12</f>
        <v>2.3834209999999998</v>
      </c>
      <c r="AJ12" s="6">
        <f>Huber!D12</f>
        <v>3.66442140287936</v>
      </c>
      <c r="AK12" s="6">
        <f>BayesRidge!D12</f>
        <v>3.6115071781374399</v>
      </c>
      <c r="AL12" s="6">
        <f>Elastic!D12</f>
        <v>4.2954286191298401</v>
      </c>
      <c r="AM12" s="6">
        <f>GBR!D12</f>
        <v>3.57340911750976</v>
      </c>
      <c r="AN12" s="6">
        <f>AVERAGE(AF12:AM12,Neural!D12)</f>
        <v>3.6324197943646368</v>
      </c>
      <c r="AO12" s="6">
        <f>MAX(AF12:AM12,Neural!D12)</f>
        <v>4.2954286191298401</v>
      </c>
      <c r="AP12" s="6">
        <f>MIN(AF12:AM12,Neural!D12)</f>
        <v>2.3834209999999998</v>
      </c>
    </row>
    <row r="13" spans="1:42" ht="15" thickBot="1" x14ac:dyDescent="0.35">
      <c r="A13" t="s">
        <v>133</v>
      </c>
      <c r="B13" t="s">
        <v>147</v>
      </c>
      <c r="C13" s="5">
        <f>RF!B13</f>
        <v>4.05</v>
      </c>
      <c r="D13" s="5">
        <f>LR!B13</f>
        <v>3.7403296159767399</v>
      </c>
      <c r="E13" s="5">
        <f>Adaboost!B13</f>
        <v>4.5947712418300597</v>
      </c>
      <c r="F13" s="5">
        <f>XGBR!B13</f>
        <v>3.0186886999999998</v>
      </c>
      <c r="G13" s="5">
        <f>Huber!B13</f>
        <v>3.6090145352192802</v>
      </c>
      <c r="H13" s="5">
        <f>BayesRidge!B13</f>
        <v>3.7466568716230801</v>
      </c>
      <c r="I13" s="5">
        <f>Elastic!B13</f>
        <v>3.8538360731819998</v>
      </c>
      <c r="J13" s="5">
        <f>GBR!B13</f>
        <v>4.06506189763964</v>
      </c>
      <c r="K13" s="6">
        <f t="shared" si="0"/>
        <v>3.8238280339438027</v>
      </c>
      <c r="L13">
        <f t="shared" si="2"/>
        <v>4.5947712418300597</v>
      </c>
      <c r="M13">
        <f t="shared" si="3"/>
        <v>3.0186886999999998</v>
      </c>
      <c r="N13">
        <v>3.7</v>
      </c>
      <c r="O13" s="5">
        <f>RF!C13</f>
        <v>4.0199999999999996</v>
      </c>
      <c r="P13" s="5">
        <f>LR!C13</f>
        <v>3.9009415771656801</v>
      </c>
      <c r="Q13" s="5">
        <f>Adaboost!C13</f>
        <v>4.5220994475138099</v>
      </c>
      <c r="R13" s="5">
        <f>XGBR!C13</f>
        <v>3.1514666</v>
      </c>
      <c r="S13" s="5">
        <f>Huber!C13</f>
        <v>3.6692795779205198</v>
      </c>
      <c r="T13" s="5">
        <f>BayesRidge!C13</f>
        <v>3.8957309689405002</v>
      </c>
      <c r="U13" s="5">
        <f>Elastic!C13</f>
        <v>4.2172077193525697</v>
      </c>
      <c r="V13" s="5">
        <f>GBR!C13</f>
        <v>4.1065382910256201</v>
      </c>
      <c r="W13" s="6">
        <f t="shared" si="1"/>
        <v>3.935152395718533</v>
      </c>
      <c r="X13" s="6">
        <f t="shared" si="4"/>
        <v>4.5220994475138099</v>
      </c>
      <c r="Y13" s="6">
        <f t="shared" si="5"/>
        <v>3.1514666</v>
      </c>
      <c r="Z13">
        <v>3.85</v>
      </c>
      <c r="AC13" s="6"/>
      <c r="AE13" t="s">
        <v>201</v>
      </c>
      <c r="AF13" s="6">
        <f>RF!D13</f>
        <v>5.33</v>
      </c>
      <c r="AG13" s="6">
        <f>LR!D13</f>
        <v>4.5839918980993097</v>
      </c>
      <c r="AH13" s="6">
        <f>Adaboost!D13</f>
        <v>4.6979166666666599</v>
      </c>
      <c r="AI13" s="6">
        <f>XGBR!D13</f>
        <v>3.9887948</v>
      </c>
      <c r="AJ13" s="6">
        <f>Huber!D13</f>
        <v>4.6251509939437003</v>
      </c>
      <c r="AK13" s="6">
        <f>BayesRidge!D13</f>
        <v>4.5886956925292797</v>
      </c>
      <c r="AL13" s="6">
        <f>Elastic!D13</f>
        <v>4.8232707975566802</v>
      </c>
      <c r="AM13" s="6">
        <f>GBR!D13</f>
        <v>5.0436794863059404</v>
      </c>
      <c r="AN13" s="6">
        <f>AVERAGE(AF13:AM13,Neural!D13)</f>
        <v>4.7009313406124775</v>
      </c>
      <c r="AO13" s="6">
        <f>MAX(AF13:AM13,Neural!D13)</f>
        <v>5.33</v>
      </c>
      <c r="AP13" s="6">
        <f>MIN(AF13:AM13,Neural!D13)</f>
        <v>3.9887948</v>
      </c>
    </row>
    <row r="14" spans="1:42" ht="15" thickBot="1" x14ac:dyDescent="0.35">
      <c r="A14" t="s">
        <v>150</v>
      </c>
      <c r="B14" t="s">
        <v>144</v>
      </c>
      <c r="C14" s="5">
        <f>RF!B14</f>
        <v>5.03</v>
      </c>
      <c r="D14" s="5">
        <f>LR!B14</f>
        <v>4.9329864109777501</v>
      </c>
      <c r="E14" s="5">
        <f>Adaboost!B14</f>
        <v>5.7560096153846096</v>
      </c>
      <c r="F14" s="5">
        <f>XGBR!B14</f>
        <v>4.0745800000000001</v>
      </c>
      <c r="G14" s="5">
        <f>Huber!B14</f>
        <v>4.70000200495332</v>
      </c>
      <c r="H14" s="5">
        <f>BayesRidge!B14</f>
        <v>4.9344369402194204</v>
      </c>
      <c r="I14" s="5">
        <f>Elastic!B14</f>
        <v>4.6984919017751201</v>
      </c>
      <c r="J14" s="5">
        <f>GBR!B14</f>
        <v>5.0817958495347497</v>
      </c>
      <c r="K14" s="6">
        <f t="shared" si="0"/>
        <v>4.9071474869001594</v>
      </c>
      <c r="L14">
        <f t="shared" si="2"/>
        <v>5.7560096153846096</v>
      </c>
      <c r="M14">
        <f t="shared" si="3"/>
        <v>4.0745800000000001</v>
      </c>
      <c r="N14">
        <v>4.9000000000000004</v>
      </c>
      <c r="O14" s="5">
        <f>RF!C14</f>
        <v>4</v>
      </c>
      <c r="P14" s="5">
        <f>LR!C14</f>
        <v>3.9583238222049499</v>
      </c>
      <c r="Q14" s="5">
        <f>Adaboost!C14</f>
        <v>4.5220994475138099</v>
      </c>
      <c r="R14" s="5">
        <f>XGBR!C14</f>
        <v>3.2140005</v>
      </c>
      <c r="S14" s="5">
        <f>Huber!C14</f>
        <v>3.8175249211956199</v>
      </c>
      <c r="T14" s="5">
        <f>BayesRidge!C14</f>
        <v>3.97138224433714</v>
      </c>
      <c r="U14" s="5">
        <f>Elastic!C14</f>
        <v>4.1864537174800596</v>
      </c>
      <c r="V14" s="5">
        <f>GBR!C14</f>
        <v>4.1099354355470101</v>
      </c>
      <c r="W14" s="6">
        <f t="shared" si="1"/>
        <v>3.9778317035264541</v>
      </c>
      <c r="X14" s="6">
        <f t="shared" si="4"/>
        <v>4.5220994475138099</v>
      </c>
      <c r="Y14" s="6">
        <f t="shared" si="5"/>
        <v>3.2140005</v>
      </c>
      <c r="Z14">
        <v>4.0999999999999996</v>
      </c>
      <c r="AA14" s="6">
        <f>MAX(L14,M14,X15,Y15)-MIN(L15,M15,X14,Y14)</f>
        <v>2.5420091153846096</v>
      </c>
      <c r="AB14" s="6">
        <f>MIN(L14,M14,X15,Y15)-MAX(L15,M15,X14,Y14)</f>
        <v>-0.56477124183005945</v>
      </c>
      <c r="AC14" s="6"/>
      <c r="AE14" t="s">
        <v>202</v>
      </c>
      <c r="AF14" s="6">
        <f>RF!D14</f>
        <v>5.61</v>
      </c>
      <c r="AG14" s="6">
        <f>LR!D14</f>
        <v>5.7307224661485501</v>
      </c>
      <c r="AH14" s="6">
        <f>Adaboost!D14</f>
        <v>5.8507135016465401</v>
      </c>
      <c r="AI14" s="6">
        <f>XGBR!D14</f>
        <v>6.0022845</v>
      </c>
      <c r="AJ14" s="6">
        <f>Huber!D14</f>
        <v>5.7418191628001498</v>
      </c>
      <c r="AK14" s="6">
        <f>BayesRidge!D14</f>
        <v>5.71342337311218</v>
      </c>
      <c r="AL14" s="6">
        <f>Elastic!D14</f>
        <v>5.2467734655289497</v>
      </c>
      <c r="AM14" s="6">
        <f>GBR!D14</f>
        <v>6.2488641173601902</v>
      </c>
      <c r="AN14" s="6">
        <f>AVERAGE(AF14:AM14,Neural!D14)</f>
        <v>5.7580729825269845</v>
      </c>
      <c r="AO14" s="6">
        <f>MAX(AF14:AM14,Neural!D14)</f>
        <v>6.2488641173601902</v>
      </c>
      <c r="AP14" s="6">
        <f>MIN(AF14:AM14,Neural!D14)</f>
        <v>5.2467734655289497</v>
      </c>
    </row>
    <row r="15" spans="1:42" ht="15" thickBot="1" x14ac:dyDescent="0.35">
      <c r="A15" t="s">
        <v>144</v>
      </c>
      <c r="B15" t="s">
        <v>150</v>
      </c>
      <c r="C15" s="5">
        <f>RF!B15</f>
        <v>4</v>
      </c>
      <c r="D15" s="5">
        <f>LR!B15</f>
        <v>4.3723267433188404</v>
      </c>
      <c r="E15" s="5">
        <f>Adaboost!B15</f>
        <v>4.5947712418300597</v>
      </c>
      <c r="F15" s="5">
        <f>XGBR!B15</f>
        <v>4.1282144000000001</v>
      </c>
      <c r="G15" s="5">
        <f>Huber!B15</f>
        <v>4.1664055664534496</v>
      </c>
      <c r="H15" s="5">
        <f>BayesRidge!B15</f>
        <v>4.3787527566074003</v>
      </c>
      <c r="I15" s="5">
        <f>Elastic!B15</f>
        <v>4.5716557914187801</v>
      </c>
      <c r="J15" s="5">
        <f>GBR!B15</f>
        <v>4.1452134194520598</v>
      </c>
      <c r="K15" s="6">
        <f t="shared" si="0"/>
        <v>4.2976972224102745</v>
      </c>
      <c r="L15">
        <f t="shared" si="2"/>
        <v>4.5947712418300597</v>
      </c>
      <c r="M15">
        <f t="shared" si="3"/>
        <v>4</v>
      </c>
      <c r="N15">
        <v>4.3</v>
      </c>
      <c r="O15" s="5">
        <f>RF!C15</f>
        <v>4.03</v>
      </c>
      <c r="P15" s="5">
        <f>LR!C15</f>
        <v>4.6278473399700299</v>
      </c>
      <c r="Q15" s="5">
        <f>Adaboost!C15</f>
        <v>4.5220994475138099</v>
      </c>
      <c r="R15" s="5">
        <f>XGBR!C15</f>
        <v>4.0886725999999998</v>
      </c>
      <c r="S15" s="5">
        <f>Huber!C15</f>
        <v>4.3500013604630698</v>
      </c>
      <c r="T15" s="5">
        <f>BayesRidge!C15</f>
        <v>4.6287213514689602</v>
      </c>
      <c r="U15" s="5">
        <f>Elastic!C15</f>
        <v>4.6559321586103497</v>
      </c>
      <c r="V15" s="5">
        <f>GBR!C15</f>
        <v>4.12349916755596</v>
      </c>
      <c r="W15" s="6">
        <f t="shared" si="1"/>
        <v>4.4118532329587818</v>
      </c>
      <c r="X15" s="6">
        <f t="shared" si="4"/>
        <v>4.6559321586103497</v>
      </c>
      <c r="Y15" s="6">
        <f t="shared" si="5"/>
        <v>4.03</v>
      </c>
      <c r="Z15">
        <v>4.5</v>
      </c>
      <c r="AC15" s="6"/>
      <c r="AE15" t="s">
        <v>203</v>
      </c>
      <c r="AF15" s="6">
        <f>RF!D15</f>
        <v>5.3</v>
      </c>
      <c r="AG15" s="6">
        <f>LR!D15</f>
        <v>5.2923019737949897</v>
      </c>
      <c r="AH15" s="6">
        <f>Adaboost!D15</f>
        <v>4.6810506566604104</v>
      </c>
      <c r="AI15" s="6">
        <f>XGBR!D15</f>
        <v>4.518141</v>
      </c>
      <c r="AJ15" s="6">
        <f>Huber!D15</f>
        <v>5.2744248318995099</v>
      </c>
      <c r="AK15" s="6">
        <f>BayesRidge!D15</f>
        <v>5.2955844754877903</v>
      </c>
      <c r="AL15" s="6">
        <f>Elastic!D15</f>
        <v>4.9813221762982201</v>
      </c>
      <c r="AM15" s="6">
        <f>GBR!D15</f>
        <v>5.0266061665137398</v>
      </c>
      <c r="AN15" s="6">
        <f>AVERAGE(AF15:AM15,Neural!D15)</f>
        <v>5.0519690871061886</v>
      </c>
      <c r="AO15" s="6">
        <f>MAX(AF15:AM15,Neural!D15)</f>
        <v>5.3</v>
      </c>
      <c r="AP15" s="6">
        <f>MIN(AF15:AM15,Neural!D15)</f>
        <v>4.518141</v>
      </c>
    </row>
    <row r="16" spans="1:42" ht="15" thickBot="1" x14ac:dyDescent="0.35">
      <c r="A16" t="s">
        <v>185</v>
      </c>
      <c r="B16" t="s">
        <v>158</v>
      </c>
      <c r="C16" s="5">
        <f>RF!B16</f>
        <v>4</v>
      </c>
      <c r="D16" s="5">
        <f>LR!B16</f>
        <v>4.5987003636039603</v>
      </c>
      <c r="E16" s="5">
        <f>Adaboost!B16</f>
        <v>4.5947712418300597</v>
      </c>
      <c r="F16" s="5">
        <f>XGBR!B16</f>
        <v>4.2002769999999998</v>
      </c>
      <c r="G16" s="5">
        <f>Huber!B16</f>
        <v>4.50001819603877</v>
      </c>
      <c r="H16" s="5">
        <f>BayesRidge!B16</f>
        <v>4.5986892298773601</v>
      </c>
      <c r="I16" s="5">
        <f>Elastic!B16</f>
        <v>4.64682208645291</v>
      </c>
      <c r="J16" s="5">
        <f>GBR!B16</f>
        <v>4.1302395803745</v>
      </c>
      <c r="K16" s="6">
        <f t="shared" si="0"/>
        <v>4.4184918366216763</v>
      </c>
      <c r="L16">
        <f t="shared" si="2"/>
        <v>4.64682208645291</v>
      </c>
      <c r="M16">
        <f t="shared" si="3"/>
        <v>4</v>
      </c>
      <c r="N16">
        <v>4.75</v>
      </c>
      <c r="O16" s="5">
        <f>RF!C16</f>
        <v>3</v>
      </c>
      <c r="P16" s="5">
        <f>LR!C16</f>
        <v>3.2914890596923598</v>
      </c>
      <c r="Q16" s="5">
        <f>Adaboost!C16</f>
        <v>3.1496746203904502</v>
      </c>
      <c r="R16" s="5">
        <f>XGBR!C16</f>
        <v>3.0227143999999999</v>
      </c>
      <c r="S16" s="5">
        <f>Huber!C16</f>
        <v>3.1867198753200099</v>
      </c>
      <c r="T16" s="5">
        <f>BayesRidge!C16</f>
        <v>3.2917315533400302</v>
      </c>
      <c r="U16" s="5">
        <f>Elastic!C16</f>
        <v>3.3714199100761202</v>
      </c>
      <c r="V16" s="5">
        <f>GBR!C16</f>
        <v>3.0569231254598499</v>
      </c>
      <c r="W16" s="6">
        <f t="shared" si="1"/>
        <v>3.179572933671226</v>
      </c>
      <c r="X16" s="6">
        <f t="shared" si="4"/>
        <v>3.3714199100761202</v>
      </c>
      <c r="Y16" s="6">
        <f t="shared" si="5"/>
        <v>3</v>
      </c>
      <c r="Z16">
        <v>3.2</v>
      </c>
      <c r="AA16" s="6">
        <f>MAX(L16,M16,X17,Y17)-MIN(L17,M17,X16,Y16)</f>
        <v>1.64682208645291</v>
      </c>
      <c r="AB16" s="6">
        <f>MIN(L16,M16,X17,Y17)-MAX(L17,M17,X16,Y16)</f>
        <v>-1.5947712418300597</v>
      </c>
      <c r="AC16" s="6"/>
      <c r="AE16" t="s">
        <v>204</v>
      </c>
      <c r="AF16" s="6">
        <f>RF!D16</f>
        <v>6.77</v>
      </c>
      <c r="AG16" s="6">
        <f>LR!D16</f>
        <v>6.2606374599442001</v>
      </c>
      <c r="AH16" s="6">
        <f>Adaboost!D16</f>
        <v>7.1347305389221498</v>
      </c>
      <c r="AI16" s="6">
        <f>XGBR!D16</f>
        <v>5.9725327000000004</v>
      </c>
      <c r="AJ16" s="6">
        <f>Huber!D16</f>
        <v>6.2674124116962897</v>
      </c>
      <c r="AK16" s="6">
        <f>BayesRidge!D16</f>
        <v>6.2238125002689397</v>
      </c>
      <c r="AL16" s="6">
        <f>Elastic!D16</f>
        <v>5.4116175875355896</v>
      </c>
      <c r="AM16" s="6">
        <f>GBR!D16</f>
        <v>6.6318455086277801</v>
      </c>
      <c r="AN16" s="6">
        <f>AVERAGE(AF16:AM16,Neural!D16)</f>
        <v>6.3241195182321537</v>
      </c>
      <c r="AO16" s="6">
        <f>MAX(AF16:AM16,Neural!D16)</f>
        <v>7.1347305389221498</v>
      </c>
      <c r="AP16" s="6">
        <f>MIN(AF16:AM16,Neural!D16)</f>
        <v>5.4116175875355896</v>
      </c>
    </row>
    <row r="17" spans="1:42" ht="15" thickBot="1" x14ac:dyDescent="0.35">
      <c r="A17" t="s">
        <v>158</v>
      </c>
      <c r="B17" t="s">
        <v>185</v>
      </c>
      <c r="C17" s="5">
        <f>RF!B17</f>
        <v>4.04</v>
      </c>
      <c r="D17" s="5">
        <f>LR!B17</f>
        <v>4.4029118977994504</v>
      </c>
      <c r="E17" s="5">
        <f>Adaboost!B17</f>
        <v>4.5947712418300597</v>
      </c>
      <c r="F17" s="5">
        <f>XGBR!B17</f>
        <v>4.1116799999999998</v>
      </c>
      <c r="G17" s="5">
        <f>Huber!B17</f>
        <v>4.1843363851919104</v>
      </c>
      <c r="H17" s="5">
        <f>BayesRidge!B17</f>
        <v>4.3965280751010702</v>
      </c>
      <c r="I17" s="5">
        <f>Elastic!B17</f>
        <v>4.2727475469305798</v>
      </c>
      <c r="J17" s="5">
        <f>GBR!B17</f>
        <v>4.1160827505228301</v>
      </c>
      <c r="K17" s="6">
        <f t="shared" si="0"/>
        <v>4.2738866291134974</v>
      </c>
      <c r="L17">
        <f t="shared" si="2"/>
        <v>4.5947712418300597</v>
      </c>
      <c r="M17">
        <f t="shared" si="3"/>
        <v>4.04</v>
      </c>
      <c r="N17">
        <v>4.3</v>
      </c>
      <c r="O17" s="5">
        <f>RF!C17</f>
        <v>3</v>
      </c>
      <c r="P17" s="5">
        <f>LR!C17</f>
        <v>3.6036212907500902</v>
      </c>
      <c r="Q17" s="5">
        <f>Adaboost!C17</f>
        <v>3.1496746203904502</v>
      </c>
      <c r="R17" s="5">
        <f>XGBR!C17</f>
        <v>3.111977</v>
      </c>
      <c r="S17" s="5">
        <f>Huber!C17</f>
        <v>3.4500006334086302</v>
      </c>
      <c r="T17" s="5">
        <f>BayesRidge!C17</f>
        <v>3.6067840695970301</v>
      </c>
      <c r="U17" s="5">
        <f>Elastic!C17</f>
        <v>4.0264856629483496</v>
      </c>
      <c r="V17" s="5">
        <f>GBR!C17</f>
        <v>3.12971516908119</v>
      </c>
      <c r="W17" s="6">
        <f t="shared" si="1"/>
        <v>3.4171960297964059</v>
      </c>
      <c r="X17" s="6">
        <f t="shared" si="4"/>
        <v>4.0264856629483496</v>
      </c>
      <c r="Y17" s="6">
        <f t="shared" si="5"/>
        <v>3</v>
      </c>
      <c r="Z17">
        <v>3.75</v>
      </c>
      <c r="AC17" s="6"/>
      <c r="AE17" t="s">
        <v>205</v>
      </c>
      <c r="AF17" s="6">
        <f>RF!D17</f>
        <v>3.88</v>
      </c>
      <c r="AG17" s="6">
        <f>LR!D17</f>
        <v>3.8541594461543802</v>
      </c>
      <c r="AH17" s="6">
        <f>Adaboost!D17</f>
        <v>4.1282586027111501</v>
      </c>
      <c r="AI17" s="6">
        <f>XGBR!D17</f>
        <v>4.0496379999999998</v>
      </c>
      <c r="AJ17" s="6">
        <f>Huber!D17</f>
        <v>3.8548568082706298</v>
      </c>
      <c r="AK17" s="6">
        <f>BayesRidge!D17</f>
        <v>3.83171057252944</v>
      </c>
      <c r="AL17" s="6">
        <f>Elastic!D17</f>
        <v>4.4361159163709498</v>
      </c>
      <c r="AM17" s="6">
        <f>GBR!D17</f>
        <v>3.8458835852687701</v>
      </c>
      <c r="AN17" s="6">
        <f>AVERAGE(AF17:AM17,Neural!D17)</f>
        <v>3.9533898686482352</v>
      </c>
      <c r="AO17" s="6">
        <f>MAX(AF17:AM17,Neural!D17)</f>
        <v>4.4361159163709498</v>
      </c>
      <c r="AP17" s="6">
        <f>MIN(AF17:AM17,Neural!D17)</f>
        <v>3.69988588652879</v>
      </c>
    </row>
    <row r="18" spans="1:42" ht="15" thickBot="1" x14ac:dyDescent="0.35">
      <c r="A18" t="s">
        <v>165</v>
      </c>
      <c r="B18" t="s">
        <v>164</v>
      </c>
      <c r="C18" s="5">
        <f>RF!B18</f>
        <v>4.01</v>
      </c>
      <c r="D18" s="5">
        <f>LR!B18</f>
        <v>4.0459020611862497</v>
      </c>
      <c r="E18" s="5">
        <f>Adaboost!B18</f>
        <v>4.5947712418300597</v>
      </c>
      <c r="F18" s="5">
        <f>XGBR!B18</f>
        <v>3.118744</v>
      </c>
      <c r="G18" s="5">
        <f>Huber!B18</f>
        <v>3.8261267842034199</v>
      </c>
      <c r="H18" s="5">
        <f>BayesRidge!B18</f>
        <v>4.0437559088060704</v>
      </c>
      <c r="I18" s="5">
        <f>Elastic!B18</f>
        <v>4.3301661528379096</v>
      </c>
      <c r="J18" s="5">
        <f>GBR!B18</f>
        <v>4.1277190866339897</v>
      </c>
      <c r="K18" s="6">
        <f t="shared" si="0"/>
        <v>4.0127774516019352</v>
      </c>
      <c r="L18">
        <f t="shared" si="2"/>
        <v>4.5947712418300597</v>
      </c>
      <c r="M18">
        <f t="shared" si="3"/>
        <v>3.118744</v>
      </c>
      <c r="N18">
        <v>4.0999999999999996</v>
      </c>
      <c r="O18" s="5">
        <f>RF!C18</f>
        <v>3</v>
      </c>
      <c r="P18" s="5">
        <f>LR!C18</f>
        <v>3.56253024740974</v>
      </c>
      <c r="Q18" s="5">
        <f>Adaboost!C18</f>
        <v>3.1496746203904502</v>
      </c>
      <c r="R18" s="5">
        <f>XGBR!C18</f>
        <v>3.0874617</v>
      </c>
      <c r="S18" s="5">
        <f>Huber!C18</f>
        <v>3.3116842115771998</v>
      </c>
      <c r="T18" s="5">
        <f>BayesRidge!C18</f>
        <v>3.56134316364151</v>
      </c>
      <c r="U18" s="5">
        <f>Elastic!C18</f>
        <v>3.8281772582411402</v>
      </c>
      <c r="V18" s="5">
        <f>GBR!C18</f>
        <v>3.1189304320908202</v>
      </c>
      <c r="W18" s="6">
        <f t="shared" si="1"/>
        <v>3.3624004671331553</v>
      </c>
      <c r="X18" s="6">
        <f t="shared" si="4"/>
        <v>3.8281772582411402</v>
      </c>
      <c r="Y18" s="6">
        <f t="shared" si="5"/>
        <v>3</v>
      </c>
      <c r="Z18">
        <v>3.5</v>
      </c>
      <c r="AA18" s="6">
        <f>MAX(L18,M18,X19,Y19)-MIN(L19,M19,X18,Y18)</f>
        <v>3.5931034482758601</v>
      </c>
      <c r="AB18" s="6">
        <f>MIN(L18,M18,X19,Y19)-MAX(L19,M19,X18,Y18)</f>
        <v>-2.6372656153846097</v>
      </c>
      <c r="AC18" s="6"/>
      <c r="AE18" t="s">
        <v>206</v>
      </c>
      <c r="AF18" s="6">
        <f>RF!D18</f>
        <v>5.99</v>
      </c>
      <c r="AG18" s="6">
        <f>LR!D18</f>
        <v>6.0026290016549497</v>
      </c>
      <c r="AH18" s="6">
        <f>Adaboost!D18</f>
        <v>5.5222072678330996</v>
      </c>
      <c r="AI18" s="6">
        <f>XGBR!D18</f>
        <v>6.2211284999999998</v>
      </c>
      <c r="AJ18" s="6">
        <f>Huber!D18</f>
        <v>5.9951939927809699</v>
      </c>
      <c r="AK18" s="6">
        <f>BayesRidge!D18</f>
        <v>5.9399247329587697</v>
      </c>
      <c r="AL18" s="6">
        <f>Elastic!D18</f>
        <v>5.2497779754958396</v>
      </c>
      <c r="AM18" s="6">
        <f>GBR!D18</f>
        <v>5.7933811442610104</v>
      </c>
      <c r="AN18" s="6">
        <f>AVERAGE(AF18:AM18,Neural!D18)</f>
        <v>5.8379222470919707</v>
      </c>
      <c r="AO18" s="6">
        <f>MAX(AF18:AM18,Neural!D18)</f>
        <v>6.2211284999999998</v>
      </c>
      <c r="AP18" s="6">
        <f>MIN(AF18:AM18,Neural!D18)</f>
        <v>5.2497779754958396</v>
      </c>
    </row>
    <row r="19" spans="1:42" ht="15" thickBot="1" x14ac:dyDescent="0.35">
      <c r="A19" t="s">
        <v>164</v>
      </c>
      <c r="B19" t="s">
        <v>165</v>
      </c>
      <c r="C19" s="5">
        <f>RF!B19</f>
        <v>5.01</v>
      </c>
      <c r="D19" s="5">
        <f>LR!B19</f>
        <v>5.1322283591055902</v>
      </c>
      <c r="E19" s="5">
        <f>Adaboost!B19</f>
        <v>5.7560096153846096</v>
      </c>
      <c r="F19" s="5">
        <f>XGBR!B19</f>
        <v>4.1052030000000004</v>
      </c>
      <c r="G19" s="5">
        <f>Huber!B19</f>
        <v>4.8109262329415401</v>
      </c>
      <c r="H19" s="5">
        <f>BayesRidge!B19</f>
        <v>5.1312351098591797</v>
      </c>
      <c r="I19" s="5">
        <f>Elastic!B19</f>
        <v>4.7381895010072199</v>
      </c>
      <c r="J19" s="5">
        <f>GBR!B19</f>
        <v>5.09039586810046</v>
      </c>
      <c r="K19" s="6">
        <f t="shared" si="0"/>
        <v>4.9915747664906762</v>
      </c>
      <c r="L19">
        <f t="shared" si="2"/>
        <v>5.7560096153846096</v>
      </c>
      <c r="M19">
        <f t="shared" si="3"/>
        <v>4.1052030000000004</v>
      </c>
      <c r="N19">
        <v>4.95</v>
      </c>
      <c r="O19" s="5">
        <f>RF!C19</f>
        <v>6.01</v>
      </c>
      <c r="P19" s="5">
        <f>LR!C19</f>
        <v>5.8513033055188002</v>
      </c>
      <c r="Q19" s="5">
        <f>Adaboost!C19</f>
        <v>6.5931034482758601</v>
      </c>
      <c r="R19" s="5">
        <f>XGBR!C19</f>
        <v>5.1547612999999997</v>
      </c>
      <c r="S19" s="5">
        <f>Huber!C19</f>
        <v>5.6279395497372402</v>
      </c>
      <c r="T19" s="5">
        <f>BayesRidge!C19</f>
        <v>5.8494748922560298</v>
      </c>
      <c r="U19" s="5">
        <f>Elastic!C19</f>
        <v>5.2791897895045903</v>
      </c>
      <c r="V19" s="5">
        <f>GBR!C19</f>
        <v>6.1093359995090797</v>
      </c>
      <c r="W19" s="6">
        <f t="shared" si="1"/>
        <v>5.8314313518765868</v>
      </c>
      <c r="X19" s="6">
        <f t="shared" si="4"/>
        <v>6.5931034482758601</v>
      </c>
      <c r="Y19" s="6">
        <f t="shared" si="5"/>
        <v>5.1547612999999997</v>
      </c>
      <c r="Z19">
        <v>5.8</v>
      </c>
      <c r="AC19" s="6"/>
      <c r="AE19" t="s">
        <v>207</v>
      </c>
      <c r="AF19" s="6">
        <f>RF!D19</f>
        <v>5</v>
      </c>
      <c r="AG19" s="6">
        <f>LR!D19</f>
        <v>5.1824702379833001</v>
      </c>
      <c r="AH19" s="6">
        <f>Adaboost!D19</f>
        <v>4.7079530638852596</v>
      </c>
      <c r="AI19" s="6">
        <f>XGBR!D19</f>
        <v>4.497719</v>
      </c>
      <c r="AJ19" s="6">
        <f>Huber!D19</f>
        <v>5.1831588006424996</v>
      </c>
      <c r="AK19" s="6">
        <f>BayesRidge!D19</f>
        <v>5.1799051733226502</v>
      </c>
      <c r="AL19" s="6">
        <f>Elastic!D19</f>
        <v>4.9205899969360596</v>
      </c>
      <c r="AM19" s="6">
        <f>GBR!D19</f>
        <v>5.29113813248222</v>
      </c>
      <c r="AN19" s="6">
        <f>AVERAGE(AF19:AM19,Neural!D19)</f>
        <v>5.0177367978430016</v>
      </c>
      <c r="AO19" s="6">
        <f>MAX(AF19:AM19,Neural!D19)</f>
        <v>5.29113813248222</v>
      </c>
      <c r="AP19" s="6">
        <f>MIN(AF19:AM19,Neural!D19)</f>
        <v>4.497719</v>
      </c>
    </row>
    <row r="20" spans="1:42" ht="15" thickBot="1" x14ac:dyDescent="0.35">
      <c r="A20" t="s">
        <v>146</v>
      </c>
      <c r="B20" t="s">
        <v>155</v>
      </c>
      <c r="C20" s="5">
        <f>RF!B20</f>
        <v>4.21</v>
      </c>
      <c r="D20" s="5">
        <f>LR!B20</f>
        <v>3.9098513564787898</v>
      </c>
      <c r="E20" s="5">
        <f>Adaboost!B20</f>
        <v>4.5947712418300597</v>
      </c>
      <c r="F20" s="5">
        <f>XGBR!B20</f>
        <v>3.8724356000000002</v>
      </c>
      <c r="G20" s="5">
        <f>Huber!B20</f>
        <v>3.5500201310036501</v>
      </c>
      <c r="H20" s="5">
        <f>BayesRidge!B20</f>
        <v>3.9230880993527601</v>
      </c>
      <c r="I20" s="5">
        <f>Elastic!B20</f>
        <v>4.0510769879091999</v>
      </c>
      <c r="J20" s="5">
        <f>GBR!B20</f>
        <v>4.1492224137720797</v>
      </c>
      <c r="K20" s="6">
        <f t="shared" si="0"/>
        <v>4.0186341864924229</v>
      </c>
      <c r="L20">
        <f t="shared" si="2"/>
        <v>4.5947712418300597</v>
      </c>
      <c r="M20">
        <f t="shared" si="3"/>
        <v>3.5500201310036501</v>
      </c>
      <c r="N20">
        <v>3.8</v>
      </c>
      <c r="O20" s="5">
        <f>RF!C20</f>
        <v>4.17</v>
      </c>
      <c r="P20" s="5">
        <f>LR!C20</f>
        <v>4.5540207021613499</v>
      </c>
      <c r="Q20" s="5">
        <f>Adaboost!C20</f>
        <v>4.5220994475138099</v>
      </c>
      <c r="R20" s="5">
        <f>XGBR!C20</f>
        <v>4.2505626999999997</v>
      </c>
      <c r="S20" s="5">
        <f>Huber!C20</f>
        <v>4.3000009238273504</v>
      </c>
      <c r="T20" s="5">
        <f>BayesRidge!C20</f>
        <v>4.5514766430274802</v>
      </c>
      <c r="U20" s="5">
        <f>Elastic!C20</f>
        <v>4.3984968736076899</v>
      </c>
      <c r="V20" s="5">
        <f>GBR!C20</f>
        <v>4.1220670314783696</v>
      </c>
      <c r="W20" s="6">
        <f t="shared" si="1"/>
        <v>4.3878140779189501</v>
      </c>
      <c r="X20" s="6">
        <f t="shared" si="4"/>
        <v>4.5540207021613499</v>
      </c>
      <c r="Y20" s="6">
        <f t="shared" si="5"/>
        <v>4.1220670314783696</v>
      </c>
      <c r="Z20">
        <v>4.6500000000000004</v>
      </c>
      <c r="AA20" s="6">
        <f>MAX(L20,M20,X21,Y21)-MIN(L21,M21,X20,Y20)</f>
        <v>0.87793214414678022</v>
      </c>
      <c r="AB20" s="6">
        <f>MIN(L20,M20,X21,Y21)-MAX(L21,M21,X20,Y20)</f>
        <v>-3.1661208708516297</v>
      </c>
      <c r="AC20" s="6"/>
      <c r="AE20" t="s">
        <v>208</v>
      </c>
      <c r="AF20" s="6">
        <f>RF!D20</f>
        <v>5.59</v>
      </c>
      <c r="AG20" s="6">
        <f>LR!D20</f>
        <v>5.31597404839603</v>
      </c>
      <c r="AH20" s="6">
        <f>Adaboost!D20</f>
        <v>4.6810506566604104</v>
      </c>
      <c r="AI20" s="6">
        <f>XGBR!D20</f>
        <v>4.5015273000000002</v>
      </c>
      <c r="AJ20" s="6">
        <f>Huber!D20</f>
        <v>5.3502324762896398</v>
      </c>
      <c r="AK20" s="6">
        <f>BayesRidge!D20</f>
        <v>5.3203658077986598</v>
      </c>
      <c r="AL20" s="6">
        <f>Elastic!D20</f>
        <v>4.8915084330477896</v>
      </c>
      <c r="AM20" s="6">
        <f>GBR!D20</f>
        <v>5.1328040071262597</v>
      </c>
      <c r="AN20" s="6">
        <f>AVERAGE(AF20:AM20,Neural!D20)</f>
        <v>5.1257281891814932</v>
      </c>
      <c r="AO20" s="6">
        <f>MAX(AF20:AM20,Neural!D20)</f>
        <v>5.59</v>
      </c>
      <c r="AP20" s="6">
        <f>MIN(AF20:AM20,Neural!D20)</f>
        <v>4.5015273000000002</v>
      </c>
    </row>
    <row r="21" spans="1:42" ht="15" thickBot="1" x14ac:dyDescent="0.35">
      <c r="A21" t="s">
        <v>155</v>
      </c>
      <c r="B21" t="s">
        <v>146</v>
      </c>
      <c r="C21" s="5">
        <f>RF!B21</f>
        <v>6.01</v>
      </c>
      <c r="D21" s="5">
        <f>LR!B21</f>
        <v>6.0217261601968701</v>
      </c>
      <c r="E21" s="5">
        <f>Adaboost!B21</f>
        <v>6.7161410018552798</v>
      </c>
      <c r="F21" s="5">
        <f>XGBR!B21</f>
        <v>5.2677339999999999</v>
      </c>
      <c r="G21" s="5">
        <f>Huber!B21</f>
        <v>5.7000007193153497</v>
      </c>
      <c r="H21" s="5">
        <f>BayesRidge!B21</f>
        <v>6.0322344626319904</v>
      </c>
      <c r="I21" s="5">
        <f>Elastic!B21</f>
        <v>5.5382850624691802</v>
      </c>
      <c r="J21" s="5">
        <f>GBR!B21</f>
        <v>6.19775573023069</v>
      </c>
      <c r="K21" s="6">
        <f t="shared" si="0"/>
        <v>5.9436989130255284</v>
      </c>
      <c r="L21">
        <f t="shared" si="2"/>
        <v>6.7161410018552798</v>
      </c>
      <c r="M21">
        <f t="shared" si="3"/>
        <v>5.2677339999999999</v>
      </c>
      <c r="N21">
        <v>5.8</v>
      </c>
      <c r="O21" s="5">
        <f>RF!C21</f>
        <v>4.0999999999999996</v>
      </c>
      <c r="P21" s="5">
        <f>LR!C21</f>
        <v>4.9138843853272096</v>
      </c>
      <c r="Q21" s="5">
        <f>Adaboost!C21</f>
        <v>4.5220994475138099</v>
      </c>
      <c r="R21" s="5">
        <f>XGBR!C21</f>
        <v>4.2156500000000001</v>
      </c>
      <c r="S21" s="5">
        <f>Huber!C21</f>
        <v>4.5000014499649996</v>
      </c>
      <c r="T21" s="5">
        <f>BayesRidge!C21</f>
        <v>4.9136480219943497</v>
      </c>
      <c r="U21" s="5">
        <f>Elastic!C21</f>
        <v>4.9999991756251498</v>
      </c>
      <c r="V21" s="5">
        <f>GBR!C21</f>
        <v>4.2439383553877903</v>
      </c>
      <c r="W21" s="6">
        <f t="shared" si="1"/>
        <v>4.6081892121341825</v>
      </c>
      <c r="X21" s="6">
        <f t="shared" si="4"/>
        <v>4.9999991756251498</v>
      </c>
      <c r="Y21" s="6">
        <f t="shared" si="5"/>
        <v>4.0999999999999996</v>
      </c>
      <c r="Z21">
        <v>4.7</v>
      </c>
      <c r="AC21" s="6"/>
      <c r="AE21" t="s">
        <v>209</v>
      </c>
      <c r="AF21" s="6">
        <f>RF!D21</f>
        <v>5.84</v>
      </c>
      <c r="AG21" s="6">
        <f>LR!D21</f>
        <v>5.6661581437681701</v>
      </c>
      <c r="AH21" s="6">
        <f>Adaboost!D21</f>
        <v>5.5222072678330996</v>
      </c>
      <c r="AI21" s="6">
        <f>XGBR!D21</f>
        <v>4.8331685000000002</v>
      </c>
      <c r="AJ21" s="6">
        <f>Huber!D21</f>
        <v>5.7138614211453298</v>
      </c>
      <c r="AK21" s="6">
        <f>BayesRidge!D21</f>
        <v>5.63831854278245</v>
      </c>
      <c r="AL21" s="6">
        <f>Elastic!D21</f>
        <v>5.1951568919158699</v>
      </c>
      <c r="AM21" s="6">
        <f>GBR!D21</f>
        <v>5.7617786962723896</v>
      </c>
      <c r="AN21" s="6">
        <f>AVERAGE(AF21:AM21,Neural!D21)</f>
        <v>5.5153056661273423</v>
      </c>
      <c r="AO21" s="6">
        <f>MAX(AF21:AM21,Neural!D21)</f>
        <v>5.84</v>
      </c>
      <c r="AP21" s="6">
        <f>MIN(AF21:AM21,Neural!D21)</f>
        <v>4.8331685000000002</v>
      </c>
    </row>
    <row r="22" spans="1:42" ht="15" thickBot="1" x14ac:dyDescent="0.35">
      <c r="A22" t="s">
        <v>137</v>
      </c>
      <c r="B22" t="s">
        <v>162</v>
      </c>
      <c r="C22" s="5">
        <f>RF!B22</f>
        <v>5.0199999999999996</v>
      </c>
      <c r="D22" s="5">
        <f>LR!B22</f>
        <v>5.6523953909170803</v>
      </c>
      <c r="E22" s="5">
        <f>Adaboost!B22</f>
        <v>5.7560096153846096</v>
      </c>
      <c r="F22" s="5">
        <f>XGBR!B22</f>
        <v>5.1350530000000001</v>
      </c>
      <c r="G22" s="5">
        <f>Huber!B22</f>
        <v>5.4500472944037499</v>
      </c>
      <c r="H22" s="5">
        <f>BayesRidge!B22</f>
        <v>5.6543804985391599</v>
      </c>
      <c r="I22" s="5">
        <f>Elastic!B22</f>
        <v>5.3231952113604004</v>
      </c>
      <c r="J22" s="5">
        <f>GBR!B22</f>
        <v>5.1621996173923703</v>
      </c>
      <c r="K22" s="6">
        <f t="shared" si="0"/>
        <v>5.4217695967793516</v>
      </c>
      <c r="L22">
        <f t="shared" si="2"/>
        <v>5.7560096153846096</v>
      </c>
      <c r="M22">
        <f t="shared" si="3"/>
        <v>5.0199999999999996</v>
      </c>
      <c r="N22">
        <v>5.55</v>
      </c>
      <c r="O22" s="5">
        <f>RF!C22</f>
        <v>5.04</v>
      </c>
      <c r="P22" s="5">
        <f>LR!C22</f>
        <v>5.2738265399681801</v>
      </c>
      <c r="Q22" s="5">
        <f>Adaboost!C22</f>
        <v>5.6271428571428501</v>
      </c>
      <c r="R22" s="5">
        <f>XGBR!C22</f>
        <v>5.0247529999999996</v>
      </c>
      <c r="S22" s="5">
        <f>Huber!C22</f>
        <v>5.1292101157315502</v>
      </c>
      <c r="T22" s="5">
        <f>BayesRidge!C22</f>
        <v>5.2776405842602996</v>
      </c>
      <c r="U22" s="5">
        <f>Elastic!C22</f>
        <v>4.9796904232446</v>
      </c>
      <c r="V22" s="5">
        <f>GBR!C22</f>
        <v>5.0890242295453501</v>
      </c>
      <c r="W22" s="6">
        <f t="shared" si="1"/>
        <v>5.2012874385344485</v>
      </c>
      <c r="X22" s="6">
        <f t="shared" si="4"/>
        <v>5.6271428571428501</v>
      </c>
      <c r="Y22" s="6">
        <f t="shared" si="5"/>
        <v>4.9796904232446</v>
      </c>
      <c r="Z22">
        <v>5.45</v>
      </c>
      <c r="AA22" s="6">
        <f>MAX(L22,M22,X23,Y23)-MIN(L23,M23,X22,Y22)</f>
        <v>2.5931034482758601</v>
      </c>
      <c r="AB22" s="6">
        <f>MIN(L22,M22,X23,Y23)-MAX(L23,M23,X22,Y22)</f>
        <v>-0.60714285714285054</v>
      </c>
      <c r="AC22" s="6"/>
      <c r="AE22" t="s">
        <v>210</v>
      </c>
      <c r="AF22" s="6">
        <f>RF!D22</f>
        <v>4.99</v>
      </c>
      <c r="AG22" s="6">
        <f>LR!D22</f>
        <v>4.4769370961728301</v>
      </c>
      <c r="AH22" s="6">
        <f>Adaboost!D22</f>
        <v>4.3599640933572701</v>
      </c>
      <c r="AI22" s="6">
        <f>XGBR!D22</f>
        <v>4.5333940000000004</v>
      </c>
      <c r="AJ22" s="6">
        <f>Huber!D22</f>
        <v>4.5067576337233497</v>
      </c>
      <c r="AK22" s="6">
        <f>BayesRidge!D22</f>
        <v>4.5005090763821096</v>
      </c>
      <c r="AL22" s="6">
        <f>Elastic!D22</f>
        <v>4.7009906817710299</v>
      </c>
      <c r="AM22" s="6">
        <f>GBR!D22</f>
        <v>4.5090684938822196</v>
      </c>
      <c r="AN22" s="6">
        <f>AVERAGE(AF22:AM22,Neural!D22)</f>
        <v>4.5647143535048151</v>
      </c>
      <c r="AO22" s="6">
        <f>MAX(AF22:AM22,Neural!D22)</f>
        <v>4.99</v>
      </c>
      <c r="AP22" s="6">
        <f>MIN(AF22:AM22,Neural!D22)</f>
        <v>4.3599640933572701</v>
      </c>
    </row>
    <row r="23" spans="1:42" ht="15" thickBot="1" x14ac:dyDescent="0.35">
      <c r="A23" t="s">
        <v>162</v>
      </c>
      <c r="B23" t="s">
        <v>137</v>
      </c>
      <c r="C23" s="5">
        <f>RF!B23</f>
        <v>4</v>
      </c>
      <c r="D23" s="5">
        <f>LR!B23</f>
        <v>4.5048030546915996</v>
      </c>
      <c r="E23" s="5">
        <f>Adaboost!B23</f>
        <v>4.5947712418300597</v>
      </c>
      <c r="F23" s="5">
        <f>XGBR!B23</f>
        <v>4.0097870000000002</v>
      </c>
      <c r="G23" s="5">
        <f>Huber!B23</f>
        <v>4.3773306844510502</v>
      </c>
      <c r="H23" s="5">
        <f>BayesRidge!B23</f>
        <v>4.5080531271878499</v>
      </c>
      <c r="I23" s="5">
        <f>Elastic!B23</f>
        <v>4.6117589479957601</v>
      </c>
      <c r="J23" s="5">
        <f>GBR!B23</f>
        <v>4.11404895330221</v>
      </c>
      <c r="K23" s="6">
        <f t="shared" si="0"/>
        <v>4.3520514523342397</v>
      </c>
      <c r="L23">
        <f t="shared" si="2"/>
        <v>4.6117589479957601</v>
      </c>
      <c r="M23">
        <f t="shared" si="3"/>
        <v>4</v>
      </c>
      <c r="N23">
        <v>4.55</v>
      </c>
      <c r="O23" s="5">
        <f>RF!C23</f>
        <v>6</v>
      </c>
      <c r="P23" s="5">
        <f>LR!C23</f>
        <v>6.0505080662161204</v>
      </c>
      <c r="Q23" s="5">
        <f>Adaboost!C23</f>
        <v>6.5931034482758601</v>
      </c>
      <c r="R23" s="5">
        <f>XGBR!C23</f>
        <v>5.0763525999999999</v>
      </c>
      <c r="S23" s="5">
        <f>Huber!C23</f>
        <v>5.8500005979007703</v>
      </c>
      <c r="T23" s="5">
        <f>BayesRidge!C23</f>
        <v>6.0495366102271397</v>
      </c>
      <c r="U23" s="5">
        <f>Elastic!C23</f>
        <v>5.4447630818157799</v>
      </c>
      <c r="V23" s="5">
        <f>GBR!C23</f>
        <v>6.2319342378284697</v>
      </c>
      <c r="W23" s="6">
        <f t="shared" si="1"/>
        <v>5.9383903604004979</v>
      </c>
      <c r="X23" s="6">
        <f t="shared" si="4"/>
        <v>6.5931034482758601</v>
      </c>
      <c r="Y23" s="6">
        <f t="shared" si="5"/>
        <v>5.0763525999999999</v>
      </c>
      <c r="Z23">
        <v>6.05</v>
      </c>
      <c r="AC23" s="6"/>
      <c r="AE23" t="s">
        <v>211</v>
      </c>
      <c r="AF23" s="6">
        <f>RF!D23</f>
        <v>4.5</v>
      </c>
      <c r="AG23" s="6">
        <f>LR!D23</f>
        <v>3.95791694774586</v>
      </c>
      <c r="AH23" s="6">
        <f>Adaboost!D23</f>
        <v>4.1282586027111501</v>
      </c>
      <c r="AI23" s="6">
        <f>XGBR!D23</f>
        <v>4.7412650000000003</v>
      </c>
      <c r="AJ23" s="6">
        <f>Huber!D23</f>
        <v>4.0126060746629202</v>
      </c>
      <c r="AK23" s="6">
        <f>BayesRidge!D23</f>
        <v>3.9815471709546699</v>
      </c>
      <c r="AL23" s="6">
        <f>Elastic!D23</f>
        <v>4.47011235845937</v>
      </c>
      <c r="AM23" s="6">
        <f>GBR!D23</f>
        <v>4.0815924633520497</v>
      </c>
      <c r="AN23" s="6">
        <f>AVERAGE(AF23:AM23,Neural!D23)</f>
        <v>4.1957989250882743</v>
      </c>
      <c r="AO23" s="6">
        <f>MAX(AF23:AM23,Neural!D23)</f>
        <v>4.7412650000000003</v>
      </c>
      <c r="AP23" s="6">
        <f>MIN(AF23:AM23,Neural!D23)</f>
        <v>3.8888917079084502</v>
      </c>
    </row>
    <row r="24" spans="1:42" ht="15" thickBot="1" x14ac:dyDescent="0.35">
      <c r="A24" t="s">
        <v>153</v>
      </c>
      <c r="B24" t="s">
        <v>135</v>
      </c>
      <c r="C24" s="5">
        <f>RF!B24</f>
        <v>5.14</v>
      </c>
      <c r="D24" s="5">
        <f>LR!B24</f>
        <v>4.8018189993035003</v>
      </c>
      <c r="E24" s="5">
        <f>Adaboost!B24</f>
        <v>5.7560096153846096</v>
      </c>
      <c r="F24" s="5">
        <f>XGBR!B24</f>
        <v>4.0647764000000004</v>
      </c>
      <c r="G24" s="5">
        <f>Huber!B24</f>
        <v>4.5500247591675098</v>
      </c>
      <c r="H24" s="5">
        <f>BayesRidge!B24</f>
        <v>4.7988896071650897</v>
      </c>
      <c r="I24" s="5">
        <f>Elastic!B24</f>
        <v>4.6085640798628598</v>
      </c>
      <c r="J24" s="5">
        <f>GBR!B24</f>
        <v>5.0919018746325602</v>
      </c>
      <c r="K24" s="6">
        <f t="shared" si="0"/>
        <v>4.8438796428663062</v>
      </c>
      <c r="L24">
        <f>MAX(C24:J24)</f>
        <v>5.7560096153846096</v>
      </c>
      <c r="M24">
        <f>MIN(C24:J24)</f>
        <v>4.0647764000000004</v>
      </c>
      <c r="N24">
        <v>4.6500000000000004</v>
      </c>
      <c r="O24" s="5">
        <f>RF!C24</f>
        <v>3.01</v>
      </c>
      <c r="P24" s="5">
        <f>LR!C24</f>
        <v>3.7078607839723401</v>
      </c>
      <c r="Q24" s="5">
        <f>Adaboost!C24</f>
        <v>3.1496746203904502</v>
      </c>
      <c r="R24" s="5">
        <f>XGBR!C24</f>
        <v>3.1036725000000001</v>
      </c>
      <c r="S24" s="5">
        <f>Huber!C24</f>
        <v>3.4675262665920101</v>
      </c>
      <c r="T24" s="5">
        <f>BayesRidge!C24</f>
        <v>3.70695964342115</v>
      </c>
      <c r="U24" s="5">
        <f>Elastic!C24</f>
        <v>4.1950551498958903</v>
      </c>
      <c r="V24" s="5">
        <f>GBR!C24</f>
        <v>3.1267340805698098</v>
      </c>
      <c r="W24" s="6">
        <f t="shared" si="1"/>
        <v>3.4674947826015736</v>
      </c>
      <c r="X24" s="6">
        <f>MAX(O24:V24)</f>
        <v>4.1950551498958903</v>
      </c>
      <c r="Y24" s="6">
        <f>MIN(O24:V24)</f>
        <v>3.01</v>
      </c>
      <c r="Z24">
        <v>3.65</v>
      </c>
      <c r="AA24" s="6">
        <f>MAX(L24,M24,X25,Y25)-MIN(L25,M25,X24,Y24)</f>
        <v>2.7460096153846099</v>
      </c>
      <c r="AB24" s="6">
        <f>MIN(L24,M24,X25,Y25)-MAX(L25,M25,X24,Y24)</f>
        <v>-0.52999484183005929</v>
      </c>
      <c r="AC24" s="6"/>
      <c r="AE24" t="s">
        <v>212</v>
      </c>
      <c r="AF24" s="6">
        <f>RF!D24</f>
        <v>4.6399999999999997</v>
      </c>
      <c r="AG24" s="6">
        <f>LR!D24</f>
        <v>4.9485559343210497</v>
      </c>
      <c r="AH24" s="6">
        <f>Adaboost!D24</f>
        <v>4.6810506566604104</v>
      </c>
      <c r="AI24" s="6">
        <f>XGBR!D24</f>
        <v>4.8228030000000004</v>
      </c>
      <c r="AJ24" s="6">
        <f>Huber!D24</f>
        <v>4.9584909676631899</v>
      </c>
      <c r="AK24" s="6">
        <f>BayesRidge!D24</f>
        <v>4.9402132380744401</v>
      </c>
      <c r="AL24" s="6">
        <f>Elastic!D24</f>
        <v>4.9232465823234604</v>
      </c>
      <c r="AM24" s="6">
        <f>GBR!D24</f>
        <v>5.0778008760352202</v>
      </c>
      <c r="AN24" s="6">
        <f>AVERAGE(AF24:AM24,Neural!D24)</f>
        <v>4.8651997699821381</v>
      </c>
      <c r="AO24" s="6">
        <f>MAX(AF24:AM24,Neural!D24)</f>
        <v>5.0778008760352202</v>
      </c>
      <c r="AP24" s="6">
        <f>MIN(AF24:AM24,Neural!D24)</f>
        <v>4.6399999999999997</v>
      </c>
    </row>
    <row r="25" spans="1:42" ht="15" thickBot="1" x14ac:dyDescent="0.35">
      <c r="A25" t="s">
        <v>135</v>
      </c>
      <c r="B25" t="s">
        <v>153</v>
      </c>
      <c r="C25" s="5">
        <f>RF!B25</f>
        <v>4.09</v>
      </c>
      <c r="D25" s="5">
        <f>LR!B25</f>
        <v>3.7136495933751399</v>
      </c>
      <c r="E25" s="5">
        <f>Adaboost!B25</f>
        <v>4.5947712418300597</v>
      </c>
      <c r="F25" s="5">
        <f>XGBR!B25</f>
        <v>3.0256680999999999</v>
      </c>
      <c r="G25" s="5">
        <f>Huber!B25</f>
        <v>3.5663875759569401</v>
      </c>
      <c r="H25" s="5">
        <f>BayesRidge!B25</f>
        <v>3.7155975742076901</v>
      </c>
      <c r="I25" s="5">
        <f>Elastic!B25</f>
        <v>4.0623029903549099</v>
      </c>
      <c r="J25" s="5">
        <f>GBR!B25</f>
        <v>4.1051149847158603</v>
      </c>
      <c r="K25" s="6">
        <f t="shared" ref="K25:K35" si="6">AVERAGE(C25:J25,B62)</f>
        <v>3.8465221265935048</v>
      </c>
      <c r="L25">
        <f t="shared" si="2"/>
        <v>4.5947712418300597</v>
      </c>
      <c r="M25">
        <f t="shared" si="3"/>
        <v>3.0256680999999999</v>
      </c>
      <c r="N25">
        <v>3.6</v>
      </c>
      <c r="O25" s="5">
        <f>RF!C25</f>
        <v>4.1100000000000003</v>
      </c>
      <c r="P25" s="5">
        <f>LR!C25</f>
        <v>4.5093223725008</v>
      </c>
      <c r="Q25" s="5">
        <f>Adaboost!C25</f>
        <v>4.5220994475138099</v>
      </c>
      <c r="R25" s="5">
        <f>XGBR!C25</f>
        <v>4.1740930000000001</v>
      </c>
      <c r="S25" s="5">
        <f>Huber!C25</f>
        <v>4.3000006460926103</v>
      </c>
      <c r="T25" s="5">
        <f>BayesRidge!C25</f>
        <v>4.5126546798202298</v>
      </c>
      <c r="U25" s="5">
        <f>Elastic!C25</f>
        <v>4.5095900800672197</v>
      </c>
      <c r="V25" s="5">
        <f>GBR!C25</f>
        <v>4.1153134717755</v>
      </c>
      <c r="W25" s="6">
        <f t="shared" si="1"/>
        <v>4.3556873115800805</v>
      </c>
      <c r="X25" s="6">
        <f t="shared" si="4"/>
        <v>4.5220994475138099</v>
      </c>
      <c r="Y25" s="6">
        <f t="shared" si="5"/>
        <v>4.1100000000000003</v>
      </c>
      <c r="Z25">
        <v>4.4000000000000004</v>
      </c>
      <c r="AC25" s="6"/>
      <c r="AE25" t="s">
        <v>213</v>
      </c>
      <c r="AF25" s="6">
        <f>RF!D25</f>
        <v>6.67</v>
      </c>
      <c r="AG25" s="6">
        <f>LR!D25</f>
        <v>6.6384089772389796</v>
      </c>
      <c r="AH25" s="6">
        <f>Adaboost!D25</f>
        <v>7.48484848484848</v>
      </c>
      <c r="AI25" s="6">
        <f>XGBR!D25</f>
        <v>6.6434899999999999</v>
      </c>
      <c r="AJ25" s="6">
        <f>Huber!D25</f>
        <v>6.6132099644908404</v>
      </c>
      <c r="AK25" s="6">
        <f>BayesRidge!D25</f>
        <v>6.6522840940350996</v>
      </c>
      <c r="AL25" s="6">
        <f>Elastic!D25</f>
        <v>5.6296782218441797</v>
      </c>
      <c r="AM25" s="6">
        <f>GBR!D25</f>
        <v>6.9663762811301897</v>
      </c>
      <c r="AN25" s="6">
        <f>AVERAGE(AF25:AM25,Neural!D25)</f>
        <v>6.6559506881370947</v>
      </c>
      <c r="AO25" s="6">
        <f>MAX(AF25:AM25,Neural!D25)</f>
        <v>7.48484848484848</v>
      </c>
      <c r="AP25" s="6">
        <f>MIN(AF25:AM25,Neural!D25)</f>
        <v>5.6296782218441797</v>
      </c>
    </row>
    <row r="26" spans="1:42" ht="15" thickBot="1" x14ac:dyDescent="0.35">
      <c r="A26" t="s">
        <v>186</v>
      </c>
      <c r="B26" t="s">
        <v>140</v>
      </c>
      <c r="C26" s="5">
        <f>RF!B26</f>
        <v>4</v>
      </c>
      <c r="D26" s="5">
        <f>LR!B26</f>
        <v>3.9204090104884899</v>
      </c>
      <c r="E26" s="5">
        <f>Adaboost!B26</f>
        <v>4.5947712418300597</v>
      </c>
      <c r="F26" s="5">
        <f>XGBR!B26</f>
        <v>3.0160996999999998</v>
      </c>
      <c r="G26" s="5">
        <f>Huber!B26</f>
        <v>3.7055053486251501</v>
      </c>
      <c r="H26" s="5">
        <f>BayesRidge!B26</f>
        <v>3.9157478076093599</v>
      </c>
      <c r="I26" s="5">
        <f>Elastic!B26</f>
        <v>4.1775891726596202</v>
      </c>
      <c r="J26" s="5">
        <f>GBR!B26</f>
        <v>4.1113733056256896</v>
      </c>
      <c r="K26" s="6">
        <f t="shared" si="6"/>
        <v>3.9246756306185344</v>
      </c>
      <c r="L26">
        <f t="shared" si="2"/>
        <v>4.5947712418300597</v>
      </c>
      <c r="M26">
        <f t="shared" si="3"/>
        <v>3.0160996999999998</v>
      </c>
      <c r="N26">
        <v>3.95</v>
      </c>
      <c r="O26" s="5">
        <f>RF!C26</f>
        <v>3</v>
      </c>
      <c r="P26" s="5">
        <f>LR!C26</f>
        <v>2.8845396830330898</v>
      </c>
      <c r="Q26" s="5">
        <f>Adaboost!C26</f>
        <v>3.1496746203904502</v>
      </c>
      <c r="R26" s="5">
        <f>XGBR!C26</f>
        <v>2.1639545</v>
      </c>
      <c r="S26" s="5">
        <f>Huber!C26</f>
        <v>2.6757045017836498</v>
      </c>
      <c r="T26" s="5">
        <f>BayesRidge!C26</f>
        <v>2.8929716900354201</v>
      </c>
      <c r="U26" s="5">
        <f>Elastic!C26</f>
        <v>3.3755182909104899</v>
      </c>
      <c r="V26" s="5">
        <f>GBR!C26</f>
        <v>3.0794896832466798</v>
      </c>
      <c r="W26" s="6">
        <f t="shared" si="1"/>
        <v>2.9030813700618912</v>
      </c>
      <c r="X26" s="6">
        <f t="shared" si="4"/>
        <v>3.3755182909104899</v>
      </c>
      <c r="Y26" s="6">
        <f t="shared" si="5"/>
        <v>2.1639545</v>
      </c>
      <c r="Z26">
        <v>2.85</v>
      </c>
      <c r="AA26" s="6">
        <f>MAX(L26,M26,X27,Y27)-MIN(L27,M27,X26,Y26)</f>
        <v>3.4631883571428501</v>
      </c>
      <c r="AB26" s="6">
        <f>MIN(L26,M26,X27,Y27)-MAX(L27,M27,X26,Y26)</f>
        <v>-1.5786715418300599</v>
      </c>
      <c r="AC26" s="6"/>
      <c r="AE26" t="s">
        <v>214</v>
      </c>
      <c r="AF26" s="6">
        <f>RF!D26</f>
        <v>5.41</v>
      </c>
      <c r="AG26" s="6">
        <f>LR!D26</f>
        <v>5.3763455864398697</v>
      </c>
      <c r="AH26" s="6">
        <f>Adaboost!D26</f>
        <v>4.7079530638852596</v>
      </c>
      <c r="AI26" s="6">
        <f>XGBR!D26</f>
        <v>5.33324</v>
      </c>
      <c r="AJ26" s="6">
        <f>Huber!D26</f>
        <v>5.3774240430140798</v>
      </c>
      <c r="AK26" s="6">
        <f>BayesRidge!D26</f>
        <v>5.3769029222051401</v>
      </c>
      <c r="AL26" s="6">
        <f>Elastic!D26</f>
        <v>5.0311475736540299</v>
      </c>
      <c r="AM26" s="6">
        <f>GBR!D26</f>
        <v>5.3655081494573604</v>
      </c>
      <c r="AN26" s="6">
        <f>AVERAGE(AF26:AM26,Neural!D26)</f>
        <v>5.2523539007557929</v>
      </c>
      <c r="AO26" s="6">
        <f>MAX(AF26:AM26,Neural!D26)</f>
        <v>5.41</v>
      </c>
      <c r="AP26" s="6">
        <f>MIN(AF26:AM26,Neural!D26)</f>
        <v>4.7079530638852596</v>
      </c>
    </row>
    <row r="27" spans="1:42" ht="15" thickBot="1" x14ac:dyDescent="0.35">
      <c r="A27" t="s">
        <v>140</v>
      </c>
      <c r="B27" t="s">
        <v>186</v>
      </c>
      <c r="C27" s="5">
        <f>RF!B27</f>
        <v>4.01</v>
      </c>
      <c r="D27" s="5">
        <f>LR!B27</f>
        <v>4.2573049836696102</v>
      </c>
      <c r="E27" s="5">
        <f>Adaboost!B27</f>
        <v>4.5947712418300597</v>
      </c>
      <c r="F27" s="5">
        <f>XGBR!B27</f>
        <v>4.1923149999999998</v>
      </c>
      <c r="G27" s="5">
        <f>Huber!B27</f>
        <v>4.0240353335292802</v>
      </c>
      <c r="H27" s="5">
        <f>BayesRidge!B27</f>
        <v>4.2586112365000499</v>
      </c>
      <c r="I27" s="5">
        <f>Elastic!B27</f>
        <v>4.2544420736942197</v>
      </c>
      <c r="J27" s="5">
        <f>GBR!B27</f>
        <v>4.11978119394713</v>
      </c>
      <c r="K27" s="6">
        <f t="shared" si="6"/>
        <v>4.2190744676604703</v>
      </c>
      <c r="L27">
        <f t="shared" si="2"/>
        <v>4.5947712418300597</v>
      </c>
      <c r="M27">
        <f t="shared" si="3"/>
        <v>4.01</v>
      </c>
      <c r="N27">
        <v>4.0999999999999996</v>
      </c>
      <c r="O27" s="5">
        <f>RF!C27</f>
        <v>5.01</v>
      </c>
      <c r="P27" s="5">
        <f>LR!C27</f>
        <v>4.7582509070665298</v>
      </c>
      <c r="Q27" s="5">
        <f>Adaboost!C27</f>
        <v>5.6271428571428501</v>
      </c>
      <c r="R27" s="5">
        <f>XGBR!C27</f>
        <v>4.2695474999999998</v>
      </c>
      <c r="S27" s="5">
        <f>Huber!C27</f>
        <v>4.6058424396317799</v>
      </c>
      <c r="T27" s="5">
        <f>BayesRidge!C27</f>
        <v>4.7547269693603402</v>
      </c>
      <c r="U27" s="5">
        <f>Elastic!C27</f>
        <v>4.6386718361883297</v>
      </c>
      <c r="V27" s="5">
        <f>GBR!C27</f>
        <v>5.0652411228084802</v>
      </c>
      <c r="W27" s="6">
        <f t="shared" si="1"/>
        <v>4.8420927414473356</v>
      </c>
      <c r="X27" s="6">
        <f t="shared" si="4"/>
        <v>5.6271428571428501</v>
      </c>
      <c r="Y27" s="6">
        <f t="shared" si="5"/>
        <v>4.2695474999999998</v>
      </c>
      <c r="Z27">
        <v>4.75</v>
      </c>
      <c r="AC27" s="6"/>
      <c r="AE27" t="s">
        <v>215</v>
      </c>
      <c r="AF27" s="6">
        <f>RF!D27</f>
        <v>4.75</v>
      </c>
      <c r="AG27" s="6">
        <f>LR!D27</f>
        <v>4.6858762295184002</v>
      </c>
      <c r="AH27" s="6">
        <f>Adaboost!D27</f>
        <v>4.2237762237762198</v>
      </c>
      <c r="AI27" s="6">
        <f>XGBR!D27</f>
        <v>4.4434357000000002</v>
      </c>
      <c r="AJ27" s="6">
        <f>Huber!D27</f>
        <v>4.6675613396690103</v>
      </c>
      <c r="AK27" s="6">
        <f>BayesRidge!D27</f>
        <v>4.6850900008205301</v>
      </c>
      <c r="AL27" s="6">
        <f>Elastic!D27</f>
        <v>4.6500239861383097</v>
      </c>
      <c r="AM27" s="6">
        <f>GBR!D27</f>
        <v>4.6069885710204002</v>
      </c>
      <c r="AN27" s="6">
        <f>AVERAGE(AF27:AM27,Neural!D27)</f>
        <v>4.5938384931067322</v>
      </c>
      <c r="AO27" s="6">
        <f>MAX(AF27:AM27,Neural!D27)</f>
        <v>4.75</v>
      </c>
      <c r="AP27" s="6">
        <f>MIN(AF27:AM27,Neural!D27)</f>
        <v>4.2237762237762198</v>
      </c>
    </row>
    <row r="28" spans="1:42" ht="15" thickBot="1" x14ac:dyDescent="0.35">
      <c r="A28" t="s">
        <v>148</v>
      </c>
      <c r="B28" t="s">
        <v>141</v>
      </c>
      <c r="C28" s="5">
        <f>RF!B28</f>
        <v>6</v>
      </c>
      <c r="D28" s="5">
        <f>LR!B28</f>
        <v>6.1996489371363204</v>
      </c>
      <c r="E28" s="5">
        <f>Adaboost!B28</f>
        <v>6.7161410018552798</v>
      </c>
      <c r="F28" s="5">
        <f>XGBR!B28</f>
        <v>5.1204014000000004</v>
      </c>
      <c r="G28" s="5">
        <f>Huber!B28</f>
        <v>5.9500008623234404</v>
      </c>
      <c r="H28" s="5">
        <f>BayesRidge!B28</f>
        <v>6.2058378349107102</v>
      </c>
      <c r="I28" s="5">
        <f>Elastic!B28</f>
        <v>5.9157106846657896</v>
      </c>
      <c r="J28" s="5">
        <f>GBR!B28</f>
        <v>6.18779896589656</v>
      </c>
      <c r="K28" s="6">
        <f t="shared" si="6"/>
        <v>6.0515952816608669</v>
      </c>
      <c r="L28">
        <f t="shared" si="2"/>
        <v>6.7161410018552798</v>
      </c>
      <c r="M28">
        <f t="shared" si="3"/>
        <v>5.1204014000000004</v>
      </c>
      <c r="N28">
        <v>6.2</v>
      </c>
      <c r="O28" s="5">
        <f>RF!C28</f>
        <v>6.01</v>
      </c>
      <c r="P28" s="5">
        <f>LR!C28</f>
        <v>6.5070715532915901</v>
      </c>
      <c r="Q28" s="5">
        <f>Adaboost!C28</f>
        <v>6.5931034482758601</v>
      </c>
      <c r="R28" s="5">
        <f>XGBR!C28</f>
        <v>6.1190123999999999</v>
      </c>
      <c r="S28" s="5">
        <f>Huber!C28</f>
        <v>6.3467342072608801</v>
      </c>
      <c r="T28" s="5">
        <f>BayesRidge!C28</f>
        <v>6.5117857253730396</v>
      </c>
      <c r="U28" s="5">
        <f>Elastic!C28</f>
        <v>5.7663636507704004</v>
      </c>
      <c r="V28" s="5">
        <f>GBR!C28</f>
        <v>6.1429106852514002</v>
      </c>
      <c r="W28" s="6">
        <f t="shared" si="1"/>
        <v>6.2925933270254948</v>
      </c>
      <c r="X28" s="6">
        <f t="shared" si="4"/>
        <v>6.5931034482758601</v>
      </c>
      <c r="Y28" s="6">
        <f t="shared" si="5"/>
        <v>5.7663636507704004</v>
      </c>
      <c r="Z28">
        <v>6.45</v>
      </c>
      <c r="AA28" s="6">
        <f>MAX(L28,M28,X29,Y29)-MIN(L29,M29,X28,Y28)</f>
        <v>1.7161410018552798</v>
      </c>
      <c r="AB28" s="6">
        <f>MIN(L28,M28,X29,Y29)-MAX(L29,M29,X28,Y28)</f>
        <v>-2.5931034482758601</v>
      </c>
      <c r="AC28" s="6"/>
      <c r="AE28" t="s">
        <v>216</v>
      </c>
      <c r="AF28" s="6">
        <f>RF!D28</f>
        <v>4.93</v>
      </c>
      <c r="AG28" s="6">
        <f>LR!D28</f>
        <v>4.9080613648590603</v>
      </c>
      <c r="AH28" s="6">
        <f>Adaboost!D28</f>
        <v>4.7451923076923004</v>
      </c>
      <c r="AI28" s="6">
        <f>XGBR!D28</f>
        <v>4.1390469999999997</v>
      </c>
      <c r="AJ28" s="6">
        <f>Huber!D28</f>
        <v>4.94181957021096</v>
      </c>
      <c r="AK28" s="6">
        <f>BayesRidge!D28</f>
        <v>4.9115027481922402</v>
      </c>
      <c r="AL28" s="6">
        <f>Elastic!D28</f>
        <v>4.8755816916216403</v>
      </c>
      <c r="AM28" s="6">
        <f>GBR!D28</f>
        <v>5.2438261667723003</v>
      </c>
      <c r="AN28" s="6">
        <f>AVERAGE(AF28:AM28,Neural!D28)</f>
        <v>4.8308447038302305</v>
      </c>
      <c r="AO28" s="6">
        <f>MAX(AF28:AM28,Neural!D28)</f>
        <v>5.2438261667723003</v>
      </c>
      <c r="AP28" s="6">
        <f>MIN(AF28:AM28,Neural!D28)</f>
        <v>4.1390469999999997</v>
      </c>
    </row>
    <row r="29" spans="1:42" ht="15" thickBot="1" x14ac:dyDescent="0.35">
      <c r="A29" t="s">
        <v>141</v>
      </c>
      <c r="B29" t="s">
        <v>148</v>
      </c>
      <c r="C29" s="5">
        <f>RF!B29</f>
        <v>5</v>
      </c>
      <c r="D29" s="5">
        <f>LR!B29</f>
        <v>5.5226363134426402</v>
      </c>
      <c r="E29" s="5">
        <f>Adaboost!B29</f>
        <v>5.7560096153846096</v>
      </c>
      <c r="F29" s="5">
        <f>XGBR!B29</f>
        <v>5.1110129999999998</v>
      </c>
      <c r="G29" s="5">
        <f>Huber!B29</f>
        <v>5.3437008727787996</v>
      </c>
      <c r="H29" s="5">
        <f>BayesRidge!B29</f>
        <v>5.52193695279695</v>
      </c>
      <c r="I29" s="5">
        <f>Elastic!B29</f>
        <v>5.0509923635430898</v>
      </c>
      <c r="J29" s="5">
        <f>GBR!B29</f>
        <v>5.0716900472528703</v>
      </c>
      <c r="K29" s="6">
        <f t="shared" si="6"/>
        <v>5.3200389760206637</v>
      </c>
      <c r="L29">
        <f t="shared" si="2"/>
        <v>5.7560096153846096</v>
      </c>
      <c r="M29">
        <f t="shared" si="3"/>
        <v>5</v>
      </c>
      <c r="N29">
        <v>5.4</v>
      </c>
      <c r="O29" s="5">
        <f>RF!C29</f>
        <v>4</v>
      </c>
      <c r="P29" s="5">
        <f>LR!C29</f>
        <v>4.1335816992552203</v>
      </c>
      <c r="Q29" s="5">
        <f>Adaboost!C29</f>
        <v>4.5220994475138099</v>
      </c>
      <c r="R29" s="5">
        <f>XGBR!C29</f>
        <v>4.1350746000000003</v>
      </c>
      <c r="S29" s="5">
        <f>Huber!C29</f>
        <v>4.0000004262144104</v>
      </c>
      <c r="T29" s="5">
        <f>BayesRidge!C29</f>
        <v>4.1409801369043802</v>
      </c>
      <c r="U29" s="5">
        <f>Elastic!C29</f>
        <v>4.32302244497847</v>
      </c>
      <c r="V29" s="5">
        <f>GBR!C29</f>
        <v>4.1069543470356296</v>
      </c>
      <c r="W29" s="6">
        <f t="shared" si="1"/>
        <v>4.1662514189310702</v>
      </c>
      <c r="X29" s="6">
        <f t="shared" si="4"/>
        <v>4.5220994475138099</v>
      </c>
      <c r="Y29" s="6">
        <f t="shared" si="5"/>
        <v>4</v>
      </c>
      <c r="Z29">
        <v>4.2</v>
      </c>
      <c r="AC29" s="6"/>
      <c r="AE29" t="s">
        <v>217</v>
      </c>
      <c r="AF29" s="6">
        <f>RF!D29</f>
        <v>4.58</v>
      </c>
      <c r="AG29" s="6">
        <f>LR!D29</f>
        <v>4.72026650519462</v>
      </c>
      <c r="AH29" s="6">
        <f>Adaboost!D29</f>
        <v>4.4427860696517403</v>
      </c>
      <c r="AI29" s="6">
        <f>XGBR!D29</f>
        <v>4.7754297000000001</v>
      </c>
      <c r="AJ29" s="6">
        <f>Huber!D29</f>
        <v>4.7278502932062496</v>
      </c>
      <c r="AK29" s="6">
        <f>BayesRidge!D29</f>
        <v>4.6683790767273301</v>
      </c>
      <c r="AL29" s="6">
        <f>Elastic!D29</f>
        <v>4.6749152616596197</v>
      </c>
      <c r="AM29" s="6">
        <f>GBR!D29</f>
        <v>4.6356661645430099</v>
      </c>
      <c r="AN29" s="6">
        <f>AVERAGE(AF29:AM29,Neural!D29)</f>
        <v>4.642445548285604</v>
      </c>
      <c r="AO29" s="6">
        <f>MAX(AF29:AM29,Neural!D29)</f>
        <v>4.7754297000000001</v>
      </c>
      <c r="AP29" s="6">
        <f>MIN(AF29:AM29,Neural!D29)</f>
        <v>4.4427860696517403</v>
      </c>
    </row>
    <row r="30" spans="1:42" ht="15" thickBot="1" x14ac:dyDescent="0.35">
      <c r="A30" t="s">
        <v>154</v>
      </c>
      <c r="B30" t="s">
        <v>145</v>
      </c>
      <c r="C30" s="5">
        <f>RF!B30</f>
        <v>4.03</v>
      </c>
      <c r="D30" s="5">
        <f>LR!B30</f>
        <v>4.7244301887339999</v>
      </c>
      <c r="E30" s="5">
        <f>Adaboost!B30</f>
        <v>4.5947712418300597</v>
      </c>
      <c r="F30" s="5">
        <f>XGBR!B30</f>
        <v>4.1849829999999999</v>
      </c>
      <c r="G30" s="5">
        <f>Huber!B30</f>
        <v>4.50465022667467</v>
      </c>
      <c r="H30" s="5">
        <f>BayesRidge!B30</f>
        <v>4.7241403871446304</v>
      </c>
      <c r="I30" s="5">
        <f>Elastic!B30</f>
        <v>4.6497238739707001</v>
      </c>
      <c r="J30" s="5">
        <f>GBR!B30</f>
        <v>4.1521024378984199</v>
      </c>
      <c r="K30" s="6">
        <f t="shared" si="6"/>
        <v>4.4635946202089247</v>
      </c>
      <c r="L30">
        <f t="shared" si="2"/>
        <v>4.7244301887339999</v>
      </c>
      <c r="M30">
        <f t="shared" si="3"/>
        <v>4.03</v>
      </c>
      <c r="N30">
        <v>4.6500000000000004</v>
      </c>
      <c r="O30" s="5">
        <f>RF!C30</f>
        <v>4.03</v>
      </c>
      <c r="P30" s="5">
        <f>LR!C30</f>
        <v>3.7364493605484999</v>
      </c>
      <c r="Q30" s="5">
        <f>Adaboost!C30</f>
        <v>4.5220994475138099</v>
      </c>
      <c r="R30" s="5">
        <f>XGBR!C30</f>
        <v>3.1428416000000001</v>
      </c>
      <c r="S30" s="5">
        <f>Huber!C30</f>
        <v>3.5500008455696701</v>
      </c>
      <c r="T30" s="5">
        <f>BayesRidge!C30</f>
        <v>3.7398293840533499</v>
      </c>
      <c r="U30" s="5">
        <f>Elastic!C30</f>
        <v>4.1402702554398196</v>
      </c>
      <c r="V30" s="5">
        <f>GBR!C30</f>
        <v>4.1042504034479199</v>
      </c>
      <c r="W30" s="6">
        <f t="shared" si="1"/>
        <v>3.8487894205784059</v>
      </c>
      <c r="X30" s="6">
        <f t="shared" si="4"/>
        <v>4.5220994475138099</v>
      </c>
      <c r="Y30" s="6">
        <f t="shared" si="5"/>
        <v>3.1428416000000001</v>
      </c>
      <c r="Z30">
        <v>3.7</v>
      </c>
      <c r="AC30" s="6"/>
      <c r="AE30" t="s">
        <v>218</v>
      </c>
      <c r="AF30" s="6">
        <f>RF!D30</f>
        <v>6.63</v>
      </c>
      <c r="AG30" s="6">
        <f>LR!D30</f>
        <v>5.9969621223162903</v>
      </c>
      <c r="AH30" s="6">
        <f>Adaboost!D30</f>
        <v>6.5807127882599499</v>
      </c>
      <c r="AI30" s="6">
        <f>XGBR!D30</f>
        <v>6.1406793999999998</v>
      </c>
      <c r="AJ30" s="6">
        <f>Huber!D30</f>
        <v>5.99816727661256</v>
      </c>
      <c r="AK30" s="6">
        <f>BayesRidge!D30</f>
        <v>6.02941712959091</v>
      </c>
      <c r="AL30" s="6">
        <f>Elastic!D30</f>
        <v>5.4470614971154498</v>
      </c>
      <c r="AM30" s="6">
        <f>GBR!D30</f>
        <v>6.6006474739401497</v>
      </c>
      <c r="AN30" s="6">
        <f>AVERAGE(AF30:AM30,Neural!D30)</f>
        <v>6.1428510555999329</v>
      </c>
      <c r="AO30" s="6">
        <f>MAX(AF30:AM30,Neural!D30)</f>
        <v>6.63</v>
      </c>
      <c r="AP30" s="6">
        <f>MIN(AF30:AM30,Neural!D30)</f>
        <v>5.4470614971154498</v>
      </c>
    </row>
    <row r="31" spans="1:42" ht="15" thickBot="1" x14ac:dyDescent="0.35">
      <c r="A31" t="s">
        <v>145</v>
      </c>
      <c r="B31" t="s">
        <v>154</v>
      </c>
      <c r="C31" s="5">
        <f>RF!B31</f>
        <v>5.0199999999999996</v>
      </c>
      <c r="D31" s="5">
        <f>LR!B31</f>
        <v>4.7207977995463901</v>
      </c>
      <c r="E31" s="5">
        <f>Adaboost!B31</f>
        <v>5.7560096153846096</v>
      </c>
      <c r="F31" s="5">
        <f>XGBR!B31</f>
        <v>4.0559079999999996</v>
      </c>
      <c r="G31" s="5">
        <f>Huber!B31</f>
        <v>4.6999998918155397</v>
      </c>
      <c r="H31" s="5">
        <f>BayesRidge!B31</f>
        <v>4.7187774968474798</v>
      </c>
      <c r="I31" s="5">
        <f>Elastic!B31</f>
        <v>4.6780497322204004</v>
      </c>
      <c r="J31" s="5">
        <f>GBR!B31</f>
        <v>5.0746841649625702</v>
      </c>
      <c r="K31" s="6">
        <f t="shared" si="6"/>
        <v>4.8207364581548475</v>
      </c>
      <c r="L31">
        <f t="shared" si="2"/>
        <v>5.7560096153846096</v>
      </c>
      <c r="M31">
        <f t="shared" si="3"/>
        <v>4.0559079999999996</v>
      </c>
      <c r="N31">
        <v>4.8499999999999996</v>
      </c>
      <c r="O31" s="5">
        <f>RF!C31</f>
        <v>5.05</v>
      </c>
      <c r="P31" s="5">
        <f>LR!C31</f>
        <v>5.4686159800795702</v>
      </c>
      <c r="Q31" s="5">
        <f>Adaboost!C31</f>
        <v>5.6271428571428501</v>
      </c>
      <c r="R31" s="5">
        <f>XGBR!C31</f>
        <v>5.0123369999999996</v>
      </c>
      <c r="S31" s="5">
        <f>Huber!C31</f>
        <v>5.2084180574854697</v>
      </c>
      <c r="T31" s="5">
        <f>BayesRidge!C31</f>
        <v>5.4649316085308604</v>
      </c>
      <c r="U31" s="5">
        <f>Elastic!C31</f>
        <v>5.2809311786654201</v>
      </c>
      <c r="V31" s="5">
        <f>GBR!C31</f>
        <v>5.0693998019907998</v>
      </c>
      <c r="W31" s="6">
        <f t="shared" si="1"/>
        <v>5.2981258391630277</v>
      </c>
      <c r="X31" s="6">
        <f t="shared" si="4"/>
        <v>5.6271428571428501</v>
      </c>
      <c r="Y31" s="6">
        <f t="shared" si="5"/>
        <v>5.0123369999999996</v>
      </c>
      <c r="Z31">
        <v>5.35</v>
      </c>
      <c r="AC31" s="6"/>
      <c r="AE31" t="s">
        <v>219</v>
      </c>
      <c r="AF31" s="6">
        <f>RF!D31</f>
        <v>5.0999999999999996</v>
      </c>
      <c r="AG31" s="6">
        <f>LR!D31</f>
        <v>4.7984549946377104</v>
      </c>
      <c r="AH31" s="6">
        <f>Adaboost!D31</f>
        <v>4.7955801104972302</v>
      </c>
      <c r="AI31" s="6">
        <f>XGBR!D31</f>
        <v>5.2303449999999998</v>
      </c>
      <c r="AJ31" s="6">
        <f>Huber!D31</f>
        <v>4.78660667653934</v>
      </c>
      <c r="AK31" s="6">
        <f>BayesRidge!D31</f>
        <v>4.7604007933005397</v>
      </c>
      <c r="AL31" s="6">
        <f>Elastic!D31</f>
        <v>4.8539417272684098</v>
      </c>
      <c r="AM31" s="6">
        <f>GBR!D31</f>
        <v>5.0873862259840896</v>
      </c>
      <c r="AN31" s="6">
        <f>AVERAGE(AF31:AM31,Neural!D31)</f>
        <v>4.9050833796167899</v>
      </c>
      <c r="AO31" s="6">
        <f>MAX(AF31:AM31,Neural!D31)</f>
        <v>5.2303449999999998</v>
      </c>
      <c r="AP31" s="6">
        <f>MIN(AF31:AM31,Neural!D31)</f>
        <v>4.7330348883237896</v>
      </c>
    </row>
    <row r="32" spans="1:42" ht="15" thickBot="1" x14ac:dyDescent="0.35">
      <c r="A32" t="s">
        <v>134</v>
      </c>
      <c r="B32" t="s">
        <v>160</v>
      </c>
      <c r="C32" s="5">
        <f>RF!B32</f>
        <v>4.01</v>
      </c>
      <c r="D32" s="5">
        <f>LR!B32</f>
        <v>3.8933630295702</v>
      </c>
      <c r="E32" s="5">
        <f>Adaboost!B32</f>
        <v>4.5947712418300597</v>
      </c>
      <c r="F32" s="5">
        <f>XGBR!B32</f>
        <v>3.0392587</v>
      </c>
      <c r="G32" s="5">
        <f>Huber!B32</f>
        <v>3.76045087494958</v>
      </c>
      <c r="H32" s="5">
        <f>BayesRidge!B32</f>
        <v>3.9051540327380301</v>
      </c>
      <c r="I32" s="5">
        <f>Elastic!B32</f>
        <v>3.9811802489326298</v>
      </c>
      <c r="J32" s="5">
        <f>GBR!B32</f>
        <v>4.0778760181479701</v>
      </c>
      <c r="K32" s="6">
        <f t="shared" si="6"/>
        <v>3.9071901500300905</v>
      </c>
      <c r="L32">
        <f t="shared" si="2"/>
        <v>4.5947712418300597</v>
      </c>
      <c r="M32">
        <f t="shared" si="3"/>
        <v>3.0392587</v>
      </c>
      <c r="N32">
        <v>3.95</v>
      </c>
      <c r="O32" s="5">
        <f>RF!C32</f>
        <v>4.0199999999999996</v>
      </c>
      <c r="P32" s="5">
        <f>LR!C32</f>
        <v>4.7068040192087599</v>
      </c>
      <c r="Q32" s="5">
        <f>Adaboost!C32</f>
        <v>4.5220994475138099</v>
      </c>
      <c r="R32" s="5">
        <f>XGBR!C32</f>
        <v>4.1368970000000003</v>
      </c>
      <c r="S32" s="5">
        <f>Huber!C32</f>
        <v>4.51752537893538</v>
      </c>
      <c r="T32" s="5">
        <f>BayesRidge!C32</f>
        <v>4.7049675068704397</v>
      </c>
      <c r="U32" s="5">
        <f>Elastic!C32</f>
        <v>4.6089936533141804</v>
      </c>
      <c r="V32" s="5">
        <f>GBR!C32</f>
        <v>4.1182945602868903</v>
      </c>
      <c r="W32" s="6">
        <f t="shared" si="1"/>
        <v>4.4559238790049669</v>
      </c>
      <c r="X32" s="6">
        <f t="shared" si="4"/>
        <v>4.7068040192087599</v>
      </c>
      <c r="Y32" s="6">
        <f t="shared" si="5"/>
        <v>4.0199999999999996</v>
      </c>
      <c r="Z32">
        <v>4.5999999999999996</v>
      </c>
      <c r="AC32" s="6"/>
      <c r="AE32" t="s">
        <v>220</v>
      </c>
      <c r="AF32" s="6">
        <f>RF!D32</f>
        <v>5.6</v>
      </c>
      <c r="AG32" s="6">
        <f>LR!D32</f>
        <v>5.7182440524075</v>
      </c>
      <c r="AH32" s="6">
        <f>Adaboost!D32</f>
        <v>4.9831493317838396</v>
      </c>
      <c r="AI32" s="6">
        <f>XGBR!D32</f>
        <v>5.6418623999999999</v>
      </c>
      <c r="AJ32" s="6">
        <f>Huber!D32</f>
        <v>5.7167535939529799</v>
      </c>
      <c r="AK32" s="6">
        <f>BayesRidge!D32</f>
        <v>5.7208899497300001</v>
      </c>
      <c r="AL32" s="6">
        <f>Elastic!D32</f>
        <v>5.1514436127928596</v>
      </c>
      <c r="AM32" s="6">
        <f>GBR!D32</f>
        <v>5.5477286840466604</v>
      </c>
      <c r="AN32" s="6">
        <f>AVERAGE(AF32:AM32,Neural!D32)</f>
        <v>5.5441371043278318</v>
      </c>
      <c r="AO32" s="6">
        <f>MAX(AF32:AM32,Neural!D32)</f>
        <v>5.8171623142366498</v>
      </c>
      <c r="AP32" s="6">
        <f>MIN(AF32:AM32,Neural!D32)</f>
        <v>4.9831493317838396</v>
      </c>
    </row>
    <row r="33" spans="1:42" ht="15" thickBot="1" x14ac:dyDescent="0.35">
      <c r="A33" t="s">
        <v>160</v>
      </c>
      <c r="B33" t="s">
        <v>134</v>
      </c>
      <c r="C33" s="5">
        <f>RF!B33</f>
        <v>4.01</v>
      </c>
      <c r="D33" s="5">
        <f>LR!B33</f>
        <v>4.3510397001019498</v>
      </c>
      <c r="E33" s="5">
        <f>Adaboost!B33</f>
        <v>4.5947712418300597</v>
      </c>
      <c r="F33" s="5">
        <f>XGBR!B33</f>
        <v>4.1655927000000004</v>
      </c>
      <c r="G33" s="5">
        <f>Huber!B33</f>
        <v>4.1163879064997397</v>
      </c>
      <c r="H33" s="5">
        <f>BayesRidge!B33</f>
        <v>4.3556268343117104</v>
      </c>
      <c r="I33" s="5">
        <f>Elastic!B33</f>
        <v>4.2513455710928403</v>
      </c>
      <c r="J33" s="5">
        <f>GBR!B33</f>
        <v>4.1164039964285699</v>
      </c>
      <c r="K33" s="6">
        <f t="shared" si="6"/>
        <v>4.256056407796609</v>
      </c>
      <c r="L33">
        <f t="shared" si="2"/>
        <v>4.5947712418300597</v>
      </c>
      <c r="M33">
        <f t="shared" si="3"/>
        <v>4.01</v>
      </c>
      <c r="N33">
        <v>4.45</v>
      </c>
      <c r="O33" s="5">
        <f>RF!C33</f>
        <v>3</v>
      </c>
      <c r="P33" s="5">
        <f>LR!C33</f>
        <v>3.6894220974005698</v>
      </c>
      <c r="Q33" s="5">
        <f>Adaboost!C33</f>
        <v>4.5220994475138099</v>
      </c>
      <c r="R33" s="5">
        <f>XGBR!C33</f>
        <v>3.1826484000000002</v>
      </c>
      <c r="S33" s="5">
        <f>Huber!C33</f>
        <v>3.5111759241224401</v>
      </c>
      <c r="T33" s="5">
        <f>BayesRidge!C33</f>
        <v>3.69572938229908</v>
      </c>
      <c r="U33" s="5">
        <f>Elastic!C33</f>
        <v>3.9665199511637801</v>
      </c>
      <c r="V33" s="5">
        <f>GBR!C33</f>
        <v>4.0856073711456098</v>
      </c>
      <c r="W33" s="6">
        <f t="shared" si="1"/>
        <v>3.7150604663259017</v>
      </c>
      <c r="X33" s="6">
        <f t="shared" si="4"/>
        <v>4.5220994475138099</v>
      </c>
      <c r="Y33" s="6">
        <f t="shared" si="5"/>
        <v>3</v>
      </c>
      <c r="Z33">
        <v>3.9</v>
      </c>
      <c r="AC33" s="6"/>
      <c r="AE33" t="s">
        <v>221</v>
      </c>
      <c r="AF33" s="6">
        <f>RF!D33</f>
        <v>5.88</v>
      </c>
      <c r="AG33" s="6">
        <f>LR!D33</f>
        <v>5.9873826599669204</v>
      </c>
      <c r="AH33" s="6">
        <f>Adaboost!D33</f>
        <v>5.0272452068617497</v>
      </c>
      <c r="AI33" s="6">
        <f>XGBR!D33</f>
        <v>5.9345803000000004</v>
      </c>
      <c r="AJ33" s="6">
        <f>Huber!D33</f>
        <v>5.96957407885085</v>
      </c>
      <c r="AK33" s="6">
        <f>BayesRidge!D33</f>
        <v>5.98759786775289</v>
      </c>
      <c r="AL33" s="6">
        <f>Elastic!D33</f>
        <v>5.3653875410549796</v>
      </c>
      <c r="AM33" s="6">
        <f>GBR!D33</f>
        <v>5.9262386334094899</v>
      </c>
      <c r="AN33" s="6">
        <f>AVERAGE(AF33:AM33,Neural!D33)</f>
        <v>5.7659757568246608</v>
      </c>
      <c r="AO33" s="6">
        <f>MAX(AF33:AM33,Neural!D33)</f>
        <v>5.98759786775289</v>
      </c>
      <c r="AP33" s="6">
        <f>MIN(AF33:AM33,Neural!D33)</f>
        <v>5.0272452068617497</v>
      </c>
    </row>
    <row r="34" spans="1:42" ht="15" thickBot="1" x14ac:dyDescent="0.35">
      <c r="A34" t="s">
        <v>157</v>
      </c>
      <c r="B34" t="s">
        <v>152</v>
      </c>
      <c r="C34" s="5">
        <f>RF!B34</f>
        <v>4.01</v>
      </c>
      <c r="D34" s="5">
        <f>LR!B34</f>
        <v>4.3135309691616603</v>
      </c>
      <c r="E34" s="5">
        <f>Adaboost!B34</f>
        <v>4.5947712418300597</v>
      </c>
      <c r="F34" s="5">
        <f>XGBR!B34</f>
        <v>4.1016617000000002</v>
      </c>
      <c r="G34" s="5">
        <f>Huber!B34</f>
        <v>4.2000010037921598</v>
      </c>
      <c r="H34" s="5">
        <f>BayesRidge!B34</f>
        <v>4.3056995017720796</v>
      </c>
      <c r="I34" s="5">
        <f>Elastic!B34</f>
        <v>4.45456846282661</v>
      </c>
      <c r="J34" s="5">
        <f>GBR!B34</f>
        <v>4.1379456482649299</v>
      </c>
      <c r="K34" s="6">
        <f t="shared" si="6"/>
        <v>4.2611035436729559</v>
      </c>
      <c r="L34">
        <f t="shared" si="2"/>
        <v>4.5947712418300597</v>
      </c>
      <c r="M34">
        <f t="shared" si="3"/>
        <v>4.01</v>
      </c>
      <c r="N34">
        <v>4.4000000000000004</v>
      </c>
      <c r="O34" s="5">
        <f>RF!C34</f>
        <v>5.01</v>
      </c>
      <c r="P34" s="5">
        <f>LR!C34</f>
        <v>5.6271173008474502</v>
      </c>
      <c r="Q34" s="5">
        <f>Adaboost!C34</f>
        <v>5.6271428571428501</v>
      </c>
      <c r="R34" s="5">
        <f>XGBR!C34</f>
        <v>5.0478797000000002</v>
      </c>
      <c r="S34" s="5">
        <f>Huber!C34</f>
        <v>5.4499997526598998</v>
      </c>
      <c r="T34" s="5">
        <f>BayesRidge!C34</f>
        <v>5.6363001565576196</v>
      </c>
      <c r="U34" s="5">
        <f>Elastic!C34</f>
        <v>5.2078761689890998</v>
      </c>
      <c r="V34" s="5">
        <f>GBR!C34</f>
        <v>5.0817859433288204</v>
      </c>
      <c r="W34" s="6">
        <f t="shared" si="1"/>
        <v>5.3689002566983994</v>
      </c>
      <c r="X34" s="6">
        <f t="shared" si="4"/>
        <v>5.6363001565576196</v>
      </c>
      <c r="Y34" s="6">
        <f t="shared" si="5"/>
        <v>5.01</v>
      </c>
      <c r="Z34">
        <v>5.5</v>
      </c>
      <c r="AC34" s="6"/>
      <c r="AE34" t="s">
        <v>222</v>
      </c>
      <c r="AF34" s="6">
        <f>RF!D34</f>
        <v>5</v>
      </c>
      <c r="AG34" s="6">
        <f>LR!D34</f>
        <v>4.6972728021175598</v>
      </c>
      <c r="AH34" s="6">
        <f>Adaboost!D34</f>
        <v>4.6424384525205102</v>
      </c>
      <c r="AI34" s="6">
        <f>XGBR!D34</f>
        <v>3.9282539999999999</v>
      </c>
      <c r="AJ34" s="6">
        <f>Huber!D34</f>
        <v>4.7120456391836498</v>
      </c>
      <c r="AK34" s="6">
        <f>BayesRidge!D34</f>
        <v>4.7348517259820797</v>
      </c>
      <c r="AL34" s="6">
        <f>Elastic!D34</f>
        <v>4.8081587430016404</v>
      </c>
      <c r="AM34" s="6">
        <f>GBR!D34</f>
        <v>4.9237829751215401</v>
      </c>
      <c r="AN34" s="6">
        <f>AVERAGE(AF34:AM34,Neural!D34)</f>
        <v>4.6784311399965652</v>
      </c>
      <c r="AO34" s="6">
        <f>MAX(AF34:AM34,Neural!D34)</f>
        <v>5</v>
      </c>
      <c r="AP34" s="6">
        <f>MIN(AF34:AM34,Neural!D34)</f>
        <v>3.9282539999999999</v>
      </c>
    </row>
    <row r="35" spans="1:42" ht="15" thickBot="1" x14ac:dyDescent="0.35">
      <c r="A35" t="s">
        <v>152</v>
      </c>
      <c r="B35" t="s">
        <v>157</v>
      </c>
      <c r="C35" s="5">
        <f>RF!B35</f>
        <v>5.03</v>
      </c>
      <c r="D35" s="5">
        <f>LR!B35</f>
        <v>4.8085297904088904</v>
      </c>
      <c r="E35" s="5">
        <f>Adaboost!B35</f>
        <v>5.7560096153846096</v>
      </c>
      <c r="F35" s="5">
        <f>XGBR!B35</f>
        <v>4.1514764</v>
      </c>
      <c r="G35" s="5">
        <f>Huber!B35</f>
        <v>4.6499997409635299</v>
      </c>
      <c r="H35" s="5">
        <f>BayesRidge!B35</f>
        <v>4.8116448041049704</v>
      </c>
      <c r="I35" s="5">
        <f>Elastic!B35</f>
        <v>4.7162491490493696</v>
      </c>
      <c r="J35" s="5">
        <f>GBR!B35</f>
        <v>5.0932409478624097</v>
      </c>
      <c r="K35" s="6">
        <f t="shared" si="6"/>
        <v>4.8668202790398318</v>
      </c>
      <c r="L35">
        <f t="shared" si="2"/>
        <v>5.7560096153846096</v>
      </c>
      <c r="M35">
        <f t="shared" si="3"/>
        <v>4.1514764</v>
      </c>
      <c r="N35">
        <v>4.8</v>
      </c>
      <c r="O35" s="5">
        <f>RF!C35</f>
        <v>4.01</v>
      </c>
      <c r="P35" s="5">
        <f>LR!C35</f>
        <v>4.5627969265719797</v>
      </c>
      <c r="Q35" s="5">
        <f>Adaboost!C35</f>
        <v>4.5220994475138099</v>
      </c>
      <c r="R35" s="5">
        <f>XGBR!C35</f>
        <v>4.0567219999999997</v>
      </c>
      <c r="S35" s="5">
        <f>Huber!C35</f>
        <v>4.4000005103531903</v>
      </c>
      <c r="T35" s="5">
        <f>BayesRidge!C35</f>
        <v>4.5662574614212001</v>
      </c>
      <c r="U35" s="5">
        <f>Elastic!C35</f>
        <v>4.7713930907378899</v>
      </c>
      <c r="V35" s="5">
        <f>GBR!C35</f>
        <v>4.1377455588820098</v>
      </c>
      <c r="W35" s="6">
        <f t="shared" si="1"/>
        <v>4.3987337366222885</v>
      </c>
      <c r="X35" s="6">
        <f t="shared" si="4"/>
        <v>4.7713930907378899</v>
      </c>
      <c r="Y35" s="6">
        <f t="shared" si="5"/>
        <v>4.01</v>
      </c>
      <c r="Z35">
        <v>4.5999999999999996</v>
      </c>
      <c r="AC35" s="6"/>
      <c r="AE35" t="s">
        <v>223</v>
      </c>
      <c r="AF35" s="6">
        <f>RF!D35</f>
        <v>5.43</v>
      </c>
      <c r="AG35" s="6">
        <f>LR!D35</f>
        <v>5.5021321447631104</v>
      </c>
      <c r="AH35" s="6">
        <f>Adaboost!D35</f>
        <v>4.9240953221535699</v>
      </c>
      <c r="AI35" s="6">
        <f>XGBR!D35</f>
        <v>5.5821246999999996</v>
      </c>
      <c r="AJ35" s="6">
        <f>Huber!D35</f>
        <v>5.5106598825597803</v>
      </c>
      <c r="AK35" s="6">
        <f>BayesRidge!D35</f>
        <v>5.5065755473048998</v>
      </c>
      <c r="AL35" s="6">
        <f>Elastic!D35</f>
        <v>5.1617191598052301</v>
      </c>
      <c r="AM35" s="6">
        <f>GBR!D35</f>
        <v>5.6067178160469497</v>
      </c>
      <c r="AN35" s="6">
        <f>AVERAGE(AF35:AM35,Neural!D35)</f>
        <v>5.4159143379641277</v>
      </c>
      <c r="AO35" s="6">
        <f>MAX(AF35:AM35,Neural!D35)</f>
        <v>5.6067178160469497</v>
      </c>
      <c r="AP35" s="6">
        <f>MIN(AF35:AM35,Neural!D35)</f>
        <v>4.9240953221535699</v>
      </c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Z36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ARI</v>
      </c>
      <c r="E38" s="6" t="str">
        <f>B2</f>
        <v>CLE</v>
      </c>
      <c r="F38" s="6">
        <f>(K2+W3)/2</f>
        <v>5.02324036609693</v>
      </c>
      <c r="G38" s="6">
        <f>(K3+W2)/2</f>
        <v>4.0418868488898676</v>
      </c>
      <c r="H38" s="6">
        <f>F38-G38</f>
        <v>0.98135351720706243</v>
      </c>
      <c r="I38" s="6" t="str">
        <f>IF(G38&gt;F38,E38,D38)</f>
        <v>ARI</v>
      </c>
      <c r="J38" s="6">
        <f t="shared" ref="J38:J51" si="7">F38+G38</f>
        <v>9.0651272149867985</v>
      </c>
      <c r="L38" s="10">
        <f>MAX(K2,W3)</f>
        <v>6.1576112452128964</v>
      </c>
      <c r="M38" s="6">
        <f>MAX(K3,W2)</f>
        <v>4.225981557893224</v>
      </c>
      <c r="N38" s="6">
        <f t="shared" ref="N38:N54" si="8">L38-M38</f>
        <v>1.9316296873196723</v>
      </c>
      <c r="O38" s="6" t="str">
        <f t="shared" ref="O38:O54" si="9">IF(M38&gt;L38,E38,D38)</f>
        <v>ARI</v>
      </c>
      <c r="P38" s="6">
        <f t="shared" ref="P38:P54" si="10">L38+M38</f>
        <v>10.38359280310612</v>
      </c>
      <c r="AA38"/>
      <c r="AC38" s="6"/>
    </row>
    <row r="39" spans="1:42" ht="15" thickBot="1" x14ac:dyDescent="0.35">
      <c r="A39" t="str">
        <f>A2</f>
        <v>ARI</v>
      </c>
      <c r="B39" s="5">
        <f>Neural!B2</f>
        <v>6.2370700345907597</v>
      </c>
      <c r="C39" s="5">
        <f>Neural!C2</f>
        <v>4.3968278340124796</v>
      </c>
      <c r="D39" s="6" t="str">
        <f>A4</f>
        <v>MIN</v>
      </c>
      <c r="E39" s="6" t="str">
        <f>B4</f>
        <v>CHC</v>
      </c>
      <c r="F39" s="6">
        <f>(K4+W5)/2</f>
        <v>3.8429239228546006</v>
      </c>
      <c r="G39" s="6">
        <f>(K5+W4)/2</f>
        <v>4.1476727156426767</v>
      </c>
      <c r="H39" s="6">
        <f t="shared" ref="H39:H46" si="11">F39-G39</f>
        <v>-0.30474879278807609</v>
      </c>
      <c r="I39" s="6" t="str">
        <f t="shared" ref="I39:I51" si="12">IF(G39&gt;F39,E39,D39)</f>
        <v>CHC</v>
      </c>
      <c r="J39" s="6">
        <f t="shared" si="7"/>
        <v>7.9905966384972773</v>
      </c>
      <c r="L39" s="10">
        <f>MAX(K4,W5)</f>
        <v>4.3343842772433847</v>
      </c>
      <c r="M39" s="11">
        <f>MAX(K5,W4)</f>
        <v>4.2619211835650361</v>
      </c>
      <c r="N39" s="6">
        <f t="shared" si="8"/>
        <v>7.2463093678348578E-2</v>
      </c>
      <c r="O39" s="6" t="str">
        <f t="shared" si="9"/>
        <v>MIN</v>
      </c>
      <c r="P39" s="6">
        <f t="shared" si="10"/>
        <v>8.59630546080842</v>
      </c>
      <c r="AA39"/>
      <c r="AC39" s="6"/>
    </row>
    <row r="40" spans="1:42" ht="15" thickBot="1" x14ac:dyDescent="0.35">
      <c r="A40" t="str">
        <f>A3</f>
        <v>CLE</v>
      </c>
      <c r="B40" s="5">
        <f>Neural!B3</f>
        <v>3.83556801857201</v>
      </c>
      <c r="C40" s="5">
        <f>Neural!C3</f>
        <v>3.86179537513063</v>
      </c>
      <c r="D40" s="6" t="str">
        <f>A6</f>
        <v>HOU</v>
      </c>
      <c r="E40" s="6" t="str">
        <f>B6</f>
        <v>TEX</v>
      </c>
      <c r="F40" s="6">
        <f>(K6+W7)/2</f>
        <v>4.1528646022269262</v>
      </c>
      <c r="G40" s="6">
        <f>(K7+W6)/2</f>
        <v>3.6090521804064326</v>
      </c>
      <c r="H40" s="6">
        <f t="shared" si="11"/>
        <v>0.54381242182049361</v>
      </c>
      <c r="I40" s="6" t="str">
        <f t="shared" si="12"/>
        <v>HOU</v>
      </c>
      <c r="J40" s="6">
        <f t="shared" si="7"/>
        <v>7.7619167826333584</v>
      </c>
      <c r="L40" s="10">
        <f>MAX(K6,W7)</f>
        <v>5.0709071567756059</v>
      </c>
      <c r="M40" s="10">
        <f>MAX(K7,W6)</f>
        <v>3.7991135649499332</v>
      </c>
      <c r="N40" s="6">
        <f t="shared" si="8"/>
        <v>1.2717935918256726</v>
      </c>
      <c r="O40" s="6" t="str">
        <f t="shared" si="9"/>
        <v>HOU</v>
      </c>
      <c r="P40" s="6">
        <f t="shared" si="10"/>
        <v>8.8700207217255382</v>
      </c>
      <c r="AA40"/>
      <c r="AC40" s="6"/>
    </row>
    <row r="41" spans="1:42" ht="15" thickBot="1" x14ac:dyDescent="0.35">
      <c r="A41" t="str">
        <f>A4</f>
        <v>MIN</v>
      </c>
      <c r="B41" s="5">
        <f>Neural!B4</f>
        <v>4.3374470965639702</v>
      </c>
      <c r="C41" s="5">
        <f>Neural!C4</f>
        <v>4.3346063764048601</v>
      </c>
      <c r="D41" s="6" t="str">
        <f>A8</f>
        <v>CHW</v>
      </c>
      <c r="E41" s="6" t="str">
        <f>B8</f>
        <v>OAK</v>
      </c>
      <c r="F41" s="6">
        <f>(K8+W9)/2</f>
        <v>3.3690566233760713</v>
      </c>
      <c r="G41" s="6">
        <f>(K9+W8)/2</f>
        <v>5.7107576574950532</v>
      </c>
      <c r="H41" s="6">
        <f t="shared" si="11"/>
        <v>-2.3417010341189819</v>
      </c>
      <c r="I41" s="6" t="str">
        <f t="shared" si="12"/>
        <v>OAK</v>
      </c>
      <c r="J41" s="6">
        <f t="shared" si="7"/>
        <v>9.0798142808711244</v>
      </c>
      <c r="L41" s="10">
        <f>MAX(K8,W9)</f>
        <v>4.1882269054074834</v>
      </c>
      <c r="M41" s="10">
        <f>MAX(K9,W8)</f>
        <v>6.2159369218054286</v>
      </c>
      <c r="N41" s="6">
        <f t="shared" si="8"/>
        <v>-2.0277100163979451</v>
      </c>
      <c r="O41" s="6" t="str">
        <f t="shared" si="9"/>
        <v>OAK</v>
      </c>
      <c r="P41" s="6">
        <f t="shared" si="10"/>
        <v>10.404163827212912</v>
      </c>
      <c r="AA41"/>
      <c r="AC41" s="6"/>
    </row>
    <row r="42" spans="1:42" ht="15" thickBot="1" x14ac:dyDescent="0.35">
      <c r="A42" t="str">
        <f>A5</f>
        <v>CHC</v>
      </c>
      <c r="B42" s="5">
        <f>Neural!B5</f>
        <v>4.0910144324764399</v>
      </c>
      <c r="C42" s="5">
        <f>Neural!C5</f>
        <v>3.5274597123260598</v>
      </c>
      <c r="D42" s="6" t="str">
        <f>A10</f>
        <v>LAA</v>
      </c>
      <c r="E42" s="6" t="str">
        <f>B10</f>
        <v>NYY</v>
      </c>
      <c r="F42" s="6">
        <f>(K10+W11)/2</f>
        <v>4.1903473848777439</v>
      </c>
      <c r="G42" s="6">
        <f>(K11+W10)/2</f>
        <v>5.1989640635376961</v>
      </c>
      <c r="H42" s="6">
        <f t="shared" si="11"/>
        <v>-1.0086166786599522</v>
      </c>
      <c r="I42" s="6" t="str">
        <f t="shared" si="12"/>
        <v>NYY</v>
      </c>
      <c r="J42" s="6">
        <f t="shared" si="7"/>
        <v>9.389311448415441</v>
      </c>
      <c r="L42" s="10">
        <f>MAX(K10,W11)</f>
        <v>4.51761563689701</v>
      </c>
      <c r="M42" s="6">
        <f>MAX(K11,W10)</f>
        <v>5.9731416115525935</v>
      </c>
      <c r="N42" s="6">
        <f t="shared" si="8"/>
        <v>-1.4555259746555835</v>
      </c>
      <c r="O42" s="6" t="str">
        <f t="shared" si="9"/>
        <v>NYY</v>
      </c>
      <c r="P42" s="6">
        <f t="shared" si="10"/>
        <v>10.490757248449604</v>
      </c>
      <c r="R42" s="23" t="s">
        <v>49</v>
      </c>
      <c r="S42" s="23" t="s">
        <v>107</v>
      </c>
      <c r="T42" s="3" t="s">
        <v>50</v>
      </c>
      <c r="AA42"/>
      <c r="AC42" s="6"/>
    </row>
    <row r="43" spans="1:42" ht="15" thickBot="1" x14ac:dyDescent="0.35">
      <c r="A43" t="str">
        <f>A6</f>
        <v>HOU</v>
      </c>
      <c r="B43" s="5">
        <f>Neural!B6</f>
        <v>3.26294848460849</v>
      </c>
      <c r="C43" s="5">
        <f>Neural!C6</f>
        <v>3.6385254805144398</v>
      </c>
      <c r="D43" s="6" t="str">
        <f>A12</f>
        <v>ARI</v>
      </c>
      <c r="E43" s="6" t="str">
        <f>B12</f>
        <v>CLE</v>
      </c>
      <c r="F43" s="6">
        <f>(K12+W13)/2</f>
        <v>5.0569678904267388</v>
      </c>
      <c r="G43" s="6">
        <f>(K13+W12)/2</f>
        <v>4.0066485622463457</v>
      </c>
      <c r="H43" s="6">
        <f t="shared" si="11"/>
        <v>1.0503193281803931</v>
      </c>
      <c r="I43" s="6" t="str">
        <f t="shared" si="12"/>
        <v>ARI</v>
      </c>
      <c r="J43" s="6">
        <f t="shared" si="7"/>
        <v>9.0636164526730845</v>
      </c>
      <c r="L43" s="10">
        <f>MAX(K12,W13)</f>
        <v>6.1787833851349454</v>
      </c>
      <c r="M43" s="6">
        <f>MAX(K13,W12)</f>
        <v>4.1894690905488883</v>
      </c>
      <c r="N43" s="6">
        <f t="shared" si="8"/>
        <v>1.9893142945860571</v>
      </c>
      <c r="O43" s="6" t="str">
        <f t="shared" si="9"/>
        <v>ARI</v>
      </c>
      <c r="P43" s="6">
        <f t="shared" si="10"/>
        <v>10.368252475683834</v>
      </c>
      <c r="R43" t="s">
        <v>147</v>
      </c>
      <c r="S43" t="s">
        <v>133</v>
      </c>
      <c r="T43">
        <v>7</v>
      </c>
      <c r="AA43"/>
      <c r="AC43" s="6"/>
    </row>
    <row r="44" spans="1:42" ht="15" thickBot="1" x14ac:dyDescent="0.35">
      <c r="A44" t="str">
        <f>A8</f>
        <v>CHW</v>
      </c>
      <c r="B44" s="5">
        <f>Neural!B7</f>
        <v>3.7113434083925898</v>
      </c>
      <c r="C44" s="5">
        <f>Neural!C7</f>
        <v>5.3077036786859502</v>
      </c>
      <c r="D44" s="6" t="str">
        <f>A14</f>
        <v>CIN</v>
      </c>
      <c r="E44" s="6" t="str">
        <f>B14</f>
        <v>MIA</v>
      </c>
      <c r="F44" s="6">
        <f>(K14+W15)/2</f>
        <v>4.6595003599294706</v>
      </c>
      <c r="G44" s="6">
        <f>(K15+W14)/2</f>
        <v>4.1377644629683648</v>
      </c>
      <c r="H44" s="6">
        <f t="shared" si="11"/>
        <v>0.52173589696110589</v>
      </c>
      <c r="I44" s="6" t="str">
        <f t="shared" si="12"/>
        <v>CIN</v>
      </c>
      <c r="J44" s="6">
        <f t="shared" si="7"/>
        <v>8.7972648228978354</v>
      </c>
      <c r="L44" s="10">
        <f>MAX(K14,W15)</f>
        <v>4.9071474869001594</v>
      </c>
      <c r="M44" s="6">
        <f>MAX(K15,W14)</f>
        <v>4.2976972224102745</v>
      </c>
      <c r="N44" s="6">
        <f t="shared" si="8"/>
        <v>0.60945026448988493</v>
      </c>
      <c r="O44" s="6" t="str">
        <f t="shared" si="9"/>
        <v>CIN</v>
      </c>
      <c r="P44" s="6">
        <f t="shared" si="10"/>
        <v>9.204844709310434</v>
      </c>
      <c r="R44" t="s">
        <v>147</v>
      </c>
      <c r="S44" t="s">
        <v>133</v>
      </c>
      <c r="T44">
        <v>7</v>
      </c>
      <c r="AA44"/>
      <c r="AC44" s="6"/>
    </row>
    <row r="45" spans="1:42" ht="15" thickBot="1" x14ac:dyDescent="0.35">
      <c r="A45" t="str">
        <f>A7</f>
        <v>TEX</v>
      </c>
      <c r="B45" s="5">
        <f>Neural!B8</f>
        <v>2.5076648732012599</v>
      </c>
      <c r="C45" s="5">
        <f>Neural!C8</f>
        <v>6.4352043207176797</v>
      </c>
      <c r="D45" s="6" t="str">
        <f>A16</f>
        <v>SDP</v>
      </c>
      <c r="E45" s="6" t="str">
        <f>B16</f>
        <v>PIT</v>
      </c>
      <c r="F45" s="6">
        <f>(K16+W17)/2</f>
        <v>3.9178439332090411</v>
      </c>
      <c r="G45" s="6">
        <f>(K17+W16)/2</f>
        <v>3.7267297813923617</v>
      </c>
      <c r="H45" s="6">
        <f t="shared" si="11"/>
        <v>0.19111415181667946</v>
      </c>
      <c r="I45" s="6" t="str">
        <f t="shared" si="12"/>
        <v>SDP</v>
      </c>
      <c r="J45" s="6">
        <f t="shared" si="7"/>
        <v>7.6445737146014032</v>
      </c>
      <c r="L45" s="10">
        <f>MAX(K16,W17)</f>
        <v>4.4184918366216763</v>
      </c>
      <c r="M45" s="6">
        <f>MAX(K17,W16)</f>
        <v>4.2738866291134974</v>
      </c>
      <c r="N45" s="6">
        <f t="shared" si="8"/>
        <v>0.14460520750817896</v>
      </c>
      <c r="O45" s="6" t="str">
        <f t="shared" si="9"/>
        <v>SDP</v>
      </c>
      <c r="P45" s="6">
        <f t="shared" si="10"/>
        <v>8.6923784657351746</v>
      </c>
      <c r="R45" t="s">
        <v>133</v>
      </c>
      <c r="S45" t="s">
        <v>147</v>
      </c>
      <c r="T45">
        <v>6</v>
      </c>
      <c r="AA45"/>
      <c r="AC45" s="6"/>
    </row>
    <row r="46" spans="1:42" ht="15" thickBot="1" x14ac:dyDescent="0.35">
      <c r="A46" t="str">
        <f t="shared" ref="A46:A61" si="13">A9</f>
        <v>OAK</v>
      </c>
      <c r="B46" s="5">
        <f>Neural!B9</f>
        <v>5.1731823318521499</v>
      </c>
      <c r="C46" s="5">
        <f>Neural!C9</f>
        <v>4.1988299949189303</v>
      </c>
      <c r="D46" s="6" t="str">
        <f>A18</f>
        <v>SFG</v>
      </c>
      <c r="E46" s="6" t="str">
        <f>B18</f>
        <v>WSN</v>
      </c>
      <c r="F46" s="6">
        <f>(K18+W19)/2</f>
        <v>4.9221044017392614</v>
      </c>
      <c r="G46" s="6">
        <f>(K19+W18)/2</f>
        <v>4.1769876168119158</v>
      </c>
      <c r="H46" s="6">
        <f t="shared" si="11"/>
        <v>0.74511678492734568</v>
      </c>
      <c r="I46" s="6" t="str">
        <f t="shared" si="12"/>
        <v>SFG</v>
      </c>
      <c r="J46" s="6">
        <f t="shared" si="7"/>
        <v>9.0990920185511772</v>
      </c>
      <c r="L46" s="10">
        <f>MAX(K18,W19)</f>
        <v>5.8314313518765868</v>
      </c>
      <c r="M46" s="6">
        <f>MAX(K19,W18)</f>
        <v>4.9915747664906762</v>
      </c>
      <c r="N46" s="6">
        <f t="shared" si="8"/>
        <v>0.83985658538591057</v>
      </c>
      <c r="O46" s="6" t="str">
        <f t="shared" si="9"/>
        <v>SFG</v>
      </c>
      <c r="P46" s="6">
        <f t="shared" si="10"/>
        <v>10.823006118367264</v>
      </c>
      <c r="R46" t="s">
        <v>133</v>
      </c>
      <c r="S46" t="s">
        <v>147</v>
      </c>
      <c r="T46">
        <v>6</v>
      </c>
      <c r="AA46"/>
      <c r="AC46" s="6"/>
    </row>
    <row r="47" spans="1:42" ht="15" thickBot="1" x14ac:dyDescent="0.35">
      <c r="A47" t="str">
        <f t="shared" si="13"/>
        <v>LAA</v>
      </c>
      <c r="B47" s="5">
        <f>Neural!B10</f>
        <v>3.80549762389533</v>
      </c>
      <c r="C47" s="5">
        <f>Neural!C10</f>
        <v>4.74713061229511</v>
      </c>
      <c r="D47" s="6" t="str">
        <f>A20</f>
        <v>LAA</v>
      </c>
      <c r="E47" s="6" t="str">
        <f>B20</f>
        <v>NYY</v>
      </c>
      <c r="F47" s="6">
        <f>(K20+W21)/2</f>
        <v>4.3134116993133027</v>
      </c>
      <c r="G47" s="6">
        <f>(K21+W20)/2</f>
        <v>5.1657564954722393</v>
      </c>
      <c r="H47" s="6">
        <f t="shared" ref="H47:H48" si="14">F47-G47</f>
        <v>-0.85234479615893655</v>
      </c>
      <c r="I47" s="6" t="str">
        <f t="shared" si="12"/>
        <v>NYY</v>
      </c>
      <c r="J47" s="6">
        <f t="shared" si="7"/>
        <v>9.479168194785542</v>
      </c>
      <c r="L47" s="10">
        <f>MAX(K20,W21)</f>
        <v>4.6081892121341825</v>
      </c>
      <c r="M47" s="6">
        <f>MAX(K21,W20)</f>
        <v>5.9436989130255284</v>
      </c>
      <c r="N47" s="6">
        <f t="shared" si="8"/>
        <v>-1.3355097008913459</v>
      </c>
      <c r="O47" s="6" t="str">
        <f t="shared" si="9"/>
        <v>NYY</v>
      </c>
      <c r="P47" s="6">
        <f t="shared" si="10"/>
        <v>10.55188812515971</v>
      </c>
      <c r="R47" t="s">
        <v>36</v>
      </c>
      <c r="S47" t="s">
        <v>138</v>
      </c>
      <c r="T47">
        <v>3</v>
      </c>
      <c r="AA47"/>
      <c r="AC47" s="6"/>
    </row>
    <row r="48" spans="1:42" ht="15" thickBot="1" x14ac:dyDescent="0.35">
      <c r="A48" t="str">
        <f t="shared" si="13"/>
        <v>NYY</v>
      </c>
      <c r="B48" s="5">
        <f>Neural!B11</f>
        <v>6.04660480225143</v>
      </c>
      <c r="C48" s="5">
        <f>Neural!C11</f>
        <v>4.9332191300823398</v>
      </c>
      <c r="D48" s="6" t="str">
        <f>A22</f>
        <v>BAL</v>
      </c>
      <c r="E48" s="6" t="str">
        <f>B22</f>
        <v>TOR</v>
      </c>
      <c r="F48" s="6">
        <f>(K22+W23)/2</f>
        <v>5.6800799785899247</v>
      </c>
      <c r="G48" s="6">
        <f>(K23+W22)/2</f>
        <v>4.7766694454343437</v>
      </c>
      <c r="H48" s="6">
        <f t="shared" si="14"/>
        <v>0.90341053315558106</v>
      </c>
      <c r="I48" s="6" t="str">
        <f t="shared" si="12"/>
        <v>BAL</v>
      </c>
      <c r="J48" s="6">
        <f t="shared" si="7"/>
        <v>10.456749424024268</v>
      </c>
      <c r="L48" s="10">
        <f>MAX(K22,W23)</f>
        <v>5.9383903604004979</v>
      </c>
      <c r="M48" s="6">
        <f>MAX(K23,W22)</f>
        <v>5.2012874385344485</v>
      </c>
      <c r="N48" s="6">
        <f t="shared" si="8"/>
        <v>0.73710292186604942</v>
      </c>
      <c r="O48" s="6" t="str">
        <f t="shared" si="9"/>
        <v>BAL</v>
      </c>
      <c r="P48" s="6">
        <f t="shared" si="10"/>
        <v>11.139677798934947</v>
      </c>
      <c r="R48" t="s">
        <v>138</v>
      </c>
      <c r="S48" t="s">
        <v>36</v>
      </c>
      <c r="T48">
        <v>3.5</v>
      </c>
      <c r="AA48"/>
      <c r="AC48" s="6"/>
    </row>
    <row r="49" spans="1:29" ht="15" thickBot="1" x14ac:dyDescent="0.35">
      <c r="A49" t="str">
        <f t="shared" si="13"/>
        <v>ARI</v>
      </c>
      <c r="B49" s="5">
        <f>Neural!B12</f>
        <v>6.2858203538252102</v>
      </c>
      <c r="C49" s="5">
        <f>Neural!C12</f>
        <v>4.29313624170429</v>
      </c>
      <c r="D49" s="6" t="str">
        <f>A24</f>
        <v>MIL</v>
      </c>
      <c r="E49" s="6" t="str">
        <f>B24</f>
        <v>ATL</v>
      </c>
      <c r="F49" s="6">
        <f>(K24+W25)/2</f>
        <v>4.5997834772231929</v>
      </c>
      <c r="G49" s="6">
        <f>(K25+W24)/2</f>
        <v>3.6570084545975394</v>
      </c>
      <c r="H49" s="6">
        <f t="shared" ref="H49" si="15">F49-G49</f>
        <v>0.94277502262565349</v>
      </c>
      <c r="I49" s="6" t="str">
        <f t="shared" si="12"/>
        <v>MIL</v>
      </c>
      <c r="J49" s="6">
        <f t="shared" si="7"/>
        <v>8.2567919318207323</v>
      </c>
      <c r="L49" s="10">
        <f>MAX(K24,W25)</f>
        <v>4.8438796428663062</v>
      </c>
      <c r="M49" s="6">
        <f>MAX(K25,W24)</f>
        <v>3.8465221265935048</v>
      </c>
      <c r="N49" s="6">
        <f t="shared" si="8"/>
        <v>0.99735751627280145</v>
      </c>
      <c r="O49" s="6" t="str">
        <f t="shared" si="9"/>
        <v>MIL</v>
      </c>
      <c r="P49" s="6">
        <f t="shared" si="10"/>
        <v>8.690401769459811</v>
      </c>
      <c r="R49" t="s">
        <v>151</v>
      </c>
      <c r="S49" t="s">
        <v>161</v>
      </c>
      <c r="T49">
        <v>4.833333333333333</v>
      </c>
      <c r="AA49"/>
      <c r="AC49" s="6"/>
    </row>
    <row r="50" spans="1:29" ht="15" thickBot="1" x14ac:dyDescent="0.35">
      <c r="A50" t="str">
        <f t="shared" si="13"/>
        <v>CLE</v>
      </c>
      <c r="B50" s="5">
        <f>Neural!B13</f>
        <v>3.7360933700234198</v>
      </c>
      <c r="C50" s="5">
        <f>Neural!C13</f>
        <v>3.9331073795481002</v>
      </c>
      <c r="D50" s="6" t="str">
        <f>A26</f>
        <v>TBR</v>
      </c>
      <c r="E50" s="6" t="str">
        <f>B26</f>
        <v>STL</v>
      </c>
      <c r="F50" s="6">
        <f>(K26+W27)/2</f>
        <v>4.3833841860329352</v>
      </c>
      <c r="G50" s="6">
        <f>(K27+W26)/2</f>
        <v>3.561077918861181</v>
      </c>
      <c r="H50" s="6">
        <f t="shared" ref="H50:H51" si="16">F50-G50</f>
        <v>0.82230626717175426</v>
      </c>
      <c r="I50" s="6" t="str">
        <f t="shared" si="12"/>
        <v>TBR</v>
      </c>
      <c r="J50" s="6">
        <f t="shared" si="7"/>
        <v>7.9444621048941162</v>
      </c>
      <c r="L50" s="10">
        <f>MAX(K26,W27)</f>
        <v>4.8420927414473356</v>
      </c>
      <c r="M50" s="6">
        <f>MAX(K27,W26)</f>
        <v>4.2190744676604703</v>
      </c>
      <c r="N50" s="6">
        <f t="shared" si="8"/>
        <v>0.62301827378686525</v>
      </c>
      <c r="O50" s="6" t="str">
        <f t="shared" si="9"/>
        <v>TBR</v>
      </c>
      <c r="P50" s="6">
        <f t="shared" si="10"/>
        <v>9.0611672091078059</v>
      </c>
      <c r="R50" t="s">
        <v>161</v>
      </c>
      <c r="S50" t="s">
        <v>151</v>
      </c>
      <c r="T50">
        <v>4.75</v>
      </c>
      <c r="AA50"/>
      <c r="AC50" s="6"/>
    </row>
    <row r="51" spans="1:29" ht="15" thickBot="1" x14ac:dyDescent="0.35">
      <c r="A51" t="str">
        <f t="shared" si="13"/>
        <v>CIN</v>
      </c>
      <c r="B51" s="5">
        <f>Neural!B14</f>
        <v>4.9560246592564603</v>
      </c>
      <c r="C51" s="5">
        <f>Neural!C14</f>
        <v>4.0207652434594996</v>
      </c>
      <c r="D51" s="6" t="str">
        <f>A28</f>
        <v>BOS</v>
      </c>
      <c r="E51" s="6" t="str">
        <f>B28</f>
        <v>KCR</v>
      </c>
      <c r="F51" s="6">
        <f>(K28+W29)/2</f>
        <v>5.108923350295969</v>
      </c>
      <c r="G51" s="6">
        <f>(K29+W28)/2</f>
        <v>5.8063161515230792</v>
      </c>
      <c r="H51" s="6">
        <f t="shared" si="16"/>
        <v>-0.69739280122711023</v>
      </c>
      <c r="I51" s="6" t="str">
        <f t="shared" si="12"/>
        <v>KCR</v>
      </c>
      <c r="J51" s="6">
        <f t="shared" si="7"/>
        <v>10.915239501819048</v>
      </c>
      <c r="L51" s="10">
        <f>MAX(K28,W29)</f>
        <v>6.0515952816608669</v>
      </c>
      <c r="M51" s="6">
        <f>MAX(K29,W28)</f>
        <v>6.2925933270254948</v>
      </c>
      <c r="N51" s="6">
        <f t="shared" si="8"/>
        <v>-0.24099804536462788</v>
      </c>
      <c r="O51" s="6" t="str">
        <f t="shared" si="9"/>
        <v>KCR</v>
      </c>
      <c r="P51" s="6">
        <f t="shared" si="10"/>
        <v>12.344188608686363</v>
      </c>
      <c r="R51" t="s">
        <v>149</v>
      </c>
      <c r="S51" t="s">
        <v>156</v>
      </c>
      <c r="T51">
        <v>3</v>
      </c>
      <c r="AA51"/>
      <c r="AC51" s="6"/>
    </row>
    <row r="52" spans="1:29" ht="15" thickBot="1" x14ac:dyDescent="0.35">
      <c r="A52" t="str">
        <f t="shared" si="13"/>
        <v>MIA</v>
      </c>
      <c r="B52" s="5">
        <f>Neural!B15</f>
        <v>4.3219350826118701</v>
      </c>
      <c r="C52" s="5">
        <f>Neural!C15</f>
        <v>4.6799056710468596</v>
      </c>
      <c r="D52" s="6" t="str">
        <f>A30</f>
        <v>NYM</v>
      </c>
      <c r="E52" s="6" t="str">
        <f>B30</f>
        <v>COL</v>
      </c>
      <c r="F52" s="6">
        <f>(K30+W31)/2</f>
        <v>4.8808602296859762</v>
      </c>
      <c r="G52" s="6">
        <f>(K31+W30)/2</f>
        <v>4.3347629393666267</v>
      </c>
      <c r="H52" s="6">
        <f t="shared" ref="H52" si="17">F52-G52</f>
        <v>0.5460972903193495</v>
      </c>
      <c r="I52" s="6" t="str">
        <f t="shared" ref="I52" si="18">IF(G52&gt;F52,E52,D52)</f>
        <v>NYM</v>
      </c>
      <c r="J52" s="6">
        <f t="shared" ref="J52" si="19">F52+G52</f>
        <v>9.215623169052602</v>
      </c>
      <c r="L52" s="10">
        <f>MAX(K30,W31)</f>
        <v>5.2981258391630277</v>
      </c>
      <c r="M52" s="6">
        <f>MAX(K31,W30)</f>
        <v>4.8207364581548475</v>
      </c>
      <c r="N52" s="6">
        <f t="shared" si="8"/>
        <v>0.47738938100818018</v>
      </c>
      <c r="O52" s="6" t="str">
        <f t="shared" si="9"/>
        <v>NYM</v>
      </c>
      <c r="P52" s="6">
        <f t="shared" si="10"/>
        <v>10.118862297317875</v>
      </c>
      <c r="R52" t="s">
        <v>156</v>
      </c>
      <c r="S52" t="s">
        <v>149</v>
      </c>
      <c r="T52">
        <v>3</v>
      </c>
      <c r="AA52"/>
      <c r="AC52" s="6"/>
    </row>
    <row r="53" spans="1:29" ht="15" thickBot="1" x14ac:dyDescent="0.35">
      <c r="A53" t="str">
        <f t="shared" si="13"/>
        <v>SDP</v>
      </c>
      <c r="B53" s="5">
        <f>Neural!B16</f>
        <v>4.4969088314175201</v>
      </c>
      <c r="C53" s="5">
        <f>Neural!C16</f>
        <v>3.2454838587622099</v>
      </c>
      <c r="D53" s="6" t="str">
        <f>A32</f>
        <v>DET</v>
      </c>
      <c r="E53" s="6" t="str">
        <f>B32</f>
        <v>SEA</v>
      </c>
      <c r="F53" s="6">
        <f>(K32+W33)/2</f>
        <v>3.8111253081779961</v>
      </c>
      <c r="G53" s="6">
        <f>(K33+W32)/2</f>
        <v>4.3559901434007884</v>
      </c>
      <c r="H53" s="6">
        <f t="shared" ref="H53:H54" si="20">F53-G53</f>
        <v>-0.54486483522279228</v>
      </c>
      <c r="I53" s="6" t="str">
        <f t="shared" ref="I53:I54" si="21">IF(G53&gt;F53,E53,D53)</f>
        <v>SEA</v>
      </c>
      <c r="J53" s="6">
        <f t="shared" ref="J53:J54" si="22">F53+G53</f>
        <v>8.167115451578784</v>
      </c>
      <c r="L53" s="10">
        <f>MAX(K32,W33)</f>
        <v>3.9071901500300905</v>
      </c>
      <c r="M53" s="6">
        <f>MAX(K33,W32)</f>
        <v>4.4559238790049669</v>
      </c>
      <c r="N53" s="6">
        <f t="shared" si="8"/>
        <v>-0.54873372897487638</v>
      </c>
      <c r="O53" s="6" t="str">
        <f t="shared" si="9"/>
        <v>SEA</v>
      </c>
      <c r="P53" s="6">
        <f t="shared" si="10"/>
        <v>8.3631140290350565</v>
      </c>
      <c r="R53" t="s">
        <v>146</v>
      </c>
      <c r="S53" t="s">
        <v>155</v>
      </c>
      <c r="T53">
        <v>2.666666666666667</v>
      </c>
      <c r="AA53"/>
      <c r="AC53" s="6"/>
    </row>
    <row r="54" spans="1:29" ht="15" thickBot="1" x14ac:dyDescent="0.35">
      <c r="A54" t="str">
        <f t="shared" si="13"/>
        <v>PIT</v>
      </c>
      <c r="B54" s="5">
        <f>Neural!B17</f>
        <v>4.3459217646455803</v>
      </c>
      <c r="C54" s="5">
        <f>Neural!C17</f>
        <v>3.6765058219919098</v>
      </c>
      <c r="D54" s="6" t="str">
        <f>A34</f>
        <v>PHI</v>
      </c>
      <c r="E54" s="6" t="str">
        <f>B34</f>
        <v>LAD</v>
      </c>
      <c r="F54" s="6">
        <f>(K34+W35)/2</f>
        <v>4.3299186401476222</v>
      </c>
      <c r="G54" s="6">
        <f>(K35+W34)/2</f>
        <v>5.1178602678691156</v>
      </c>
      <c r="H54" s="6">
        <f t="shared" si="20"/>
        <v>-0.78794162772149345</v>
      </c>
      <c r="I54" s="6" t="str">
        <f t="shared" si="21"/>
        <v>LAD</v>
      </c>
      <c r="J54" s="6">
        <f t="shared" si="22"/>
        <v>9.4477789080167369</v>
      </c>
      <c r="L54" s="10">
        <f>MAX(K34,W35)</f>
        <v>4.3987337366222885</v>
      </c>
      <c r="M54" s="6">
        <f>MAX(K35,W34)</f>
        <v>5.3689002566983994</v>
      </c>
      <c r="N54" s="6">
        <f t="shared" si="8"/>
        <v>-0.97016652007611093</v>
      </c>
      <c r="O54" s="6" t="str">
        <f t="shared" si="9"/>
        <v>LAD</v>
      </c>
      <c r="P54" s="6">
        <f t="shared" si="10"/>
        <v>9.7676339933206879</v>
      </c>
      <c r="R54" t="s">
        <v>146</v>
      </c>
      <c r="S54" t="s">
        <v>155</v>
      </c>
      <c r="T54">
        <v>2.666666666666667</v>
      </c>
      <c r="AA54"/>
      <c r="AC54" s="6"/>
    </row>
    <row r="55" spans="1:29" ht="15" thickBot="1" x14ac:dyDescent="0.35">
      <c r="A55" t="str">
        <f t="shared" si="13"/>
        <v>SFG</v>
      </c>
      <c r="B55" s="5">
        <f>Neural!B18</f>
        <v>4.0178118289197204</v>
      </c>
      <c r="C55" s="5">
        <f>Neural!C18</f>
        <v>3.6418025708475401</v>
      </c>
      <c r="N55" s="10"/>
      <c r="R55" t="s">
        <v>155</v>
      </c>
      <c r="S55" t="s">
        <v>146</v>
      </c>
      <c r="T55">
        <v>4.333333333333333</v>
      </c>
    </row>
    <row r="56" spans="1:29" ht="15" thickBot="1" x14ac:dyDescent="0.35">
      <c r="A56" t="str">
        <f t="shared" si="13"/>
        <v>WSN</v>
      </c>
      <c r="B56" s="5">
        <f>Neural!B19</f>
        <v>5.1499852120174898</v>
      </c>
      <c r="C56" s="5">
        <f>Neural!C19</f>
        <v>6.0077738820876903</v>
      </c>
      <c r="D56" s="6" t="s">
        <v>39</v>
      </c>
      <c r="L56" s="6" t="s">
        <v>36</v>
      </c>
      <c r="R56" t="s">
        <v>155</v>
      </c>
      <c r="S56" t="s">
        <v>146</v>
      </c>
      <c r="T56">
        <v>4.333333333333333</v>
      </c>
      <c r="AA56"/>
      <c r="AC56" s="6"/>
    </row>
    <row r="57" spans="1:29" ht="15" thickBot="1" x14ac:dyDescent="0.35">
      <c r="A57" t="str">
        <f t="shared" si="13"/>
        <v>LAA</v>
      </c>
      <c r="B57" s="5">
        <f>Neural!B20</f>
        <v>3.9072418480852602</v>
      </c>
      <c r="C57" s="5">
        <f>Neural!C20</f>
        <v>4.6216023796544903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R57" t="s">
        <v>150</v>
      </c>
      <c r="S57" t="s">
        <v>144</v>
      </c>
      <c r="T57">
        <v>7.4</v>
      </c>
      <c r="AA57"/>
      <c r="AC57" s="6"/>
    </row>
    <row r="58" spans="1:29" ht="15" thickBot="1" x14ac:dyDescent="0.35">
      <c r="A58" t="str">
        <f t="shared" si="13"/>
        <v>NYY</v>
      </c>
      <c r="B58" s="5">
        <f>Neural!B21</f>
        <v>6.0094130805303996</v>
      </c>
      <c r="C58" s="5">
        <f>Neural!C21</f>
        <v>5.0644820733943403</v>
      </c>
      <c r="D58" s="8" t="str">
        <f t="shared" ref="D58:E74" si="23">D38</f>
        <v>ARI</v>
      </c>
      <c r="E58" s="8" t="str">
        <f t="shared" si="23"/>
        <v>CLE</v>
      </c>
      <c r="F58" s="6">
        <f t="shared" ref="F58:F74" si="24">MIN(L38,L58)</f>
        <v>3.8888694869809637</v>
      </c>
      <c r="G58" s="6">
        <f t="shared" ref="G58:G74" si="25">MAX(M38,M58)</f>
        <v>4.225981557893224</v>
      </c>
      <c r="H58" s="6">
        <f t="shared" ref="H58:H69" si="26">F58-G58</f>
        <v>-0.33711207091226036</v>
      </c>
      <c r="I58" s="6" t="str">
        <f>IF(G58&gt;F58,E58,D58)</f>
        <v>CLE</v>
      </c>
      <c r="J58" s="6">
        <f t="shared" ref="J58:J71" si="27">F58+G58</f>
        <v>8.1148510448741877</v>
      </c>
      <c r="L58" s="6">
        <f>MIN(K2,W3)</f>
        <v>3.8888694869809637</v>
      </c>
      <c r="M58" s="6">
        <f>MIN(K3,W2)</f>
        <v>3.8577921398865112</v>
      </c>
      <c r="N58" s="6">
        <f t="shared" ref="N58:N74" si="28">L58-M58</f>
        <v>3.1077347094452534E-2</v>
      </c>
      <c r="O58" s="6" t="str">
        <f t="shared" ref="O58:O74" si="29">IF(M58&gt;L58,E58,D58)</f>
        <v>ARI</v>
      </c>
      <c r="P58" s="6">
        <f t="shared" ref="P58:P74" si="30">L58+M58</f>
        <v>7.7466616268674748</v>
      </c>
      <c r="R58" t="s">
        <v>144</v>
      </c>
      <c r="S58" t="s">
        <v>150</v>
      </c>
      <c r="T58">
        <v>3.6</v>
      </c>
      <c r="AA58"/>
      <c r="AC58" s="6"/>
    </row>
    <row r="59" spans="1:29" ht="15" thickBot="1" x14ac:dyDescent="0.35">
      <c r="A59" t="str">
        <f t="shared" si="13"/>
        <v>BAL</v>
      </c>
      <c r="B59" s="5">
        <f>Neural!B22</f>
        <v>5.6426457430168</v>
      </c>
      <c r="C59" s="5">
        <f>Neural!C22</f>
        <v>5.3702991969172098</v>
      </c>
      <c r="D59" s="8" t="str">
        <f t="shared" si="23"/>
        <v>MIN</v>
      </c>
      <c r="E59" s="8" t="str">
        <f t="shared" si="23"/>
        <v>CHC</v>
      </c>
      <c r="F59" s="6">
        <f t="shared" si="24"/>
        <v>3.3514635684658161</v>
      </c>
      <c r="G59" s="6">
        <f t="shared" si="25"/>
        <v>4.2619211835650361</v>
      </c>
      <c r="H59" s="6">
        <f t="shared" si="26"/>
        <v>-0.91045761509922007</v>
      </c>
      <c r="I59" s="6" t="str">
        <f t="shared" ref="I59:I71" si="31">IF(G59&gt;F59,E59,D59)</f>
        <v>CHC</v>
      </c>
      <c r="J59" s="6">
        <f t="shared" si="27"/>
        <v>7.6133847520308517</v>
      </c>
      <c r="L59" s="6">
        <f>MIN(K4,W5)</f>
        <v>3.3514635684658161</v>
      </c>
      <c r="M59" s="6">
        <f>MIN(K5,W4)</f>
        <v>4.0334242477203173</v>
      </c>
      <c r="N59" s="6">
        <f t="shared" si="28"/>
        <v>-0.68196067925450121</v>
      </c>
      <c r="O59" s="6" t="str">
        <f t="shared" si="29"/>
        <v>CHC</v>
      </c>
      <c r="P59" s="6">
        <f t="shared" si="30"/>
        <v>7.3848878161861329</v>
      </c>
      <c r="R59" t="s">
        <v>185</v>
      </c>
      <c r="S59" t="s">
        <v>158</v>
      </c>
      <c r="T59">
        <v>6</v>
      </c>
      <c r="AA59"/>
      <c r="AC59" s="6"/>
    </row>
    <row r="60" spans="1:29" ht="15" thickBot="1" x14ac:dyDescent="0.35">
      <c r="A60" t="str">
        <f t="shared" si="13"/>
        <v>TOR</v>
      </c>
      <c r="B60" s="5">
        <f>Neural!B23</f>
        <v>4.4479100615496296</v>
      </c>
      <c r="C60" s="5">
        <f>Neural!C23</f>
        <v>6.1493146013403397</v>
      </c>
      <c r="D60" s="8" t="str">
        <f t="shared" si="23"/>
        <v>HOU</v>
      </c>
      <c r="E60" s="8" t="str">
        <f t="shared" si="23"/>
        <v>TEX</v>
      </c>
      <c r="F60" s="6">
        <f t="shared" si="24"/>
        <v>3.2348220476782465</v>
      </c>
      <c r="G60" s="6">
        <f t="shared" si="25"/>
        <v>3.7991135649499332</v>
      </c>
      <c r="H60" s="6">
        <f t="shared" si="26"/>
        <v>-0.56429151727168669</v>
      </c>
      <c r="I60" s="6" t="str">
        <f t="shared" si="31"/>
        <v>TEX</v>
      </c>
      <c r="J60" s="6">
        <f t="shared" si="27"/>
        <v>7.0339356126281798</v>
      </c>
      <c r="L60" s="6">
        <f>MIN(K6,W7)</f>
        <v>3.2348220476782465</v>
      </c>
      <c r="M60" s="6">
        <f>MIN(K7,W6)</f>
        <v>3.418990795862932</v>
      </c>
      <c r="N60" s="6">
        <f t="shared" si="28"/>
        <v>-0.18416874818468543</v>
      </c>
      <c r="O60" s="6" t="str">
        <f t="shared" si="29"/>
        <v>TEX</v>
      </c>
      <c r="P60" s="6">
        <f t="shared" si="30"/>
        <v>6.6538128435411785</v>
      </c>
      <c r="R60" t="s">
        <v>158</v>
      </c>
      <c r="S60" t="s">
        <v>185</v>
      </c>
      <c r="T60">
        <v>0</v>
      </c>
      <c r="AA60"/>
      <c r="AC60" s="6"/>
    </row>
    <row r="61" spans="1:29" ht="15" thickBot="1" x14ac:dyDescent="0.35">
      <c r="A61" t="str">
        <f t="shared" si="13"/>
        <v>MIL</v>
      </c>
      <c r="B61" s="5">
        <f>Neural!B24</f>
        <v>4.7829314502806204</v>
      </c>
      <c r="C61" s="5">
        <f>Neural!C24</f>
        <v>3.7399699985725099</v>
      </c>
      <c r="D61" s="8" t="str">
        <f t="shared" si="23"/>
        <v>CHW</v>
      </c>
      <c r="E61" s="8" t="str">
        <f t="shared" si="23"/>
        <v>OAK</v>
      </c>
      <c r="F61" s="6">
        <f t="shared" si="24"/>
        <v>2.5498863413446586</v>
      </c>
      <c r="G61" s="6">
        <f t="shared" si="25"/>
        <v>6.2159369218054286</v>
      </c>
      <c r="H61" s="6">
        <f t="shared" si="26"/>
        <v>-3.6660505804607699</v>
      </c>
      <c r="I61" s="6" t="str">
        <f t="shared" si="31"/>
        <v>OAK</v>
      </c>
      <c r="J61" s="6">
        <f t="shared" si="27"/>
        <v>8.7658232631500876</v>
      </c>
      <c r="L61" s="6">
        <f>MIN(K8,W9)</f>
        <v>2.5498863413446586</v>
      </c>
      <c r="M61" s="6">
        <f>MIN(K9,W8)</f>
        <v>5.2055783931846786</v>
      </c>
      <c r="N61" s="6">
        <f t="shared" si="28"/>
        <v>-2.65569205184002</v>
      </c>
      <c r="O61" s="6" t="str">
        <f t="shared" si="29"/>
        <v>OAK</v>
      </c>
      <c r="P61" s="6">
        <f t="shared" si="30"/>
        <v>7.7554647345293368</v>
      </c>
      <c r="R61" t="s">
        <v>165</v>
      </c>
      <c r="S61" t="s">
        <v>164</v>
      </c>
      <c r="T61">
        <v>4</v>
      </c>
      <c r="AA61"/>
      <c r="AC61" s="6"/>
    </row>
    <row r="62" spans="1:29" ht="15" thickBot="1" x14ac:dyDescent="0.35">
      <c r="A62" t="str">
        <f t="shared" ref="A62:A66" si="32">A25</f>
        <v>ATL</v>
      </c>
      <c r="B62" s="5">
        <f>Neural!B25</f>
        <v>3.7452070789009499</v>
      </c>
      <c r="C62" s="5">
        <f>Neural!C25</f>
        <v>4.4481121064505498</v>
      </c>
      <c r="D62" s="8" t="str">
        <f t="shared" si="23"/>
        <v>LAA</v>
      </c>
      <c r="E62" s="8" t="str">
        <f t="shared" si="23"/>
        <v>NYY</v>
      </c>
      <c r="F62" s="6">
        <f t="shared" si="24"/>
        <v>3.8630791328584775</v>
      </c>
      <c r="G62" s="6">
        <f t="shared" si="25"/>
        <v>5.9731416115525935</v>
      </c>
      <c r="H62" s="6">
        <f t="shared" si="26"/>
        <v>-2.110062478694116</v>
      </c>
      <c r="I62" s="6" t="str">
        <f t="shared" si="31"/>
        <v>NYY</v>
      </c>
      <c r="J62" s="6">
        <f t="shared" si="27"/>
        <v>9.8362207444110705</v>
      </c>
      <c r="L62" s="6">
        <f>MIN(K10,W11)</f>
        <v>3.8630791328584775</v>
      </c>
      <c r="M62" s="6">
        <f>MIN(K11,W9)</f>
        <v>4.1882269054074834</v>
      </c>
      <c r="N62" s="6">
        <f t="shared" si="28"/>
        <v>-0.32514777254900595</v>
      </c>
      <c r="O62" s="6" t="str">
        <f t="shared" si="29"/>
        <v>NYY</v>
      </c>
      <c r="P62" s="6">
        <f t="shared" si="30"/>
        <v>8.0513060382659614</v>
      </c>
      <c r="R62" t="s">
        <v>164</v>
      </c>
      <c r="S62" t="s">
        <v>165</v>
      </c>
      <c r="T62">
        <v>5.2</v>
      </c>
      <c r="AA62"/>
      <c r="AC62" s="6"/>
    </row>
    <row r="63" spans="1:29" ht="15" thickBot="1" x14ac:dyDescent="0.35">
      <c r="A63" t="str">
        <f t="shared" si="32"/>
        <v>TBR</v>
      </c>
      <c r="B63" s="5">
        <f>Neural!B26</f>
        <v>3.8805850887284401</v>
      </c>
      <c r="C63" s="5">
        <f>Neural!C26</f>
        <v>2.9058793611572402</v>
      </c>
      <c r="D63" s="8" t="str">
        <f t="shared" si="23"/>
        <v>ARI</v>
      </c>
      <c r="E63" s="8" t="str">
        <f t="shared" si="23"/>
        <v>CLE</v>
      </c>
      <c r="F63" s="6">
        <f t="shared" si="24"/>
        <v>3.935152395718533</v>
      </c>
      <c r="G63" s="6">
        <f t="shared" si="25"/>
        <v>4.1894690905488883</v>
      </c>
      <c r="H63" s="6">
        <f t="shared" si="26"/>
        <v>-0.25431669483035524</v>
      </c>
      <c r="I63" s="6" t="str">
        <f t="shared" si="31"/>
        <v>CLE</v>
      </c>
      <c r="J63" s="6">
        <f t="shared" si="27"/>
        <v>8.1246214862674222</v>
      </c>
      <c r="L63" s="6">
        <f>MIN(K12,W13)</f>
        <v>3.935152395718533</v>
      </c>
      <c r="M63" s="6">
        <f>MIN(K13,W12)</f>
        <v>3.8238280339438027</v>
      </c>
      <c r="N63" s="6">
        <f t="shared" si="28"/>
        <v>0.11132436177473037</v>
      </c>
      <c r="O63" s="6" t="str">
        <f t="shared" si="29"/>
        <v>ARI</v>
      </c>
      <c r="P63" s="6">
        <f t="shared" si="30"/>
        <v>7.7589804296623353</v>
      </c>
      <c r="R63" t="s">
        <v>137</v>
      </c>
      <c r="S63" t="s">
        <v>162</v>
      </c>
      <c r="T63">
        <v>5.6363636363636367</v>
      </c>
      <c r="AA63"/>
      <c r="AC63" s="6"/>
    </row>
    <row r="64" spans="1:29" ht="15" thickBot="1" x14ac:dyDescent="0.35">
      <c r="A64" t="str">
        <f t="shared" si="32"/>
        <v>STL</v>
      </c>
      <c r="B64" s="5">
        <f>Neural!B27</f>
        <v>4.2604091457738802</v>
      </c>
      <c r="C64" s="5">
        <f>Neural!C27</f>
        <v>4.84941104082771</v>
      </c>
      <c r="D64" s="8" t="str">
        <f t="shared" si="23"/>
        <v>CIN</v>
      </c>
      <c r="E64" s="8" t="str">
        <f t="shared" si="23"/>
        <v>MIA</v>
      </c>
      <c r="F64" s="6">
        <f t="shared" si="24"/>
        <v>4.4118532329587818</v>
      </c>
      <c r="G64" s="6">
        <f t="shared" si="25"/>
        <v>4.2976972224102745</v>
      </c>
      <c r="H64" s="6">
        <f t="shared" si="26"/>
        <v>0.11415601054850733</v>
      </c>
      <c r="I64" s="6" t="str">
        <f t="shared" si="31"/>
        <v>CIN</v>
      </c>
      <c r="J64" s="6">
        <f t="shared" si="27"/>
        <v>8.7095504553690564</v>
      </c>
      <c r="L64" s="6">
        <f>MIN(K14,W15)</f>
        <v>4.4118532329587818</v>
      </c>
      <c r="M64" s="6">
        <f>MIN(K15,W14)</f>
        <v>3.9778317035264541</v>
      </c>
      <c r="N64" s="6">
        <f t="shared" si="28"/>
        <v>0.43402152943232775</v>
      </c>
      <c r="O64" s="6" t="str">
        <f t="shared" si="29"/>
        <v>CIN</v>
      </c>
      <c r="P64" s="6">
        <f t="shared" si="30"/>
        <v>8.3896849364852351</v>
      </c>
      <c r="R64" t="s">
        <v>162</v>
      </c>
      <c r="S64" t="s">
        <v>137</v>
      </c>
      <c r="T64">
        <v>3.7272727272727271</v>
      </c>
      <c r="U64"/>
      <c r="AA64"/>
      <c r="AC64" s="6"/>
    </row>
    <row r="65" spans="1:46" ht="15" thickBot="1" x14ac:dyDescent="0.35">
      <c r="A65" t="str">
        <f t="shared" si="32"/>
        <v>BOS</v>
      </c>
      <c r="B65" s="5">
        <f>Neural!B28</f>
        <v>6.1688178481596996</v>
      </c>
      <c r="C65" s="5">
        <f>Neural!C28</f>
        <v>6.6363582730062802</v>
      </c>
      <c r="D65" s="8" t="str">
        <f t="shared" si="23"/>
        <v>SDP</v>
      </c>
      <c r="E65" s="8" t="str">
        <f t="shared" si="23"/>
        <v>PIT</v>
      </c>
      <c r="F65" s="6">
        <f t="shared" si="24"/>
        <v>3.4171960297964059</v>
      </c>
      <c r="G65" s="6">
        <f t="shared" si="25"/>
        <v>4.2738866291134974</v>
      </c>
      <c r="H65" s="6">
        <f t="shared" si="26"/>
        <v>-0.85669059931709146</v>
      </c>
      <c r="I65" s="6" t="str">
        <f t="shared" si="31"/>
        <v>PIT</v>
      </c>
      <c r="J65" s="6">
        <f t="shared" si="27"/>
        <v>7.6910826589099033</v>
      </c>
      <c r="L65" s="6">
        <f>MIN(K16,W17)</f>
        <v>3.4171960297964059</v>
      </c>
      <c r="M65" s="6">
        <f>MIN(K17,W16)</f>
        <v>3.179572933671226</v>
      </c>
      <c r="N65" s="6">
        <f t="shared" si="28"/>
        <v>0.23762309612517996</v>
      </c>
      <c r="O65" s="6" t="str">
        <f t="shared" si="29"/>
        <v>SDP</v>
      </c>
      <c r="P65" s="6">
        <f t="shared" si="30"/>
        <v>6.5967689634676319</v>
      </c>
      <c r="R65" t="s">
        <v>153</v>
      </c>
      <c r="S65" t="s">
        <v>135</v>
      </c>
      <c r="T65">
        <v>5.25</v>
      </c>
      <c r="U65"/>
      <c r="AA65"/>
      <c r="AC65" s="6"/>
    </row>
    <row r="66" spans="1:46" ht="15" thickBot="1" x14ac:dyDescent="0.35">
      <c r="A66" t="str">
        <f t="shared" si="32"/>
        <v>KCR</v>
      </c>
      <c r="B66" s="5">
        <f>Neural!B29</f>
        <v>5.5023716189870102</v>
      </c>
      <c r="C66" s="5">
        <f>Neural!C29</f>
        <v>4.1345496684777103</v>
      </c>
      <c r="D66" s="8" t="str">
        <f t="shared" si="23"/>
        <v>SFG</v>
      </c>
      <c r="E66" s="8" t="str">
        <f t="shared" si="23"/>
        <v>WSN</v>
      </c>
      <c r="F66" s="6">
        <f t="shared" si="24"/>
        <v>4.0127774516019352</v>
      </c>
      <c r="G66" s="6">
        <f t="shared" si="25"/>
        <v>4.9915747664906762</v>
      </c>
      <c r="H66" s="6">
        <f t="shared" si="26"/>
        <v>-0.978797314888741</v>
      </c>
      <c r="I66" s="6" t="str">
        <f t="shared" si="31"/>
        <v>WSN</v>
      </c>
      <c r="J66" s="6">
        <f t="shared" si="27"/>
        <v>9.0043522180926114</v>
      </c>
      <c r="L66" s="10">
        <f>MIN(K18,W19)</f>
        <v>4.0127774516019352</v>
      </c>
      <c r="M66" s="6">
        <f>MIN(K19,W18)</f>
        <v>3.3624004671331553</v>
      </c>
      <c r="N66" s="6">
        <f t="shared" si="28"/>
        <v>0.6503769844687799</v>
      </c>
      <c r="O66" s="6" t="str">
        <f t="shared" si="29"/>
        <v>SFG</v>
      </c>
      <c r="P66" s="6">
        <f t="shared" si="30"/>
        <v>7.3751779187350905</v>
      </c>
      <c r="R66" t="s">
        <v>135</v>
      </c>
      <c r="S66" t="s">
        <v>153</v>
      </c>
      <c r="T66">
        <v>3.5</v>
      </c>
      <c r="U66"/>
      <c r="AA66"/>
      <c r="AC66" s="6"/>
    </row>
    <row r="67" spans="1:46" ht="15" thickBot="1" x14ac:dyDescent="0.35">
      <c r="A67" t="str">
        <f t="shared" ref="A67:A70" si="33">A30</f>
        <v>NYM</v>
      </c>
      <c r="B67" s="5">
        <f>Neural!B30</f>
        <v>4.6075502256278398</v>
      </c>
      <c r="C67" s="5">
        <f>Neural!C30</f>
        <v>3.6733634886325799</v>
      </c>
      <c r="D67" s="8" t="str">
        <f t="shared" si="23"/>
        <v>LAA</v>
      </c>
      <c r="E67" s="8" t="str">
        <f t="shared" si="23"/>
        <v>NYY</v>
      </c>
      <c r="F67" s="6">
        <f t="shared" si="24"/>
        <v>4.0186341864924229</v>
      </c>
      <c r="G67" s="6">
        <f t="shared" si="25"/>
        <v>5.9436989130255284</v>
      </c>
      <c r="H67" s="6">
        <f t="shared" si="26"/>
        <v>-1.9250647265331056</v>
      </c>
      <c r="I67" s="6" t="str">
        <f t="shared" si="31"/>
        <v>NYY</v>
      </c>
      <c r="J67" s="6">
        <f t="shared" si="27"/>
        <v>9.9623330995179522</v>
      </c>
      <c r="L67" s="10">
        <f>MIN(K20,W21)</f>
        <v>4.0186341864924229</v>
      </c>
      <c r="M67" s="6">
        <f>MIN(K21,W20)</f>
        <v>4.3878140779189501</v>
      </c>
      <c r="N67" s="6">
        <f t="shared" si="28"/>
        <v>-0.36917989142652718</v>
      </c>
      <c r="O67" s="6" t="str">
        <f t="shared" si="29"/>
        <v>NYY</v>
      </c>
      <c r="P67" s="6">
        <f t="shared" si="30"/>
        <v>8.4064482644113738</v>
      </c>
      <c r="R67" t="s">
        <v>186</v>
      </c>
      <c r="S67" t="s">
        <v>140</v>
      </c>
      <c r="T67">
        <v>3</v>
      </c>
      <c r="U67"/>
      <c r="AA67"/>
      <c r="AC67" s="6"/>
    </row>
    <row r="68" spans="1:46" ht="15" thickBot="1" x14ac:dyDescent="0.35">
      <c r="A68" t="str">
        <f t="shared" si="33"/>
        <v>COL</v>
      </c>
      <c r="B68" s="5">
        <f>Neural!B31</f>
        <v>4.6624014226166404</v>
      </c>
      <c r="C68" s="5">
        <f>Neural!C31</f>
        <v>5.5013560685722798</v>
      </c>
      <c r="D68" s="8" t="str">
        <f t="shared" si="23"/>
        <v>BAL</v>
      </c>
      <c r="E68" s="8" t="str">
        <f t="shared" si="23"/>
        <v>TOR</v>
      </c>
      <c r="F68" s="6">
        <f t="shared" si="24"/>
        <v>5.4217695967793516</v>
      </c>
      <c r="G68" s="6">
        <f t="shared" si="25"/>
        <v>5.2012874385344485</v>
      </c>
      <c r="H68" s="6">
        <f t="shared" si="26"/>
        <v>0.22048215824490303</v>
      </c>
      <c r="I68" s="6" t="str">
        <f t="shared" si="31"/>
        <v>BAL</v>
      </c>
      <c r="J68" s="6">
        <f t="shared" si="27"/>
        <v>10.623057035313799</v>
      </c>
      <c r="L68" s="10">
        <f>MIN(K22,W23)</f>
        <v>5.4217695967793516</v>
      </c>
      <c r="M68" s="6">
        <f>MIN(K23,W22)</f>
        <v>4.3520514523342397</v>
      </c>
      <c r="N68" s="6">
        <f t="shared" si="28"/>
        <v>1.0697181444451118</v>
      </c>
      <c r="O68" s="6" t="str">
        <f t="shared" si="29"/>
        <v>BAL</v>
      </c>
      <c r="P68" s="6">
        <f t="shared" si="30"/>
        <v>9.7738210491135913</v>
      </c>
      <c r="R68" t="s">
        <v>140</v>
      </c>
      <c r="S68" t="s">
        <v>186</v>
      </c>
      <c r="T68">
        <v>4</v>
      </c>
      <c r="AA68"/>
      <c r="AC68" s="6"/>
    </row>
    <row r="69" spans="1:46" ht="15" thickBot="1" x14ac:dyDescent="0.35">
      <c r="A69" t="str">
        <f t="shared" si="33"/>
        <v>DET</v>
      </c>
      <c r="B69" s="5">
        <f>Neural!B32</f>
        <v>3.9026572041023502</v>
      </c>
      <c r="C69" s="13">
        <f>Neural!C32</f>
        <v>4.7677333449152401</v>
      </c>
      <c r="D69" s="8" t="str">
        <f t="shared" si="23"/>
        <v>MIL</v>
      </c>
      <c r="E69" s="8" t="str">
        <f t="shared" si="23"/>
        <v>ATL</v>
      </c>
      <c r="F69" s="6">
        <f t="shared" si="24"/>
        <v>4.3556873115800805</v>
      </c>
      <c r="G69" s="6">
        <f t="shared" si="25"/>
        <v>3.8465221265935048</v>
      </c>
      <c r="H69" s="6">
        <f t="shared" si="26"/>
        <v>0.5091651849865757</v>
      </c>
      <c r="I69" s="6" t="str">
        <f t="shared" si="31"/>
        <v>MIL</v>
      </c>
      <c r="J69" s="6">
        <f t="shared" si="27"/>
        <v>8.2022094381735862</v>
      </c>
      <c r="L69" s="10">
        <f>MIN(K24,W25)</f>
        <v>4.3556873115800805</v>
      </c>
      <c r="M69" s="6">
        <f>MIN(K25,W24)</f>
        <v>3.4674947826015736</v>
      </c>
      <c r="N69" s="6">
        <f t="shared" si="28"/>
        <v>0.88819252897850687</v>
      </c>
      <c r="O69" s="6" t="str">
        <f t="shared" si="29"/>
        <v>MIL</v>
      </c>
      <c r="P69" s="6">
        <f t="shared" si="30"/>
        <v>7.8231820941816537</v>
      </c>
      <c r="R69" t="s">
        <v>148</v>
      </c>
      <c r="S69" t="s">
        <v>141</v>
      </c>
      <c r="T69">
        <v>5.2</v>
      </c>
      <c r="AA69"/>
      <c r="AC69" s="6"/>
    </row>
    <row r="70" spans="1:46" ht="15" thickBot="1" x14ac:dyDescent="0.35">
      <c r="A70" t="str">
        <f t="shared" si="33"/>
        <v>SEA</v>
      </c>
      <c r="B70" s="5">
        <f>Neural!B33</f>
        <v>4.34333971990461</v>
      </c>
      <c r="C70" s="13">
        <f>Neural!C33</f>
        <v>3.78234162328783</v>
      </c>
      <c r="D70" s="8" t="str">
        <f t="shared" si="23"/>
        <v>TBR</v>
      </c>
      <c r="E70" s="8" t="str">
        <f t="shared" si="23"/>
        <v>STL</v>
      </c>
      <c r="F70" s="6">
        <f t="shared" si="24"/>
        <v>3.9246756306185344</v>
      </c>
      <c r="G70" s="6">
        <f t="shared" si="25"/>
        <v>4.2190744676604703</v>
      </c>
      <c r="H70" s="6">
        <f t="shared" ref="H70:H71" si="34">F70-G70</f>
        <v>-0.29439883704193592</v>
      </c>
      <c r="I70" s="6" t="str">
        <f t="shared" si="31"/>
        <v>STL</v>
      </c>
      <c r="J70" s="6">
        <f t="shared" si="27"/>
        <v>8.1437500982790052</v>
      </c>
      <c r="L70" s="10">
        <f>MIN(K26,W27)</f>
        <v>3.9246756306185344</v>
      </c>
      <c r="M70" s="6">
        <f>MIN(K27,W26)</f>
        <v>2.9030813700618912</v>
      </c>
      <c r="N70" s="6">
        <f t="shared" si="28"/>
        <v>1.0215942605566433</v>
      </c>
      <c r="O70" s="6" t="str">
        <f t="shared" si="29"/>
        <v>TBR</v>
      </c>
      <c r="P70" s="6">
        <f t="shared" si="30"/>
        <v>6.8277570006804256</v>
      </c>
      <c r="R70" t="s">
        <v>141</v>
      </c>
      <c r="S70" t="s">
        <v>148</v>
      </c>
      <c r="T70">
        <v>4</v>
      </c>
      <c r="AA70"/>
      <c r="AC70" s="6"/>
    </row>
    <row r="71" spans="1:46" ht="15" thickBot="1" x14ac:dyDescent="0.35">
      <c r="A71" t="str">
        <f>A34</f>
        <v>PHI</v>
      </c>
      <c r="B71" s="5">
        <f>Neural!B34</f>
        <v>4.2317533654090997</v>
      </c>
      <c r="C71" s="13">
        <f>Neural!C34</f>
        <v>5.6320004307598603</v>
      </c>
      <c r="D71" s="8" t="str">
        <f t="shared" si="23"/>
        <v>BOS</v>
      </c>
      <c r="E71" s="8" t="str">
        <f t="shared" si="23"/>
        <v>KCR</v>
      </c>
      <c r="F71" s="6">
        <f t="shared" si="24"/>
        <v>4.1662514189310702</v>
      </c>
      <c r="G71" s="6">
        <f t="shared" si="25"/>
        <v>6.2925933270254948</v>
      </c>
      <c r="H71" s="6">
        <f t="shared" si="34"/>
        <v>-2.1263419080944246</v>
      </c>
      <c r="I71" s="6" t="str">
        <f t="shared" si="31"/>
        <v>KCR</v>
      </c>
      <c r="J71" s="6">
        <f t="shared" si="27"/>
        <v>10.458844745956565</v>
      </c>
      <c r="L71" s="10">
        <f>MIN(K28,W29)</f>
        <v>4.1662514189310702</v>
      </c>
      <c r="M71" s="6">
        <f>MIN(K29,W28)</f>
        <v>5.3200389760206637</v>
      </c>
      <c r="N71" s="6">
        <f t="shared" si="28"/>
        <v>-1.1537875570895935</v>
      </c>
      <c r="O71" s="6" t="str">
        <f t="shared" si="29"/>
        <v>KCR</v>
      </c>
      <c r="P71" s="6">
        <f t="shared" si="30"/>
        <v>9.4862903949517339</v>
      </c>
      <c r="R71" t="s">
        <v>154</v>
      </c>
      <c r="S71" t="s">
        <v>145</v>
      </c>
      <c r="T71">
        <v>5.5</v>
      </c>
      <c r="AA71"/>
      <c r="AC71" s="6"/>
    </row>
    <row r="72" spans="1:46" ht="15" thickBot="1" x14ac:dyDescent="0.35">
      <c r="A72" t="str">
        <f>A35</f>
        <v>LAD</v>
      </c>
      <c r="B72" s="5">
        <f>Neural!B35</f>
        <v>4.7842320635847004</v>
      </c>
      <c r="C72" s="13">
        <f>Neural!C35</f>
        <v>4.5615886341205201</v>
      </c>
      <c r="D72" s="6" t="str">
        <f t="shared" si="23"/>
        <v>NYM</v>
      </c>
      <c r="E72" s="6" t="str">
        <f t="shared" si="23"/>
        <v>COL</v>
      </c>
      <c r="F72" s="6">
        <f t="shared" si="24"/>
        <v>4.4635946202089247</v>
      </c>
      <c r="G72" s="6">
        <f t="shared" si="25"/>
        <v>4.8207364581548475</v>
      </c>
      <c r="H72" s="6">
        <f t="shared" ref="H72" si="35">F72-G72</f>
        <v>-0.3571418379459228</v>
      </c>
      <c r="I72" s="6" t="str">
        <f t="shared" ref="I72" si="36">IF(G72&gt;F72,E72,D72)</f>
        <v>COL</v>
      </c>
      <c r="J72" s="6">
        <f t="shared" ref="J72" si="37">F72+G72</f>
        <v>9.2843310783637722</v>
      </c>
      <c r="L72" s="10">
        <f>MIN(K30,W31)</f>
        <v>4.4635946202089247</v>
      </c>
      <c r="M72" s="6">
        <f>MIN(K31,W30)</f>
        <v>3.8487894205784059</v>
      </c>
      <c r="N72" s="6">
        <f t="shared" si="28"/>
        <v>0.61480519963051883</v>
      </c>
      <c r="O72" s="6" t="str">
        <f t="shared" si="29"/>
        <v>NYM</v>
      </c>
      <c r="P72" s="6">
        <f t="shared" si="30"/>
        <v>8.3123840407873306</v>
      </c>
      <c r="R72" t="s">
        <v>145</v>
      </c>
      <c r="S72" t="s">
        <v>154</v>
      </c>
      <c r="T72">
        <v>5.75</v>
      </c>
      <c r="AA72"/>
      <c r="AC72" s="6"/>
    </row>
    <row r="73" spans="1:46" ht="15" thickBot="1" x14ac:dyDescent="0.35">
      <c r="B73" s="5">
        <f>Neural!B36</f>
        <v>0</v>
      </c>
      <c r="C73" s="13">
        <f>Neural!C36</f>
        <v>0</v>
      </c>
      <c r="D73" s="6" t="str">
        <f t="shared" si="23"/>
        <v>DET</v>
      </c>
      <c r="E73" s="6" t="str">
        <f t="shared" si="23"/>
        <v>SEA</v>
      </c>
      <c r="F73" s="6">
        <f t="shared" si="24"/>
        <v>3.7150604663259017</v>
      </c>
      <c r="G73" s="6">
        <f t="shared" si="25"/>
        <v>4.4559238790049669</v>
      </c>
      <c r="H73" s="6">
        <f t="shared" ref="H73:H74" si="38">F73-G73</f>
        <v>-0.74086341267906519</v>
      </c>
      <c r="I73" s="6" t="str">
        <f t="shared" ref="I73:I74" si="39">IF(G73&gt;F73,E73,D73)</f>
        <v>SEA</v>
      </c>
      <c r="J73" s="6">
        <f t="shared" ref="J73:J74" si="40">F73+G73</f>
        <v>8.1709843453308686</v>
      </c>
      <c r="L73" s="10">
        <f>MIN(K32,W33)</f>
        <v>3.7150604663259017</v>
      </c>
      <c r="M73" s="6">
        <f>MIN(K33,W32)</f>
        <v>4.256056407796609</v>
      </c>
      <c r="N73" s="6">
        <f t="shared" si="28"/>
        <v>-0.54099594147070729</v>
      </c>
      <c r="O73" s="6" t="str">
        <f t="shared" si="29"/>
        <v>SEA</v>
      </c>
      <c r="P73" s="6">
        <f t="shared" si="30"/>
        <v>7.9711168741225107</v>
      </c>
      <c r="R73" t="s">
        <v>134</v>
      </c>
      <c r="S73" t="s">
        <v>160</v>
      </c>
      <c r="T73">
        <v>4</v>
      </c>
      <c r="AA73"/>
      <c r="AC73" s="6"/>
    </row>
    <row r="74" spans="1:46" ht="15" thickBot="1" x14ac:dyDescent="0.35">
      <c r="B74" s="5">
        <f>Neural!B37</f>
        <v>0</v>
      </c>
      <c r="C74" s="13">
        <f>Neural!C37</f>
        <v>0</v>
      </c>
      <c r="D74" s="6" t="str">
        <f t="shared" si="23"/>
        <v>PHI</v>
      </c>
      <c r="E74" s="6" t="str">
        <f t="shared" si="23"/>
        <v>LAD</v>
      </c>
      <c r="F74" s="6">
        <f t="shared" si="24"/>
        <v>4.2611035436729559</v>
      </c>
      <c r="G74" s="6">
        <f t="shared" si="25"/>
        <v>5.3689002566983994</v>
      </c>
      <c r="H74" s="6">
        <f t="shared" si="38"/>
        <v>-1.1077967130254436</v>
      </c>
      <c r="I74" s="6" t="str">
        <f t="shared" si="39"/>
        <v>LAD</v>
      </c>
      <c r="J74" s="6">
        <f t="shared" si="40"/>
        <v>9.6300038003713553</v>
      </c>
      <c r="L74" s="10">
        <f>MIN(K34,W35)</f>
        <v>4.2611035436729559</v>
      </c>
      <c r="M74" s="6">
        <f>MIN(K35,W34)</f>
        <v>4.8668202790398318</v>
      </c>
      <c r="N74" s="6">
        <f t="shared" si="28"/>
        <v>-0.60571673536687598</v>
      </c>
      <c r="O74" s="6" t="str">
        <f t="shared" si="29"/>
        <v>LAD</v>
      </c>
      <c r="P74" s="6">
        <f t="shared" si="30"/>
        <v>9.1279238227127877</v>
      </c>
      <c r="R74" t="s">
        <v>160</v>
      </c>
      <c r="S74" t="s">
        <v>134</v>
      </c>
      <c r="T74">
        <v>2</v>
      </c>
      <c r="AA74"/>
      <c r="AC74" s="6"/>
    </row>
    <row r="75" spans="1:46" ht="15" thickBot="1" x14ac:dyDescent="0.35">
      <c r="B75" s="5">
        <f>Neural!B38</f>
        <v>0</v>
      </c>
      <c r="C75" s="13">
        <f>Neural!C38</f>
        <v>0</v>
      </c>
      <c r="N75" s="10"/>
      <c r="R75" t="s">
        <v>157</v>
      </c>
      <c r="S75" t="s">
        <v>152</v>
      </c>
      <c r="T75">
        <v>5.6</v>
      </c>
    </row>
    <row r="76" spans="1:46" ht="15" thickBot="1" x14ac:dyDescent="0.35">
      <c r="B76" s="5">
        <f>Neural!B42</f>
        <v>0</v>
      </c>
      <c r="C76" s="13">
        <f>Neural!C42</f>
        <v>0</v>
      </c>
      <c r="D76" s="6" t="s">
        <v>40</v>
      </c>
      <c r="G76" s="6">
        <f>E76-F76</f>
        <v>0</v>
      </c>
      <c r="R76" t="s">
        <v>152</v>
      </c>
      <c r="S76" t="s">
        <v>157</v>
      </c>
      <c r="T76">
        <v>2.4</v>
      </c>
    </row>
    <row r="77" spans="1:46" ht="86.4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4" t="s">
        <v>47</v>
      </c>
      <c r="M77" s="14" t="s">
        <v>118</v>
      </c>
      <c r="N77" s="14" t="s">
        <v>123</v>
      </c>
      <c r="O77" s="14" t="s">
        <v>124</v>
      </c>
      <c r="P77" s="20" t="s">
        <v>48</v>
      </c>
      <c r="Q77" s="14" t="s">
        <v>118</v>
      </c>
      <c r="R77" s="14" t="s">
        <v>123</v>
      </c>
      <c r="S77" s="14" t="s">
        <v>124</v>
      </c>
      <c r="T77" s="20" t="s">
        <v>52</v>
      </c>
      <c r="U77" s="20" t="s">
        <v>53</v>
      </c>
      <c r="V77" s="21" t="s">
        <v>54</v>
      </c>
      <c r="W77" s="21" t="s">
        <v>55</v>
      </c>
      <c r="X77" s="22" t="s">
        <v>116</v>
      </c>
      <c r="Y77" s="22" t="s">
        <v>119</v>
      </c>
      <c r="Z77" s="22" t="s">
        <v>131</v>
      </c>
      <c r="AA77" s="22" t="s">
        <v>130</v>
      </c>
      <c r="AB77" s="22" t="s">
        <v>127</v>
      </c>
      <c r="AC77" s="22" t="s">
        <v>60</v>
      </c>
      <c r="AD77" s="22" t="s">
        <v>14</v>
      </c>
      <c r="AE77" s="21" t="s">
        <v>17</v>
      </c>
      <c r="AF77" s="21" t="s">
        <v>45</v>
      </c>
      <c r="AG77" s="21" t="s">
        <v>46</v>
      </c>
      <c r="AH77" s="22" t="s">
        <v>168</v>
      </c>
      <c r="AI77" s="22" t="s">
        <v>169</v>
      </c>
      <c r="AJ77" s="22" t="s">
        <v>170</v>
      </c>
      <c r="AK77" s="22" t="s">
        <v>116</v>
      </c>
      <c r="AL77" s="22" t="s">
        <v>121</v>
      </c>
      <c r="AM77" s="22" t="s">
        <v>120</v>
      </c>
      <c r="AN77" s="22" t="s">
        <v>128</v>
      </c>
      <c r="AO77" s="22" t="s">
        <v>129</v>
      </c>
      <c r="AP77" s="22" t="s">
        <v>60</v>
      </c>
      <c r="AQ77" s="20" t="s">
        <v>14</v>
      </c>
      <c r="AT77"/>
    </row>
    <row r="78" spans="1:46" x14ac:dyDescent="0.3">
      <c r="D78" s="8" t="str">
        <f t="shared" ref="D78:E91" si="41">D38</f>
        <v>ARI</v>
      </c>
      <c r="E78" s="8" t="str">
        <f t="shared" si="41"/>
        <v>CLE</v>
      </c>
      <c r="F78" s="6">
        <f t="shared" ref="F78:F94" si="42">MAX(L38,L58)</f>
        <v>6.1576112452128964</v>
      </c>
      <c r="G78" s="6">
        <f t="shared" ref="G78:G94" si="43">MIN(M38,M58)</f>
        <v>3.8577921398865112</v>
      </c>
      <c r="H78" s="6">
        <f t="shared" ref="H78:H89" si="44">F78-G78</f>
        <v>2.2998191053263852</v>
      </c>
      <c r="I78" s="6" t="str">
        <f>IF(G78&gt;F78,E78,D78)</f>
        <v>ARI</v>
      </c>
      <c r="J78" s="6">
        <f t="shared" ref="J78:J91" si="45">F78+G78</f>
        <v>10.015403385099408</v>
      </c>
      <c r="L78" s="14" t="str">
        <f t="shared" ref="L78:L93" si="46">D78</f>
        <v>ARI</v>
      </c>
      <c r="M78" s="14">
        <f>N2</f>
        <v>6.25</v>
      </c>
      <c r="N78" s="14">
        <f>Z2</f>
        <v>4.2</v>
      </c>
      <c r="O78" s="14">
        <v>7</v>
      </c>
      <c r="P78" s="14" t="str">
        <f t="shared" ref="P78:P92" si="47">E78</f>
        <v>CLE</v>
      </c>
      <c r="Q78" s="14">
        <f>N3</f>
        <v>3.7</v>
      </c>
      <c r="R78" s="14">
        <f>Z3</f>
        <v>3.85</v>
      </c>
      <c r="S78" s="14">
        <v>6</v>
      </c>
      <c r="T78" s="15" t="s">
        <v>191</v>
      </c>
      <c r="U78" s="15" t="s">
        <v>192</v>
      </c>
      <c r="V78" s="28" t="str">
        <f t="shared" ref="V78:V92" si="48">IF(SUM(COUNTIF(I38, L78), COUNTIF(O38, L78), COUNTIF(I58, L78), COUNTIF(O58, L78), COUNTIF(I78, L78)) &gt; SUM(COUNTIF(I38, P78), COUNTIF(O38, P78), COUNTIF(I58, P78), COUNTIF(O58, P78), COUNTIF(I78, P78)), L78, IF(SUM(COUNTIF(I38, L78), COUNTIF(O38, L78), COUNTIF(I58, L78), COUNTIF(O58, L78), COUNTIF(I78, L78)) &lt; SUM(COUNTIF(I38, P78), COUNTIF(O38, P78), COUNTIF(I58, P78), COUNTIF(O58, P78), COUNTIF(I78, P78)), P78, "Tie"))</f>
        <v>ARI</v>
      </c>
      <c r="W78" s="29">
        <f t="shared" ref="W78:W92" si="49">(COUNTIF(I38, V78) + COUNTIF(O38, V78) + COUNTIF(I58, V78) + COUNTIF(O58, V78) + COUNTIF(I78, V78))/5</f>
        <v>0.8</v>
      </c>
      <c r="X78" s="29">
        <f>IF(W78=1, 5, IF(W78=0.8, 4, IF(W78=0.6, 3, IF(W78=0.4, 2, IF(W78=0.2, 1, 0)))))</f>
        <v>4</v>
      </c>
      <c r="Y78" s="29">
        <f>((Q78+N78)/2)-((M78+R78)/2)</f>
        <v>-1.0999999999999996</v>
      </c>
      <c r="Z78" s="29">
        <f>IF(OR(AND(P78=V78, Y78&gt;1.5), AND(P78&lt;&gt;V78, Y78&lt;-1.5)), 2.5,
   IF(OR(AND(P78=V78, Y78&gt;1), AND(P78&lt;&gt;V78, Y78&lt;-1)), 2,
   IF(OR(AND(P78=V78, Y78&gt;0.66), AND(P78&lt;&gt;V78, Y78&lt;-0.66)), 1.5,
   IF(OR(AND(P78=V78, Y78&gt;0.33), AND(P78&lt;&gt;V78, Y78&lt;-0.33)), 1,
   IF(OR(AND(P78=V78, Y78&gt;0), AND(P78&lt;&gt;V78, Y78&lt;0)), 0.5, 0)))))</f>
        <v>2</v>
      </c>
      <c r="AA78" s="29">
        <f>S78-O78</f>
        <v>-1</v>
      </c>
      <c r="AB78" s="29">
        <f>IF(OR(AND(P78=V78, Y78&gt;1.5), AND(P78&lt;&gt;V78, AA78&lt;-1.5)), 2.5,
   IF(OR(AND(P78=V78, Y78&gt;1), AND(P78&lt;&gt;V78, AA78&lt;-1)), 2,
   IF(OR(AND(P78=V78, Y78&gt;0.66), AND(P78&lt;&gt;V78, AA78&lt;-0.66)), 1.5,
   IF(OR(AND(P78=V78, Y78&gt;0.33), AND(P78&lt;&gt;V78, AA78&lt;-0.33)), 1,
   IF(OR(AND(P78=V78, Y78&gt;0), AND(P78&lt;&gt;V78, AA78&lt;0)), 0.5, 0)))))</f>
        <v>1.5</v>
      </c>
      <c r="AC78" s="29">
        <f>SUM(IF(ISNUMBER(X78), X78, 0), IF(ISNUMBER(Z78), Z78, 0), IF(ISNUMBER(AB78), AB78, 0))</f>
        <v>7.5</v>
      </c>
      <c r="AD78" s="29" t="s">
        <v>147</v>
      </c>
      <c r="AE78" s="28">
        <v>7.5</v>
      </c>
      <c r="AF78" s="29" t="str">
        <f t="shared" ref="AF78:AF92" si="50">IF(COUNTIF(J38, "&gt;" &amp; AE78) + COUNTIF(P38, "&gt;" &amp; AE78) + COUNTIF(J58, "&gt;" &amp; AE78) + COUNTIF(J78, "&gt;" &amp; AE78) + COUNTIF(P58, "&gt;" &amp; AE78) &gt;= 3, "Over", "Under")</f>
        <v>Over</v>
      </c>
      <c r="AG78" s="29">
        <f t="shared" ref="AG78:AG92" si="51">IF(AF78="Over",((COUNTIF(J38,"&gt;"&amp;AE78)+COUNTIF(P38,"&gt;"&amp;AE78)+COUNTIF(J58,"&gt;"&amp;AE78)+COUNTIF(J78,"&gt;"&amp;AE78)+COUNTIF(P58,"&gt;"&amp;AE78))/5),((COUNTIF(J38,"&lt;="&amp;AE78)+COUNTIF(P38,"&lt;="&amp;AE78)+COUNTIF(J58,"&lt;="&amp;AE78)+COUNTIF(J78,"&lt;="&amp;AE78)+COUNTIF(P58,"&lt;="&amp;AE78))/5))</f>
        <v>1</v>
      </c>
      <c r="AH78" s="29">
        <f>J38</f>
        <v>9.0651272149867985</v>
      </c>
      <c r="AI78" s="29">
        <f>P38</f>
        <v>10.38359280310612</v>
      </c>
      <c r="AJ78" s="29">
        <f>P58</f>
        <v>7.7466616268674748</v>
      </c>
      <c r="AK78" s="29">
        <f t="shared" ref="AK78:AK93" si="52">IF(AG78=1, 5, IF(AG78=0.8, 4, IF(AG78=0.6, 3, IF(AG78=0.4, 2, IF(AG78=0.2, 1, 0)))))</f>
        <v>5</v>
      </c>
      <c r="AL78" s="29">
        <f t="shared" ref="AL78:AL93" si="53">(((N78+Q78)/2)+((M78+R78)/2))-AE78</f>
        <v>1.5</v>
      </c>
      <c r="AM78" s="29">
        <f t="shared" ref="AM78:AM93" si="54">IF(OR(AND(AF78="Over",(((N78+Q78)/2)+((M78+R78)/2))&gt;AE78),AND(AF78="Under",(((N78+Q78)/2)+((M78+R78)/2))&lt;AE78)),IF(OR(AL78&gt;2,AL78&lt;-2),2.5,IF(OR(AND(AL78&lt;2,AL78&gt;1),AND(AL78&gt;-2,AL78&lt;-1)),1.25,IF(OR(AND(AL78&lt;1,AL78&gt;0),AND(AL78&gt;-1,AL78&lt;0)),0,0))),0)</f>
        <v>1.25</v>
      </c>
      <c r="AN78" s="29">
        <f t="shared" ref="AN78:AN93" si="55">O78+S78</f>
        <v>13</v>
      </c>
      <c r="AO78" s="29">
        <f t="shared" ref="AO78:AO93" si="56">IF(OR(AND(AF78="Over",AN78&gt;AE78),AND(AF78="Under",AN78&lt;AE78)),IF(OR(AE78-AN78&gt;2,AE78-AN78&lt;-2),2.5,IF(OR(AND(AE78-AN78&lt;2,AE78-AN78&gt;1),AND(AE78-AN78&gt;-2,AE78-AN78&lt;-1)),1.25,IF(OR(AND(AE78-AN78&lt;1,AE78-AN78&gt;0),AND(AE78-AN78&gt;-1,AE78-AN78&lt;0)),0,0))),0)</f>
        <v>2.5</v>
      </c>
      <c r="AP78" s="29">
        <f>SUM(IF(ISNUMBER(AK78), AK78, 0), IF(ISNUMBER(AM78), AM78, 0), IF(ISNUMBER(AO78), AO78, 0))</f>
        <v>8.75</v>
      </c>
      <c r="AQ78" s="28">
        <v>10</v>
      </c>
      <c r="AT78"/>
    </row>
    <row r="79" spans="1:46" x14ac:dyDescent="0.3">
      <c r="D79" s="8" t="str">
        <f t="shared" si="41"/>
        <v>MIN</v>
      </c>
      <c r="E79" s="8" t="str">
        <f t="shared" si="41"/>
        <v>CHC</v>
      </c>
      <c r="F79" s="6">
        <f t="shared" si="42"/>
        <v>4.3343842772433847</v>
      </c>
      <c r="G79" s="6">
        <f t="shared" si="43"/>
        <v>4.0334242477203173</v>
      </c>
      <c r="H79" s="6">
        <f t="shared" si="44"/>
        <v>0.30096002952306744</v>
      </c>
      <c r="I79" s="6" t="str">
        <f t="shared" ref="I79:I91" si="57">IF(G79&gt;F79,E79,D79)</f>
        <v>MIN</v>
      </c>
      <c r="J79" s="6">
        <f t="shared" si="45"/>
        <v>8.3678085249637029</v>
      </c>
      <c r="L79" s="14" t="str">
        <f t="shared" si="46"/>
        <v>MIN</v>
      </c>
      <c r="M79" s="14">
        <f>N4</f>
        <v>4.7</v>
      </c>
      <c r="N79" s="14">
        <f>Z4</f>
        <v>4.3499999999999996</v>
      </c>
      <c r="O79" s="14">
        <v>3</v>
      </c>
      <c r="P79" s="14" t="str">
        <f t="shared" si="47"/>
        <v>CHC</v>
      </c>
      <c r="Q79" s="14">
        <f>N5</f>
        <v>4.0999999999999996</v>
      </c>
      <c r="R79" s="14">
        <f>Z5</f>
        <v>3.6</v>
      </c>
      <c r="S79" s="14">
        <v>3.5</v>
      </c>
      <c r="T79" s="15" t="s">
        <v>224</v>
      </c>
      <c r="U79" s="15" t="s">
        <v>225</v>
      </c>
      <c r="V79" s="28" t="str">
        <f t="shared" si="48"/>
        <v>CHC</v>
      </c>
      <c r="W79" s="29">
        <f t="shared" si="49"/>
        <v>0.6</v>
      </c>
      <c r="X79" s="29">
        <f t="shared" ref="X79:X92" si="58">IF(W79=1, 5, IF(W79=0.8, 4, IF(W79=0.6, 3, IF(W79=0.4, 2, IF(W79=0.2, 1, 0)))))</f>
        <v>3</v>
      </c>
      <c r="Y79" s="29">
        <f t="shared" ref="Y79:Y92" si="59">((Q79+N79)/2)-((M79+R79)/2)</f>
        <v>7.4999999999999289E-2</v>
      </c>
      <c r="Z79" s="29">
        <f t="shared" ref="Z79:Z92" si="60">IF(OR(AND(P79=V79, Y79&gt;1.5), AND(P79&lt;&gt;V79, Y79&lt;-1.5)), 2.5,
   IF(OR(AND(P79=V79, Y79&gt;1), AND(P79&lt;&gt;V79, Y79&lt;-1)), 2,
   IF(OR(AND(P79=V79, Y79&gt;0.66), AND(P79&lt;&gt;V79, Y79&lt;-0.66)), 1.5,
   IF(OR(AND(P79=V79, Y79&gt;0.33), AND(P79&lt;&gt;V79, Y79&lt;-0.33)), 1,
   IF(OR(AND(P79=V79, Y79&gt;0), AND(P79&lt;&gt;V79, Y79&lt;0)), 0.5, 0)))))</f>
        <v>0.5</v>
      </c>
      <c r="AA79" s="29">
        <f>S79-O79</f>
        <v>0.5</v>
      </c>
      <c r="AB79" s="29">
        <f t="shared" ref="AB79:AB92" si="61">IF(OR(AND(P79=V79, Y79&gt;1.5), AND(P79&lt;&gt;V79, AA79&lt;-1.5)), 2.5,
   IF(OR(AND(P79=V79, Y79&gt;1), AND(P79&lt;&gt;V79, AA79&lt;-1)), 2,
   IF(OR(AND(P79=V79, Y79&gt;0.66), AND(P79&lt;&gt;V79, AA79&lt;-0.66)), 1.5,
   IF(OR(AND(P79=V79, Y79&gt;0.33), AND(P79&lt;&gt;V79, AA79&lt;-0.33)), 1,
   IF(OR(AND(P79=V79, Y79&gt;0), AND(P79&lt;&gt;V79, AA79&lt;0)), 0.5, 0)))))</f>
        <v>0.5</v>
      </c>
      <c r="AC79" s="29">
        <f t="shared" ref="AC79:AC92" si="62">SUM(IF(ISNUMBER(X79), X79, 0), IF(ISNUMBER(Z79), Z79, 0), IF(ISNUMBER(AB79), AB79, 0))</f>
        <v>4</v>
      </c>
      <c r="AD79" s="29" t="s">
        <v>138</v>
      </c>
      <c r="AE79" s="28">
        <v>7.5</v>
      </c>
      <c r="AF79" s="29" t="str">
        <f t="shared" si="50"/>
        <v>Over</v>
      </c>
      <c r="AG79" s="29">
        <f t="shared" si="51"/>
        <v>0.8</v>
      </c>
      <c r="AH79" s="29">
        <f t="shared" ref="AH79:AH93" si="63">J39</f>
        <v>7.9905966384972773</v>
      </c>
      <c r="AI79" s="29">
        <f t="shared" ref="AI79:AI93" si="64">P39</f>
        <v>8.59630546080842</v>
      </c>
      <c r="AJ79" s="29">
        <f t="shared" ref="AJ79:AJ93" si="65">P59</f>
        <v>7.3848878161861329</v>
      </c>
      <c r="AK79" s="29">
        <f t="shared" si="52"/>
        <v>4</v>
      </c>
      <c r="AL79" s="29">
        <f t="shared" si="53"/>
        <v>0.875</v>
      </c>
      <c r="AM79" s="29">
        <f t="shared" si="54"/>
        <v>0</v>
      </c>
      <c r="AN79" s="29">
        <f t="shared" si="55"/>
        <v>6.5</v>
      </c>
      <c r="AO79" s="29">
        <f t="shared" si="56"/>
        <v>0</v>
      </c>
      <c r="AP79" s="29">
        <f t="shared" ref="AP79:AP92" si="66">SUM(IF(ISNUMBER(AK79), AK79, 0), IF(ISNUMBER(AM79), AM79, 0), IF(ISNUMBER(AO79), AO79, 0))</f>
        <v>4</v>
      </c>
      <c r="AQ79" s="28">
        <v>10</v>
      </c>
      <c r="AT79"/>
    </row>
    <row r="80" spans="1:46" x14ac:dyDescent="0.3">
      <c r="D80" s="8" t="str">
        <f t="shared" si="41"/>
        <v>HOU</v>
      </c>
      <c r="E80" s="8" t="str">
        <f t="shared" si="41"/>
        <v>TEX</v>
      </c>
      <c r="F80" s="6">
        <f t="shared" si="42"/>
        <v>5.0709071567756059</v>
      </c>
      <c r="G80" s="6">
        <f t="shared" si="43"/>
        <v>3.418990795862932</v>
      </c>
      <c r="H80" s="6">
        <f t="shared" si="44"/>
        <v>1.6519163609126739</v>
      </c>
      <c r="I80" s="6" t="str">
        <f t="shared" si="57"/>
        <v>HOU</v>
      </c>
      <c r="J80" s="6">
        <f t="shared" si="45"/>
        <v>8.4898979526385379</v>
      </c>
      <c r="L80" s="14" t="str">
        <f t="shared" si="46"/>
        <v>HOU</v>
      </c>
      <c r="M80" s="14">
        <f>N6</f>
        <v>3.25</v>
      </c>
      <c r="N80" s="14">
        <f>Z6</f>
        <v>3.6</v>
      </c>
      <c r="O80" s="14">
        <v>4.8333000000000004</v>
      </c>
      <c r="P80" s="14" t="str">
        <f t="shared" si="47"/>
        <v>TEX</v>
      </c>
      <c r="Q80" s="14">
        <f>N7</f>
        <v>3.65</v>
      </c>
      <c r="R80" s="14">
        <f>Z7</f>
        <v>5</v>
      </c>
      <c r="S80" s="14">
        <v>4.75</v>
      </c>
      <c r="T80" s="15" t="s">
        <v>193</v>
      </c>
      <c r="U80" s="15" t="s">
        <v>191</v>
      </c>
      <c r="V80" s="28" t="str">
        <f t="shared" si="48"/>
        <v>HOU</v>
      </c>
      <c r="W80" s="29">
        <f t="shared" si="49"/>
        <v>0.6</v>
      </c>
      <c r="X80" s="29">
        <f t="shared" si="58"/>
        <v>3</v>
      </c>
      <c r="Y80" s="29">
        <f t="shared" si="59"/>
        <v>-0.5</v>
      </c>
      <c r="Z80" s="29">
        <f t="shared" si="60"/>
        <v>1</v>
      </c>
      <c r="AA80" s="29">
        <f t="shared" ref="AA80:AA92" si="67">S80-O80</f>
        <v>-8.3300000000000374E-2</v>
      </c>
      <c r="AB80" s="29">
        <f t="shared" si="61"/>
        <v>0.5</v>
      </c>
      <c r="AC80" s="29">
        <f t="shared" si="62"/>
        <v>4.5</v>
      </c>
      <c r="AD80" s="29" t="s">
        <v>151</v>
      </c>
      <c r="AE80" s="30">
        <v>8.5</v>
      </c>
      <c r="AF80" s="31" t="str">
        <f t="shared" si="50"/>
        <v>Under</v>
      </c>
      <c r="AG80" s="31">
        <f t="shared" si="51"/>
        <v>0.8</v>
      </c>
      <c r="AH80" s="30">
        <f t="shared" si="63"/>
        <v>7.7619167826333584</v>
      </c>
      <c r="AI80" s="30">
        <f t="shared" si="64"/>
        <v>8.8700207217255382</v>
      </c>
      <c r="AJ80" s="31">
        <f t="shared" si="65"/>
        <v>6.6538128435411785</v>
      </c>
      <c r="AK80" s="31">
        <f t="shared" si="52"/>
        <v>4</v>
      </c>
      <c r="AL80" s="31">
        <f t="shared" si="53"/>
        <v>-0.75</v>
      </c>
      <c r="AM80" s="31">
        <f t="shared" si="54"/>
        <v>0</v>
      </c>
      <c r="AN80" s="31">
        <f t="shared" si="55"/>
        <v>9.5833000000000013</v>
      </c>
      <c r="AO80" s="31">
        <f t="shared" si="56"/>
        <v>0</v>
      </c>
      <c r="AP80" s="31">
        <f t="shared" si="66"/>
        <v>4</v>
      </c>
      <c r="AQ80" s="31">
        <v>10</v>
      </c>
      <c r="AR80" s="18"/>
      <c r="AT80"/>
    </row>
    <row r="81" spans="4:46" x14ac:dyDescent="0.3">
      <c r="D81" s="8" t="str">
        <f t="shared" si="41"/>
        <v>CHW</v>
      </c>
      <c r="E81" s="8" t="str">
        <f t="shared" si="41"/>
        <v>OAK</v>
      </c>
      <c r="F81" s="6">
        <f t="shared" si="42"/>
        <v>4.1882269054074834</v>
      </c>
      <c r="G81" s="6">
        <f t="shared" si="43"/>
        <v>5.2055783931846786</v>
      </c>
      <c r="H81" s="6">
        <f t="shared" si="44"/>
        <v>-1.0173514877771952</v>
      </c>
      <c r="I81" s="6" t="str">
        <f t="shared" si="57"/>
        <v>OAK</v>
      </c>
      <c r="J81" s="6">
        <f t="shared" si="45"/>
        <v>9.393805298592163</v>
      </c>
      <c r="L81" s="24" t="str">
        <f t="shared" si="46"/>
        <v>CHW</v>
      </c>
      <c r="M81" s="24">
        <f>N8</f>
        <v>2.5499999999999998</v>
      </c>
      <c r="N81" s="24">
        <f>Z8</f>
        <v>6.5</v>
      </c>
      <c r="O81" s="24">
        <v>3</v>
      </c>
      <c r="P81" s="24" t="str">
        <f t="shared" si="47"/>
        <v>OAK</v>
      </c>
      <c r="Q81" s="24">
        <f>N9</f>
        <v>5.35</v>
      </c>
      <c r="R81" s="24">
        <f>Z9</f>
        <v>4.2</v>
      </c>
      <c r="S81" s="24">
        <v>3</v>
      </c>
      <c r="T81" s="25" t="s">
        <v>226</v>
      </c>
      <c r="U81" s="25" t="s">
        <v>227</v>
      </c>
      <c r="V81" s="28" t="str">
        <f t="shared" si="48"/>
        <v>OAK</v>
      </c>
      <c r="W81" s="29">
        <f t="shared" si="49"/>
        <v>1</v>
      </c>
      <c r="X81" s="29">
        <f t="shared" si="58"/>
        <v>5</v>
      </c>
      <c r="Y81" s="29">
        <f t="shared" si="59"/>
        <v>2.5499999999999998</v>
      </c>
      <c r="Z81" s="29">
        <f t="shared" si="60"/>
        <v>2.5</v>
      </c>
      <c r="AA81" s="29">
        <f t="shared" si="67"/>
        <v>0</v>
      </c>
      <c r="AB81" s="29">
        <f t="shared" si="61"/>
        <v>2.5</v>
      </c>
      <c r="AC81" s="29">
        <f t="shared" si="62"/>
        <v>10</v>
      </c>
      <c r="AD81" s="29" t="s">
        <v>156</v>
      </c>
      <c r="AE81" s="30">
        <v>8.5</v>
      </c>
      <c r="AF81" s="31" t="str">
        <f t="shared" si="50"/>
        <v>Over</v>
      </c>
      <c r="AG81" s="31">
        <f t="shared" si="51"/>
        <v>0.8</v>
      </c>
      <c r="AH81" s="31">
        <f t="shared" si="63"/>
        <v>9.0798142808711244</v>
      </c>
      <c r="AI81" s="31">
        <f t="shared" si="64"/>
        <v>10.404163827212912</v>
      </c>
      <c r="AJ81" s="31">
        <f t="shared" si="65"/>
        <v>7.7554647345293368</v>
      </c>
      <c r="AK81" s="31">
        <f t="shared" si="52"/>
        <v>4</v>
      </c>
      <c r="AL81" s="31">
        <f t="shared" si="53"/>
        <v>0.80000000000000071</v>
      </c>
      <c r="AM81" s="31">
        <f t="shared" si="54"/>
        <v>0</v>
      </c>
      <c r="AN81" s="31">
        <f t="shared" si="55"/>
        <v>6</v>
      </c>
      <c r="AO81" s="31">
        <f t="shared" si="56"/>
        <v>0</v>
      </c>
      <c r="AP81" s="31">
        <f t="shared" si="66"/>
        <v>4</v>
      </c>
      <c r="AQ81" s="30">
        <v>5</v>
      </c>
      <c r="AT81"/>
    </row>
    <row r="82" spans="4:46" x14ac:dyDescent="0.3">
      <c r="D82" s="8" t="str">
        <f t="shared" si="41"/>
        <v>LAA</v>
      </c>
      <c r="E82" s="8" t="str">
        <f t="shared" si="41"/>
        <v>NYY</v>
      </c>
      <c r="F82" s="6">
        <f t="shared" si="42"/>
        <v>4.51761563689701</v>
      </c>
      <c r="G82" s="6">
        <f t="shared" si="43"/>
        <v>4.1882269054074834</v>
      </c>
      <c r="H82" s="6">
        <f t="shared" si="44"/>
        <v>0.32938873148952652</v>
      </c>
      <c r="I82" s="6" t="str">
        <f t="shared" si="57"/>
        <v>LAA</v>
      </c>
      <c r="J82" s="6">
        <f t="shared" si="45"/>
        <v>8.7058425423044934</v>
      </c>
      <c r="L82" s="14" t="str">
        <f t="shared" si="46"/>
        <v>LAA</v>
      </c>
      <c r="M82" s="14">
        <f>N10</f>
        <v>3.8</v>
      </c>
      <c r="N82" s="14">
        <f>Z10</f>
        <v>4.6500000000000004</v>
      </c>
      <c r="O82" s="14">
        <v>2.6667000000000001</v>
      </c>
      <c r="P82" s="14" t="str">
        <f t="shared" si="47"/>
        <v>NYY</v>
      </c>
      <c r="Q82" s="14">
        <f>N11</f>
        <v>5.8</v>
      </c>
      <c r="R82" s="14">
        <f>Z11</f>
        <v>4.7</v>
      </c>
      <c r="S82" s="14">
        <v>4.3330000000000002</v>
      </c>
      <c r="T82" s="15" t="s">
        <v>188</v>
      </c>
      <c r="U82" s="15" t="s">
        <v>189</v>
      </c>
      <c r="V82" s="28" t="str">
        <f t="shared" si="48"/>
        <v>NYY</v>
      </c>
      <c r="W82" s="29">
        <f t="shared" si="49"/>
        <v>0.8</v>
      </c>
      <c r="X82" s="29">
        <f t="shared" si="58"/>
        <v>4</v>
      </c>
      <c r="Y82" s="29">
        <f t="shared" si="59"/>
        <v>0.97499999999999964</v>
      </c>
      <c r="Z82" s="29">
        <f t="shared" si="60"/>
        <v>1.5</v>
      </c>
      <c r="AA82" s="29">
        <f t="shared" si="67"/>
        <v>1.6663000000000001</v>
      </c>
      <c r="AB82" s="29">
        <f t="shared" si="61"/>
        <v>1.5</v>
      </c>
      <c r="AC82" s="29">
        <f t="shared" si="62"/>
        <v>7</v>
      </c>
      <c r="AD82" s="29" t="s">
        <v>155</v>
      </c>
      <c r="AE82" s="30">
        <v>8.5</v>
      </c>
      <c r="AF82" s="31" t="str">
        <f t="shared" si="50"/>
        <v>Over</v>
      </c>
      <c r="AG82" s="31">
        <f t="shared" si="51"/>
        <v>0.8</v>
      </c>
      <c r="AH82" s="31">
        <f t="shared" si="63"/>
        <v>9.389311448415441</v>
      </c>
      <c r="AI82" s="31">
        <f t="shared" si="64"/>
        <v>10.490757248449604</v>
      </c>
      <c r="AJ82" s="31">
        <f t="shared" si="65"/>
        <v>8.0513060382659614</v>
      </c>
      <c r="AK82" s="31">
        <f t="shared" si="52"/>
        <v>4</v>
      </c>
      <c r="AL82" s="31">
        <f t="shared" si="53"/>
        <v>0.97499999999999964</v>
      </c>
      <c r="AM82" s="31">
        <f t="shared" si="54"/>
        <v>0</v>
      </c>
      <c r="AN82" s="31">
        <f t="shared" si="55"/>
        <v>6.9997000000000007</v>
      </c>
      <c r="AO82" s="31">
        <f t="shared" si="56"/>
        <v>0</v>
      </c>
      <c r="AP82" s="31">
        <f t="shared" si="66"/>
        <v>4</v>
      </c>
      <c r="AQ82" s="30">
        <v>7</v>
      </c>
      <c r="AT82"/>
    </row>
    <row r="83" spans="4:46" x14ac:dyDescent="0.3">
      <c r="D83" s="8" t="str">
        <f t="shared" si="41"/>
        <v>ARI</v>
      </c>
      <c r="E83" s="8" t="str">
        <f t="shared" si="41"/>
        <v>CLE</v>
      </c>
      <c r="F83" s="6">
        <f t="shared" si="42"/>
        <v>6.1787833851349454</v>
      </c>
      <c r="G83" s="6">
        <f t="shared" si="43"/>
        <v>3.8238280339438027</v>
      </c>
      <c r="H83" s="6">
        <f t="shared" si="44"/>
        <v>2.3549553511911427</v>
      </c>
      <c r="I83" s="6" t="str">
        <f t="shared" si="57"/>
        <v>ARI</v>
      </c>
      <c r="J83" s="6">
        <f t="shared" si="45"/>
        <v>10.002611419078749</v>
      </c>
      <c r="L83" s="14" t="str">
        <f t="shared" si="46"/>
        <v>ARI</v>
      </c>
      <c r="M83" s="14">
        <f>N12</f>
        <v>6.25</v>
      </c>
      <c r="N83" s="14">
        <f>Z12</f>
        <v>4.2</v>
      </c>
      <c r="O83" s="14">
        <v>7</v>
      </c>
      <c r="P83" s="14" t="str">
        <f t="shared" si="47"/>
        <v>CLE</v>
      </c>
      <c r="Q83" s="14">
        <f>N13</f>
        <v>3.7</v>
      </c>
      <c r="R83" s="14">
        <f>Z13</f>
        <v>3.85</v>
      </c>
      <c r="S83" s="14">
        <v>6</v>
      </c>
      <c r="T83" s="15" t="s">
        <v>142</v>
      </c>
      <c r="U83" s="15" t="s">
        <v>143</v>
      </c>
      <c r="V83" s="28" t="str">
        <f t="shared" si="48"/>
        <v>ARI</v>
      </c>
      <c r="W83" s="29">
        <f t="shared" si="49"/>
        <v>0.8</v>
      </c>
      <c r="X83" s="29">
        <f t="shared" si="58"/>
        <v>4</v>
      </c>
      <c r="Y83" s="29">
        <f t="shared" si="59"/>
        <v>-1.0999999999999996</v>
      </c>
      <c r="Z83" s="29">
        <f t="shared" si="60"/>
        <v>2</v>
      </c>
      <c r="AA83" s="29">
        <f t="shared" si="67"/>
        <v>-1</v>
      </c>
      <c r="AB83" s="29">
        <f t="shared" si="61"/>
        <v>1.5</v>
      </c>
      <c r="AC83" s="29">
        <f t="shared" si="62"/>
        <v>7.5</v>
      </c>
      <c r="AD83" s="29" t="s">
        <v>147</v>
      </c>
      <c r="AE83" s="28">
        <v>7.5</v>
      </c>
      <c r="AF83" s="29" t="str">
        <f t="shared" si="50"/>
        <v>Over</v>
      </c>
      <c r="AG83" s="29">
        <f t="shared" si="51"/>
        <v>1</v>
      </c>
      <c r="AH83" s="29">
        <f t="shared" si="63"/>
        <v>9.0636164526730845</v>
      </c>
      <c r="AI83" s="29">
        <f t="shared" si="64"/>
        <v>10.368252475683834</v>
      </c>
      <c r="AJ83" s="29">
        <f t="shared" si="65"/>
        <v>7.7589804296623353</v>
      </c>
      <c r="AK83" s="29">
        <f t="shared" si="52"/>
        <v>5</v>
      </c>
      <c r="AL83" s="29">
        <f t="shared" si="53"/>
        <v>1.5</v>
      </c>
      <c r="AM83" s="29">
        <f t="shared" si="54"/>
        <v>1.25</v>
      </c>
      <c r="AN83" s="29">
        <f t="shared" si="55"/>
        <v>13</v>
      </c>
      <c r="AO83" s="29">
        <f t="shared" si="56"/>
        <v>2.5</v>
      </c>
      <c r="AP83" s="29">
        <f t="shared" si="66"/>
        <v>8.75</v>
      </c>
      <c r="AQ83" s="28">
        <v>8</v>
      </c>
      <c r="AT83"/>
    </row>
    <row r="84" spans="4:46" x14ac:dyDescent="0.3">
      <c r="D84" s="8" t="str">
        <f t="shared" si="41"/>
        <v>CIN</v>
      </c>
      <c r="E84" s="8" t="str">
        <f t="shared" si="41"/>
        <v>MIA</v>
      </c>
      <c r="F84" s="6">
        <f t="shared" si="42"/>
        <v>4.9071474869001594</v>
      </c>
      <c r="G84" s="6">
        <f t="shared" si="43"/>
        <v>3.9778317035264541</v>
      </c>
      <c r="H84" s="6">
        <f t="shared" si="44"/>
        <v>0.92931578337370535</v>
      </c>
      <c r="I84" s="6" t="str">
        <f t="shared" si="57"/>
        <v>CIN</v>
      </c>
      <c r="J84" s="6">
        <f t="shared" si="45"/>
        <v>8.8849791904266127</v>
      </c>
      <c r="L84" s="14" t="str">
        <f t="shared" si="46"/>
        <v>CIN</v>
      </c>
      <c r="M84" s="14">
        <f>N14</f>
        <v>4.9000000000000004</v>
      </c>
      <c r="N84" s="14">
        <f>Z14</f>
        <v>4.0999999999999996</v>
      </c>
      <c r="O84" s="14">
        <v>7.4</v>
      </c>
      <c r="P84" s="14" t="str">
        <f t="shared" si="47"/>
        <v>MIA</v>
      </c>
      <c r="Q84" s="14">
        <f>N15</f>
        <v>4.3</v>
      </c>
      <c r="R84" s="14">
        <f>Z15</f>
        <v>4.5</v>
      </c>
      <c r="S84" s="14">
        <v>3.6</v>
      </c>
      <c r="T84" s="15" t="s">
        <v>166</v>
      </c>
      <c r="U84" s="15" t="s">
        <v>167</v>
      </c>
      <c r="V84" s="30" t="str">
        <f t="shared" si="48"/>
        <v>CIN</v>
      </c>
      <c r="W84" s="31">
        <f t="shared" si="49"/>
        <v>1</v>
      </c>
      <c r="X84" s="31">
        <f t="shared" si="58"/>
        <v>5</v>
      </c>
      <c r="Y84" s="31">
        <f t="shared" si="59"/>
        <v>-0.50000000000000089</v>
      </c>
      <c r="Z84" s="31">
        <f t="shared" si="60"/>
        <v>1</v>
      </c>
      <c r="AA84" s="31">
        <f t="shared" si="67"/>
        <v>-3.8000000000000003</v>
      </c>
      <c r="AB84" s="31">
        <f t="shared" si="61"/>
        <v>2.5</v>
      </c>
      <c r="AC84" s="31">
        <f t="shared" si="62"/>
        <v>8.5</v>
      </c>
      <c r="AD84" s="31" t="s">
        <v>144</v>
      </c>
      <c r="AE84" s="28">
        <v>8.5</v>
      </c>
      <c r="AF84" s="29" t="str">
        <f t="shared" si="50"/>
        <v>Over</v>
      </c>
      <c r="AG84" s="29">
        <f t="shared" si="51"/>
        <v>0.8</v>
      </c>
      <c r="AH84" s="29">
        <f t="shared" si="63"/>
        <v>8.7972648228978354</v>
      </c>
      <c r="AI84" s="29">
        <f t="shared" si="64"/>
        <v>9.204844709310434</v>
      </c>
      <c r="AJ84" s="29">
        <f t="shared" si="65"/>
        <v>8.3896849364852351</v>
      </c>
      <c r="AK84" s="29">
        <f t="shared" si="52"/>
        <v>4</v>
      </c>
      <c r="AL84" s="29">
        <f t="shared" si="53"/>
        <v>0.39999999999999858</v>
      </c>
      <c r="AM84" s="29">
        <f t="shared" si="54"/>
        <v>0</v>
      </c>
      <c r="AN84" s="29">
        <f t="shared" si="55"/>
        <v>11</v>
      </c>
      <c r="AO84" s="29">
        <f t="shared" si="56"/>
        <v>2.5</v>
      </c>
      <c r="AP84" s="29">
        <f t="shared" si="66"/>
        <v>6.5</v>
      </c>
      <c r="AQ84" s="28">
        <v>10</v>
      </c>
      <c r="AT84"/>
    </row>
    <row r="85" spans="4:46" x14ac:dyDescent="0.3">
      <c r="D85" s="8" t="str">
        <f t="shared" si="41"/>
        <v>SDP</v>
      </c>
      <c r="E85" s="8" t="str">
        <f t="shared" si="41"/>
        <v>PIT</v>
      </c>
      <c r="F85" s="6">
        <f t="shared" si="42"/>
        <v>4.4184918366216763</v>
      </c>
      <c r="G85" s="6">
        <f t="shared" si="43"/>
        <v>3.179572933671226</v>
      </c>
      <c r="H85" s="6">
        <f t="shared" si="44"/>
        <v>1.2389189029504504</v>
      </c>
      <c r="I85" s="6" t="str">
        <f t="shared" si="57"/>
        <v>SDP</v>
      </c>
      <c r="J85" s="6">
        <f t="shared" si="45"/>
        <v>7.5980647702929023</v>
      </c>
      <c r="L85" s="14" t="str">
        <f t="shared" si="46"/>
        <v>SDP</v>
      </c>
      <c r="M85" s="14">
        <f>N16</f>
        <v>4.75</v>
      </c>
      <c r="N85" s="14">
        <f>Z16</f>
        <v>3.2</v>
      </c>
      <c r="O85" s="14">
        <v>6</v>
      </c>
      <c r="P85" s="14" t="str">
        <f t="shared" si="47"/>
        <v>PIT</v>
      </c>
      <c r="Q85" s="14">
        <f>N17</f>
        <v>4.3</v>
      </c>
      <c r="R85" s="14">
        <f>Z17</f>
        <v>3.75</v>
      </c>
      <c r="S85" s="14">
        <v>0</v>
      </c>
      <c r="T85" s="15" t="s">
        <v>228</v>
      </c>
      <c r="U85" s="15" t="s">
        <v>180</v>
      </c>
      <c r="V85" s="28" t="str">
        <f t="shared" si="48"/>
        <v>SDP</v>
      </c>
      <c r="W85" s="29">
        <f t="shared" si="49"/>
        <v>0.8</v>
      </c>
      <c r="X85" s="29">
        <f t="shared" si="58"/>
        <v>4</v>
      </c>
      <c r="Y85" s="29">
        <f t="shared" si="59"/>
        <v>-0.5</v>
      </c>
      <c r="Z85" s="29">
        <f t="shared" si="60"/>
        <v>1</v>
      </c>
      <c r="AA85" s="29">
        <f t="shared" si="67"/>
        <v>-6</v>
      </c>
      <c r="AB85" s="29">
        <f t="shared" si="61"/>
        <v>2.5</v>
      </c>
      <c r="AC85" s="29">
        <f t="shared" si="62"/>
        <v>7.5</v>
      </c>
      <c r="AD85" s="29" t="s">
        <v>185</v>
      </c>
      <c r="AE85" s="28">
        <v>7.5</v>
      </c>
      <c r="AF85" s="29" t="str">
        <f t="shared" si="50"/>
        <v>Over</v>
      </c>
      <c r="AG85" s="29">
        <f t="shared" si="51"/>
        <v>0.8</v>
      </c>
      <c r="AH85" s="29">
        <f t="shared" si="63"/>
        <v>7.6445737146014032</v>
      </c>
      <c r="AI85" s="29">
        <f t="shared" si="64"/>
        <v>8.6923784657351746</v>
      </c>
      <c r="AJ85" s="29">
        <f t="shared" si="65"/>
        <v>6.5967689634676319</v>
      </c>
      <c r="AK85" s="29">
        <f t="shared" si="52"/>
        <v>4</v>
      </c>
      <c r="AL85" s="29">
        <f t="shared" si="53"/>
        <v>0.5</v>
      </c>
      <c r="AM85" s="29">
        <f t="shared" si="54"/>
        <v>0</v>
      </c>
      <c r="AN85" s="29">
        <f t="shared" si="55"/>
        <v>6</v>
      </c>
      <c r="AO85" s="29">
        <f t="shared" si="56"/>
        <v>0</v>
      </c>
      <c r="AP85" s="29">
        <f t="shared" si="66"/>
        <v>4</v>
      </c>
      <c r="AQ85" s="28">
        <v>17</v>
      </c>
      <c r="AT85"/>
    </row>
    <row r="86" spans="4:46" x14ac:dyDescent="0.3">
      <c r="D86" s="8" t="str">
        <f t="shared" si="41"/>
        <v>SFG</v>
      </c>
      <c r="E86" s="8" t="str">
        <f t="shared" si="41"/>
        <v>WSN</v>
      </c>
      <c r="F86" s="6">
        <f t="shared" si="42"/>
        <v>5.8314313518765868</v>
      </c>
      <c r="G86" s="6">
        <f t="shared" si="43"/>
        <v>3.3624004671331553</v>
      </c>
      <c r="H86" s="6">
        <f t="shared" si="44"/>
        <v>2.4690308847434315</v>
      </c>
      <c r="I86" s="6" t="str">
        <f t="shared" si="57"/>
        <v>SFG</v>
      </c>
      <c r="J86" s="6">
        <f t="shared" si="45"/>
        <v>9.1938318190097412</v>
      </c>
      <c r="L86" s="12" t="str">
        <f t="shared" si="46"/>
        <v>SFG</v>
      </c>
      <c r="M86" s="14">
        <f>N18</f>
        <v>4.0999999999999996</v>
      </c>
      <c r="N86" s="14">
        <f>Z18</f>
        <v>3.5</v>
      </c>
      <c r="O86" s="14">
        <v>4</v>
      </c>
      <c r="P86" s="12" t="str">
        <f t="shared" si="47"/>
        <v>WSN</v>
      </c>
      <c r="Q86" s="14">
        <f>N19</f>
        <v>4.95</v>
      </c>
      <c r="R86" s="14">
        <f>Z19</f>
        <v>5.8</v>
      </c>
      <c r="S86" s="14">
        <v>5.2</v>
      </c>
      <c r="T86" s="15" t="s">
        <v>229</v>
      </c>
      <c r="U86" s="15" t="s">
        <v>230</v>
      </c>
      <c r="V86" s="28" t="str">
        <f t="shared" si="48"/>
        <v>SFG</v>
      </c>
      <c r="W86" s="29">
        <f t="shared" si="49"/>
        <v>0.8</v>
      </c>
      <c r="X86" s="29">
        <f t="shared" si="58"/>
        <v>4</v>
      </c>
      <c r="Y86" s="29">
        <f t="shared" si="59"/>
        <v>-0.72499999999999964</v>
      </c>
      <c r="Z86" s="29">
        <f t="shared" si="60"/>
        <v>1.5</v>
      </c>
      <c r="AA86" s="29">
        <f t="shared" si="67"/>
        <v>1.2000000000000002</v>
      </c>
      <c r="AB86" s="29">
        <f t="shared" si="61"/>
        <v>0</v>
      </c>
      <c r="AC86" s="29">
        <f t="shared" si="62"/>
        <v>5.5</v>
      </c>
      <c r="AD86" s="29" t="s">
        <v>165</v>
      </c>
      <c r="AE86" s="28">
        <v>7.5</v>
      </c>
      <c r="AF86" s="29" t="str">
        <f t="shared" si="50"/>
        <v>Over</v>
      </c>
      <c r="AG86" s="29">
        <f t="shared" si="51"/>
        <v>0.8</v>
      </c>
      <c r="AH86" s="29">
        <f t="shared" si="63"/>
        <v>9.0990920185511772</v>
      </c>
      <c r="AI86" s="29">
        <f t="shared" si="64"/>
        <v>10.823006118367264</v>
      </c>
      <c r="AJ86" s="29">
        <f t="shared" si="65"/>
        <v>7.3751779187350905</v>
      </c>
      <c r="AK86" s="29">
        <f t="shared" si="52"/>
        <v>4</v>
      </c>
      <c r="AL86" s="29">
        <f t="shared" si="53"/>
        <v>1.6749999999999989</v>
      </c>
      <c r="AM86" s="29">
        <f t="shared" si="54"/>
        <v>1.25</v>
      </c>
      <c r="AN86" s="29">
        <f t="shared" si="55"/>
        <v>9.1999999999999993</v>
      </c>
      <c r="AO86" s="29">
        <f t="shared" si="56"/>
        <v>1.25</v>
      </c>
      <c r="AP86" s="29">
        <f t="shared" si="66"/>
        <v>6.5</v>
      </c>
      <c r="AQ86" s="28">
        <v>11</v>
      </c>
      <c r="AT86"/>
    </row>
    <row r="87" spans="4:46" x14ac:dyDescent="0.3">
      <c r="D87" s="8" t="str">
        <f t="shared" si="41"/>
        <v>LAA</v>
      </c>
      <c r="E87" s="8" t="str">
        <f t="shared" si="41"/>
        <v>NYY</v>
      </c>
      <c r="F87" s="6">
        <f t="shared" si="42"/>
        <v>4.6081892121341825</v>
      </c>
      <c r="G87" s="6">
        <f t="shared" si="43"/>
        <v>4.3878140779189501</v>
      </c>
      <c r="H87" s="6">
        <f t="shared" si="44"/>
        <v>0.22037513421523247</v>
      </c>
      <c r="I87" s="6" t="str">
        <f t="shared" si="57"/>
        <v>LAA</v>
      </c>
      <c r="J87" s="6">
        <f t="shared" si="45"/>
        <v>8.9960032900531317</v>
      </c>
      <c r="L87" s="12" t="str">
        <f>D87</f>
        <v>LAA</v>
      </c>
      <c r="M87" s="14">
        <f>N20</f>
        <v>3.8</v>
      </c>
      <c r="N87" s="14">
        <f>Z20</f>
        <v>4.6500000000000004</v>
      </c>
      <c r="O87" s="14">
        <v>2.6667000000000001</v>
      </c>
      <c r="P87" s="12" t="str">
        <f t="shared" si="47"/>
        <v>NYY</v>
      </c>
      <c r="Q87" s="14">
        <f>N21</f>
        <v>5.8</v>
      </c>
      <c r="R87" s="14">
        <f>Z21</f>
        <v>4.7</v>
      </c>
      <c r="S87" s="14">
        <v>4.3330000000000002</v>
      </c>
      <c r="T87" s="15" t="s">
        <v>231</v>
      </c>
      <c r="U87" s="15" t="s">
        <v>232</v>
      </c>
      <c r="V87" s="30" t="str">
        <f t="shared" si="48"/>
        <v>NYY</v>
      </c>
      <c r="W87" s="31">
        <f t="shared" si="49"/>
        <v>0.8</v>
      </c>
      <c r="X87" s="31">
        <f t="shared" si="58"/>
        <v>4</v>
      </c>
      <c r="Y87" s="31">
        <f t="shared" si="59"/>
        <v>0.97499999999999964</v>
      </c>
      <c r="Z87" s="31">
        <f t="shared" si="60"/>
        <v>1.5</v>
      </c>
      <c r="AA87" s="31">
        <f t="shared" si="67"/>
        <v>1.6663000000000001</v>
      </c>
      <c r="AB87" s="31">
        <f t="shared" si="61"/>
        <v>1.5</v>
      </c>
      <c r="AC87" s="31">
        <f t="shared" si="62"/>
        <v>7</v>
      </c>
      <c r="AD87" s="31" t="s">
        <v>146</v>
      </c>
      <c r="AE87" s="28">
        <v>8.5</v>
      </c>
      <c r="AF87" s="29" t="str">
        <f t="shared" si="50"/>
        <v>Over</v>
      </c>
      <c r="AG87" s="29">
        <f t="shared" si="51"/>
        <v>0.8</v>
      </c>
      <c r="AH87" s="29">
        <f t="shared" si="63"/>
        <v>9.479168194785542</v>
      </c>
      <c r="AI87" s="29">
        <f t="shared" si="64"/>
        <v>10.55188812515971</v>
      </c>
      <c r="AJ87" s="29">
        <f t="shared" si="65"/>
        <v>8.4064482644113738</v>
      </c>
      <c r="AK87" s="29">
        <f t="shared" si="52"/>
        <v>4</v>
      </c>
      <c r="AL87" s="29">
        <f t="shared" si="53"/>
        <v>0.97499999999999964</v>
      </c>
      <c r="AM87" s="29">
        <f t="shared" si="54"/>
        <v>0</v>
      </c>
      <c r="AN87" s="29">
        <f t="shared" si="55"/>
        <v>6.9997000000000007</v>
      </c>
      <c r="AO87" s="29">
        <f t="shared" si="56"/>
        <v>0</v>
      </c>
      <c r="AP87" s="29">
        <f t="shared" si="66"/>
        <v>4</v>
      </c>
      <c r="AQ87" s="28">
        <v>10</v>
      </c>
      <c r="AT87"/>
    </row>
    <row r="88" spans="4:46" x14ac:dyDescent="0.3">
      <c r="D88" s="8" t="str">
        <f t="shared" si="41"/>
        <v>BAL</v>
      </c>
      <c r="E88" s="8" t="str">
        <f t="shared" si="41"/>
        <v>TOR</v>
      </c>
      <c r="F88" s="6">
        <f t="shared" si="42"/>
        <v>5.9383903604004979</v>
      </c>
      <c r="G88" s="6">
        <f t="shared" si="43"/>
        <v>4.3520514523342397</v>
      </c>
      <c r="H88" s="6">
        <f t="shared" si="44"/>
        <v>1.5863389080662582</v>
      </c>
      <c r="I88" s="6" t="str">
        <f t="shared" si="57"/>
        <v>BAL</v>
      </c>
      <c r="J88" s="6">
        <f t="shared" si="45"/>
        <v>10.290441812734738</v>
      </c>
      <c r="L88" s="26" t="str">
        <f t="shared" si="46"/>
        <v>BAL</v>
      </c>
      <c r="M88" s="24">
        <f>N22</f>
        <v>5.55</v>
      </c>
      <c r="N88" s="24">
        <f>Z22</f>
        <v>5.45</v>
      </c>
      <c r="O88" s="24">
        <v>5.6363000000000003</v>
      </c>
      <c r="P88" s="26" t="str">
        <f t="shared" si="47"/>
        <v>TOR</v>
      </c>
      <c r="Q88" s="24">
        <f>N23</f>
        <v>4.55</v>
      </c>
      <c r="R88" s="24">
        <f>Z23</f>
        <v>6.05</v>
      </c>
      <c r="S88" s="24">
        <v>3.7271999999999998</v>
      </c>
      <c r="T88" s="25" t="s">
        <v>190</v>
      </c>
      <c r="U88" s="25" t="s">
        <v>187</v>
      </c>
      <c r="V88" s="28" t="str">
        <f t="shared" si="48"/>
        <v>BAL</v>
      </c>
      <c r="W88" s="29">
        <f t="shared" si="49"/>
        <v>1</v>
      </c>
      <c r="X88" s="29">
        <f t="shared" si="58"/>
        <v>5</v>
      </c>
      <c r="Y88" s="29">
        <f t="shared" si="59"/>
        <v>-0.79999999999999982</v>
      </c>
      <c r="Z88" s="29">
        <f t="shared" si="60"/>
        <v>1.5</v>
      </c>
      <c r="AA88" s="29">
        <f t="shared" si="67"/>
        <v>-1.9091000000000005</v>
      </c>
      <c r="AB88" s="29">
        <f t="shared" si="61"/>
        <v>2.5</v>
      </c>
      <c r="AC88" s="29">
        <f t="shared" si="62"/>
        <v>9</v>
      </c>
      <c r="AD88" s="29" t="s">
        <v>137</v>
      </c>
      <c r="AE88" s="28">
        <v>9.5</v>
      </c>
      <c r="AF88" s="29" t="str">
        <f t="shared" si="50"/>
        <v>Over</v>
      </c>
      <c r="AG88" s="29">
        <f t="shared" si="51"/>
        <v>1</v>
      </c>
      <c r="AH88" s="29">
        <f t="shared" si="63"/>
        <v>10.456749424024268</v>
      </c>
      <c r="AI88" s="29">
        <f t="shared" si="64"/>
        <v>11.139677798934947</v>
      </c>
      <c r="AJ88" s="29">
        <f t="shared" si="65"/>
        <v>9.7738210491135913</v>
      </c>
      <c r="AK88" s="29">
        <f t="shared" si="52"/>
        <v>5</v>
      </c>
      <c r="AL88" s="29">
        <f t="shared" si="53"/>
        <v>1.3000000000000007</v>
      </c>
      <c r="AM88" s="29">
        <f t="shared" si="54"/>
        <v>1.25</v>
      </c>
      <c r="AN88" s="29">
        <f t="shared" si="55"/>
        <v>9.3635000000000002</v>
      </c>
      <c r="AO88" s="29">
        <f t="shared" si="56"/>
        <v>0</v>
      </c>
      <c r="AP88" s="29">
        <f t="shared" si="66"/>
        <v>6.25</v>
      </c>
      <c r="AQ88" s="28">
        <v>13</v>
      </c>
      <c r="AT88"/>
    </row>
    <row r="89" spans="4:46" x14ac:dyDescent="0.3">
      <c r="D89" s="8" t="str">
        <f t="shared" si="41"/>
        <v>MIL</v>
      </c>
      <c r="E89" s="8" t="str">
        <f t="shared" si="41"/>
        <v>ATL</v>
      </c>
      <c r="F89" s="6">
        <f t="shared" si="42"/>
        <v>4.8438796428663062</v>
      </c>
      <c r="G89" s="6">
        <f t="shared" si="43"/>
        <v>3.4674947826015736</v>
      </c>
      <c r="H89" s="6">
        <f t="shared" si="44"/>
        <v>1.3763848602647326</v>
      </c>
      <c r="I89" s="6" t="str">
        <f t="shared" si="57"/>
        <v>MIL</v>
      </c>
      <c r="J89" s="6">
        <f t="shared" si="45"/>
        <v>8.3113744254678803</v>
      </c>
      <c r="L89" s="24" t="str">
        <f t="shared" si="46"/>
        <v>MIL</v>
      </c>
      <c r="M89" s="24">
        <f>N24</f>
        <v>4.6500000000000004</v>
      </c>
      <c r="N89" s="24">
        <f>Z24</f>
        <v>3.65</v>
      </c>
      <c r="O89" s="24">
        <v>5.25</v>
      </c>
      <c r="P89" s="24" t="str">
        <f>E89</f>
        <v>ATL</v>
      </c>
      <c r="Q89" s="24">
        <f>N25</f>
        <v>3.6</v>
      </c>
      <c r="R89" s="24">
        <f>Z25</f>
        <v>4.4000000000000004</v>
      </c>
      <c r="S89" s="24">
        <v>3.5</v>
      </c>
      <c r="T89" s="25" t="s">
        <v>233</v>
      </c>
      <c r="U89" s="25" t="s">
        <v>234</v>
      </c>
      <c r="V89" s="28" t="str">
        <f t="shared" si="48"/>
        <v>MIL</v>
      </c>
      <c r="W89" s="29">
        <f t="shared" si="49"/>
        <v>1</v>
      </c>
      <c r="X89" s="29">
        <f t="shared" si="58"/>
        <v>5</v>
      </c>
      <c r="Y89" s="29">
        <f t="shared" si="59"/>
        <v>-0.90000000000000036</v>
      </c>
      <c r="Z89" s="29">
        <f t="shared" si="60"/>
        <v>1.5</v>
      </c>
      <c r="AA89" s="29">
        <f t="shared" si="67"/>
        <v>-1.75</v>
      </c>
      <c r="AB89" s="29">
        <f t="shared" si="61"/>
        <v>2.5</v>
      </c>
      <c r="AC89" s="29">
        <f t="shared" si="62"/>
        <v>9</v>
      </c>
      <c r="AD89" s="29" t="s">
        <v>153</v>
      </c>
      <c r="AE89" s="30">
        <v>8.5</v>
      </c>
      <c r="AF89" s="31" t="str">
        <f t="shared" si="50"/>
        <v>Under</v>
      </c>
      <c r="AG89" s="31">
        <f t="shared" si="51"/>
        <v>0.8</v>
      </c>
      <c r="AH89" s="31">
        <f t="shared" si="63"/>
        <v>8.2567919318207323</v>
      </c>
      <c r="AI89" s="31">
        <f t="shared" si="64"/>
        <v>8.690401769459811</v>
      </c>
      <c r="AJ89" s="31">
        <f t="shared" si="65"/>
        <v>7.8231820941816537</v>
      </c>
      <c r="AK89" s="31">
        <f t="shared" si="52"/>
        <v>4</v>
      </c>
      <c r="AL89" s="31">
        <f t="shared" si="53"/>
        <v>-0.34999999999999964</v>
      </c>
      <c r="AM89" s="31">
        <f t="shared" si="54"/>
        <v>0</v>
      </c>
      <c r="AN89" s="31">
        <f t="shared" si="55"/>
        <v>8.75</v>
      </c>
      <c r="AO89" s="31">
        <f t="shared" si="56"/>
        <v>0</v>
      </c>
      <c r="AP89" s="31">
        <f t="shared" si="66"/>
        <v>4</v>
      </c>
      <c r="AQ89" s="30">
        <v>10</v>
      </c>
      <c r="AT89"/>
    </row>
    <row r="90" spans="4:46" x14ac:dyDescent="0.3">
      <c r="D90" s="8" t="str">
        <f t="shared" si="41"/>
        <v>TBR</v>
      </c>
      <c r="E90" s="8" t="str">
        <f t="shared" si="41"/>
        <v>STL</v>
      </c>
      <c r="F90" s="6">
        <f t="shared" si="42"/>
        <v>4.8420927414473356</v>
      </c>
      <c r="G90" s="6">
        <f t="shared" si="43"/>
        <v>2.9030813700618912</v>
      </c>
      <c r="H90" s="6">
        <f t="shared" ref="H90:H91" si="68">F90-G90</f>
        <v>1.9390113713854444</v>
      </c>
      <c r="I90" s="6" t="str">
        <f t="shared" si="57"/>
        <v>TBR</v>
      </c>
      <c r="J90" s="6">
        <f t="shared" si="45"/>
        <v>7.7451741115092272</v>
      </c>
      <c r="L90" s="12" t="str">
        <f t="shared" si="46"/>
        <v>TBR</v>
      </c>
      <c r="M90" s="14">
        <f>N26</f>
        <v>3.95</v>
      </c>
      <c r="N90" s="14">
        <f>Z26</f>
        <v>2.85</v>
      </c>
      <c r="O90" s="14">
        <v>3</v>
      </c>
      <c r="P90" s="12" t="str">
        <f t="shared" si="47"/>
        <v>STL</v>
      </c>
      <c r="Q90" s="14">
        <f>N27</f>
        <v>4.0999999999999996</v>
      </c>
      <c r="R90" s="14">
        <f>Z27</f>
        <v>4.75</v>
      </c>
      <c r="S90" s="14">
        <v>4</v>
      </c>
      <c r="T90" s="15" t="s">
        <v>143</v>
      </c>
      <c r="U90" s="15" t="s">
        <v>142</v>
      </c>
      <c r="V90" s="30" t="str">
        <f t="shared" si="48"/>
        <v>TBR</v>
      </c>
      <c r="W90" s="31">
        <f t="shared" si="49"/>
        <v>0.8</v>
      </c>
      <c r="X90" s="31">
        <f t="shared" si="58"/>
        <v>4</v>
      </c>
      <c r="Y90" s="31">
        <f t="shared" si="59"/>
        <v>-0.875</v>
      </c>
      <c r="Z90" s="31">
        <f t="shared" si="60"/>
        <v>1.5</v>
      </c>
      <c r="AA90" s="31">
        <f t="shared" si="67"/>
        <v>1</v>
      </c>
      <c r="AB90" s="31">
        <f t="shared" si="61"/>
        <v>0</v>
      </c>
      <c r="AC90" s="31">
        <f t="shared" si="62"/>
        <v>5.5</v>
      </c>
      <c r="AD90" s="31" t="s">
        <v>140</v>
      </c>
      <c r="AE90" s="30">
        <v>7.5</v>
      </c>
      <c r="AF90" s="31" t="str">
        <f t="shared" si="50"/>
        <v>Over</v>
      </c>
      <c r="AG90" s="31">
        <f t="shared" si="51"/>
        <v>0.8</v>
      </c>
      <c r="AH90" s="31">
        <f t="shared" si="63"/>
        <v>7.9444621048941162</v>
      </c>
      <c r="AI90" s="31">
        <f t="shared" si="64"/>
        <v>9.0611672091078059</v>
      </c>
      <c r="AJ90" s="31">
        <f t="shared" si="65"/>
        <v>6.8277570006804256</v>
      </c>
      <c r="AK90" s="31">
        <f t="shared" si="52"/>
        <v>4</v>
      </c>
      <c r="AL90" s="31">
        <f t="shared" si="53"/>
        <v>0.32499999999999929</v>
      </c>
      <c r="AM90" s="31">
        <f t="shared" si="54"/>
        <v>0</v>
      </c>
      <c r="AN90" s="31">
        <f t="shared" si="55"/>
        <v>7</v>
      </c>
      <c r="AO90" s="31">
        <f t="shared" si="56"/>
        <v>0</v>
      </c>
      <c r="AP90" s="31">
        <f t="shared" si="66"/>
        <v>4</v>
      </c>
      <c r="AQ90" s="30">
        <v>7</v>
      </c>
      <c r="AT90"/>
    </row>
    <row r="91" spans="4:46" x14ac:dyDescent="0.3">
      <c r="D91" s="8" t="str">
        <f t="shared" si="41"/>
        <v>BOS</v>
      </c>
      <c r="E91" s="8" t="str">
        <f t="shared" si="41"/>
        <v>KCR</v>
      </c>
      <c r="F91" s="6">
        <f t="shared" si="42"/>
        <v>6.0515952816608669</v>
      </c>
      <c r="G91" s="6">
        <f t="shared" si="43"/>
        <v>5.3200389760206637</v>
      </c>
      <c r="H91" s="6">
        <f t="shared" si="68"/>
        <v>0.73155630564020324</v>
      </c>
      <c r="I91" s="6" t="str">
        <f t="shared" si="57"/>
        <v>BOS</v>
      </c>
      <c r="J91" s="6">
        <f t="shared" si="45"/>
        <v>11.371634257681531</v>
      </c>
      <c r="L91" s="12" t="str">
        <f t="shared" si="46"/>
        <v>BOS</v>
      </c>
      <c r="M91" s="14">
        <f>N28</f>
        <v>6.2</v>
      </c>
      <c r="N91" s="14">
        <f>Z28</f>
        <v>6.45</v>
      </c>
      <c r="O91" s="14">
        <v>5.2</v>
      </c>
      <c r="P91" s="12" t="str">
        <f t="shared" si="47"/>
        <v>KCR</v>
      </c>
      <c r="Q91" s="14">
        <f>N29</f>
        <v>5.4</v>
      </c>
      <c r="R91" s="14">
        <f>Z29</f>
        <v>4.2</v>
      </c>
      <c r="S91" s="14">
        <v>4</v>
      </c>
      <c r="T91" s="15" t="s">
        <v>225</v>
      </c>
      <c r="U91" s="15" t="s">
        <v>224</v>
      </c>
      <c r="V91" s="28" t="str">
        <f t="shared" si="48"/>
        <v>KCR</v>
      </c>
      <c r="W91" s="29">
        <f t="shared" si="49"/>
        <v>0.8</v>
      </c>
      <c r="X91" s="29">
        <f t="shared" si="58"/>
        <v>4</v>
      </c>
      <c r="Y91" s="29">
        <f t="shared" si="59"/>
        <v>0.72500000000000053</v>
      </c>
      <c r="Z91" s="29">
        <f t="shared" si="60"/>
        <v>1.5</v>
      </c>
      <c r="AA91" s="29">
        <f t="shared" si="67"/>
        <v>-1.2000000000000002</v>
      </c>
      <c r="AB91" s="29">
        <f t="shared" si="61"/>
        <v>1.5</v>
      </c>
      <c r="AC91" s="29">
        <f t="shared" si="62"/>
        <v>7</v>
      </c>
      <c r="AD91" s="29" t="s">
        <v>141</v>
      </c>
      <c r="AE91" s="28">
        <v>8.5</v>
      </c>
      <c r="AF91" s="29" t="str">
        <f t="shared" si="50"/>
        <v>Over</v>
      </c>
      <c r="AG91" s="29">
        <f t="shared" si="51"/>
        <v>1</v>
      </c>
      <c r="AH91" s="29">
        <f t="shared" si="63"/>
        <v>10.915239501819048</v>
      </c>
      <c r="AI91" s="29">
        <f t="shared" si="64"/>
        <v>12.344188608686363</v>
      </c>
      <c r="AJ91" s="29">
        <f t="shared" si="65"/>
        <v>9.4862903949517339</v>
      </c>
      <c r="AK91" s="29">
        <f t="shared" si="52"/>
        <v>5</v>
      </c>
      <c r="AL91" s="29">
        <f t="shared" si="53"/>
        <v>2.625</v>
      </c>
      <c r="AM91" s="29">
        <f t="shared" si="54"/>
        <v>2.5</v>
      </c>
      <c r="AN91" s="29">
        <f t="shared" si="55"/>
        <v>9.1999999999999993</v>
      </c>
      <c r="AO91" s="29">
        <f t="shared" si="56"/>
        <v>0</v>
      </c>
      <c r="AP91" s="29">
        <f t="shared" si="66"/>
        <v>7.5</v>
      </c>
      <c r="AQ91" s="28">
        <v>12</v>
      </c>
      <c r="AT91"/>
    </row>
    <row r="92" spans="4:46" x14ac:dyDescent="0.3">
      <c r="D92" s="6" t="str">
        <f>D72</f>
        <v>NYM</v>
      </c>
      <c r="E92" s="6" t="str">
        <f>E72</f>
        <v>COL</v>
      </c>
      <c r="F92" s="6">
        <f t="shared" si="42"/>
        <v>5.2981258391630277</v>
      </c>
      <c r="G92" s="6">
        <f t="shared" si="43"/>
        <v>3.8487894205784059</v>
      </c>
      <c r="H92" s="6">
        <f t="shared" ref="H92" si="69">F92-G92</f>
        <v>1.4493364185846218</v>
      </c>
      <c r="I92" s="6" t="str">
        <f t="shared" ref="I92" si="70">IF(G92&gt;F92,E92,D92)</f>
        <v>NYM</v>
      </c>
      <c r="J92" s="6">
        <f t="shared" ref="J92" si="71">F92+G92</f>
        <v>9.1469152597414336</v>
      </c>
      <c r="L92" s="12" t="str">
        <f t="shared" si="46"/>
        <v>NYM</v>
      </c>
      <c r="M92" s="14">
        <f>N30</f>
        <v>4.6500000000000004</v>
      </c>
      <c r="N92" s="14">
        <f>Z30</f>
        <v>3.7</v>
      </c>
      <c r="O92" s="14">
        <v>5.5</v>
      </c>
      <c r="P92" s="12" t="str">
        <f t="shared" si="47"/>
        <v>COL</v>
      </c>
      <c r="Q92" s="14">
        <f>N31</f>
        <v>4.8499999999999996</v>
      </c>
      <c r="R92" s="14">
        <f>Z31</f>
        <v>5.35</v>
      </c>
      <c r="S92" s="14">
        <v>5.75</v>
      </c>
      <c r="T92" s="15" t="s">
        <v>229</v>
      </c>
      <c r="U92" s="15" t="s">
        <v>230</v>
      </c>
      <c r="V92" s="28" t="str">
        <f t="shared" si="48"/>
        <v>NYM</v>
      </c>
      <c r="W92" s="29">
        <f t="shared" si="49"/>
        <v>0.8</v>
      </c>
      <c r="X92" s="29">
        <f t="shared" si="58"/>
        <v>4</v>
      </c>
      <c r="Y92" s="29">
        <f t="shared" si="59"/>
        <v>-0.72499999999999964</v>
      </c>
      <c r="Z92" s="29">
        <f t="shared" si="60"/>
        <v>1.5</v>
      </c>
      <c r="AA92" s="29">
        <f t="shared" si="67"/>
        <v>0.25</v>
      </c>
      <c r="AB92" s="29">
        <f t="shared" si="61"/>
        <v>0</v>
      </c>
      <c r="AC92" s="29">
        <f t="shared" si="62"/>
        <v>5.5</v>
      </c>
      <c r="AD92" s="29" t="s">
        <v>154</v>
      </c>
      <c r="AE92" s="28">
        <v>10.5</v>
      </c>
      <c r="AF92" s="29" t="str">
        <f t="shared" si="50"/>
        <v>Under</v>
      </c>
      <c r="AG92" s="29">
        <f t="shared" si="51"/>
        <v>1</v>
      </c>
      <c r="AH92" s="29">
        <f t="shared" si="63"/>
        <v>9.215623169052602</v>
      </c>
      <c r="AI92" s="29">
        <f t="shared" si="64"/>
        <v>10.118862297317875</v>
      </c>
      <c r="AJ92" s="29">
        <f t="shared" si="65"/>
        <v>8.3123840407873306</v>
      </c>
      <c r="AK92" s="29">
        <f t="shared" si="52"/>
        <v>5</v>
      </c>
      <c r="AL92" s="29">
        <f t="shared" si="53"/>
        <v>-1.2249999999999996</v>
      </c>
      <c r="AM92" s="29">
        <f t="shared" si="54"/>
        <v>1.25</v>
      </c>
      <c r="AN92" s="29">
        <f t="shared" si="55"/>
        <v>11.25</v>
      </c>
      <c r="AO92" s="29">
        <f t="shared" si="56"/>
        <v>0</v>
      </c>
      <c r="AP92" s="29">
        <f t="shared" si="66"/>
        <v>6.25</v>
      </c>
      <c r="AQ92" s="28">
        <v>8</v>
      </c>
      <c r="AT92"/>
    </row>
    <row r="93" spans="4:46" x14ac:dyDescent="0.3">
      <c r="D93" s="6" t="str">
        <f t="shared" ref="D93:E93" si="72">D73</f>
        <v>DET</v>
      </c>
      <c r="E93" s="6" t="str">
        <f t="shared" si="72"/>
        <v>SEA</v>
      </c>
      <c r="F93" s="6">
        <f t="shared" si="42"/>
        <v>3.9071901500300905</v>
      </c>
      <c r="G93" s="6">
        <f t="shared" si="43"/>
        <v>4.256056407796609</v>
      </c>
      <c r="H93" s="6">
        <f t="shared" ref="H93:H94" si="73">F93-G93</f>
        <v>-0.34886625776651847</v>
      </c>
      <c r="I93" s="6" t="str">
        <f t="shared" ref="I93:I94" si="74">IF(G93&gt;F93,E93,D93)</f>
        <v>SEA</v>
      </c>
      <c r="J93" s="6">
        <f t="shared" ref="J93:J94" si="75">F93+G93</f>
        <v>8.1632465578266995</v>
      </c>
      <c r="L93" s="12" t="str">
        <f t="shared" si="46"/>
        <v>DET</v>
      </c>
      <c r="M93" s="14">
        <f>N32</f>
        <v>3.95</v>
      </c>
      <c r="N93" s="14">
        <f>Z32</f>
        <v>4.5999999999999996</v>
      </c>
      <c r="O93" s="14">
        <v>4</v>
      </c>
      <c r="P93" s="12" t="str">
        <f t="shared" ref="P93" si="76">E93</f>
        <v>SEA</v>
      </c>
      <c r="Q93" s="14">
        <f>N32</f>
        <v>3.95</v>
      </c>
      <c r="R93" s="14">
        <f>Z32</f>
        <v>4.5999999999999996</v>
      </c>
      <c r="S93" s="14">
        <v>2</v>
      </c>
      <c r="T93" s="15" t="s">
        <v>167</v>
      </c>
      <c r="U93" s="15" t="s">
        <v>166</v>
      </c>
      <c r="V93" s="30" t="str">
        <f t="shared" ref="V93" si="77">IF(SUM(COUNTIF(I53, L93), COUNTIF(O53, L93), COUNTIF(I73, L93), COUNTIF(O73, L93), COUNTIF(I93, L93)) &gt; SUM(COUNTIF(I53, P93), COUNTIF(O53, P93), COUNTIF(I73, P93), COUNTIF(O73, P93), COUNTIF(I93, P93)), L93, IF(SUM(COUNTIF(I53, L93), COUNTIF(O53, L93), COUNTIF(I73, L93), COUNTIF(O73, L93), COUNTIF(I93, L93)) &lt; SUM(COUNTIF(I53, P93), COUNTIF(O53, P93), COUNTIF(I73, P93), COUNTIF(O73, P93), COUNTIF(I93, P93)), P93, "Tie"))</f>
        <v>SEA</v>
      </c>
      <c r="W93" s="31">
        <f t="shared" ref="W93" si="78">(COUNTIF(I53, V93) + COUNTIF(O53, V93) + COUNTIF(I73, V93) + COUNTIF(O73, V93) + COUNTIF(I93, V93))/5</f>
        <v>1</v>
      </c>
      <c r="X93" s="31">
        <f t="shared" ref="X93" si="79">IF(W93=1, 5, IF(W93=0.8, 4, IF(W93=0.6, 3, IF(W93=0.4, 2, IF(W93=0.2, 1, 0)))))</f>
        <v>5</v>
      </c>
      <c r="Y93" s="31">
        <f t="shared" ref="Y93" si="80">((Q93+N93)/2)-((M93+R93)/2)</f>
        <v>0</v>
      </c>
      <c r="Z93" s="31">
        <f t="shared" ref="Z93" si="81">IF(OR(AND(P93=V93, Y93&gt;1.5), AND(P93&lt;&gt;V93, Y93&lt;-1.5)), 2.5,
   IF(OR(AND(P93=V93, Y93&gt;1), AND(P93&lt;&gt;V93, Y93&lt;-1)), 2,
   IF(OR(AND(P93=V93, Y93&gt;0.66), AND(P93&lt;&gt;V93, Y93&lt;-0.66)), 1.5,
   IF(OR(AND(P93=V93, Y93&gt;0.33), AND(P93&lt;&gt;V93, Y93&lt;-0.33)), 1,
   IF(OR(AND(P93=V93, Y93&gt;0), AND(P93&lt;&gt;V93, Y93&lt;0)), 0.5, 0)))))</f>
        <v>0</v>
      </c>
      <c r="AA93" s="31">
        <f t="shared" ref="AA93" si="82">S93-O93</f>
        <v>-2</v>
      </c>
      <c r="AB93" s="31">
        <f t="shared" ref="AB93" si="83">IF(OR(AND(P93=V93, Y93&gt;1.5), AND(P93&lt;&gt;V93, AA93&lt;-1.5)), 2.5,
   IF(OR(AND(P93=V93, Y93&gt;1), AND(P93&lt;&gt;V93, AA93&lt;-1)), 2,
   IF(OR(AND(P93=V93, Y93&gt;0.66), AND(P93&lt;&gt;V93, AA93&lt;-0.66)), 1.5,
   IF(OR(AND(P93=V93, Y93&gt;0.33), AND(P93&lt;&gt;V93, AA93&lt;-0.33)), 1,
   IF(OR(AND(P93=V93, Y93&gt;0), AND(P93&lt;&gt;V93, AA93&lt;0)), 0.5, 0)))))</f>
        <v>0</v>
      </c>
      <c r="AC93" s="31">
        <f t="shared" ref="AC93" si="84">SUM(IF(ISNUMBER(X93), X93, 0), IF(ISNUMBER(Z93), Z93, 0), IF(ISNUMBER(AB93), AB93, 0))</f>
        <v>5</v>
      </c>
      <c r="AD93" s="31" t="s">
        <v>134</v>
      </c>
      <c r="AE93" s="28">
        <v>6.5</v>
      </c>
      <c r="AF93" s="29" t="str">
        <f t="shared" ref="AF93" si="85">IF(COUNTIF(J53, "&gt;" &amp; AE93) + COUNTIF(P53, "&gt;" &amp; AE93) + COUNTIF(J73, "&gt;" &amp; AE93) + COUNTIF(J93, "&gt;" &amp; AE93) + COUNTIF(P73, "&gt;" &amp; AE93) &gt;= 3, "Over", "Under")</f>
        <v>Over</v>
      </c>
      <c r="AG93" s="29">
        <f t="shared" ref="AG93" si="86">IF(AF93="Over",((COUNTIF(J53,"&gt;"&amp;AE93)+COUNTIF(P53,"&gt;"&amp;AE93)+COUNTIF(J73,"&gt;"&amp;AE93)+COUNTIF(J93,"&gt;"&amp;AE93)+COUNTIF(P73,"&gt;"&amp;AE93))/5),((COUNTIF(J53,"&lt;="&amp;AE93)+COUNTIF(P53,"&lt;="&amp;AE93)+COUNTIF(J73,"&lt;="&amp;AE93)+COUNTIF(J93,"&lt;="&amp;AE93)+COUNTIF(P73,"&lt;="&amp;AE93))/5))</f>
        <v>1</v>
      </c>
      <c r="AH93" s="29">
        <f t="shared" si="63"/>
        <v>8.167115451578784</v>
      </c>
      <c r="AI93" s="29">
        <f t="shared" si="64"/>
        <v>8.3631140290350565</v>
      </c>
      <c r="AJ93" s="29">
        <f t="shared" si="65"/>
        <v>7.9711168741225107</v>
      </c>
      <c r="AK93" s="29">
        <f t="shared" si="52"/>
        <v>5</v>
      </c>
      <c r="AL93" s="29">
        <f t="shared" si="53"/>
        <v>2.0500000000000007</v>
      </c>
      <c r="AM93" s="29">
        <f t="shared" si="54"/>
        <v>2.5</v>
      </c>
      <c r="AN93" s="29">
        <f t="shared" si="55"/>
        <v>6</v>
      </c>
      <c r="AO93" s="29">
        <f t="shared" si="56"/>
        <v>0</v>
      </c>
      <c r="AP93" s="29">
        <f t="shared" ref="AP93" si="87">SUM(IF(ISNUMBER(AK93), AK93, 0), IF(ISNUMBER(AM93), AM93, 0), IF(ISNUMBER(AO93), AO93, 0))</f>
        <v>7.5</v>
      </c>
      <c r="AQ93" s="28">
        <v>8</v>
      </c>
    </row>
    <row r="94" spans="4:46" x14ac:dyDescent="0.3">
      <c r="D94" s="6" t="str">
        <f t="shared" ref="D94:E94" si="88">D74</f>
        <v>PHI</v>
      </c>
      <c r="E94" s="6" t="str">
        <f t="shared" si="88"/>
        <v>LAD</v>
      </c>
      <c r="F94" s="6">
        <f t="shared" si="42"/>
        <v>4.3987337366222885</v>
      </c>
      <c r="G94" s="6">
        <f t="shared" si="43"/>
        <v>4.8668202790398318</v>
      </c>
      <c r="H94" s="6">
        <f t="shared" si="73"/>
        <v>-0.46808654241754333</v>
      </c>
      <c r="I94" s="6" t="str">
        <f t="shared" si="74"/>
        <v>LAD</v>
      </c>
      <c r="J94" s="6">
        <f t="shared" si="75"/>
        <v>9.2655540156621203</v>
      </c>
      <c r="L94" s="12" t="str">
        <f t="shared" ref="L94" si="89">D94</f>
        <v>PHI</v>
      </c>
      <c r="M94" s="14">
        <f>N33</f>
        <v>4.45</v>
      </c>
      <c r="N94" s="14">
        <f>Z33</f>
        <v>3.9</v>
      </c>
      <c r="O94" s="14">
        <v>5.6</v>
      </c>
      <c r="P94" s="12" t="str">
        <f t="shared" ref="P94" si="90">E94</f>
        <v>LAD</v>
      </c>
      <c r="Q94" s="14">
        <f>N33</f>
        <v>4.45</v>
      </c>
      <c r="R94" s="14">
        <f>Z33</f>
        <v>3.9</v>
      </c>
      <c r="S94" s="12">
        <v>2.4</v>
      </c>
      <c r="T94" s="15" t="s">
        <v>225</v>
      </c>
      <c r="U94" s="15" t="s">
        <v>235</v>
      </c>
      <c r="V94" s="30" t="str">
        <f t="shared" ref="V94" si="91">IF(SUM(COUNTIF(I54, L94), COUNTIF(O54, L94), COUNTIF(I74, L94), COUNTIF(O74, L94), COUNTIF(I94, L94)) &gt; SUM(COUNTIF(I54, P94), COUNTIF(O54, P94), COUNTIF(I74, P94), COUNTIF(O74, P94), COUNTIF(I94, P94)), L94, IF(SUM(COUNTIF(I54, L94), COUNTIF(O54, L94), COUNTIF(I74, L94), COUNTIF(O74, L94), COUNTIF(I94, L94)) &lt; SUM(COUNTIF(I54, P94), COUNTIF(O54, P94), COUNTIF(I74, P94), COUNTIF(O74, P94), COUNTIF(I94, P94)), P94, "Tie"))</f>
        <v>LAD</v>
      </c>
      <c r="W94" s="31">
        <f t="shared" ref="W94" si="92">(COUNTIF(I54, V94) + COUNTIF(O54, V94) + COUNTIF(I74, V94) + COUNTIF(O74, V94) + COUNTIF(I94, V94))/5</f>
        <v>1</v>
      </c>
      <c r="X94" s="31">
        <f t="shared" ref="X94" si="93">IF(W94=1, 5, IF(W94=0.8, 4, IF(W94=0.6, 3, IF(W94=0.4, 2, IF(W94=0.2, 1, 0)))))</f>
        <v>5</v>
      </c>
      <c r="Y94" s="31">
        <f t="shared" ref="Y94" si="94">((Q94+N94)/2)-((M94+R94)/2)</f>
        <v>0</v>
      </c>
      <c r="Z94" s="31">
        <f t="shared" ref="Z94" si="95">IF(OR(AND(P94=V94, Y94&gt;1.5), AND(P94&lt;&gt;V94, Y94&lt;-1.5)), 2.5,
   IF(OR(AND(P94=V94, Y94&gt;1), AND(P94&lt;&gt;V94, Y94&lt;-1)), 2,
   IF(OR(AND(P94=V94, Y94&gt;0.66), AND(P94&lt;&gt;V94, Y94&lt;-0.66)), 1.5,
   IF(OR(AND(P94=V94, Y94&gt;0.33), AND(P94&lt;&gt;V94, Y94&lt;-0.33)), 1,
   IF(OR(AND(P94=V94, Y94&gt;0), AND(P94&lt;&gt;V94, Y94&lt;0)), 0.5, 0)))))</f>
        <v>0</v>
      </c>
      <c r="AA94" s="31">
        <f t="shared" ref="AA94" si="96">S94-O94</f>
        <v>-3.1999999999999997</v>
      </c>
      <c r="AB94" s="31">
        <f t="shared" ref="AB94" si="97">IF(OR(AND(P94=V94, Y94&gt;1.5), AND(P94&lt;&gt;V94, AA94&lt;-1.5)), 2.5,
   IF(OR(AND(P94=V94, Y94&gt;1), AND(P94&lt;&gt;V94, AA94&lt;-1)), 2,
   IF(OR(AND(P94=V94, Y94&gt;0.66), AND(P94&lt;&gt;V94, AA94&lt;-0.66)), 1.5,
   IF(OR(AND(P94=V94, Y94&gt;0.33), AND(P94&lt;&gt;V94, AA94&lt;-0.33)), 1,
   IF(OR(AND(P94=V94, Y94&gt;0), AND(P94&lt;&gt;V94, AA94&lt;0)), 0.5, 0)))))</f>
        <v>0</v>
      </c>
      <c r="AC94" s="31">
        <f t="shared" ref="AC94" si="98">SUM(IF(ISNUMBER(X94), X94, 0), IF(ISNUMBER(Z94), Z94, 0), IF(ISNUMBER(AB94), AB94, 0))</f>
        <v>5</v>
      </c>
      <c r="AD94" s="31" t="s">
        <v>157</v>
      </c>
      <c r="AE94" s="28">
        <v>8.5</v>
      </c>
      <c r="AF94" s="29" t="str">
        <f t="shared" ref="AF94" si="99">IF(COUNTIF(J54, "&gt;" &amp; AE94) + COUNTIF(P54, "&gt;" &amp; AE94) + COUNTIF(J74, "&gt;" &amp; AE94) + COUNTIF(J94, "&gt;" &amp; AE94) + COUNTIF(P74, "&gt;" &amp; AE94) &gt;= 3, "Over", "Under")</f>
        <v>Over</v>
      </c>
      <c r="AG94" s="29">
        <f t="shared" ref="AG94" si="100">IF(AF94="Over",((COUNTIF(J54,"&gt;"&amp;AE94)+COUNTIF(P54,"&gt;"&amp;AE94)+COUNTIF(J74,"&gt;"&amp;AE94)+COUNTIF(J94,"&gt;"&amp;AE94)+COUNTIF(P74,"&gt;"&amp;AE94))/5),((COUNTIF(J54,"&lt;="&amp;AE94)+COUNTIF(P54,"&lt;="&amp;AE94)+COUNTIF(J74,"&lt;="&amp;AE94)+COUNTIF(J94,"&lt;="&amp;AE94)+COUNTIF(P74,"&lt;="&amp;AE94))/5))</f>
        <v>1</v>
      </c>
      <c r="AH94" s="29">
        <f t="shared" ref="AH94" si="101">J54</f>
        <v>9.4477789080167369</v>
      </c>
      <c r="AI94" s="29">
        <f t="shared" ref="AI94" si="102">P54</f>
        <v>9.7676339933206879</v>
      </c>
      <c r="AJ94" s="29">
        <f t="shared" ref="AJ94" si="103">P74</f>
        <v>9.1279238227127877</v>
      </c>
      <c r="AK94" s="29">
        <f t="shared" ref="AK94" si="104">IF(AG94=1, 5, IF(AG94=0.8, 4, IF(AG94=0.6, 3, IF(AG94=0.4, 2, IF(AG94=0.2, 1, 0)))))</f>
        <v>5</v>
      </c>
      <c r="AL94" s="29">
        <f t="shared" ref="AL94" si="105">(((N94+Q94)/2)+((M94+R94)/2))-AE94</f>
        <v>-0.15000000000000036</v>
      </c>
      <c r="AM94" s="29">
        <f t="shared" ref="AM94" si="106">IF(OR(AND(AF94="Over",(((N94+Q94)/2)+((M94+R94)/2))&gt;AE94),AND(AF94="Under",(((N94+Q94)/2)+((M94+R94)/2))&lt;AE94)),IF(OR(AL94&gt;2,AL94&lt;-2),2.5,IF(OR(AND(AL94&lt;2,AL94&gt;1),AND(AL94&gt;-2,AL94&lt;-1)),1.25,IF(OR(AND(AL94&lt;1,AL94&gt;0),AND(AL94&gt;-1,AL94&lt;0)),0,0))),0)</f>
        <v>0</v>
      </c>
      <c r="AN94" s="29">
        <f t="shared" ref="AN94" si="107">O94+S94</f>
        <v>8</v>
      </c>
      <c r="AO94" s="29">
        <f t="shared" ref="AO94" si="108">IF(OR(AND(AF94="Over",AN94&gt;AE94),AND(AF94="Under",AN94&lt;AE94)),IF(OR(AE94-AN94&gt;2,AE94-AN94&lt;-2),2.5,IF(OR(AND(AE94-AN94&lt;2,AE94-AN94&gt;1),AND(AE94-AN94&gt;-2,AE94-AN94&lt;-1)),1.25,IF(OR(AND(AE94-AN94&lt;1,AE94-AN94&gt;0),AND(AE94-AN94&gt;-1,AE94-AN94&lt;0)),0,0))),0)</f>
        <v>0</v>
      </c>
      <c r="AP94" s="29">
        <f t="shared" ref="AP94" si="109">SUM(IF(ISNUMBER(AK94), AK94, 0), IF(ISNUMBER(AM94), AM94, 0), IF(ISNUMBER(AO94), AO94, 0))</f>
        <v>5</v>
      </c>
      <c r="AQ94" s="28">
        <v>13</v>
      </c>
    </row>
    <row r="97" spans="22:26" x14ac:dyDescent="0.3">
      <c r="V97" s="18"/>
      <c r="Z97" s="19"/>
    </row>
    <row r="98" spans="22:26" x14ac:dyDescent="0.3">
      <c r="V98" s="18"/>
      <c r="Z98" s="19"/>
    </row>
    <row r="99" spans="22:26" x14ac:dyDescent="0.3">
      <c r="V99" s="18"/>
      <c r="Z99" s="19"/>
    </row>
    <row r="100" spans="22:26" x14ac:dyDescent="0.3">
      <c r="V100" s="18"/>
      <c r="Z100" s="19"/>
    </row>
    <row r="101" spans="22:26" x14ac:dyDescent="0.3">
      <c r="V101" s="18"/>
      <c r="Z101" s="19"/>
    </row>
    <row r="102" spans="22:26" x14ac:dyDescent="0.3">
      <c r="V102" s="18"/>
      <c r="Z102" s="19"/>
    </row>
    <row r="103" spans="22:26" x14ac:dyDescent="0.3">
      <c r="V103" s="18"/>
      <c r="Z103" s="19"/>
    </row>
    <row r="104" spans="22:26" x14ac:dyDescent="0.3">
      <c r="V104" s="18"/>
      <c r="Z104" s="19"/>
    </row>
    <row r="105" spans="22:26" x14ac:dyDescent="0.3">
      <c r="V105" s="18"/>
      <c r="Z105" s="19"/>
    </row>
    <row r="106" spans="22:26" x14ac:dyDescent="0.3">
      <c r="V106" s="18"/>
      <c r="Z106" s="19"/>
    </row>
    <row r="107" spans="22:26" x14ac:dyDescent="0.3">
      <c r="V107" s="18"/>
      <c r="Z107" s="19"/>
    </row>
    <row r="108" spans="22:26" x14ac:dyDescent="0.3">
      <c r="V108" s="18"/>
      <c r="Z108" s="19"/>
    </row>
    <row r="109" spans="22:26" x14ac:dyDescent="0.3">
      <c r="V109" s="18"/>
      <c r="Z109" s="19"/>
    </row>
    <row r="110" spans="22:26" x14ac:dyDescent="0.3">
      <c r="V110" s="18"/>
      <c r="Z110" s="19"/>
    </row>
    <row r="111" spans="22:26" x14ac:dyDescent="0.3">
      <c r="V111" s="18"/>
      <c r="Z111" s="19"/>
    </row>
    <row r="112" spans="22:26" x14ac:dyDescent="0.3">
      <c r="V112" s="18"/>
      <c r="Z112" s="19"/>
    </row>
    <row r="113" spans="22:26" x14ac:dyDescent="0.3">
      <c r="V113" s="18"/>
      <c r="Z113" s="19"/>
    </row>
    <row r="114" spans="22:26" x14ac:dyDescent="0.3">
      <c r="V114" s="18"/>
      <c r="Z114" s="19"/>
    </row>
    <row r="115" spans="22:26" x14ac:dyDescent="0.3">
      <c r="V115" s="18"/>
      <c r="Z115" s="19"/>
    </row>
    <row r="116" spans="22:26" x14ac:dyDescent="0.3">
      <c r="V116" s="18"/>
      <c r="Z116" s="19"/>
    </row>
    <row r="117" spans="22:26" x14ac:dyDescent="0.3">
      <c r="V117" s="18"/>
      <c r="Z117" s="19"/>
    </row>
    <row r="118" spans="22:26" x14ac:dyDescent="0.3">
      <c r="V118" s="18"/>
      <c r="Z118" s="19"/>
    </row>
    <row r="119" spans="22:26" x14ac:dyDescent="0.3">
      <c r="V119" s="18"/>
      <c r="Z119" s="19"/>
    </row>
    <row r="120" spans="22:26" x14ac:dyDescent="0.3">
      <c r="V120" s="18"/>
      <c r="Z120" s="19"/>
    </row>
    <row r="121" spans="22:26" x14ac:dyDescent="0.3">
      <c r="V121" s="18"/>
      <c r="Z121" s="19"/>
    </row>
    <row r="122" spans="22:26" x14ac:dyDescent="0.3">
      <c r="V122" s="18"/>
      <c r="Z122" s="19"/>
    </row>
    <row r="123" spans="22:26" x14ac:dyDescent="0.3">
      <c r="V123" s="18"/>
      <c r="Z123" s="19"/>
    </row>
    <row r="124" spans="22:26" x14ac:dyDescent="0.3">
      <c r="V124" s="18"/>
      <c r="Z124" s="19"/>
    </row>
    <row r="125" spans="22:26" x14ac:dyDescent="0.3">
      <c r="V125" s="18"/>
      <c r="Z125" s="19"/>
    </row>
    <row r="126" spans="22:26" x14ac:dyDescent="0.3">
      <c r="V126" s="18"/>
      <c r="Z126" s="19"/>
    </row>
    <row r="127" spans="22:26" x14ac:dyDescent="0.3">
      <c r="V127" s="18"/>
      <c r="Z127" s="19"/>
    </row>
    <row r="128" spans="22:26" x14ac:dyDescent="0.3">
      <c r="V128" s="18"/>
    </row>
  </sheetData>
  <autoFilter ref="L77:AQ94" xr:uid="{79AD9D2F-4AAF-4632-8EF4-EE536C1A00BA}"/>
  <sortState xmlns:xlrd2="http://schemas.microsoft.com/office/spreadsheetml/2017/richdata2" ref="M97:Z126">
    <sortCondition ref="M97:M126"/>
  </sortState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35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27</v>
      </c>
      <c r="B2" s="1">
        <v>6.1141360000000002</v>
      </c>
      <c r="C2" s="1">
        <v>4.0643624999999997</v>
      </c>
      <c r="D2" s="1">
        <v>3.9360037000000001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28</v>
      </c>
      <c r="B3" s="1">
        <v>2.9700324999999999</v>
      </c>
      <c r="C3" s="1">
        <v>3.1081683999999998</v>
      </c>
      <c r="D3" s="1">
        <v>4.7037807000000003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4</v>
      </c>
      <c r="B4" s="1">
        <v>4.0627230000000001</v>
      </c>
      <c r="C4" s="1">
        <v>4.0753727</v>
      </c>
      <c r="D4" s="1">
        <v>6.4527840000000003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3</v>
      </c>
      <c r="B5" s="1">
        <v>3.086827</v>
      </c>
      <c r="C5" s="1">
        <v>2.9636312</v>
      </c>
      <c r="D5" s="1">
        <v>4.1384115000000001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21</v>
      </c>
      <c r="B6" s="1">
        <v>3.0559751999999998</v>
      </c>
      <c r="C6" s="1">
        <v>3.1493514</v>
      </c>
      <c r="D6" s="1">
        <v>6.2187915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22</v>
      </c>
      <c r="B7" s="1">
        <v>2.9993424000000002</v>
      </c>
      <c r="C7" s="1">
        <v>4.167662</v>
      </c>
      <c r="D7" s="1">
        <v>4.5990710000000004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13</v>
      </c>
      <c r="B8" s="1">
        <v>2.0093443</v>
      </c>
      <c r="C8" s="1">
        <v>5.9602164999999996</v>
      </c>
      <c r="D8" s="1">
        <v>3.0292659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14</v>
      </c>
      <c r="B9" s="1">
        <v>5.0361485000000004</v>
      </c>
      <c r="C9" s="1">
        <v>4.1036089999999996</v>
      </c>
      <c r="D9" s="1">
        <v>4.2376250000000004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29</v>
      </c>
      <c r="B10" s="1">
        <v>3.0869680000000002</v>
      </c>
      <c r="C10" s="1">
        <v>4.2592299999999996</v>
      </c>
      <c r="D10" s="1">
        <v>5.1508630000000002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30</v>
      </c>
      <c r="B11" s="1">
        <v>5.2876576999999996</v>
      </c>
      <c r="C11" s="1">
        <v>4.0415444000000003</v>
      </c>
      <c r="D11" s="1">
        <v>5.1389649999999998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27</v>
      </c>
      <c r="B12" s="1">
        <v>5.9622964999999999</v>
      </c>
      <c r="C12" s="1">
        <v>4.0728749999999998</v>
      </c>
      <c r="D12" s="1">
        <v>2.3834209999999998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28</v>
      </c>
      <c r="B13" s="1">
        <v>3.0186886999999998</v>
      </c>
      <c r="C13" s="1">
        <v>3.1514666</v>
      </c>
      <c r="D13" s="1">
        <v>3.9887948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11</v>
      </c>
      <c r="B14" s="1">
        <v>4.0745800000000001</v>
      </c>
      <c r="C14" s="1">
        <v>3.2140005</v>
      </c>
      <c r="D14" s="1">
        <v>6.0022845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12</v>
      </c>
      <c r="B15" s="1">
        <v>4.1282144000000001</v>
      </c>
      <c r="C15" s="1">
        <v>4.0886725999999998</v>
      </c>
      <c r="D15" s="1">
        <v>4.518141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16</v>
      </c>
      <c r="B16" s="1">
        <v>4.2002769999999998</v>
      </c>
      <c r="C16" s="1">
        <v>3.0227143999999999</v>
      </c>
      <c r="D16" s="1">
        <v>5.9725327000000004</v>
      </c>
    </row>
    <row r="17" spans="1:4" ht="15" thickBot="1" x14ac:dyDescent="0.35">
      <c r="A17" s="1">
        <v>15</v>
      </c>
      <c r="B17" s="1">
        <v>4.1116799999999998</v>
      </c>
      <c r="C17" s="1">
        <v>3.111977</v>
      </c>
      <c r="D17" s="1">
        <v>4.0496379999999998</v>
      </c>
    </row>
    <row r="18" spans="1:4" ht="15" thickBot="1" x14ac:dyDescent="0.35">
      <c r="A18" s="1">
        <v>25</v>
      </c>
      <c r="B18" s="1">
        <v>3.118744</v>
      </c>
      <c r="C18" s="1">
        <v>3.0874617</v>
      </c>
      <c r="D18" s="1">
        <v>6.2211284999999998</v>
      </c>
    </row>
    <row r="19" spans="1:4" ht="15" thickBot="1" x14ac:dyDescent="0.35">
      <c r="A19" s="1">
        <v>26</v>
      </c>
      <c r="B19" s="1">
        <v>4.1052030000000004</v>
      </c>
      <c r="C19" s="1">
        <v>5.1547612999999997</v>
      </c>
      <c r="D19" s="1">
        <v>4.497719</v>
      </c>
    </row>
    <row r="20" spans="1:4" ht="15" thickBot="1" x14ac:dyDescent="0.35">
      <c r="A20" s="1">
        <v>29</v>
      </c>
      <c r="B20" s="1">
        <v>3.8724356000000002</v>
      </c>
      <c r="C20" s="1">
        <v>4.2505626999999997</v>
      </c>
      <c r="D20" s="1">
        <v>4.5015273000000002</v>
      </c>
    </row>
    <row r="21" spans="1:4" ht="15" thickBot="1" x14ac:dyDescent="0.35">
      <c r="A21" s="1">
        <v>30</v>
      </c>
      <c r="B21" s="1">
        <v>5.2677339999999999</v>
      </c>
      <c r="C21" s="1">
        <v>4.2156500000000001</v>
      </c>
      <c r="D21" s="1">
        <v>4.8331685000000002</v>
      </c>
    </row>
    <row r="22" spans="1:4" ht="15" thickBot="1" x14ac:dyDescent="0.35">
      <c r="A22" s="1">
        <v>23</v>
      </c>
      <c r="B22" s="1">
        <v>5.1350530000000001</v>
      </c>
      <c r="C22" s="1">
        <v>5.0247529999999996</v>
      </c>
      <c r="D22" s="1">
        <v>4.5333940000000004</v>
      </c>
    </row>
    <row r="23" spans="1:4" ht="15" thickBot="1" x14ac:dyDescent="0.35">
      <c r="A23" s="1">
        <v>24</v>
      </c>
      <c r="B23" s="1">
        <v>4.0097870000000002</v>
      </c>
      <c r="C23" s="1">
        <v>5.0763525999999999</v>
      </c>
      <c r="D23" s="1">
        <v>4.7412650000000003</v>
      </c>
    </row>
    <row r="24" spans="1:4" ht="15" thickBot="1" x14ac:dyDescent="0.35">
      <c r="A24" s="1">
        <v>2</v>
      </c>
      <c r="B24" s="1">
        <v>4.0647764000000004</v>
      </c>
      <c r="C24" s="1">
        <v>3.1036725000000001</v>
      </c>
      <c r="D24" s="1">
        <v>4.8228030000000004</v>
      </c>
    </row>
    <row r="25" spans="1:4" ht="15" thickBot="1" x14ac:dyDescent="0.35">
      <c r="A25" s="1">
        <v>1</v>
      </c>
      <c r="B25" s="1">
        <v>3.0256680999999999</v>
      </c>
      <c r="C25" s="1">
        <v>4.1740930000000001</v>
      </c>
      <c r="D25" s="1">
        <v>6.6434899999999999</v>
      </c>
    </row>
    <row r="26" spans="1:4" ht="15" thickBot="1" x14ac:dyDescent="0.35">
      <c r="A26" s="1">
        <v>20</v>
      </c>
      <c r="B26" s="1">
        <v>3.0160996999999998</v>
      </c>
      <c r="C26" s="1">
        <v>2.1639545</v>
      </c>
      <c r="D26" s="1">
        <v>5.33324</v>
      </c>
    </row>
    <row r="27" spans="1:4" ht="15" thickBot="1" x14ac:dyDescent="0.35">
      <c r="A27" s="1">
        <v>19</v>
      </c>
      <c r="B27" s="1">
        <v>4.1923149999999998</v>
      </c>
      <c r="C27" s="1">
        <v>4.2695474999999998</v>
      </c>
      <c r="D27" s="1">
        <v>4.4434357000000002</v>
      </c>
    </row>
    <row r="28" spans="1:4" ht="15" thickBot="1" x14ac:dyDescent="0.35">
      <c r="A28" s="1">
        <v>7</v>
      </c>
      <c r="B28" s="1">
        <v>5.1204014000000004</v>
      </c>
      <c r="C28" s="1">
        <v>6.1190123999999999</v>
      </c>
      <c r="D28" s="1">
        <v>4.1390469999999997</v>
      </c>
    </row>
    <row r="29" spans="1:4" ht="15" thickBot="1" x14ac:dyDescent="0.35">
      <c r="A29" s="1">
        <v>8</v>
      </c>
      <c r="B29" s="1">
        <v>5.1110129999999998</v>
      </c>
      <c r="C29" s="1">
        <v>4.1350746000000003</v>
      </c>
      <c r="D29" s="1">
        <v>4.7754297000000001</v>
      </c>
    </row>
    <row r="30" spans="1:4" ht="15" thickBot="1" x14ac:dyDescent="0.35">
      <c r="A30" s="1">
        <v>6</v>
      </c>
      <c r="B30" s="1">
        <v>4.1849829999999999</v>
      </c>
      <c r="C30" s="1">
        <v>3.1428416000000001</v>
      </c>
      <c r="D30" s="1">
        <v>6.1406793999999998</v>
      </c>
    </row>
    <row r="31" spans="1:4" ht="15" thickBot="1" x14ac:dyDescent="0.35">
      <c r="A31" s="1">
        <v>5</v>
      </c>
      <c r="B31" s="1">
        <v>4.0559079999999996</v>
      </c>
      <c r="C31" s="1">
        <v>5.0123369999999996</v>
      </c>
      <c r="D31" s="1">
        <v>5.2303449999999998</v>
      </c>
    </row>
    <row r="32" spans="1:4" ht="15" thickBot="1" x14ac:dyDescent="0.35">
      <c r="A32" s="1">
        <v>17</v>
      </c>
      <c r="B32" s="1">
        <v>3.0392587</v>
      </c>
      <c r="C32" s="1">
        <v>4.1368970000000003</v>
      </c>
      <c r="D32" s="1">
        <v>5.6418623999999999</v>
      </c>
    </row>
    <row r="33" spans="1:4" ht="15" thickBot="1" x14ac:dyDescent="0.35">
      <c r="A33" s="1">
        <v>18</v>
      </c>
      <c r="B33" s="1">
        <v>4.1655927000000004</v>
      </c>
      <c r="C33" s="1">
        <v>3.1826484000000002</v>
      </c>
      <c r="D33" s="1">
        <v>5.9345803000000004</v>
      </c>
    </row>
    <row r="34" spans="1:4" ht="15" thickBot="1" x14ac:dyDescent="0.35">
      <c r="A34" s="1">
        <v>10</v>
      </c>
      <c r="B34" s="1">
        <v>4.1016617000000002</v>
      </c>
      <c r="C34" s="1">
        <v>5.0478797000000002</v>
      </c>
      <c r="D34" s="1">
        <v>3.9282539999999999</v>
      </c>
    </row>
    <row r="35" spans="1:4" ht="15" thickBot="1" x14ac:dyDescent="0.35">
      <c r="A35" s="1">
        <v>9</v>
      </c>
      <c r="B35" s="1">
        <v>4.1514764</v>
      </c>
      <c r="C35" s="1">
        <v>4.0567219999999997</v>
      </c>
      <c r="D35" s="1">
        <v>5.5821246999999996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35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27</v>
      </c>
      <c r="B2" s="1">
        <v>6.0500012714176998</v>
      </c>
      <c r="C2" s="1">
        <v>4.0233672731902299</v>
      </c>
      <c r="D2" s="1">
        <v>5.2722515585134397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28</v>
      </c>
      <c r="B3" s="1">
        <v>3.6218730090254199</v>
      </c>
      <c r="C3" s="1">
        <v>3.65000170988074</v>
      </c>
      <c r="D3" s="1">
        <v>5.2079843301375002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4</v>
      </c>
      <c r="B4" s="1">
        <v>4.3620355333025804</v>
      </c>
      <c r="C4" s="1">
        <v>4.2733676048214502</v>
      </c>
      <c r="D4" s="1">
        <v>6.2437538930431797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3</v>
      </c>
      <c r="B5" s="1">
        <v>3.8718512396209199</v>
      </c>
      <c r="C5" s="1">
        <v>3.4628518743079701</v>
      </c>
      <c r="D5" s="1">
        <v>4.2582509838255502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21</v>
      </c>
      <c r="B6" s="1">
        <v>3.0515059587203401</v>
      </c>
      <c r="C6" s="1">
        <v>3.46117569142277</v>
      </c>
      <c r="D6" s="1">
        <v>6.1310215555883296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22</v>
      </c>
      <c r="B7" s="1">
        <v>3.5604500455583699</v>
      </c>
      <c r="C7" s="1">
        <v>5.0050797620625103</v>
      </c>
      <c r="D7" s="1">
        <v>4.9564661182666301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13</v>
      </c>
      <c r="B8" s="1">
        <v>2.3085850219759898</v>
      </c>
      <c r="C8" s="1">
        <v>6.20000034658392</v>
      </c>
      <c r="D8" s="1">
        <v>2.6089811490589501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14</v>
      </c>
      <c r="B9" s="1">
        <v>5.1000002852563799</v>
      </c>
      <c r="C9" s="1">
        <v>4.0091803164388899</v>
      </c>
      <c r="D9" s="1">
        <v>4.7971568847508399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29</v>
      </c>
      <c r="B10" s="1">
        <v>3.5557419163494801</v>
      </c>
      <c r="C10" s="1">
        <v>4.3321304051721699</v>
      </c>
      <c r="D10" s="1">
        <v>5.2894142852939696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30</v>
      </c>
      <c r="B11" s="1">
        <v>5.7300446655060604</v>
      </c>
      <c r="C11" s="1">
        <v>4.5061208928588696</v>
      </c>
      <c r="D11" s="1">
        <v>5.6518180650535896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27</v>
      </c>
      <c r="B12" s="1">
        <v>6.06802823113365</v>
      </c>
      <c r="C12" s="1">
        <v>4.0096162581333203</v>
      </c>
      <c r="D12" s="1">
        <v>3.66442140287936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28</v>
      </c>
      <c r="B13" s="1">
        <v>3.6090145352192802</v>
      </c>
      <c r="C13" s="1">
        <v>3.6692795779205198</v>
      </c>
      <c r="D13" s="1">
        <v>4.6251509939437003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11</v>
      </c>
      <c r="B14" s="1">
        <v>4.70000200495332</v>
      </c>
      <c r="C14" s="1">
        <v>3.8175249211956199</v>
      </c>
      <c r="D14" s="1">
        <v>5.7418191628001498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12</v>
      </c>
      <c r="B15" s="1">
        <v>4.1664055664534496</v>
      </c>
      <c r="C15" s="1">
        <v>4.3500013604630698</v>
      </c>
      <c r="D15" s="1">
        <v>5.2744248318995099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16</v>
      </c>
      <c r="B16" s="1">
        <v>4.50001819603877</v>
      </c>
      <c r="C16" s="1">
        <v>3.1867198753200099</v>
      </c>
      <c r="D16" s="1">
        <v>6.2674124116962897</v>
      </c>
    </row>
    <row r="17" spans="1:4" ht="15" thickBot="1" x14ac:dyDescent="0.35">
      <c r="A17" s="1">
        <v>15</v>
      </c>
      <c r="B17" s="1">
        <v>4.1843363851919104</v>
      </c>
      <c r="C17" s="1">
        <v>3.4500006334086302</v>
      </c>
      <c r="D17" s="1">
        <v>3.8548568082706298</v>
      </c>
    </row>
    <row r="18" spans="1:4" ht="15" thickBot="1" x14ac:dyDescent="0.35">
      <c r="A18" s="1">
        <v>25</v>
      </c>
      <c r="B18" s="1">
        <v>3.8261267842034199</v>
      </c>
      <c r="C18" s="1">
        <v>3.3116842115771998</v>
      </c>
      <c r="D18" s="1">
        <v>5.9951939927809699</v>
      </c>
    </row>
    <row r="19" spans="1:4" ht="15" thickBot="1" x14ac:dyDescent="0.35">
      <c r="A19" s="1">
        <v>26</v>
      </c>
      <c r="B19" s="1">
        <v>4.8109262329415401</v>
      </c>
      <c r="C19" s="1">
        <v>5.6279395497372402</v>
      </c>
      <c r="D19" s="1">
        <v>5.1831588006424996</v>
      </c>
    </row>
    <row r="20" spans="1:4" ht="15" thickBot="1" x14ac:dyDescent="0.35">
      <c r="A20" s="1">
        <v>29</v>
      </c>
      <c r="B20" s="1">
        <v>3.5500201310036501</v>
      </c>
      <c r="C20" s="1">
        <v>4.3000009238273504</v>
      </c>
      <c r="D20" s="1">
        <v>5.3502324762896398</v>
      </c>
    </row>
    <row r="21" spans="1:4" ht="15" thickBot="1" x14ac:dyDescent="0.35">
      <c r="A21" s="1">
        <v>30</v>
      </c>
      <c r="B21" s="1">
        <v>5.7000007193153497</v>
      </c>
      <c r="C21" s="1">
        <v>4.5000014499649996</v>
      </c>
      <c r="D21" s="1">
        <v>5.7138614211453298</v>
      </c>
    </row>
    <row r="22" spans="1:4" ht="15" thickBot="1" x14ac:dyDescent="0.35">
      <c r="A22" s="1">
        <v>23</v>
      </c>
      <c r="B22" s="1">
        <v>5.4500472944037499</v>
      </c>
      <c r="C22" s="1">
        <v>5.1292101157315502</v>
      </c>
      <c r="D22" s="1">
        <v>4.5067576337233497</v>
      </c>
    </row>
    <row r="23" spans="1:4" ht="15" thickBot="1" x14ac:dyDescent="0.35">
      <c r="A23" s="1">
        <v>24</v>
      </c>
      <c r="B23" s="1">
        <v>4.3773306844510502</v>
      </c>
      <c r="C23" s="1">
        <v>5.8500005979007703</v>
      </c>
      <c r="D23" s="1">
        <v>4.0126060746629202</v>
      </c>
    </row>
    <row r="24" spans="1:4" ht="15" thickBot="1" x14ac:dyDescent="0.35">
      <c r="A24" s="1">
        <v>2</v>
      </c>
      <c r="B24" s="1">
        <v>4.5500247591675098</v>
      </c>
      <c r="C24" s="1">
        <v>3.4675262665920101</v>
      </c>
      <c r="D24" s="1">
        <v>4.9584909676631899</v>
      </c>
    </row>
    <row r="25" spans="1:4" ht="15" thickBot="1" x14ac:dyDescent="0.35">
      <c r="A25" s="1">
        <v>1</v>
      </c>
      <c r="B25" s="1">
        <v>3.5663875759569401</v>
      </c>
      <c r="C25" s="1">
        <v>4.3000006460926103</v>
      </c>
      <c r="D25" s="1">
        <v>6.6132099644908404</v>
      </c>
    </row>
    <row r="26" spans="1:4" ht="15" thickBot="1" x14ac:dyDescent="0.35">
      <c r="A26" s="1">
        <v>20</v>
      </c>
      <c r="B26" s="1">
        <v>3.7055053486251501</v>
      </c>
      <c r="C26" s="1">
        <v>2.6757045017836498</v>
      </c>
      <c r="D26" s="1">
        <v>5.3774240430140798</v>
      </c>
    </row>
    <row r="27" spans="1:4" ht="15" thickBot="1" x14ac:dyDescent="0.35">
      <c r="A27" s="1">
        <v>19</v>
      </c>
      <c r="B27" s="1">
        <v>4.0240353335292802</v>
      </c>
      <c r="C27" s="1">
        <v>4.6058424396317799</v>
      </c>
      <c r="D27" s="1">
        <v>4.6675613396690103</v>
      </c>
    </row>
    <row r="28" spans="1:4" ht="15" thickBot="1" x14ac:dyDescent="0.35">
      <c r="A28" s="1">
        <v>7</v>
      </c>
      <c r="B28" s="1">
        <v>5.9500008623234404</v>
      </c>
      <c r="C28" s="1">
        <v>6.3467342072608801</v>
      </c>
      <c r="D28" s="1">
        <v>4.94181957021096</v>
      </c>
    </row>
    <row r="29" spans="1:4" ht="15" thickBot="1" x14ac:dyDescent="0.35">
      <c r="A29" s="1">
        <v>8</v>
      </c>
      <c r="B29" s="1">
        <v>5.3437008727787996</v>
      </c>
      <c r="C29" s="1">
        <v>4.0000004262144104</v>
      </c>
      <c r="D29" s="1">
        <v>4.7278502932062496</v>
      </c>
    </row>
    <row r="30" spans="1:4" ht="15" thickBot="1" x14ac:dyDescent="0.35">
      <c r="A30" s="1">
        <v>6</v>
      </c>
      <c r="B30" s="1">
        <v>4.50465022667467</v>
      </c>
      <c r="C30" s="1">
        <v>3.5500008455696701</v>
      </c>
      <c r="D30" s="1">
        <v>5.99816727661256</v>
      </c>
    </row>
    <row r="31" spans="1:4" ht="15" thickBot="1" x14ac:dyDescent="0.35">
      <c r="A31" s="1">
        <v>5</v>
      </c>
      <c r="B31" s="1">
        <v>4.6999998918155397</v>
      </c>
      <c r="C31" s="1">
        <v>5.2084180574854697</v>
      </c>
      <c r="D31" s="1">
        <v>4.78660667653934</v>
      </c>
    </row>
    <row r="32" spans="1:4" ht="15" thickBot="1" x14ac:dyDescent="0.35">
      <c r="A32" s="1">
        <v>17</v>
      </c>
      <c r="B32" s="1">
        <v>3.76045087494958</v>
      </c>
      <c r="C32" s="1">
        <v>4.51752537893538</v>
      </c>
      <c r="D32" s="1">
        <v>5.7167535939529799</v>
      </c>
    </row>
    <row r="33" spans="1:4" ht="15" thickBot="1" x14ac:dyDescent="0.35">
      <c r="A33" s="1">
        <v>18</v>
      </c>
      <c r="B33" s="1">
        <v>4.1163879064997397</v>
      </c>
      <c r="C33" s="1">
        <v>3.5111759241224401</v>
      </c>
      <c r="D33" s="1">
        <v>5.96957407885085</v>
      </c>
    </row>
    <row r="34" spans="1:4" ht="15" thickBot="1" x14ac:dyDescent="0.35">
      <c r="A34" s="1">
        <v>10</v>
      </c>
      <c r="B34" s="1">
        <v>4.2000010037921598</v>
      </c>
      <c r="C34" s="1">
        <v>5.4499997526598998</v>
      </c>
      <c r="D34" s="1">
        <v>4.7120456391836498</v>
      </c>
    </row>
    <row r="35" spans="1:4" ht="15" thickBot="1" x14ac:dyDescent="0.35">
      <c r="A35" s="1">
        <v>9</v>
      </c>
      <c r="B35" s="1">
        <v>4.6499997409635299</v>
      </c>
      <c r="C35" s="1">
        <v>4.4000005103531903</v>
      </c>
      <c r="D35" s="1">
        <v>5.5106598825597803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35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27</v>
      </c>
      <c r="B2" s="1">
        <v>6.2492537343654604</v>
      </c>
      <c r="C2" s="1">
        <v>4.2549402393088203</v>
      </c>
      <c r="D2" s="1">
        <v>5.2426321521327903</v>
      </c>
    </row>
    <row r="3" spans="1:5" ht="15" thickBot="1" x14ac:dyDescent="0.35">
      <c r="A3" s="1">
        <v>28</v>
      </c>
      <c r="B3" s="1">
        <v>3.8436591268573501</v>
      </c>
      <c r="C3" s="1">
        <v>3.80890811781657</v>
      </c>
      <c r="D3" s="1">
        <v>5.1782521320153903</v>
      </c>
    </row>
    <row r="4" spans="1:5" ht="15" thickBot="1" x14ac:dyDescent="0.35">
      <c r="A4" s="1">
        <v>4</v>
      </c>
      <c r="B4" s="1">
        <v>4.4632274330901298</v>
      </c>
      <c r="C4" s="1">
        <v>4.4097571959500304</v>
      </c>
      <c r="D4" s="1">
        <v>6.2376060551654504</v>
      </c>
    </row>
    <row r="5" spans="1:5" ht="15" thickBot="1" x14ac:dyDescent="0.35">
      <c r="A5" s="1">
        <v>3</v>
      </c>
      <c r="B5" s="1">
        <v>4.1195820103973997</v>
      </c>
      <c r="C5" s="1">
        <v>3.5316144247422101</v>
      </c>
      <c r="D5" s="1">
        <v>4.2065842037682897</v>
      </c>
    </row>
    <row r="6" spans="1:5" ht="15" thickBot="1" x14ac:dyDescent="0.35">
      <c r="A6" s="1">
        <v>21</v>
      </c>
      <c r="B6" s="1">
        <v>3.28449455460551</v>
      </c>
      <c r="C6" s="1">
        <v>3.6437195938723899</v>
      </c>
      <c r="D6" s="1">
        <v>6.1077508243703198</v>
      </c>
    </row>
    <row r="7" spans="1:5" ht="15" thickBot="1" x14ac:dyDescent="0.35">
      <c r="A7" s="1">
        <v>22</v>
      </c>
      <c r="B7" s="1">
        <v>3.6958212039240399</v>
      </c>
      <c r="C7" s="1">
        <v>5.2289873024202498</v>
      </c>
      <c r="D7" s="1">
        <v>4.9190449543077897</v>
      </c>
    </row>
    <row r="8" spans="1:5" ht="15" thickBot="1" x14ac:dyDescent="0.35">
      <c r="A8" s="1">
        <v>13</v>
      </c>
      <c r="B8" s="1">
        <v>2.44703612528683</v>
      </c>
      <c r="C8" s="1">
        <v>6.3519085042789003</v>
      </c>
      <c r="D8" s="1">
        <v>2.5181110587287301</v>
      </c>
    </row>
    <row r="9" spans="1:5" ht="15" thickBot="1" x14ac:dyDescent="0.35">
      <c r="A9" s="1">
        <v>14</v>
      </c>
      <c r="B9" s="1">
        <v>5.2301129510600202</v>
      </c>
      <c r="C9" s="1">
        <v>4.2325572600313697</v>
      </c>
      <c r="D9" s="1">
        <v>4.7931013913134803</v>
      </c>
    </row>
    <row r="10" spans="1:5" ht="15" thickBot="1" x14ac:dyDescent="0.35">
      <c r="A10" s="1">
        <v>29</v>
      </c>
      <c r="B10" s="1">
        <v>3.8129237452992899</v>
      </c>
      <c r="C10" s="1">
        <v>4.6059369028397104</v>
      </c>
      <c r="D10" s="1">
        <v>5.3316401805169402</v>
      </c>
    </row>
    <row r="11" spans="1:5" ht="15" thickBot="1" x14ac:dyDescent="0.35">
      <c r="A11" s="1">
        <v>30</v>
      </c>
      <c r="B11" s="1">
        <v>6.0765764560378397</v>
      </c>
      <c r="C11" s="1">
        <v>4.7905706079339003</v>
      </c>
      <c r="D11" s="1">
        <v>5.6271566686661103</v>
      </c>
    </row>
    <row r="12" spans="1:5" ht="15" thickBot="1" x14ac:dyDescent="0.35">
      <c r="A12" s="1">
        <v>27</v>
      </c>
      <c r="B12" s="1">
        <v>6.3359931057845698</v>
      </c>
      <c r="C12" s="1">
        <v>4.1685593275769897</v>
      </c>
      <c r="D12" s="1">
        <v>3.6115071781374399</v>
      </c>
    </row>
    <row r="13" spans="1:5" ht="15" thickBot="1" x14ac:dyDescent="0.35">
      <c r="A13" s="1">
        <v>28</v>
      </c>
      <c r="B13" s="1">
        <v>3.7466568716230801</v>
      </c>
      <c r="C13" s="1">
        <v>3.8957309689405002</v>
      </c>
      <c r="D13" s="1">
        <v>4.5886956925292797</v>
      </c>
    </row>
    <row r="14" spans="1:5" ht="15" thickBot="1" x14ac:dyDescent="0.35">
      <c r="A14" s="1">
        <v>11</v>
      </c>
      <c r="B14" s="1">
        <v>4.9344369402194204</v>
      </c>
      <c r="C14" s="1">
        <v>3.97138224433714</v>
      </c>
      <c r="D14" s="1">
        <v>5.71342337311218</v>
      </c>
    </row>
    <row r="15" spans="1:5" ht="15" thickBot="1" x14ac:dyDescent="0.35">
      <c r="A15" s="1">
        <v>12</v>
      </c>
      <c r="B15" s="1">
        <v>4.3787527566074003</v>
      </c>
      <c r="C15" s="1">
        <v>4.6287213514689602</v>
      </c>
      <c r="D15" s="1">
        <v>5.2955844754877903</v>
      </c>
    </row>
    <row r="16" spans="1:5" ht="15" thickBot="1" x14ac:dyDescent="0.35">
      <c r="A16" s="1">
        <v>16</v>
      </c>
      <c r="B16" s="1">
        <v>4.5986892298773601</v>
      </c>
      <c r="C16" s="1">
        <v>3.2917315533400302</v>
      </c>
      <c r="D16" s="1">
        <v>6.2238125002689397</v>
      </c>
    </row>
    <row r="17" spans="1:4" ht="15" thickBot="1" x14ac:dyDescent="0.35">
      <c r="A17" s="1">
        <v>15</v>
      </c>
      <c r="B17" s="1">
        <v>4.3965280751010702</v>
      </c>
      <c r="C17" s="1">
        <v>3.6067840695970301</v>
      </c>
      <c r="D17" s="1">
        <v>3.83171057252944</v>
      </c>
    </row>
    <row r="18" spans="1:4" ht="15" thickBot="1" x14ac:dyDescent="0.35">
      <c r="A18" s="1">
        <v>25</v>
      </c>
      <c r="B18" s="1">
        <v>4.0437559088060704</v>
      </c>
      <c r="C18" s="1">
        <v>3.56134316364151</v>
      </c>
      <c r="D18" s="1">
        <v>5.9399247329587697</v>
      </c>
    </row>
    <row r="19" spans="1:4" ht="15" thickBot="1" x14ac:dyDescent="0.35">
      <c r="A19" s="1">
        <v>26</v>
      </c>
      <c r="B19" s="1">
        <v>5.1312351098591797</v>
      </c>
      <c r="C19" s="1">
        <v>5.8494748922560298</v>
      </c>
      <c r="D19" s="1">
        <v>5.1799051733226502</v>
      </c>
    </row>
    <row r="20" spans="1:4" ht="15" thickBot="1" x14ac:dyDescent="0.35">
      <c r="A20" s="1">
        <v>29</v>
      </c>
      <c r="B20" s="1">
        <v>3.9230880993527601</v>
      </c>
      <c r="C20" s="1">
        <v>4.5514766430274802</v>
      </c>
      <c r="D20" s="1">
        <v>5.3203658077986598</v>
      </c>
    </row>
    <row r="21" spans="1:4" ht="15" thickBot="1" x14ac:dyDescent="0.35">
      <c r="A21" s="1">
        <v>30</v>
      </c>
      <c r="B21" s="1">
        <v>6.0322344626319904</v>
      </c>
      <c r="C21" s="1">
        <v>4.9136480219943497</v>
      </c>
      <c r="D21" s="1">
        <v>5.63831854278245</v>
      </c>
    </row>
    <row r="22" spans="1:4" ht="15" thickBot="1" x14ac:dyDescent="0.35">
      <c r="A22" s="1">
        <v>23</v>
      </c>
      <c r="B22" s="1">
        <v>5.6543804985391599</v>
      </c>
      <c r="C22" s="1">
        <v>5.2776405842602996</v>
      </c>
      <c r="D22" s="1">
        <v>4.5005090763821096</v>
      </c>
    </row>
    <row r="23" spans="1:4" ht="15" thickBot="1" x14ac:dyDescent="0.35">
      <c r="A23" s="1">
        <v>24</v>
      </c>
      <c r="B23" s="1">
        <v>4.5080531271878499</v>
      </c>
      <c r="C23" s="1">
        <v>6.0495366102271397</v>
      </c>
      <c r="D23" s="1">
        <v>3.9815471709546699</v>
      </c>
    </row>
    <row r="24" spans="1:4" ht="15" thickBot="1" x14ac:dyDescent="0.35">
      <c r="A24" s="1">
        <v>2</v>
      </c>
      <c r="B24" s="1">
        <v>4.7988896071650897</v>
      </c>
      <c r="C24" s="1">
        <v>3.70695964342115</v>
      </c>
      <c r="D24" s="1">
        <v>4.9402132380744401</v>
      </c>
    </row>
    <row r="25" spans="1:4" ht="15" thickBot="1" x14ac:dyDescent="0.35">
      <c r="A25" s="1">
        <v>1</v>
      </c>
      <c r="B25" s="1">
        <v>3.7155975742076901</v>
      </c>
      <c r="C25" s="1">
        <v>4.5126546798202298</v>
      </c>
      <c r="D25" s="1">
        <v>6.6522840940350996</v>
      </c>
    </row>
    <row r="26" spans="1:4" ht="15" thickBot="1" x14ac:dyDescent="0.35">
      <c r="A26" s="1">
        <v>20</v>
      </c>
      <c r="B26" s="1">
        <v>3.9157478076093599</v>
      </c>
      <c r="C26" s="1">
        <v>2.8929716900354201</v>
      </c>
      <c r="D26" s="1">
        <v>5.3769029222051401</v>
      </c>
    </row>
    <row r="27" spans="1:4" ht="15" thickBot="1" x14ac:dyDescent="0.35">
      <c r="A27" s="1">
        <v>19</v>
      </c>
      <c r="B27" s="1">
        <v>4.2586112365000499</v>
      </c>
      <c r="C27" s="1">
        <v>4.7547269693603402</v>
      </c>
      <c r="D27" s="1">
        <v>4.6850900008205301</v>
      </c>
    </row>
    <row r="28" spans="1:4" ht="15" thickBot="1" x14ac:dyDescent="0.35">
      <c r="A28" s="1">
        <v>7</v>
      </c>
      <c r="B28" s="1">
        <v>6.2058378349107102</v>
      </c>
      <c r="C28" s="1">
        <v>6.5117857253730396</v>
      </c>
      <c r="D28" s="1">
        <v>4.9115027481922402</v>
      </c>
    </row>
    <row r="29" spans="1:4" ht="15" thickBot="1" x14ac:dyDescent="0.35">
      <c r="A29" s="1">
        <v>8</v>
      </c>
      <c r="B29" s="1">
        <v>5.52193695279695</v>
      </c>
      <c r="C29" s="1">
        <v>4.1409801369043802</v>
      </c>
      <c r="D29" s="1">
        <v>4.6683790767273301</v>
      </c>
    </row>
    <row r="30" spans="1:4" ht="15" thickBot="1" x14ac:dyDescent="0.35">
      <c r="A30" s="1">
        <v>6</v>
      </c>
      <c r="B30" s="1">
        <v>4.7241403871446304</v>
      </c>
      <c r="C30" s="1">
        <v>3.7398293840533499</v>
      </c>
      <c r="D30" s="1">
        <v>6.02941712959091</v>
      </c>
    </row>
    <row r="31" spans="1:4" ht="15" thickBot="1" x14ac:dyDescent="0.35">
      <c r="A31" s="1">
        <v>5</v>
      </c>
      <c r="B31" s="1">
        <v>4.7187774968474798</v>
      </c>
      <c r="C31" s="1">
        <v>5.4649316085308604</v>
      </c>
      <c r="D31" s="1">
        <v>4.7604007933005397</v>
      </c>
    </row>
    <row r="32" spans="1:4" ht="15" thickBot="1" x14ac:dyDescent="0.35">
      <c r="A32" s="1">
        <v>17</v>
      </c>
      <c r="B32" s="1">
        <v>3.9051540327380301</v>
      </c>
      <c r="C32" s="1">
        <v>4.7049675068704397</v>
      </c>
      <c r="D32" s="1">
        <v>5.7208899497300001</v>
      </c>
    </row>
    <row r="33" spans="1:4" ht="15" thickBot="1" x14ac:dyDescent="0.35">
      <c r="A33" s="1">
        <v>18</v>
      </c>
      <c r="B33" s="1">
        <v>4.3556268343117104</v>
      </c>
      <c r="C33" s="1">
        <v>3.69572938229908</v>
      </c>
      <c r="D33" s="1">
        <v>5.98759786775289</v>
      </c>
    </row>
    <row r="34" spans="1:4" ht="15" thickBot="1" x14ac:dyDescent="0.35">
      <c r="A34" s="1">
        <v>10</v>
      </c>
      <c r="B34" s="1">
        <v>4.3056995017720796</v>
      </c>
      <c r="C34" s="1">
        <v>5.6363001565576196</v>
      </c>
      <c r="D34" s="1">
        <v>4.7348517259820797</v>
      </c>
    </row>
    <row r="35" spans="1:4" ht="15" thickBot="1" x14ac:dyDescent="0.35">
      <c r="A35" s="1">
        <v>9</v>
      </c>
      <c r="B35" s="1">
        <v>4.8116448041049704</v>
      </c>
      <c r="C35" s="1">
        <v>4.5662574614212001</v>
      </c>
      <c r="D35" s="1">
        <v>5.5065755473048998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35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27</v>
      </c>
      <c r="B2" s="1">
        <v>5.6156276696331497</v>
      </c>
      <c r="C2" s="1">
        <v>4.3780814714869098</v>
      </c>
      <c r="D2" s="1">
        <v>4.9709336413478198</v>
      </c>
    </row>
    <row r="3" spans="1:4" ht="15" thickBot="1" x14ac:dyDescent="0.35">
      <c r="A3" s="1">
        <v>28</v>
      </c>
      <c r="B3" s="1">
        <v>3.91187181754702</v>
      </c>
      <c r="C3" s="1">
        <v>4.1140394970619196</v>
      </c>
      <c r="D3" s="1">
        <v>4.9908571464277003</v>
      </c>
    </row>
    <row r="4" spans="1:4" ht="15" thickBot="1" x14ac:dyDescent="0.35">
      <c r="A4" s="1">
        <v>4</v>
      </c>
      <c r="B4" s="1">
        <v>4.5086234738892603</v>
      </c>
      <c r="C4" s="1">
        <v>4.1813506674858703</v>
      </c>
      <c r="D4" s="1">
        <v>5.3857777928886001</v>
      </c>
    </row>
    <row r="5" spans="1:4" ht="15" thickBot="1" x14ac:dyDescent="0.35">
      <c r="A5" s="1">
        <v>3</v>
      </c>
      <c r="B5" s="1">
        <v>4.2220652425899496</v>
      </c>
      <c r="C5" s="1">
        <v>3.8947675941353999</v>
      </c>
      <c r="D5" s="1">
        <v>4.5554624045054402</v>
      </c>
    </row>
    <row r="6" spans="1:4" ht="15" thickBot="1" x14ac:dyDescent="0.35">
      <c r="A6" s="1">
        <v>21</v>
      </c>
      <c r="B6" s="1">
        <v>3.8049175330083398</v>
      </c>
      <c r="C6" s="1">
        <v>3.9788601290557399</v>
      </c>
      <c r="D6" s="1">
        <v>5.4370550600651599</v>
      </c>
    </row>
    <row r="7" spans="1:4" ht="15" thickBot="1" x14ac:dyDescent="0.35">
      <c r="A7" s="1">
        <v>22</v>
      </c>
      <c r="B7" s="1">
        <v>3.8661647324905002</v>
      </c>
      <c r="C7" s="1">
        <v>4.9411080077345</v>
      </c>
      <c r="D7" s="1">
        <v>4.82520993494105</v>
      </c>
    </row>
    <row r="8" spans="1:4" ht="15" thickBot="1" x14ac:dyDescent="0.35">
      <c r="A8" s="1">
        <v>13</v>
      </c>
      <c r="B8" s="1">
        <v>3.1656233626607699</v>
      </c>
      <c r="C8" s="1">
        <v>5.859584271088</v>
      </c>
      <c r="D8" s="1">
        <v>3.80422423992575</v>
      </c>
    </row>
    <row r="9" spans="1:4" ht="15" thickBot="1" x14ac:dyDescent="0.35">
      <c r="A9" s="1">
        <v>14</v>
      </c>
      <c r="B9" s="1">
        <v>5.2252667840345701</v>
      </c>
      <c r="C9" s="1">
        <v>4.2360757758631902</v>
      </c>
      <c r="D9" s="1">
        <v>4.7423841937255604</v>
      </c>
    </row>
    <row r="10" spans="1:4" ht="15" thickBot="1" x14ac:dyDescent="0.35">
      <c r="A10" s="1">
        <v>29</v>
      </c>
      <c r="B10" s="1">
        <v>3.8192142674430198</v>
      </c>
      <c r="C10" s="1">
        <v>4.50770000583735</v>
      </c>
      <c r="D10" s="1">
        <v>5.04496351576213</v>
      </c>
    </row>
    <row r="11" spans="1:4" ht="15" thickBot="1" x14ac:dyDescent="0.35">
      <c r="A11" s="1">
        <v>30</v>
      </c>
      <c r="B11" s="1">
        <v>5.6489468154189399</v>
      </c>
      <c r="C11" s="1">
        <v>4.7711926128582398</v>
      </c>
      <c r="D11" s="1">
        <v>5.2132814495876696</v>
      </c>
    </row>
    <row r="12" spans="1:4" ht="15" thickBot="1" x14ac:dyDescent="0.35">
      <c r="A12" s="1">
        <v>27</v>
      </c>
      <c r="B12" s="1">
        <v>5.7201739046567504</v>
      </c>
      <c r="C12" s="1">
        <v>4.3208106900560601</v>
      </c>
      <c r="D12" s="1">
        <v>4.2954286191298401</v>
      </c>
    </row>
    <row r="13" spans="1:4" ht="15" thickBot="1" x14ac:dyDescent="0.35">
      <c r="A13" s="1">
        <v>28</v>
      </c>
      <c r="B13" s="1">
        <v>3.8538360731819998</v>
      </c>
      <c r="C13" s="1">
        <v>4.2172077193525697</v>
      </c>
      <c r="D13" s="1">
        <v>4.8232707975566802</v>
      </c>
    </row>
    <row r="14" spans="1:4" ht="15" thickBot="1" x14ac:dyDescent="0.35">
      <c r="A14" s="1">
        <v>11</v>
      </c>
      <c r="B14" s="1">
        <v>4.6984919017751201</v>
      </c>
      <c r="C14" s="1">
        <v>4.1864537174800596</v>
      </c>
      <c r="D14" s="1">
        <v>5.2467734655289497</v>
      </c>
    </row>
    <row r="15" spans="1:4" ht="15" thickBot="1" x14ac:dyDescent="0.35">
      <c r="A15" s="1">
        <v>12</v>
      </c>
      <c r="B15" s="1">
        <v>4.5716557914187801</v>
      </c>
      <c r="C15" s="1">
        <v>4.6559321586103497</v>
      </c>
      <c r="D15" s="1">
        <v>4.9813221762982201</v>
      </c>
    </row>
    <row r="16" spans="1:4" ht="15" thickBot="1" x14ac:dyDescent="0.35">
      <c r="A16" s="1">
        <v>16</v>
      </c>
      <c r="B16" s="1">
        <v>4.64682208645291</v>
      </c>
      <c r="C16" s="1">
        <v>3.3714199100761202</v>
      </c>
      <c r="D16" s="1">
        <v>5.4116175875355896</v>
      </c>
    </row>
    <row r="17" spans="1:4" ht="15" thickBot="1" x14ac:dyDescent="0.35">
      <c r="A17" s="1">
        <v>15</v>
      </c>
      <c r="B17" s="1">
        <v>4.2727475469305798</v>
      </c>
      <c r="C17" s="1">
        <v>4.0264856629483496</v>
      </c>
      <c r="D17" s="1">
        <v>4.4361159163709498</v>
      </c>
    </row>
    <row r="18" spans="1:4" ht="15" thickBot="1" x14ac:dyDescent="0.35">
      <c r="A18" s="1">
        <v>25</v>
      </c>
      <c r="B18" s="1">
        <v>4.3301661528379096</v>
      </c>
      <c r="C18" s="1">
        <v>3.8281772582411402</v>
      </c>
      <c r="D18" s="1">
        <v>5.2497779754958396</v>
      </c>
    </row>
    <row r="19" spans="1:4" ht="15" thickBot="1" x14ac:dyDescent="0.35">
      <c r="A19" s="1">
        <v>26</v>
      </c>
      <c r="B19" s="1">
        <v>4.7381895010072199</v>
      </c>
      <c r="C19" s="1">
        <v>5.2791897895045903</v>
      </c>
      <c r="D19" s="1">
        <v>4.9205899969360596</v>
      </c>
    </row>
    <row r="20" spans="1:4" ht="15" thickBot="1" x14ac:dyDescent="0.35">
      <c r="A20" s="1">
        <v>29</v>
      </c>
      <c r="B20" s="1">
        <v>4.0510769879091999</v>
      </c>
      <c r="C20" s="1">
        <v>4.3984968736076899</v>
      </c>
      <c r="D20" s="1">
        <v>4.8915084330477896</v>
      </c>
    </row>
    <row r="21" spans="1:4" ht="15" thickBot="1" x14ac:dyDescent="0.35">
      <c r="A21" s="1">
        <v>30</v>
      </c>
      <c r="B21" s="1">
        <v>5.5382850624691802</v>
      </c>
      <c r="C21" s="1">
        <v>4.9999991756251498</v>
      </c>
      <c r="D21" s="1">
        <v>5.1951568919158699</v>
      </c>
    </row>
    <row r="22" spans="1:4" ht="15" thickBot="1" x14ac:dyDescent="0.35">
      <c r="A22" s="1">
        <v>23</v>
      </c>
      <c r="B22" s="1">
        <v>5.3231952113604004</v>
      </c>
      <c r="C22" s="1">
        <v>4.9796904232446</v>
      </c>
      <c r="D22" s="1">
        <v>4.7009906817710299</v>
      </c>
    </row>
    <row r="23" spans="1:4" ht="15" thickBot="1" x14ac:dyDescent="0.35">
      <c r="A23" s="1">
        <v>24</v>
      </c>
      <c r="B23" s="1">
        <v>4.6117589479957601</v>
      </c>
      <c r="C23" s="1">
        <v>5.4447630818157799</v>
      </c>
      <c r="D23" s="1">
        <v>4.47011235845937</v>
      </c>
    </row>
    <row r="24" spans="1:4" ht="15" thickBot="1" x14ac:dyDescent="0.35">
      <c r="A24" s="1">
        <v>2</v>
      </c>
      <c r="B24" s="1">
        <v>4.6085640798628598</v>
      </c>
      <c r="C24" s="1">
        <v>4.1950551498958903</v>
      </c>
      <c r="D24" s="1">
        <v>4.9232465823234604</v>
      </c>
    </row>
    <row r="25" spans="1:4" ht="15" thickBot="1" x14ac:dyDescent="0.35">
      <c r="A25" s="1">
        <v>1</v>
      </c>
      <c r="B25" s="1">
        <v>4.0623029903549099</v>
      </c>
      <c r="C25" s="1">
        <v>4.5095900800672197</v>
      </c>
      <c r="D25" s="1">
        <v>5.6296782218441797</v>
      </c>
    </row>
    <row r="26" spans="1:4" ht="15" thickBot="1" x14ac:dyDescent="0.35">
      <c r="A26" s="1">
        <v>20</v>
      </c>
      <c r="B26" s="1">
        <v>4.1775891726596202</v>
      </c>
      <c r="C26" s="1">
        <v>3.3755182909104899</v>
      </c>
      <c r="D26" s="1">
        <v>5.0311475736540299</v>
      </c>
    </row>
    <row r="27" spans="1:4" ht="15" thickBot="1" x14ac:dyDescent="0.35">
      <c r="A27" s="1">
        <v>19</v>
      </c>
      <c r="B27" s="1">
        <v>4.2544420736942197</v>
      </c>
      <c r="C27" s="1">
        <v>4.6386718361883297</v>
      </c>
      <c r="D27" s="1">
        <v>4.6500239861383097</v>
      </c>
    </row>
    <row r="28" spans="1:4" ht="15" thickBot="1" x14ac:dyDescent="0.35">
      <c r="A28" s="1">
        <v>7</v>
      </c>
      <c r="B28" s="1">
        <v>5.9157106846657896</v>
      </c>
      <c r="C28" s="1">
        <v>5.7663636507704004</v>
      </c>
      <c r="D28" s="1">
        <v>4.8755816916216403</v>
      </c>
    </row>
    <row r="29" spans="1:4" ht="15" thickBot="1" x14ac:dyDescent="0.35">
      <c r="A29" s="1">
        <v>8</v>
      </c>
      <c r="B29" s="1">
        <v>5.0509923635430898</v>
      </c>
      <c r="C29" s="1">
        <v>4.32302244497847</v>
      </c>
      <c r="D29" s="1">
        <v>4.6749152616596197</v>
      </c>
    </row>
    <row r="30" spans="1:4" ht="15" thickBot="1" x14ac:dyDescent="0.35">
      <c r="A30" s="1">
        <v>6</v>
      </c>
      <c r="B30" s="1">
        <v>4.6497238739707001</v>
      </c>
      <c r="C30" s="1">
        <v>4.1402702554398196</v>
      </c>
      <c r="D30" s="1">
        <v>5.4470614971154498</v>
      </c>
    </row>
    <row r="31" spans="1:4" ht="15" thickBot="1" x14ac:dyDescent="0.35">
      <c r="A31" s="1">
        <v>5</v>
      </c>
      <c r="B31" s="1">
        <v>4.6780497322204004</v>
      </c>
      <c r="C31" s="1">
        <v>5.2809311786654201</v>
      </c>
      <c r="D31" s="1">
        <v>4.8539417272684098</v>
      </c>
    </row>
    <row r="32" spans="1:4" ht="15" thickBot="1" x14ac:dyDescent="0.35">
      <c r="A32" s="1">
        <v>17</v>
      </c>
      <c r="B32" s="1">
        <v>3.9811802489326298</v>
      </c>
      <c r="C32" s="1">
        <v>4.6089936533141804</v>
      </c>
      <c r="D32" s="1">
        <v>5.1514436127928596</v>
      </c>
    </row>
    <row r="33" spans="1:4" ht="15" thickBot="1" x14ac:dyDescent="0.35">
      <c r="A33" s="1">
        <v>18</v>
      </c>
      <c r="B33" s="1">
        <v>4.2513455710928403</v>
      </c>
      <c r="C33" s="1">
        <v>3.9665199511637801</v>
      </c>
      <c r="D33" s="1">
        <v>5.3653875410549796</v>
      </c>
    </row>
    <row r="34" spans="1:4" ht="15" thickBot="1" x14ac:dyDescent="0.35">
      <c r="A34" s="1">
        <v>10</v>
      </c>
      <c r="B34" s="1">
        <v>4.45456846282661</v>
      </c>
      <c r="C34" s="1">
        <v>5.2078761689890998</v>
      </c>
      <c r="D34" s="1">
        <v>4.8081587430016404</v>
      </c>
    </row>
    <row r="35" spans="1:4" ht="15" thickBot="1" x14ac:dyDescent="0.35">
      <c r="A35" s="1">
        <v>9</v>
      </c>
      <c r="B35" s="1">
        <v>4.7162491490493696</v>
      </c>
      <c r="C35" s="1">
        <v>4.7713930907378899</v>
      </c>
      <c r="D35" s="1">
        <v>5.1617191598052301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35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27</v>
      </c>
      <c r="B2" s="1">
        <v>6.1890468137817702</v>
      </c>
      <c r="C2" s="1">
        <v>4.1343679428255102</v>
      </c>
      <c r="D2" s="1">
        <v>5.3185180894482702</v>
      </c>
    </row>
    <row r="3" spans="1:4" ht="15" thickBot="1" x14ac:dyDescent="0.35">
      <c r="A3" s="1">
        <v>28</v>
      </c>
      <c r="B3" s="1">
        <v>4.0869463254301701</v>
      </c>
      <c r="C3" s="1">
        <v>4.1107268182271</v>
      </c>
      <c r="D3" s="1">
        <v>5.5194558545162398</v>
      </c>
    </row>
    <row r="4" spans="1:4" ht="15" thickBot="1" x14ac:dyDescent="0.35">
      <c r="A4" s="1">
        <v>4</v>
      </c>
      <c r="B4" s="1">
        <v>4.1452134194520598</v>
      </c>
      <c r="C4" s="1">
        <v>4.0769412505351399</v>
      </c>
      <c r="D4" s="1">
        <v>5.9525611532551901</v>
      </c>
    </row>
    <row r="5" spans="1:4" ht="15" thickBot="1" x14ac:dyDescent="0.35">
      <c r="A5" s="1">
        <v>3</v>
      </c>
      <c r="B5" s="1">
        <v>4.1273717622355397</v>
      </c>
      <c r="C5" s="1">
        <v>3.1024906139356299</v>
      </c>
      <c r="D5" s="1">
        <v>4.5509306017114497</v>
      </c>
    </row>
    <row r="6" spans="1:4" ht="15" thickBot="1" x14ac:dyDescent="0.35">
      <c r="A6" s="1">
        <v>21</v>
      </c>
      <c r="B6" s="1">
        <v>3.0806686252365498</v>
      </c>
      <c r="C6" s="1">
        <v>3.1111369413509502</v>
      </c>
      <c r="D6" s="1">
        <v>6.2452647827512502</v>
      </c>
    </row>
    <row r="7" spans="1:4" ht="15" thickBot="1" x14ac:dyDescent="0.35">
      <c r="A7" s="1">
        <v>22</v>
      </c>
      <c r="B7" s="1">
        <v>4.06403477482377</v>
      </c>
      <c r="C7" s="1">
        <v>5.0990134231662498</v>
      </c>
      <c r="D7" s="1">
        <v>4.9266989536961896</v>
      </c>
    </row>
    <row r="8" spans="1:4" ht="15" thickBot="1" x14ac:dyDescent="0.35">
      <c r="A8" s="1">
        <v>13</v>
      </c>
      <c r="B8" s="1">
        <v>2.21527119062584</v>
      </c>
      <c r="C8" s="1">
        <v>6.1820410070899596</v>
      </c>
      <c r="D8" s="1">
        <v>2.85730130887764</v>
      </c>
    </row>
    <row r="9" spans="1:4" ht="15" thickBot="1" x14ac:dyDescent="0.35">
      <c r="A9" s="1">
        <v>14</v>
      </c>
      <c r="B9" s="1">
        <v>5.0913889949227604</v>
      </c>
      <c r="C9" s="1">
        <v>4.1099354355470101</v>
      </c>
      <c r="D9" s="1">
        <v>4.8459321887499804</v>
      </c>
    </row>
    <row r="10" spans="1:4" ht="15" thickBot="1" x14ac:dyDescent="0.35">
      <c r="A10" s="1">
        <v>29</v>
      </c>
      <c r="B10" s="1">
        <v>4.0778760181479701</v>
      </c>
      <c r="C10" s="1">
        <v>4.1137079067384903</v>
      </c>
      <c r="D10" s="1">
        <v>5.6057270066521996</v>
      </c>
    </row>
    <row r="11" spans="1:4" ht="15" thickBot="1" x14ac:dyDescent="0.35">
      <c r="A11" s="1">
        <v>30</v>
      </c>
      <c r="B11" s="1">
        <v>6.1798400949922296</v>
      </c>
      <c r="C11" s="1">
        <v>4.2078453980441504</v>
      </c>
      <c r="D11" s="1">
        <v>6.0024751555610703</v>
      </c>
    </row>
    <row r="12" spans="1:4" ht="15" thickBot="1" x14ac:dyDescent="0.35">
      <c r="A12" s="1">
        <v>27</v>
      </c>
      <c r="B12" s="1">
        <v>6.1868864978972899</v>
      </c>
      <c r="C12" s="1">
        <v>4.1427270675653904</v>
      </c>
      <c r="D12" s="1">
        <v>3.57340911750976</v>
      </c>
    </row>
    <row r="13" spans="1:4" ht="15" thickBot="1" x14ac:dyDescent="0.35">
      <c r="A13" s="1">
        <v>28</v>
      </c>
      <c r="B13" s="1">
        <v>4.06506189763964</v>
      </c>
      <c r="C13" s="1">
        <v>4.1065382910256201</v>
      </c>
      <c r="D13" s="1">
        <v>5.0436794863059404</v>
      </c>
    </row>
    <row r="14" spans="1:4" ht="15" thickBot="1" x14ac:dyDescent="0.35">
      <c r="A14" s="1">
        <v>11</v>
      </c>
      <c r="B14" s="1">
        <v>5.0817958495347497</v>
      </c>
      <c r="C14" s="1">
        <v>4.1099354355470101</v>
      </c>
      <c r="D14" s="1">
        <v>6.2488641173601902</v>
      </c>
    </row>
    <row r="15" spans="1:4" ht="15" thickBot="1" x14ac:dyDescent="0.35">
      <c r="A15" s="1">
        <v>12</v>
      </c>
      <c r="B15" s="1">
        <v>4.1452134194520598</v>
      </c>
      <c r="C15" s="1">
        <v>4.12349916755596</v>
      </c>
      <c r="D15" s="1">
        <v>5.0266061665137398</v>
      </c>
    </row>
    <row r="16" spans="1:4" ht="15" thickBot="1" x14ac:dyDescent="0.35">
      <c r="A16" s="1">
        <v>16</v>
      </c>
      <c r="B16" s="1">
        <v>4.1302395803745</v>
      </c>
      <c r="C16" s="1">
        <v>3.0569231254598499</v>
      </c>
      <c r="D16" s="1">
        <v>6.6318455086277801</v>
      </c>
    </row>
    <row r="17" spans="1:4" ht="15" thickBot="1" x14ac:dyDescent="0.35">
      <c r="A17" s="1">
        <v>15</v>
      </c>
      <c r="B17" s="1">
        <v>4.1160827505228301</v>
      </c>
      <c r="C17" s="1">
        <v>3.12971516908119</v>
      </c>
      <c r="D17" s="1">
        <v>3.8458835852687701</v>
      </c>
    </row>
    <row r="18" spans="1:4" ht="15" thickBot="1" x14ac:dyDescent="0.35">
      <c r="A18" s="1">
        <v>25</v>
      </c>
      <c r="B18" s="1">
        <v>4.1277190866339897</v>
      </c>
      <c r="C18" s="1">
        <v>3.1189304320908202</v>
      </c>
      <c r="D18" s="1">
        <v>5.7933811442610104</v>
      </c>
    </row>
    <row r="19" spans="1:4" ht="15" thickBot="1" x14ac:dyDescent="0.35">
      <c r="A19" s="1">
        <v>26</v>
      </c>
      <c r="B19" s="1">
        <v>5.09039586810046</v>
      </c>
      <c r="C19" s="1">
        <v>6.1093359995090797</v>
      </c>
      <c r="D19" s="1">
        <v>5.29113813248222</v>
      </c>
    </row>
    <row r="20" spans="1:4" ht="15" thickBot="1" x14ac:dyDescent="0.35">
      <c r="A20" s="1">
        <v>29</v>
      </c>
      <c r="B20" s="1">
        <v>4.1492224137720797</v>
      </c>
      <c r="C20" s="1">
        <v>4.1220670314783696</v>
      </c>
      <c r="D20" s="1">
        <v>5.1328040071262597</v>
      </c>
    </row>
    <row r="21" spans="1:4" ht="15" thickBot="1" x14ac:dyDescent="0.35">
      <c r="A21" s="1">
        <v>30</v>
      </c>
      <c r="B21" s="1">
        <v>6.19775573023069</v>
      </c>
      <c r="C21" s="1">
        <v>4.2439383553877903</v>
      </c>
      <c r="D21" s="1">
        <v>5.7617786962723896</v>
      </c>
    </row>
    <row r="22" spans="1:4" ht="15" thickBot="1" x14ac:dyDescent="0.35">
      <c r="A22" s="1">
        <v>23</v>
      </c>
      <c r="B22" s="1">
        <v>5.1621996173923703</v>
      </c>
      <c r="C22" s="1">
        <v>5.0890242295453501</v>
      </c>
      <c r="D22" s="1">
        <v>4.5090684938822196</v>
      </c>
    </row>
    <row r="23" spans="1:4" ht="15" thickBot="1" x14ac:dyDescent="0.35">
      <c r="A23" s="1">
        <v>24</v>
      </c>
      <c r="B23" s="1">
        <v>4.11404895330221</v>
      </c>
      <c r="C23" s="1">
        <v>6.2319342378284697</v>
      </c>
      <c r="D23" s="1">
        <v>4.0815924633520497</v>
      </c>
    </row>
    <row r="24" spans="1:4" ht="15" thickBot="1" x14ac:dyDescent="0.35">
      <c r="A24" s="1">
        <v>2</v>
      </c>
      <c r="B24" s="1">
        <v>5.0919018746325602</v>
      </c>
      <c r="C24" s="1">
        <v>3.1267340805698098</v>
      </c>
      <c r="D24" s="1">
        <v>5.0778008760352202</v>
      </c>
    </row>
    <row r="25" spans="1:4" ht="15" thickBot="1" x14ac:dyDescent="0.35">
      <c r="A25" s="1">
        <v>1</v>
      </c>
      <c r="B25" s="1">
        <v>4.1051149847158603</v>
      </c>
      <c r="C25" s="1">
        <v>4.1153134717755</v>
      </c>
      <c r="D25" s="1">
        <v>6.9663762811301897</v>
      </c>
    </row>
    <row r="26" spans="1:4" ht="15" thickBot="1" x14ac:dyDescent="0.35">
      <c r="A26" s="1">
        <v>20</v>
      </c>
      <c r="B26" s="1">
        <v>4.1113733056256896</v>
      </c>
      <c r="C26" s="1">
        <v>3.0794896832466798</v>
      </c>
      <c r="D26" s="1">
        <v>5.3655081494573604</v>
      </c>
    </row>
    <row r="27" spans="1:4" ht="15" thickBot="1" x14ac:dyDescent="0.35">
      <c r="A27" s="1">
        <v>19</v>
      </c>
      <c r="B27" s="1">
        <v>4.11978119394713</v>
      </c>
      <c r="C27" s="1">
        <v>5.0652411228084802</v>
      </c>
      <c r="D27" s="1">
        <v>4.6069885710204002</v>
      </c>
    </row>
    <row r="28" spans="1:4" ht="15" thickBot="1" x14ac:dyDescent="0.35">
      <c r="A28" s="1">
        <v>7</v>
      </c>
      <c r="B28" s="1">
        <v>6.18779896589656</v>
      </c>
      <c r="C28" s="1">
        <v>6.1429106852514002</v>
      </c>
      <c r="D28" s="1">
        <v>5.2438261667723003</v>
      </c>
    </row>
    <row r="29" spans="1:4" ht="15" thickBot="1" x14ac:dyDescent="0.35">
      <c r="A29" s="1">
        <v>8</v>
      </c>
      <c r="B29" s="1">
        <v>5.0716900472528703</v>
      </c>
      <c r="C29" s="1">
        <v>4.1069543470356296</v>
      </c>
      <c r="D29" s="1">
        <v>4.6356661645430099</v>
      </c>
    </row>
    <row r="30" spans="1:4" ht="15" thickBot="1" x14ac:dyDescent="0.35">
      <c r="A30" s="1">
        <v>6</v>
      </c>
      <c r="B30" s="1">
        <v>4.1521024378984199</v>
      </c>
      <c r="C30" s="1">
        <v>4.1042504034479199</v>
      </c>
      <c r="D30" s="1">
        <v>6.6006474739401497</v>
      </c>
    </row>
    <row r="31" spans="1:4" ht="15" thickBot="1" x14ac:dyDescent="0.35">
      <c r="A31" s="1">
        <v>5</v>
      </c>
      <c r="B31" s="1">
        <v>5.0746841649625702</v>
      </c>
      <c r="C31" s="1">
        <v>5.0693998019907998</v>
      </c>
      <c r="D31" s="1">
        <v>5.0873862259840896</v>
      </c>
    </row>
    <row r="32" spans="1:4" ht="15" thickBot="1" x14ac:dyDescent="0.35">
      <c r="A32" s="1">
        <v>17</v>
      </c>
      <c r="B32" s="1">
        <v>4.0778760181479701</v>
      </c>
      <c r="C32" s="1">
        <v>4.1182945602868903</v>
      </c>
      <c r="D32" s="1">
        <v>5.5477286840466604</v>
      </c>
    </row>
    <row r="33" spans="1:4" ht="15" thickBot="1" x14ac:dyDescent="0.35">
      <c r="A33" s="1">
        <v>18</v>
      </c>
      <c r="B33" s="1">
        <v>4.1164039964285699</v>
      </c>
      <c r="C33" s="1">
        <v>4.0856073711456098</v>
      </c>
      <c r="D33" s="1">
        <v>5.9262386334094899</v>
      </c>
    </row>
    <row r="34" spans="1:4" ht="15" thickBot="1" x14ac:dyDescent="0.35">
      <c r="A34" s="1">
        <v>10</v>
      </c>
      <c r="B34" s="1">
        <v>4.1379456482649299</v>
      </c>
      <c r="C34" s="1">
        <v>5.0817859433288204</v>
      </c>
      <c r="D34" s="1">
        <v>4.9237829751215401</v>
      </c>
    </row>
    <row r="35" spans="1:4" ht="15" thickBot="1" x14ac:dyDescent="0.35">
      <c r="A35" s="1">
        <v>9</v>
      </c>
      <c r="B35" s="1">
        <v>5.0932409478624097</v>
      </c>
      <c r="C35" s="1">
        <v>4.1377455588820098</v>
      </c>
      <c r="D35" s="1">
        <v>5.6067178160469497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1B393-8007-466C-BEB2-26D51AE72BF8}">
  <dimension ref="A1:W12"/>
  <sheetViews>
    <sheetView workbookViewId="0">
      <selection activeCell="D17" sqref="D17"/>
    </sheetView>
  </sheetViews>
  <sheetFormatPr defaultColWidth="9" defaultRowHeight="14.4" x14ac:dyDescent="0.3"/>
  <cols>
    <col min="1" max="1" width="10.5546875" bestFit="1" customWidth="1"/>
    <col min="2" max="2" width="7.109375" bestFit="1" customWidth="1"/>
    <col min="3" max="3" width="13.88671875" bestFit="1" customWidth="1"/>
    <col min="4" max="4" width="33.33203125" bestFit="1" customWidth="1"/>
    <col min="5" max="5" width="11.109375" bestFit="1" customWidth="1"/>
    <col min="6" max="6" width="7.109375" bestFit="1" customWidth="1"/>
    <col min="7" max="7" width="13.88671875" bestFit="1" customWidth="1"/>
    <col min="8" max="8" width="33.33203125" bestFit="1" customWidth="1"/>
    <col min="9" max="9" width="15.44140625" bestFit="1" customWidth="1"/>
    <col min="10" max="10" width="16" bestFit="1" customWidth="1"/>
    <col min="11" max="11" width="13.33203125" bestFit="1" customWidth="1"/>
    <col min="12" max="12" width="35.5546875" bestFit="1" customWidth="1"/>
    <col min="13" max="13" width="22.44140625" bestFit="1" customWidth="1"/>
    <col min="14" max="14" width="6.21875" bestFit="1" customWidth="1"/>
    <col min="15" max="15" width="15.6640625" bestFit="1" customWidth="1"/>
    <col min="16" max="16" width="6.109375" bestFit="1" customWidth="1"/>
    <col min="17" max="17" width="12.44140625" bestFit="1" customWidth="1"/>
    <col min="18" max="18" width="22.21875" bestFit="1" customWidth="1"/>
    <col min="19" max="19" width="18.88671875" bestFit="1" customWidth="1"/>
    <col min="20" max="20" width="18.5546875" bestFit="1" customWidth="1"/>
    <col min="21" max="21" width="31.6640625" bestFit="1" customWidth="1"/>
    <col min="22" max="22" width="22.44140625" bestFit="1" customWidth="1"/>
    <col min="23" max="23" width="10" bestFit="1" customWidth="1"/>
  </cols>
  <sheetData>
    <row r="1" spans="1:23" x14ac:dyDescent="0.3">
      <c r="A1" s="6" t="s">
        <v>47</v>
      </c>
      <c r="B1" s="6" t="s">
        <v>118</v>
      </c>
      <c r="C1" s="6" t="s">
        <v>123</v>
      </c>
      <c r="D1" s="6" t="s">
        <v>124</v>
      </c>
      <c r="E1" s="6" t="s">
        <v>48</v>
      </c>
      <c r="F1" s="6" t="s">
        <v>118</v>
      </c>
      <c r="G1" s="6" t="s">
        <v>123</v>
      </c>
      <c r="H1" s="6" t="s">
        <v>124</v>
      </c>
      <c r="I1" s="6" t="s">
        <v>52</v>
      </c>
      <c r="J1" s="6" t="s">
        <v>53</v>
      </c>
      <c r="K1" s="6" t="s">
        <v>54</v>
      </c>
      <c r="L1" s="6" t="s">
        <v>55</v>
      </c>
      <c r="M1" s="6" t="s">
        <v>60</v>
      </c>
      <c r="N1" s="6" t="s">
        <v>14</v>
      </c>
      <c r="O1" s="6" t="s">
        <v>17</v>
      </c>
      <c r="P1" s="6" t="s">
        <v>45</v>
      </c>
      <c r="Q1" s="6" t="s">
        <v>46</v>
      </c>
      <c r="R1" s="6" t="s">
        <v>168</v>
      </c>
      <c r="S1" s="6" t="s">
        <v>169</v>
      </c>
      <c r="T1" s="6" t="s">
        <v>170</v>
      </c>
      <c r="U1" s="6" t="s">
        <v>121</v>
      </c>
      <c r="V1" s="6" t="s">
        <v>128</v>
      </c>
      <c r="W1" s="6" t="s">
        <v>60</v>
      </c>
    </row>
    <row r="2" spans="1:23" x14ac:dyDescent="0.3">
      <c r="A2" s="6" t="s">
        <v>151</v>
      </c>
      <c r="B2" s="6">
        <v>3.25</v>
      </c>
      <c r="C2" s="6">
        <v>3.6</v>
      </c>
      <c r="D2" s="6">
        <v>4.8333000000000004</v>
      </c>
      <c r="E2" s="6" t="s">
        <v>161</v>
      </c>
      <c r="F2" s="6">
        <v>3.65</v>
      </c>
      <c r="G2" s="6">
        <v>5</v>
      </c>
      <c r="H2" s="6">
        <v>4.75</v>
      </c>
      <c r="I2" s="6" t="s">
        <v>193</v>
      </c>
      <c r="J2" s="6" t="s">
        <v>191</v>
      </c>
      <c r="K2" s="6" t="s">
        <v>151</v>
      </c>
      <c r="L2" s="6">
        <v>0.6</v>
      </c>
      <c r="M2" s="6">
        <v>4.5</v>
      </c>
      <c r="N2" s="6"/>
      <c r="O2" s="6">
        <v>8.5</v>
      </c>
      <c r="P2" s="6" t="s">
        <v>58</v>
      </c>
      <c r="Q2" s="6">
        <v>0.8</v>
      </c>
      <c r="R2" s="6">
        <v>7.7619167826333584</v>
      </c>
      <c r="S2" s="6">
        <v>8.8700207217255382</v>
      </c>
      <c r="T2" s="6">
        <v>6.6538128435411785</v>
      </c>
      <c r="U2" s="6">
        <v>-0.75</v>
      </c>
      <c r="V2" s="6">
        <v>9.5833000000000013</v>
      </c>
      <c r="W2" s="6">
        <v>4</v>
      </c>
    </row>
    <row r="3" spans="1:23" x14ac:dyDescent="0.3">
      <c r="A3" s="6" t="s">
        <v>149</v>
      </c>
      <c r="B3" s="6">
        <v>2.5499999999999998</v>
      </c>
      <c r="C3" s="6">
        <v>6.5</v>
      </c>
      <c r="D3" s="6">
        <v>3</v>
      </c>
      <c r="E3" s="6" t="s">
        <v>156</v>
      </c>
      <c r="F3" s="6">
        <v>5.35</v>
      </c>
      <c r="G3" s="6">
        <v>4.2</v>
      </c>
      <c r="H3" s="6">
        <v>3</v>
      </c>
      <c r="I3" s="6" t="s">
        <v>226</v>
      </c>
      <c r="J3" s="6" t="s">
        <v>227</v>
      </c>
      <c r="K3" s="6" t="s">
        <v>156</v>
      </c>
      <c r="L3" s="6">
        <v>1</v>
      </c>
      <c r="M3" s="6">
        <v>10</v>
      </c>
      <c r="N3" s="6"/>
      <c r="O3" s="6">
        <v>8.5</v>
      </c>
      <c r="P3" s="6" t="s">
        <v>59</v>
      </c>
      <c r="Q3" s="6">
        <v>0.8</v>
      </c>
      <c r="R3" s="6">
        <v>9.0798142808711244</v>
      </c>
      <c r="S3" s="6">
        <v>10.404163827212912</v>
      </c>
      <c r="T3" s="6">
        <v>7.7554647345293368</v>
      </c>
      <c r="U3" s="6">
        <v>0.80000000000000071</v>
      </c>
      <c r="V3" s="6">
        <v>6</v>
      </c>
      <c r="W3" s="6">
        <v>4</v>
      </c>
    </row>
    <row r="4" spans="1:23" x14ac:dyDescent="0.3">
      <c r="A4" s="6" t="s">
        <v>146</v>
      </c>
      <c r="B4" s="6">
        <v>3.8</v>
      </c>
      <c r="C4" s="6">
        <v>4.6500000000000004</v>
      </c>
      <c r="D4" s="6">
        <v>2.6667000000000001</v>
      </c>
      <c r="E4" s="6" t="s">
        <v>155</v>
      </c>
      <c r="F4" s="6">
        <v>5.8</v>
      </c>
      <c r="G4" s="6">
        <v>4.7</v>
      </c>
      <c r="H4" s="6">
        <v>4.3330000000000002</v>
      </c>
      <c r="I4" s="6" t="s">
        <v>188</v>
      </c>
      <c r="J4" s="6" t="s">
        <v>189</v>
      </c>
      <c r="K4" s="6" t="s">
        <v>155</v>
      </c>
      <c r="L4" s="6">
        <v>0.8</v>
      </c>
      <c r="M4" s="6">
        <v>7</v>
      </c>
      <c r="N4" s="6"/>
      <c r="O4" s="6">
        <v>8.5</v>
      </c>
      <c r="P4" s="6" t="s">
        <v>59</v>
      </c>
      <c r="Q4" s="6">
        <v>0.8</v>
      </c>
      <c r="R4" s="6">
        <v>9.389311448415441</v>
      </c>
      <c r="S4" s="6">
        <v>10.490757248449604</v>
      </c>
      <c r="T4" s="6">
        <v>8.0513060382659614</v>
      </c>
      <c r="U4" s="6">
        <v>0.97499999999999964</v>
      </c>
      <c r="V4" s="6">
        <v>6.9997000000000007</v>
      </c>
      <c r="W4" s="6">
        <v>4</v>
      </c>
    </row>
    <row r="5" spans="1:23" x14ac:dyDescent="0.3">
      <c r="A5" s="6" t="s">
        <v>150</v>
      </c>
      <c r="B5" s="6">
        <v>4.9000000000000004</v>
      </c>
      <c r="C5" s="6">
        <v>4.0999999999999996</v>
      </c>
      <c r="D5" s="6">
        <v>7.4</v>
      </c>
      <c r="E5" s="6" t="s">
        <v>144</v>
      </c>
      <c r="F5" s="6">
        <v>4.3</v>
      </c>
      <c r="G5" s="6">
        <v>4.5</v>
      </c>
      <c r="H5" s="6">
        <v>3.6</v>
      </c>
      <c r="I5" s="6" t="s">
        <v>166</v>
      </c>
      <c r="J5" s="6" t="s">
        <v>167</v>
      </c>
      <c r="K5" s="6" t="s">
        <v>150</v>
      </c>
      <c r="L5" s="6">
        <v>1</v>
      </c>
      <c r="M5" s="6">
        <v>8.5</v>
      </c>
      <c r="N5" s="6"/>
      <c r="O5" s="6">
        <v>8.5</v>
      </c>
      <c r="P5" s="6" t="s">
        <v>59</v>
      </c>
      <c r="Q5" s="6">
        <v>0.8</v>
      </c>
      <c r="R5" s="6">
        <v>8.7972648228978354</v>
      </c>
      <c r="S5" s="6">
        <v>9.204844709310434</v>
      </c>
      <c r="T5" s="6">
        <v>8.3896849364852351</v>
      </c>
      <c r="U5" s="6">
        <v>0.39999999999999858</v>
      </c>
      <c r="V5" s="6">
        <v>11</v>
      </c>
      <c r="W5" s="6">
        <v>6.5</v>
      </c>
    </row>
    <row r="6" spans="1:23" x14ac:dyDescent="0.3">
      <c r="A6" s="6" t="s">
        <v>185</v>
      </c>
      <c r="B6" s="6">
        <v>4.75</v>
      </c>
      <c r="C6" s="6">
        <v>3.2</v>
      </c>
      <c r="D6" s="6">
        <v>6</v>
      </c>
      <c r="E6" s="6" t="s">
        <v>158</v>
      </c>
      <c r="F6" s="6">
        <v>4.3</v>
      </c>
      <c r="G6" s="6">
        <v>3.75</v>
      </c>
      <c r="H6" s="6">
        <v>0</v>
      </c>
      <c r="I6" s="6" t="s">
        <v>228</v>
      </c>
      <c r="J6" s="6" t="s">
        <v>180</v>
      </c>
      <c r="K6" s="6" t="s">
        <v>185</v>
      </c>
      <c r="L6" s="6">
        <v>0.8</v>
      </c>
      <c r="M6" s="6">
        <v>7.5</v>
      </c>
      <c r="N6" s="6"/>
      <c r="O6" s="6">
        <v>7.5</v>
      </c>
      <c r="P6" s="6" t="s">
        <v>59</v>
      </c>
      <c r="Q6" s="6">
        <v>0.8</v>
      </c>
      <c r="R6" s="6">
        <v>7.6445737146014032</v>
      </c>
      <c r="S6" s="6">
        <v>8.6923784657351746</v>
      </c>
      <c r="T6" s="6">
        <v>6.5967689634676319</v>
      </c>
      <c r="U6" s="6">
        <v>0.5</v>
      </c>
      <c r="V6" s="6">
        <v>6</v>
      </c>
      <c r="W6" s="6">
        <v>4</v>
      </c>
    </row>
    <row r="7" spans="1:23" x14ac:dyDescent="0.3">
      <c r="A7" s="6" t="s">
        <v>165</v>
      </c>
      <c r="B7" s="6">
        <v>4.0999999999999996</v>
      </c>
      <c r="C7" s="6">
        <v>3.5</v>
      </c>
      <c r="D7" s="6">
        <v>4</v>
      </c>
      <c r="E7" s="6" t="s">
        <v>164</v>
      </c>
      <c r="F7" s="6">
        <v>4.95</v>
      </c>
      <c r="G7" s="6">
        <v>5.8</v>
      </c>
      <c r="H7" s="6">
        <v>5.2</v>
      </c>
      <c r="I7" s="6" t="s">
        <v>229</v>
      </c>
      <c r="J7" s="6" t="s">
        <v>230</v>
      </c>
      <c r="K7" s="6" t="s">
        <v>165</v>
      </c>
      <c r="L7" s="6">
        <v>0.8</v>
      </c>
      <c r="M7" s="6">
        <v>5.5</v>
      </c>
      <c r="N7" s="6"/>
      <c r="O7" s="6">
        <v>7.5</v>
      </c>
      <c r="P7" s="6" t="s">
        <v>59</v>
      </c>
      <c r="Q7" s="6">
        <v>0.8</v>
      </c>
      <c r="R7" s="6">
        <v>9.0990920185511772</v>
      </c>
      <c r="S7" s="6">
        <v>10.823006118367264</v>
      </c>
      <c r="T7" s="6">
        <v>7.3751779187350905</v>
      </c>
      <c r="U7" s="6">
        <v>1.6749999999999989</v>
      </c>
      <c r="V7" s="6">
        <v>9.1999999999999993</v>
      </c>
      <c r="W7" s="6">
        <v>6.5</v>
      </c>
    </row>
    <row r="8" spans="1:23" x14ac:dyDescent="0.3">
      <c r="A8" s="6" t="s">
        <v>146</v>
      </c>
      <c r="B8" s="6">
        <v>3.8</v>
      </c>
      <c r="C8" s="6">
        <v>4.6500000000000004</v>
      </c>
      <c r="D8" s="6">
        <v>2.6667000000000001</v>
      </c>
      <c r="E8" s="6" t="s">
        <v>155</v>
      </c>
      <c r="F8" s="6">
        <v>5.8</v>
      </c>
      <c r="G8" s="6">
        <v>4.7</v>
      </c>
      <c r="H8" s="6">
        <v>4.3330000000000002</v>
      </c>
      <c r="I8" s="6" t="s">
        <v>231</v>
      </c>
      <c r="J8" s="6" t="s">
        <v>232</v>
      </c>
      <c r="K8" s="6" t="s">
        <v>155</v>
      </c>
      <c r="L8" s="6">
        <v>0.8</v>
      </c>
      <c r="M8" s="6">
        <v>7</v>
      </c>
      <c r="N8" s="6"/>
      <c r="O8" s="6">
        <v>8.5</v>
      </c>
      <c r="P8" s="6" t="s">
        <v>59</v>
      </c>
      <c r="Q8" s="6">
        <v>0.8</v>
      </c>
      <c r="R8" s="6">
        <v>9.479168194785542</v>
      </c>
      <c r="S8" s="6">
        <v>10.55188812515971</v>
      </c>
      <c r="T8" s="6">
        <v>8.4064482644113738</v>
      </c>
      <c r="U8" s="6">
        <v>0.97499999999999964</v>
      </c>
      <c r="V8" s="6">
        <v>6.9997000000000007</v>
      </c>
      <c r="W8" s="6">
        <v>4</v>
      </c>
    </row>
    <row r="9" spans="1:23" x14ac:dyDescent="0.3">
      <c r="A9" s="6" t="s">
        <v>186</v>
      </c>
      <c r="B9" s="6">
        <v>3.95</v>
      </c>
      <c r="C9" s="6">
        <v>2.85</v>
      </c>
      <c r="D9" s="6">
        <v>3</v>
      </c>
      <c r="E9" s="6" t="s">
        <v>140</v>
      </c>
      <c r="F9" s="6">
        <v>4.0999999999999996</v>
      </c>
      <c r="G9" s="6">
        <v>4.75</v>
      </c>
      <c r="H9" s="6">
        <v>4</v>
      </c>
      <c r="I9" s="6" t="s">
        <v>143</v>
      </c>
      <c r="J9" s="6" t="s">
        <v>142</v>
      </c>
      <c r="K9" s="6" t="s">
        <v>186</v>
      </c>
      <c r="L9" s="6">
        <v>0.8</v>
      </c>
      <c r="M9" s="6">
        <v>5.5</v>
      </c>
      <c r="N9" s="6"/>
      <c r="O9" s="6">
        <v>7.5</v>
      </c>
      <c r="P9" s="6" t="s">
        <v>59</v>
      </c>
      <c r="Q9" s="6">
        <v>0.8</v>
      </c>
      <c r="R9" s="6">
        <v>7.9444621048941162</v>
      </c>
      <c r="S9" s="6">
        <v>9.0611672091078059</v>
      </c>
      <c r="T9" s="6">
        <v>6.8277570006804256</v>
      </c>
      <c r="U9" s="6">
        <v>0.32499999999999929</v>
      </c>
      <c r="V9" s="6">
        <v>7</v>
      </c>
      <c r="W9" s="6">
        <v>4</v>
      </c>
    </row>
    <row r="10" spans="1:23" x14ac:dyDescent="0.3">
      <c r="A10" s="6" t="s">
        <v>154</v>
      </c>
      <c r="B10" s="6">
        <v>4.6500000000000004</v>
      </c>
      <c r="C10" s="6">
        <v>3.7</v>
      </c>
      <c r="D10" s="6">
        <v>5.5</v>
      </c>
      <c r="E10" s="6" t="s">
        <v>145</v>
      </c>
      <c r="F10" s="6">
        <v>4.8499999999999996</v>
      </c>
      <c r="G10" s="6">
        <v>5.35</v>
      </c>
      <c r="H10" s="6">
        <v>5.75</v>
      </c>
      <c r="I10" s="6" t="s">
        <v>229</v>
      </c>
      <c r="J10" s="6" t="s">
        <v>230</v>
      </c>
      <c r="K10" s="6" t="s">
        <v>154</v>
      </c>
      <c r="L10" s="6">
        <v>0.8</v>
      </c>
      <c r="M10" s="6">
        <v>5.5</v>
      </c>
      <c r="N10" s="6"/>
      <c r="O10" s="6">
        <v>10.5</v>
      </c>
      <c r="P10" s="6" t="s">
        <v>58</v>
      </c>
      <c r="Q10" s="6">
        <v>1</v>
      </c>
      <c r="R10" s="6">
        <v>9.215623169052602</v>
      </c>
      <c r="S10" s="6">
        <v>10.118862297317875</v>
      </c>
      <c r="T10" s="6">
        <v>8.3123840407873306</v>
      </c>
      <c r="U10" s="6">
        <v>-1.2249999999999996</v>
      </c>
      <c r="V10" s="6">
        <v>11.25</v>
      </c>
      <c r="W10" s="6">
        <v>6.25</v>
      </c>
    </row>
    <row r="11" spans="1:23" x14ac:dyDescent="0.3">
      <c r="A11" s="6" t="s">
        <v>134</v>
      </c>
      <c r="B11" s="6">
        <v>3.95</v>
      </c>
      <c r="C11" s="6">
        <v>4.5999999999999996</v>
      </c>
      <c r="D11" s="6">
        <v>4</v>
      </c>
      <c r="E11" s="6" t="s">
        <v>160</v>
      </c>
      <c r="F11" s="6">
        <v>3.95</v>
      </c>
      <c r="G11" s="6">
        <v>4.5999999999999996</v>
      </c>
      <c r="H11" s="6">
        <v>2</v>
      </c>
      <c r="I11" s="6" t="s">
        <v>167</v>
      </c>
      <c r="J11" s="6" t="s">
        <v>166</v>
      </c>
      <c r="K11" s="6" t="s">
        <v>160</v>
      </c>
      <c r="L11" s="6">
        <v>1</v>
      </c>
      <c r="M11" s="6">
        <v>5</v>
      </c>
      <c r="N11" s="6"/>
      <c r="O11" s="6">
        <v>6.5</v>
      </c>
      <c r="P11" s="6" t="s">
        <v>59</v>
      </c>
      <c r="Q11" s="6">
        <v>1</v>
      </c>
      <c r="R11" s="6">
        <v>8.167115451578784</v>
      </c>
      <c r="S11" s="6">
        <v>8.3631140290350565</v>
      </c>
      <c r="T11" s="6">
        <v>7.9711168741225107</v>
      </c>
      <c r="U11" s="6">
        <v>2.0500000000000007</v>
      </c>
      <c r="V11" s="6">
        <v>6</v>
      </c>
      <c r="W11" s="6">
        <v>7.5</v>
      </c>
    </row>
    <row r="12" spans="1:23" x14ac:dyDescent="0.3">
      <c r="A12" s="6" t="s">
        <v>157</v>
      </c>
      <c r="B12" s="6">
        <v>4.45</v>
      </c>
      <c r="C12" s="6">
        <v>3.9</v>
      </c>
      <c r="D12" s="6">
        <v>5.6</v>
      </c>
      <c r="E12" s="6" t="s">
        <v>152</v>
      </c>
      <c r="F12" s="6">
        <v>4.45</v>
      </c>
      <c r="G12" s="6">
        <v>3.9</v>
      </c>
      <c r="H12" s="6">
        <v>2.4</v>
      </c>
      <c r="I12" s="6" t="s">
        <v>225</v>
      </c>
      <c r="J12" s="6" t="s">
        <v>235</v>
      </c>
      <c r="K12" s="6" t="s">
        <v>152</v>
      </c>
      <c r="L12" s="6">
        <v>1</v>
      </c>
      <c r="M12" s="6">
        <v>5</v>
      </c>
      <c r="N12" s="6"/>
      <c r="O12" s="6">
        <v>8.5</v>
      </c>
      <c r="P12" s="6" t="s">
        <v>59</v>
      </c>
      <c r="Q12" s="6">
        <v>1</v>
      </c>
      <c r="R12" s="6">
        <v>9.4477789080167369</v>
      </c>
      <c r="S12" s="6">
        <v>9.7676339933206879</v>
      </c>
      <c r="T12" s="6">
        <v>9.1279238227127877</v>
      </c>
      <c r="U12" s="6">
        <v>-0.15000000000000036</v>
      </c>
      <c r="V12" s="6">
        <v>8</v>
      </c>
      <c r="W12" s="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O35"/>
  <sheetViews>
    <sheetView topLeftCell="AF1" zoomScale="80" zoomScaleNormal="80" workbookViewId="0">
      <selection activeCell="BE2" sqref="BE2:BE35"/>
    </sheetView>
  </sheetViews>
  <sheetFormatPr defaultRowHeight="14.4" x14ac:dyDescent="0.3"/>
  <sheetData>
    <row r="1" spans="1:67" x14ac:dyDescent="0.3">
      <c r="A1" s="27" t="s">
        <v>49</v>
      </c>
      <c r="B1" s="27" t="s">
        <v>107</v>
      </c>
      <c r="C1" s="27" t="s">
        <v>65</v>
      </c>
      <c r="D1" s="27" t="s">
        <v>56</v>
      </c>
      <c r="E1" s="27" t="s">
        <v>171</v>
      </c>
      <c r="F1" s="27" t="s">
        <v>66</v>
      </c>
      <c r="G1" s="27" t="s">
        <v>67</v>
      </c>
      <c r="H1" s="27" t="s">
        <v>50</v>
      </c>
      <c r="I1" s="27" t="s">
        <v>68</v>
      </c>
      <c r="J1" s="27" t="s">
        <v>69</v>
      </c>
      <c r="K1" s="27" t="s">
        <v>70</v>
      </c>
      <c r="L1" s="27" t="s">
        <v>71</v>
      </c>
      <c r="M1" s="27" t="s">
        <v>72</v>
      </c>
      <c r="N1" s="27" t="s">
        <v>73</v>
      </c>
      <c r="O1" s="27" t="s">
        <v>74</v>
      </c>
      <c r="P1" s="27" t="s">
        <v>75</v>
      </c>
      <c r="Q1" s="27" t="s">
        <v>108</v>
      </c>
      <c r="R1" s="27" t="s">
        <v>76</v>
      </c>
      <c r="S1" s="27" t="s">
        <v>77</v>
      </c>
      <c r="T1" s="27" t="s">
        <v>78</v>
      </c>
      <c r="U1" s="27" t="s">
        <v>79</v>
      </c>
      <c r="V1" s="27" t="s">
        <v>80</v>
      </c>
      <c r="W1" s="27" t="s">
        <v>63</v>
      </c>
      <c r="X1" s="27" t="s">
        <v>81</v>
      </c>
      <c r="Y1" s="27" t="s">
        <v>82</v>
      </c>
      <c r="Z1" s="27" t="s">
        <v>83</v>
      </c>
      <c r="AA1" s="27" t="s">
        <v>64</v>
      </c>
      <c r="AB1" s="27" t="s">
        <v>84</v>
      </c>
      <c r="AC1" s="27" t="s">
        <v>85</v>
      </c>
      <c r="AD1" s="27" t="s">
        <v>86</v>
      </c>
      <c r="AE1" s="27" t="s">
        <v>51</v>
      </c>
      <c r="AF1" s="27" t="s">
        <v>87</v>
      </c>
      <c r="AG1" s="27" t="s">
        <v>88</v>
      </c>
      <c r="AH1" s="27" t="s">
        <v>89</v>
      </c>
      <c r="AI1" s="27" t="s">
        <v>90</v>
      </c>
      <c r="AJ1" s="27" t="s">
        <v>91</v>
      </c>
      <c r="AK1" s="27" t="s">
        <v>92</v>
      </c>
      <c r="AL1" s="27" t="s">
        <v>93</v>
      </c>
      <c r="AM1" s="27" t="s">
        <v>94</v>
      </c>
      <c r="AN1" s="27" t="s">
        <v>95</v>
      </c>
      <c r="AO1" s="27" t="s">
        <v>96</v>
      </c>
      <c r="AP1" s="27" t="s">
        <v>97</v>
      </c>
      <c r="AQ1" s="27" t="s">
        <v>98</v>
      </c>
      <c r="AR1" s="27" t="s">
        <v>99</v>
      </c>
      <c r="AS1" s="27" t="s">
        <v>100</v>
      </c>
      <c r="AT1" s="27" t="s">
        <v>101</v>
      </c>
      <c r="AU1" s="27" t="s">
        <v>102</v>
      </c>
      <c r="AV1" s="27" t="s">
        <v>103</v>
      </c>
      <c r="AW1" s="27" t="s">
        <v>104</v>
      </c>
      <c r="AX1" s="27" t="s">
        <v>105</v>
      </c>
      <c r="AY1" s="27" t="s">
        <v>106</v>
      </c>
      <c r="AZ1" s="27" t="s">
        <v>109</v>
      </c>
      <c r="BA1" s="27" t="s">
        <v>110</v>
      </c>
      <c r="BB1" s="27" t="s">
        <v>111</v>
      </c>
      <c r="BC1" s="27" t="s">
        <v>112</v>
      </c>
      <c r="BD1" s="27" t="s">
        <v>113</v>
      </c>
      <c r="BE1" s="27" t="s">
        <v>57</v>
      </c>
      <c r="BF1" s="27" t="s">
        <v>114</v>
      </c>
      <c r="BG1" s="27" t="s">
        <v>115</v>
      </c>
      <c r="BH1" s="27" t="s">
        <v>172</v>
      </c>
      <c r="BI1" s="27" t="s">
        <v>173</v>
      </c>
      <c r="BJ1" s="27" t="s">
        <v>174</v>
      </c>
      <c r="BK1" s="27" t="s">
        <v>175</v>
      </c>
      <c r="BL1" s="27" t="s">
        <v>176</v>
      </c>
      <c r="BM1" s="27" t="s">
        <v>177</v>
      </c>
      <c r="BN1" s="27" t="s">
        <v>178</v>
      </c>
      <c r="BO1" s="27" t="s">
        <v>179</v>
      </c>
    </row>
    <row r="2" spans="1:67" x14ac:dyDescent="0.3">
      <c r="A2" s="6" t="s">
        <v>147</v>
      </c>
      <c r="B2" s="6" t="s">
        <v>133</v>
      </c>
      <c r="C2" s="6" t="s">
        <v>10</v>
      </c>
      <c r="D2" s="6" t="s">
        <v>194</v>
      </c>
      <c r="E2" s="6" t="s">
        <v>181</v>
      </c>
      <c r="F2" s="6">
        <v>39.799999999999997</v>
      </c>
      <c r="G2" s="6">
        <v>34.450000000000003</v>
      </c>
      <c r="H2" s="6">
        <v>6.25</v>
      </c>
      <c r="I2" s="6">
        <v>9.65</v>
      </c>
      <c r="J2" s="6">
        <v>5.95</v>
      </c>
      <c r="K2" s="6">
        <v>1.45</v>
      </c>
      <c r="L2" s="6">
        <v>0.55000000000000004</v>
      </c>
      <c r="M2" s="6">
        <v>1.7</v>
      </c>
      <c r="N2" s="6">
        <v>6.05</v>
      </c>
      <c r="O2" s="6">
        <v>1</v>
      </c>
      <c r="P2" s="6">
        <v>0.1</v>
      </c>
      <c r="Q2" s="6">
        <v>3.9</v>
      </c>
      <c r="R2" s="6">
        <v>7.15</v>
      </c>
      <c r="S2" s="6">
        <v>0.27339999999999998</v>
      </c>
      <c r="T2" s="6">
        <v>0.35094999999999998</v>
      </c>
      <c r="U2" s="6">
        <v>0.48925000000000002</v>
      </c>
      <c r="V2" s="6">
        <v>0.84024999999999994</v>
      </c>
      <c r="W2" s="6">
        <v>17.3</v>
      </c>
      <c r="X2" s="6">
        <v>0.55000000000000004</v>
      </c>
      <c r="Y2" s="6">
        <v>0.55000000000000004</v>
      </c>
      <c r="Z2" s="6">
        <v>0.3</v>
      </c>
      <c r="AA2" s="6">
        <v>0.6</v>
      </c>
      <c r="AB2" s="6">
        <v>0.25</v>
      </c>
      <c r="AC2" s="6">
        <v>38.1</v>
      </c>
      <c r="AD2" s="6">
        <v>34.049999999999997</v>
      </c>
      <c r="AE2" s="6">
        <v>4.2</v>
      </c>
      <c r="AF2" s="6">
        <v>8.6</v>
      </c>
      <c r="AG2" s="6">
        <v>5.65</v>
      </c>
      <c r="AH2" s="6">
        <v>1.95</v>
      </c>
      <c r="AI2" s="6">
        <v>0.5</v>
      </c>
      <c r="AJ2" s="6">
        <v>0.5</v>
      </c>
      <c r="AK2" s="6">
        <v>4</v>
      </c>
      <c r="AL2" s="6">
        <v>0.65</v>
      </c>
      <c r="AM2" s="6">
        <v>0.15</v>
      </c>
      <c r="AN2" s="6">
        <v>3.2</v>
      </c>
      <c r="AO2" s="6">
        <v>7.95</v>
      </c>
      <c r="AP2" s="6">
        <v>0.24575</v>
      </c>
      <c r="AQ2" s="6">
        <v>0.31535000000000002</v>
      </c>
      <c r="AR2" s="6">
        <v>0.373</v>
      </c>
      <c r="AS2" s="6">
        <v>0.6885</v>
      </c>
      <c r="AT2" s="6">
        <v>13.05</v>
      </c>
      <c r="AU2" s="6">
        <v>0.95</v>
      </c>
      <c r="AV2" s="6">
        <v>0.45</v>
      </c>
      <c r="AW2" s="6">
        <v>0</v>
      </c>
      <c r="AX2" s="6">
        <v>0.4</v>
      </c>
      <c r="AY2" s="6">
        <v>0.2</v>
      </c>
      <c r="AZ2" s="6">
        <v>5.8954545454545446</v>
      </c>
      <c r="BA2" s="6">
        <v>2.6363636363636358</v>
      </c>
      <c r="BB2" s="6">
        <v>0.1818181818181818</v>
      </c>
      <c r="BC2" s="6">
        <v>0.68181818181818177</v>
      </c>
      <c r="BD2" s="6">
        <v>1.2727272727272729</v>
      </c>
      <c r="BE2" s="6">
        <v>5.3636363636363633</v>
      </c>
      <c r="BF2" s="6">
        <v>24.31818181818182</v>
      </c>
      <c r="BG2" s="6">
        <v>7</v>
      </c>
      <c r="BH2" s="6">
        <v>5.3842105263157896</v>
      </c>
      <c r="BI2" s="6">
        <v>2.1052631578947372</v>
      </c>
      <c r="BJ2" s="6">
        <v>0</v>
      </c>
      <c r="BK2" s="6">
        <v>0.89473684210526316</v>
      </c>
      <c r="BL2" s="6">
        <v>1.5789473684210531</v>
      </c>
      <c r="BM2" s="6">
        <v>4.7368421052631584</v>
      </c>
      <c r="BN2" s="6">
        <v>22.368421052631579</v>
      </c>
      <c r="BO2" s="6">
        <v>6.5789473684210522</v>
      </c>
    </row>
    <row r="3" spans="1:67" x14ac:dyDescent="0.3">
      <c r="A3" s="6" t="s">
        <v>133</v>
      </c>
      <c r="B3" s="6" t="s">
        <v>147</v>
      </c>
      <c r="C3" s="6" t="s">
        <v>11</v>
      </c>
      <c r="D3" s="6" t="s">
        <v>181</v>
      </c>
      <c r="E3" s="6" t="s">
        <v>194</v>
      </c>
      <c r="F3" s="6">
        <v>35.700000000000003</v>
      </c>
      <c r="G3" s="6">
        <v>32.549999999999997</v>
      </c>
      <c r="H3" s="6">
        <v>3.7</v>
      </c>
      <c r="I3" s="6">
        <v>7.5</v>
      </c>
      <c r="J3" s="6">
        <v>5.15</v>
      </c>
      <c r="K3" s="6">
        <v>1.25</v>
      </c>
      <c r="L3" s="6">
        <v>0.15</v>
      </c>
      <c r="M3" s="6">
        <v>0.95</v>
      </c>
      <c r="N3" s="6">
        <v>3.6</v>
      </c>
      <c r="O3" s="6">
        <v>1.1000000000000001</v>
      </c>
      <c r="P3" s="6">
        <v>0.1</v>
      </c>
      <c r="Q3" s="6">
        <v>2.15</v>
      </c>
      <c r="R3" s="6">
        <v>7.1</v>
      </c>
      <c r="S3" s="6">
        <v>0.22375</v>
      </c>
      <c r="T3" s="6">
        <v>0.27524999999999999</v>
      </c>
      <c r="U3" s="6">
        <v>0.35339999999999999</v>
      </c>
      <c r="V3" s="6">
        <v>0.62880000000000003</v>
      </c>
      <c r="W3" s="6">
        <v>11.9</v>
      </c>
      <c r="X3" s="6">
        <v>0.75</v>
      </c>
      <c r="Y3" s="6">
        <v>0.45</v>
      </c>
      <c r="Z3" s="6">
        <v>0.2</v>
      </c>
      <c r="AA3" s="6">
        <v>0.3</v>
      </c>
      <c r="AB3" s="6">
        <v>0.1</v>
      </c>
      <c r="AC3" s="6">
        <v>37.299999999999997</v>
      </c>
      <c r="AD3" s="6">
        <v>33.549999999999997</v>
      </c>
      <c r="AE3" s="6">
        <v>3.85</v>
      </c>
      <c r="AF3" s="6">
        <v>7.85</v>
      </c>
      <c r="AG3" s="6">
        <v>4.8</v>
      </c>
      <c r="AH3" s="6">
        <v>1.7</v>
      </c>
      <c r="AI3" s="6">
        <v>0.2</v>
      </c>
      <c r="AJ3" s="6">
        <v>1.1499999999999999</v>
      </c>
      <c r="AK3" s="6">
        <v>3.65</v>
      </c>
      <c r="AL3" s="6">
        <v>0.55000000000000004</v>
      </c>
      <c r="AM3" s="6">
        <v>0.1</v>
      </c>
      <c r="AN3" s="6">
        <v>3</v>
      </c>
      <c r="AO3" s="6">
        <v>8.65</v>
      </c>
      <c r="AP3" s="6">
        <v>0.22620000000000001</v>
      </c>
      <c r="AQ3" s="6">
        <v>0.29289999999999999</v>
      </c>
      <c r="AR3" s="6">
        <v>0.38585000000000003</v>
      </c>
      <c r="AS3" s="6">
        <v>0.67859999999999998</v>
      </c>
      <c r="AT3" s="6">
        <v>13.4</v>
      </c>
      <c r="AU3" s="6">
        <v>0.65</v>
      </c>
      <c r="AV3" s="6">
        <v>0.3</v>
      </c>
      <c r="AW3" s="6">
        <v>0.1</v>
      </c>
      <c r="AX3" s="6">
        <v>0.35</v>
      </c>
      <c r="AY3" s="6">
        <v>0.05</v>
      </c>
      <c r="AZ3" s="6">
        <v>5.3842105263157896</v>
      </c>
      <c r="BA3" s="6">
        <v>2.1052631578947372</v>
      </c>
      <c r="BB3" s="6">
        <v>0</v>
      </c>
      <c r="BC3" s="6">
        <v>0.89473684210526316</v>
      </c>
      <c r="BD3" s="6">
        <v>1.5789473684210531</v>
      </c>
      <c r="BE3" s="6">
        <v>4.7368421052631584</v>
      </c>
      <c r="BF3" s="6">
        <v>22.368421052631579</v>
      </c>
      <c r="BG3" s="6">
        <v>6.5789473684210522</v>
      </c>
      <c r="BH3" s="6">
        <v>5.8954545454545446</v>
      </c>
      <c r="BI3" s="6">
        <v>2.6363636363636358</v>
      </c>
      <c r="BJ3" s="6">
        <v>0.1818181818181818</v>
      </c>
      <c r="BK3" s="6">
        <v>0.68181818181818177</v>
      </c>
      <c r="BL3" s="6">
        <v>1.2727272727272729</v>
      </c>
      <c r="BM3" s="6">
        <v>5.3636363636363633</v>
      </c>
      <c r="BN3" s="6">
        <v>24.31818181818182</v>
      </c>
      <c r="BO3" s="6">
        <v>7</v>
      </c>
    </row>
    <row r="4" spans="1:67" x14ac:dyDescent="0.3">
      <c r="A4" s="6" t="s">
        <v>36</v>
      </c>
      <c r="B4" s="6" t="s">
        <v>138</v>
      </c>
      <c r="C4" s="6" t="s">
        <v>10</v>
      </c>
      <c r="D4" s="6" t="s">
        <v>195</v>
      </c>
      <c r="E4" s="6" t="s">
        <v>196</v>
      </c>
      <c r="F4" s="6">
        <v>38.799999999999997</v>
      </c>
      <c r="G4" s="6">
        <v>34.049999999999997</v>
      </c>
      <c r="H4" s="6">
        <v>4.7</v>
      </c>
      <c r="I4" s="6">
        <v>8.1</v>
      </c>
      <c r="J4" s="6">
        <v>4.75</v>
      </c>
      <c r="K4" s="6">
        <v>1.95</v>
      </c>
      <c r="L4" s="6">
        <v>0.15</v>
      </c>
      <c r="M4" s="6">
        <v>1.25</v>
      </c>
      <c r="N4" s="6">
        <v>4.3499999999999996</v>
      </c>
      <c r="O4" s="6">
        <v>0.5</v>
      </c>
      <c r="P4" s="6">
        <v>0.1</v>
      </c>
      <c r="Q4" s="6">
        <v>3.85</v>
      </c>
      <c r="R4" s="6">
        <v>8.65</v>
      </c>
      <c r="S4" s="6">
        <v>0.23335</v>
      </c>
      <c r="T4" s="6">
        <v>0.31509999999999999</v>
      </c>
      <c r="U4" s="6">
        <v>0.40860000000000002</v>
      </c>
      <c r="V4" s="6">
        <v>0.7238</v>
      </c>
      <c r="W4" s="6">
        <v>14.1</v>
      </c>
      <c r="X4" s="6">
        <v>0.45</v>
      </c>
      <c r="Y4" s="6">
        <v>0.65</v>
      </c>
      <c r="Z4" s="6">
        <v>0.05</v>
      </c>
      <c r="AA4" s="6">
        <v>0.2</v>
      </c>
      <c r="AB4" s="6">
        <v>0.15</v>
      </c>
      <c r="AC4" s="6">
        <v>36.65</v>
      </c>
      <c r="AD4" s="6">
        <v>32.950000000000003</v>
      </c>
      <c r="AE4" s="6">
        <v>4.3499999999999996</v>
      </c>
      <c r="AF4" s="6">
        <v>7.4</v>
      </c>
      <c r="AG4" s="6">
        <v>4.6500000000000004</v>
      </c>
      <c r="AH4" s="6">
        <v>1.55</v>
      </c>
      <c r="AI4" s="6">
        <v>0.35</v>
      </c>
      <c r="AJ4" s="6">
        <v>0.85</v>
      </c>
      <c r="AK4" s="6">
        <v>4.25</v>
      </c>
      <c r="AL4" s="6">
        <v>0.6</v>
      </c>
      <c r="AM4" s="6">
        <v>0.05</v>
      </c>
      <c r="AN4" s="6">
        <v>2.85</v>
      </c>
      <c r="AO4" s="6">
        <v>9.4</v>
      </c>
      <c r="AP4" s="6">
        <v>0.21740000000000001</v>
      </c>
      <c r="AQ4" s="6">
        <v>0.2792</v>
      </c>
      <c r="AR4" s="6">
        <v>0.3614</v>
      </c>
      <c r="AS4" s="6">
        <v>0.64050000000000007</v>
      </c>
      <c r="AT4" s="6">
        <v>12.2</v>
      </c>
      <c r="AU4" s="6">
        <v>0.45</v>
      </c>
      <c r="AV4" s="6">
        <v>0.3</v>
      </c>
      <c r="AW4" s="6">
        <v>0.15</v>
      </c>
      <c r="AX4" s="6">
        <v>0.35</v>
      </c>
      <c r="AY4" s="6">
        <v>0.05</v>
      </c>
      <c r="AZ4" s="6">
        <v>5.95</v>
      </c>
      <c r="BA4" s="6">
        <v>2.454545454545455</v>
      </c>
      <c r="BB4" s="6">
        <v>0.1818181818181818</v>
      </c>
      <c r="BC4" s="6">
        <v>0.81818181818181823</v>
      </c>
      <c r="BD4" s="6">
        <v>1.045454545454545</v>
      </c>
      <c r="BE4" s="6">
        <v>6.5909090909090908</v>
      </c>
      <c r="BF4" s="6">
        <v>24.13636363636364</v>
      </c>
      <c r="BG4" s="6">
        <v>6.3181818181818183</v>
      </c>
      <c r="BH4" s="6">
        <v>4.7350000000000003</v>
      </c>
      <c r="BI4" s="6">
        <v>1.75</v>
      </c>
      <c r="BJ4" s="6">
        <v>0.1</v>
      </c>
      <c r="BK4" s="6">
        <v>0.65</v>
      </c>
      <c r="BL4" s="6">
        <v>2.25</v>
      </c>
      <c r="BM4" s="6">
        <v>4.45</v>
      </c>
      <c r="BN4" s="6">
        <v>21.4</v>
      </c>
      <c r="BO4" s="6">
        <v>7.1</v>
      </c>
    </row>
    <row r="5" spans="1:67" x14ac:dyDescent="0.3">
      <c r="A5" s="6" t="s">
        <v>138</v>
      </c>
      <c r="B5" s="6" t="s">
        <v>36</v>
      </c>
      <c r="C5" s="6" t="s">
        <v>11</v>
      </c>
      <c r="D5" s="6" t="s">
        <v>196</v>
      </c>
      <c r="E5" s="6" t="s">
        <v>195</v>
      </c>
      <c r="F5" s="6">
        <v>36.75</v>
      </c>
      <c r="G5" s="6">
        <v>33.6</v>
      </c>
      <c r="H5" s="6">
        <v>4.0999999999999996</v>
      </c>
      <c r="I5" s="6">
        <v>8</v>
      </c>
      <c r="J5" s="6">
        <v>4.9000000000000004</v>
      </c>
      <c r="K5" s="6">
        <v>1.75</v>
      </c>
      <c r="L5" s="6">
        <v>0.2</v>
      </c>
      <c r="M5" s="6">
        <v>1.1499999999999999</v>
      </c>
      <c r="N5" s="6">
        <v>3.85</v>
      </c>
      <c r="O5" s="6">
        <v>0.85</v>
      </c>
      <c r="P5" s="6">
        <v>0.1</v>
      </c>
      <c r="Q5" s="6">
        <v>2.7</v>
      </c>
      <c r="R5" s="6">
        <v>7.65</v>
      </c>
      <c r="S5" s="6">
        <v>0.2321</v>
      </c>
      <c r="T5" s="6">
        <v>0.29054999999999997</v>
      </c>
      <c r="U5" s="6">
        <v>0.39305000000000001</v>
      </c>
      <c r="V5" s="6">
        <v>0.68354999999999999</v>
      </c>
      <c r="W5" s="6">
        <v>13.6</v>
      </c>
      <c r="X5" s="6">
        <v>0.35</v>
      </c>
      <c r="Y5" s="6">
        <v>0.15</v>
      </c>
      <c r="Z5" s="6">
        <v>0.15</v>
      </c>
      <c r="AA5" s="6">
        <v>0.15</v>
      </c>
      <c r="AB5" s="6">
        <v>0.1</v>
      </c>
      <c r="AC5" s="6">
        <v>36.299999999999997</v>
      </c>
      <c r="AD5" s="6">
        <v>32.950000000000003</v>
      </c>
      <c r="AE5" s="6">
        <v>3.6</v>
      </c>
      <c r="AF5" s="6">
        <v>7.6</v>
      </c>
      <c r="AG5" s="6">
        <v>4.95</v>
      </c>
      <c r="AH5" s="6">
        <v>1.5</v>
      </c>
      <c r="AI5" s="6">
        <v>0.05</v>
      </c>
      <c r="AJ5" s="6">
        <v>1.1000000000000001</v>
      </c>
      <c r="AK5" s="6">
        <v>3.45</v>
      </c>
      <c r="AL5" s="6">
        <v>0.65</v>
      </c>
      <c r="AM5" s="6">
        <v>0.2</v>
      </c>
      <c r="AN5" s="6">
        <v>2.6</v>
      </c>
      <c r="AO5" s="6">
        <v>7.8</v>
      </c>
      <c r="AP5" s="6">
        <v>0.22739999999999999</v>
      </c>
      <c r="AQ5" s="6">
        <v>0.28875000000000001</v>
      </c>
      <c r="AR5" s="6">
        <v>0.37590000000000001</v>
      </c>
      <c r="AS5" s="6">
        <v>0.66474999999999995</v>
      </c>
      <c r="AT5" s="6">
        <v>12.5</v>
      </c>
      <c r="AU5" s="6">
        <v>0.4</v>
      </c>
      <c r="AV5" s="6">
        <v>0.35</v>
      </c>
      <c r="AW5" s="6">
        <v>0.2</v>
      </c>
      <c r="AX5" s="6">
        <v>0.2</v>
      </c>
      <c r="AY5" s="6">
        <v>0</v>
      </c>
      <c r="AZ5" s="6">
        <v>4.7350000000000003</v>
      </c>
      <c r="BA5" s="6">
        <v>1.75</v>
      </c>
      <c r="BB5" s="6">
        <v>0.1</v>
      </c>
      <c r="BC5" s="6">
        <v>0.65</v>
      </c>
      <c r="BD5" s="6">
        <v>2.25</v>
      </c>
      <c r="BE5" s="6">
        <v>4.45</v>
      </c>
      <c r="BF5" s="6">
        <v>21.4</v>
      </c>
      <c r="BG5" s="6">
        <v>7.1</v>
      </c>
      <c r="BH5" s="6">
        <v>5.95</v>
      </c>
      <c r="BI5" s="6">
        <v>2.454545454545455</v>
      </c>
      <c r="BJ5" s="6">
        <v>0.1818181818181818</v>
      </c>
      <c r="BK5" s="6">
        <v>0.81818181818181823</v>
      </c>
      <c r="BL5" s="6">
        <v>1.045454545454545</v>
      </c>
      <c r="BM5" s="6">
        <v>6.5909090909090908</v>
      </c>
      <c r="BN5" s="6">
        <v>24.13636363636364</v>
      </c>
      <c r="BO5" s="6">
        <v>6.3181818181818183</v>
      </c>
    </row>
    <row r="6" spans="1:67" x14ac:dyDescent="0.3">
      <c r="A6" s="6" t="s">
        <v>151</v>
      </c>
      <c r="B6" s="6" t="s">
        <v>161</v>
      </c>
      <c r="C6" s="6" t="s">
        <v>10</v>
      </c>
      <c r="D6" s="6" t="s">
        <v>197</v>
      </c>
      <c r="E6" s="6" t="s">
        <v>198</v>
      </c>
      <c r="F6" s="6">
        <v>36.4</v>
      </c>
      <c r="G6" s="6">
        <v>33.35</v>
      </c>
      <c r="H6" s="6">
        <v>3.25</v>
      </c>
      <c r="I6" s="6">
        <v>7.85</v>
      </c>
      <c r="J6" s="6">
        <v>5.45</v>
      </c>
      <c r="K6" s="6">
        <v>1.3</v>
      </c>
      <c r="L6" s="6">
        <v>0.1</v>
      </c>
      <c r="M6" s="6">
        <v>1</v>
      </c>
      <c r="N6" s="6">
        <v>3</v>
      </c>
      <c r="O6" s="6">
        <v>0.25</v>
      </c>
      <c r="P6" s="6">
        <v>0.15</v>
      </c>
      <c r="Q6" s="6">
        <v>2.15</v>
      </c>
      <c r="R6" s="6">
        <v>8.1</v>
      </c>
      <c r="S6" s="6">
        <v>0.23205000000000001</v>
      </c>
      <c r="T6" s="6">
        <v>0.28844999999999998</v>
      </c>
      <c r="U6" s="6">
        <v>0.36654999999999999</v>
      </c>
      <c r="V6" s="6">
        <v>0.65489999999999993</v>
      </c>
      <c r="W6" s="6">
        <v>12.35</v>
      </c>
      <c r="X6" s="6">
        <v>0.75</v>
      </c>
      <c r="Y6" s="6">
        <v>0.6</v>
      </c>
      <c r="Z6" s="6">
        <v>0.15</v>
      </c>
      <c r="AA6" s="6">
        <v>0.15</v>
      </c>
      <c r="AB6" s="6">
        <v>0.2</v>
      </c>
      <c r="AC6" s="6">
        <v>36.9</v>
      </c>
      <c r="AD6" s="6">
        <v>32.700000000000003</v>
      </c>
      <c r="AE6" s="6">
        <v>3.6</v>
      </c>
      <c r="AF6" s="6">
        <v>6.85</v>
      </c>
      <c r="AG6" s="6">
        <v>4.2</v>
      </c>
      <c r="AH6" s="6">
        <v>1.1499999999999999</v>
      </c>
      <c r="AI6" s="6">
        <v>0.1</v>
      </c>
      <c r="AJ6" s="6">
        <v>1.4</v>
      </c>
      <c r="AK6" s="6">
        <v>3.45</v>
      </c>
      <c r="AL6" s="6">
        <v>0.9</v>
      </c>
      <c r="AM6" s="6">
        <v>0.3</v>
      </c>
      <c r="AN6" s="6">
        <v>3.75</v>
      </c>
      <c r="AO6" s="6">
        <v>10.5</v>
      </c>
      <c r="AP6" s="6">
        <v>0.20380000000000001</v>
      </c>
      <c r="AQ6" s="6">
        <v>0.29265000000000002</v>
      </c>
      <c r="AR6" s="6">
        <v>0.37014999999999998</v>
      </c>
      <c r="AS6" s="6">
        <v>0.66280000000000006</v>
      </c>
      <c r="AT6" s="6">
        <v>12.4</v>
      </c>
      <c r="AU6" s="6">
        <v>0.7</v>
      </c>
      <c r="AV6" s="6">
        <v>0.35</v>
      </c>
      <c r="AW6" s="6">
        <v>0</v>
      </c>
      <c r="AX6" s="6">
        <v>0.1</v>
      </c>
      <c r="AY6" s="6">
        <v>0</v>
      </c>
      <c r="AZ6" s="6">
        <v>5.1434782608695651</v>
      </c>
      <c r="BA6" s="6">
        <v>2.7391304347826089</v>
      </c>
      <c r="BB6" s="6">
        <v>8.6956521739130432E-2</v>
      </c>
      <c r="BC6" s="6">
        <v>0.78260869565217395</v>
      </c>
      <c r="BD6" s="6">
        <v>1.4347826086956521</v>
      </c>
      <c r="BE6" s="6">
        <v>6.1304347826086953</v>
      </c>
      <c r="BF6" s="6">
        <v>22.565217391304351</v>
      </c>
      <c r="BG6" s="6">
        <v>7.1304347826086953</v>
      </c>
      <c r="BH6" s="6">
        <v>4.9285714285714288</v>
      </c>
      <c r="BI6" s="6">
        <v>2.4285714285714279</v>
      </c>
      <c r="BJ6" s="6">
        <v>0.42857142857142849</v>
      </c>
      <c r="BK6" s="6">
        <v>0.8571428571428571</v>
      </c>
      <c r="BL6" s="6">
        <v>1.142857142857143</v>
      </c>
      <c r="BM6" s="6">
        <v>3.285714285714286</v>
      </c>
      <c r="BN6" s="6">
        <v>21.857142857142861</v>
      </c>
      <c r="BO6" s="6">
        <v>6.8571428571428568</v>
      </c>
    </row>
    <row r="7" spans="1:67" x14ac:dyDescent="0.3">
      <c r="A7" s="6" t="s">
        <v>161</v>
      </c>
      <c r="B7" s="6" t="s">
        <v>151</v>
      </c>
      <c r="C7" s="6" t="s">
        <v>11</v>
      </c>
      <c r="D7" s="6" t="s">
        <v>198</v>
      </c>
      <c r="E7" s="6" t="s">
        <v>197</v>
      </c>
      <c r="F7" s="6">
        <v>36.299999999999997</v>
      </c>
      <c r="G7" s="6">
        <v>32.65</v>
      </c>
      <c r="H7" s="6">
        <v>3.65</v>
      </c>
      <c r="I7" s="6">
        <v>6.7</v>
      </c>
      <c r="J7" s="6">
        <v>4.3499999999999996</v>
      </c>
      <c r="K7" s="6">
        <v>0.95</v>
      </c>
      <c r="L7" s="6">
        <v>0.1</v>
      </c>
      <c r="M7" s="6">
        <v>1.3</v>
      </c>
      <c r="N7" s="6">
        <v>3.55</v>
      </c>
      <c r="O7" s="6">
        <v>0.4</v>
      </c>
      <c r="P7" s="6">
        <v>0.2</v>
      </c>
      <c r="Q7" s="6">
        <v>3.2</v>
      </c>
      <c r="R7" s="6">
        <v>7.45</v>
      </c>
      <c r="S7" s="6">
        <v>0.19825000000000001</v>
      </c>
      <c r="T7" s="6">
        <v>0.2727</v>
      </c>
      <c r="U7" s="6">
        <v>0.34984999999999999</v>
      </c>
      <c r="V7" s="6">
        <v>0.62249999999999994</v>
      </c>
      <c r="W7" s="6">
        <v>11.75</v>
      </c>
      <c r="X7" s="6">
        <v>0.35</v>
      </c>
      <c r="Y7" s="6">
        <v>0.2</v>
      </c>
      <c r="Z7" s="6">
        <v>0.1</v>
      </c>
      <c r="AA7" s="6">
        <v>0.15</v>
      </c>
      <c r="AB7" s="6">
        <v>0.2</v>
      </c>
      <c r="AC7" s="6">
        <v>38.75</v>
      </c>
      <c r="AD7" s="6">
        <v>34.799999999999997</v>
      </c>
      <c r="AE7" s="6">
        <v>5</v>
      </c>
      <c r="AF7" s="6">
        <v>9.1</v>
      </c>
      <c r="AG7" s="6">
        <v>5.85</v>
      </c>
      <c r="AH7" s="6">
        <v>1.7</v>
      </c>
      <c r="AI7" s="6">
        <v>0.05</v>
      </c>
      <c r="AJ7" s="6">
        <v>1.5</v>
      </c>
      <c r="AK7" s="6">
        <v>4.95</v>
      </c>
      <c r="AL7" s="6">
        <v>1</v>
      </c>
      <c r="AM7" s="6">
        <v>0.1</v>
      </c>
      <c r="AN7" s="6">
        <v>2.8</v>
      </c>
      <c r="AO7" s="6">
        <v>8.5500000000000007</v>
      </c>
      <c r="AP7" s="6">
        <v>0.25664999999999999</v>
      </c>
      <c r="AQ7" s="6">
        <v>0.31469999999999998</v>
      </c>
      <c r="AR7" s="6">
        <v>0.43525000000000003</v>
      </c>
      <c r="AS7" s="6">
        <v>0.74980000000000002</v>
      </c>
      <c r="AT7" s="6">
        <v>15.4</v>
      </c>
      <c r="AU7" s="6">
        <v>0.3</v>
      </c>
      <c r="AV7" s="6">
        <v>0.6</v>
      </c>
      <c r="AW7" s="6">
        <v>0.2</v>
      </c>
      <c r="AX7" s="6">
        <v>0.35</v>
      </c>
      <c r="AY7" s="6">
        <v>0.3</v>
      </c>
      <c r="AZ7" s="6">
        <v>4.9285714285714288</v>
      </c>
      <c r="BA7" s="6">
        <v>2.4285714285714279</v>
      </c>
      <c r="BB7" s="6">
        <v>0.42857142857142849</v>
      </c>
      <c r="BC7" s="6">
        <v>0.8571428571428571</v>
      </c>
      <c r="BD7" s="6">
        <v>1.142857142857143</v>
      </c>
      <c r="BE7" s="6">
        <v>3.285714285714286</v>
      </c>
      <c r="BF7" s="6">
        <v>21.857142857142861</v>
      </c>
      <c r="BG7" s="6">
        <v>6.8571428571428568</v>
      </c>
      <c r="BH7" s="6">
        <v>5.1434782608695651</v>
      </c>
      <c r="BI7" s="6">
        <v>2.7391304347826089</v>
      </c>
      <c r="BJ7" s="6">
        <v>8.6956521739130432E-2</v>
      </c>
      <c r="BK7" s="6">
        <v>0.78260869565217395</v>
      </c>
      <c r="BL7" s="6">
        <v>1.4347826086956521</v>
      </c>
      <c r="BM7" s="6">
        <v>6.1304347826086953</v>
      </c>
      <c r="BN7" s="6">
        <v>22.565217391304351</v>
      </c>
      <c r="BO7" s="6">
        <v>7.1304347826086953</v>
      </c>
    </row>
    <row r="8" spans="1:67" x14ac:dyDescent="0.3">
      <c r="A8" s="6" t="s">
        <v>149</v>
      </c>
      <c r="B8" s="6" t="s">
        <v>156</v>
      </c>
      <c r="C8" s="6" t="s">
        <v>10</v>
      </c>
      <c r="D8" s="6" t="s">
        <v>199</v>
      </c>
      <c r="E8" s="6" t="s">
        <v>200</v>
      </c>
      <c r="F8" s="6">
        <v>35</v>
      </c>
      <c r="G8" s="6">
        <v>32.75</v>
      </c>
      <c r="H8" s="6">
        <v>2.5499999999999998</v>
      </c>
      <c r="I8" s="6">
        <v>6.45</v>
      </c>
      <c r="J8" s="6">
        <v>4.2</v>
      </c>
      <c r="K8" s="6">
        <v>1.45</v>
      </c>
      <c r="L8" s="6">
        <v>0.15</v>
      </c>
      <c r="M8" s="6">
        <v>0.65</v>
      </c>
      <c r="N8" s="6">
        <v>2.2999999999999998</v>
      </c>
      <c r="O8" s="6">
        <v>0.75</v>
      </c>
      <c r="P8" s="6">
        <v>0.3</v>
      </c>
      <c r="Q8" s="6">
        <v>1.9</v>
      </c>
      <c r="R8" s="6">
        <v>9.25</v>
      </c>
      <c r="S8" s="6">
        <v>0.19275</v>
      </c>
      <c r="T8" s="6">
        <v>0.23974999999999999</v>
      </c>
      <c r="U8" s="6">
        <v>0.30354999999999999</v>
      </c>
      <c r="V8" s="6">
        <v>0.54330000000000001</v>
      </c>
      <c r="W8" s="6">
        <v>10.15</v>
      </c>
      <c r="X8" s="6">
        <v>0.65</v>
      </c>
      <c r="Y8" s="6">
        <v>0.3</v>
      </c>
      <c r="Z8" s="6">
        <v>0.05</v>
      </c>
      <c r="AA8" s="6">
        <v>0</v>
      </c>
      <c r="AB8" s="6">
        <v>0</v>
      </c>
      <c r="AC8" s="6">
        <v>39.6</v>
      </c>
      <c r="AD8" s="6">
        <v>33.75</v>
      </c>
      <c r="AE8" s="6">
        <v>6.5</v>
      </c>
      <c r="AF8" s="6">
        <v>9.5500000000000007</v>
      </c>
      <c r="AG8" s="6">
        <v>6</v>
      </c>
      <c r="AH8" s="6">
        <v>1.7</v>
      </c>
      <c r="AI8" s="6">
        <v>0.3</v>
      </c>
      <c r="AJ8" s="6">
        <v>1.55</v>
      </c>
      <c r="AK8" s="6">
        <v>6.2</v>
      </c>
      <c r="AL8" s="6">
        <v>0.8</v>
      </c>
      <c r="AM8" s="6">
        <v>0.4</v>
      </c>
      <c r="AN8" s="6">
        <v>4.75</v>
      </c>
      <c r="AO8" s="6">
        <v>6.8</v>
      </c>
      <c r="AP8" s="6">
        <v>0.27655000000000002</v>
      </c>
      <c r="AQ8" s="6">
        <v>0.37185000000000001</v>
      </c>
      <c r="AR8" s="6">
        <v>0.47499999999999998</v>
      </c>
      <c r="AS8" s="6">
        <v>0.8468500000000001</v>
      </c>
      <c r="AT8" s="6">
        <v>16.5</v>
      </c>
      <c r="AU8" s="6">
        <v>0.55000000000000004</v>
      </c>
      <c r="AV8" s="6">
        <v>0.5</v>
      </c>
      <c r="AW8" s="6">
        <v>0.25</v>
      </c>
      <c r="AX8" s="6">
        <v>0.35</v>
      </c>
      <c r="AY8" s="6">
        <v>0.3</v>
      </c>
      <c r="AZ8" s="6">
        <v>3.2</v>
      </c>
      <c r="BA8" s="6">
        <v>4</v>
      </c>
      <c r="BB8" s="6">
        <v>0</v>
      </c>
      <c r="BC8" s="6">
        <v>1</v>
      </c>
      <c r="BD8" s="6">
        <v>3</v>
      </c>
      <c r="BE8" s="6">
        <v>5</v>
      </c>
      <c r="BF8" s="6">
        <v>19</v>
      </c>
      <c r="BG8" s="6">
        <v>9</v>
      </c>
      <c r="BH8" s="6">
        <v>5.1499999999999986</v>
      </c>
      <c r="BI8" s="6">
        <v>2.9285714285714279</v>
      </c>
      <c r="BJ8" s="6">
        <v>7.1428571428571425E-2</v>
      </c>
      <c r="BK8" s="6">
        <v>0.7142857142857143</v>
      </c>
      <c r="BL8" s="6">
        <v>1.357142857142857</v>
      </c>
      <c r="BM8" s="6">
        <v>4.2142857142857144</v>
      </c>
      <c r="BN8" s="6">
        <v>22.285714285714281</v>
      </c>
      <c r="BO8" s="6">
        <v>6.7857142857142856</v>
      </c>
    </row>
    <row r="9" spans="1:67" x14ac:dyDescent="0.3">
      <c r="A9" s="6" t="s">
        <v>156</v>
      </c>
      <c r="B9" s="6" t="s">
        <v>149</v>
      </c>
      <c r="C9" s="6" t="s">
        <v>11</v>
      </c>
      <c r="D9" s="6" t="s">
        <v>200</v>
      </c>
      <c r="E9" s="6" t="s">
        <v>199</v>
      </c>
      <c r="F9" s="6">
        <v>37.5</v>
      </c>
      <c r="G9" s="6">
        <v>33.799999999999997</v>
      </c>
      <c r="H9" s="6">
        <v>5.35</v>
      </c>
      <c r="I9" s="6">
        <v>8.6999999999999993</v>
      </c>
      <c r="J9" s="6">
        <v>4.95</v>
      </c>
      <c r="K9" s="6">
        <v>1.7</v>
      </c>
      <c r="L9" s="6">
        <v>0.2</v>
      </c>
      <c r="M9" s="6">
        <v>1.85</v>
      </c>
      <c r="N9" s="6">
        <v>5.0999999999999996</v>
      </c>
      <c r="O9" s="6">
        <v>0.65</v>
      </c>
      <c r="P9" s="6">
        <v>0.4</v>
      </c>
      <c r="Q9" s="6">
        <v>3.25</v>
      </c>
      <c r="R9" s="6">
        <v>7.5</v>
      </c>
      <c r="S9" s="6">
        <v>0.25374999999999998</v>
      </c>
      <c r="T9" s="6">
        <v>0.32324999999999998</v>
      </c>
      <c r="U9" s="6">
        <v>0.47115000000000001</v>
      </c>
      <c r="V9" s="6">
        <v>0.79430000000000001</v>
      </c>
      <c r="W9" s="6">
        <v>16.350000000000001</v>
      </c>
      <c r="X9" s="6">
        <v>0.7</v>
      </c>
      <c r="Y9" s="6">
        <v>0.3</v>
      </c>
      <c r="Z9" s="6">
        <v>0.05</v>
      </c>
      <c r="AA9" s="6">
        <v>0.1</v>
      </c>
      <c r="AB9" s="6">
        <v>0.05</v>
      </c>
      <c r="AC9" s="6">
        <v>36.950000000000003</v>
      </c>
      <c r="AD9" s="6">
        <v>32.6</v>
      </c>
      <c r="AE9" s="6">
        <v>4.2</v>
      </c>
      <c r="AF9" s="6">
        <v>7.6</v>
      </c>
      <c r="AG9" s="6">
        <v>4.8499999999999996</v>
      </c>
      <c r="AH9" s="6">
        <v>1.85</v>
      </c>
      <c r="AI9" s="6">
        <v>0</v>
      </c>
      <c r="AJ9" s="6">
        <v>0.9</v>
      </c>
      <c r="AK9" s="6">
        <v>4</v>
      </c>
      <c r="AL9" s="6">
        <v>1.05</v>
      </c>
      <c r="AM9" s="6">
        <v>0.4</v>
      </c>
      <c r="AN9" s="6">
        <v>3.4</v>
      </c>
      <c r="AO9" s="6">
        <v>8</v>
      </c>
      <c r="AP9" s="6">
        <v>0.22764999999999999</v>
      </c>
      <c r="AQ9" s="6">
        <v>0.30264999999999997</v>
      </c>
      <c r="AR9" s="6">
        <v>0.36545</v>
      </c>
      <c r="AS9" s="6">
        <v>0.66815000000000002</v>
      </c>
      <c r="AT9" s="6">
        <v>12.15</v>
      </c>
      <c r="AU9" s="6">
        <v>0.55000000000000004</v>
      </c>
      <c r="AV9" s="6">
        <v>0.5</v>
      </c>
      <c r="AW9" s="6">
        <v>0.1</v>
      </c>
      <c r="AX9" s="6">
        <v>0.35</v>
      </c>
      <c r="AY9" s="6">
        <v>0.05</v>
      </c>
      <c r="AZ9" s="6">
        <v>5.1499999999999986</v>
      </c>
      <c r="BA9" s="6">
        <v>2.9285714285714279</v>
      </c>
      <c r="BB9" s="6">
        <v>7.1428571428571425E-2</v>
      </c>
      <c r="BC9" s="6">
        <v>0.7142857142857143</v>
      </c>
      <c r="BD9" s="6">
        <v>1.357142857142857</v>
      </c>
      <c r="BE9" s="6">
        <v>4.2142857142857144</v>
      </c>
      <c r="BF9" s="6">
        <v>22.285714285714281</v>
      </c>
      <c r="BG9" s="6">
        <v>6.7857142857142856</v>
      </c>
      <c r="BH9" s="6">
        <v>3.2</v>
      </c>
      <c r="BI9" s="6">
        <v>4</v>
      </c>
      <c r="BJ9" s="6">
        <v>0</v>
      </c>
      <c r="BK9" s="6">
        <v>1</v>
      </c>
      <c r="BL9" s="6">
        <v>3</v>
      </c>
      <c r="BM9" s="6">
        <v>5</v>
      </c>
      <c r="BN9" s="6">
        <v>19</v>
      </c>
      <c r="BO9" s="6">
        <v>9</v>
      </c>
    </row>
    <row r="10" spans="1:67" x14ac:dyDescent="0.3">
      <c r="A10" s="6" t="s">
        <v>146</v>
      </c>
      <c r="B10" s="6" t="s">
        <v>155</v>
      </c>
      <c r="C10" s="6" t="s">
        <v>10</v>
      </c>
      <c r="D10" s="6" t="s">
        <v>182</v>
      </c>
      <c r="E10" s="6" t="s">
        <v>183</v>
      </c>
      <c r="F10" s="6">
        <v>36.299999999999997</v>
      </c>
      <c r="G10" s="6">
        <v>32.1</v>
      </c>
      <c r="H10" s="6">
        <v>3.8</v>
      </c>
      <c r="I10" s="6">
        <v>7.4</v>
      </c>
      <c r="J10" s="6">
        <v>5.35</v>
      </c>
      <c r="K10" s="6">
        <v>1.25</v>
      </c>
      <c r="L10" s="6">
        <v>0.05</v>
      </c>
      <c r="M10" s="6">
        <v>0.75</v>
      </c>
      <c r="N10" s="6">
        <v>3.55</v>
      </c>
      <c r="O10" s="6">
        <v>1</v>
      </c>
      <c r="P10" s="6">
        <v>0.3</v>
      </c>
      <c r="Q10" s="6">
        <v>3.05</v>
      </c>
      <c r="R10" s="6">
        <v>8.35</v>
      </c>
      <c r="S10" s="6">
        <v>0.22395000000000001</v>
      </c>
      <c r="T10" s="6">
        <v>0.29975000000000002</v>
      </c>
      <c r="U10" s="6">
        <v>0.33360000000000001</v>
      </c>
      <c r="V10" s="6">
        <v>0.63334999999999997</v>
      </c>
      <c r="W10" s="6">
        <v>11</v>
      </c>
      <c r="X10" s="6">
        <v>0.7</v>
      </c>
      <c r="Y10" s="6">
        <v>0.7</v>
      </c>
      <c r="Z10" s="6">
        <v>0.15</v>
      </c>
      <c r="AA10" s="6">
        <v>0.3</v>
      </c>
      <c r="AB10" s="6">
        <v>0</v>
      </c>
      <c r="AC10" s="6">
        <v>37.85</v>
      </c>
      <c r="AD10" s="6">
        <v>33.6</v>
      </c>
      <c r="AE10" s="6">
        <v>4.6500000000000004</v>
      </c>
      <c r="AF10" s="6">
        <v>7.9</v>
      </c>
      <c r="AG10" s="6">
        <v>5</v>
      </c>
      <c r="AH10" s="6">
        <v>1.6</v>
      </c>
      <c r="AI10" s="6">
        <v>0.05</v>
      </c>
      <c r="AJ10" s="6">
        <v>1.25</v>
      </c>
      <c r="AK10" s="6">
        <v>4.3</v>
      </c>
      <c r="AL10" s="6">
        <v>0.85</v>
      </c>
      <c r="AM10" s="6">
        <v>0.3</v>
      </c>
      <c r="AN10" s="6">
        <v>3.25</v>
      </c>
      <c r="AO10" s="6">
        <v>8.9</v>
      </c>
      <c r="AP10" s="6">
        <v>0.23019999999999999</v>
      </c>
      <c r="AQ10" s="6">
        <v>0.31240000000000001</v>
      </c>
      <c r="AR10" s="6">
        <v>0.3876</v>
      </c>
      <c r="AS10" s="6">
        <v>0.69984999999999997</v>
      </c>
      <c r="AT10" s="6">
        <v>13.35</v>
      </c>
      <c r="AU10" s="6">
        <v>0.95</v>
      </c>
      <c r="AV10" s="6">
        <v>0.75</v>
      </c>
      <c r="AW10" s="6">
        <v>0.1</v>
      </c>
      <c r="AX10" s="6">
        <v>0.1</v>
      </c>
      <c r="AY10" s="6">
        <v>0.1</v>
      </c>
      <c r="AZ10" s="6">
        <v>5.3250000000000002</v>
      </c>
      <c r="BA10" s="6">
        <v>3</v>
      </c>
      <c r="BB10" s="6">
        <v>0.25</v>
      </c>
      <c r="BC10" s="6">
        <v>0.75</v>
      </c>
      <c r="BD10" s="6">
        <v>0.5</v>
      </c>
      <c r="BE10" s="6">
        <v>4.75</v>
      </c>
      <c r="BF10" s="6">
        <v>22.5</v>
      </c>
      <c r="BG10" s="6">
        <v>6.75</v>
      </c>
      <c r="BH10" s="6">
        <v>5.2095238095238097</v>
      </c>
      <c r="BI10" s="6">
        <v>1.9047619047619051</v>
      </c>
      <c r="BJ10" s="6">
        <v>4.7619047619047623E-2</v>
      </c>
      <c r="BK10" s="6">
        <v>0.47619047619047622</v>
      </c>
      <c r="BL10" s="6">
        <v>2.5238095238095242</v>
      </c>
      <c r="BM10" s="6">
        <v>6.2857142857142856</v>
      </c>
      <c r="BN10" s="6">
        <v>22.047619047619051</v>
      </c>
      <c r="BO10" s="6">
        <v>6.2380952380952381</v>
      </c>
    </row>
    <row r="11" spans="1:67" x14ac:dyDescent="0.3">
      <c r="A11" s="6" t="s">
        <v>155</v>
      </c>
      <c r="B11" s="6" t="s">
        <v>146</v>
      </c>
      <c r="C11" s="6" t="s">
        <v>11</v>
      </c>
      <c r="D11" s="6" t="s">
        <v>183</v>
      </c>
      <c r="E11" s="6" t="s">
        <v>182</v>
      </c>
      <c r="F11" s="6">
        <v>41.25</v>
      </c>
      <c r="G11" s="6">
        <v>35.299999999999997</v>
      </c>
      <c r="H11" s="6">
        <v>5.8</v>
      </c>
      <c r="I11" s="6">
        <v>9.5500000000000007</v>
      </c>
      <c r="J11" s="6">
        <v>5.55</v>
      </c>
      <c r="K11" s="6">
        <v>2</v>
      </c>
      <c r="L11" s="6">
        <v>0.1</v>
      </c>
      <c r="M11" s="6">
        <v>1.9</v>
      </c>
      <c r="N11" s="6">
        <v>5.7</v>
      </c>
      <c r="O11" s="6">
        <v>0.5</v>
      </c>
      <c r="P11" s="6">
        <v>0.1</v>
      </c>
      <c r="Q11" s="6">
        <v>4.9000000000000004</v>
      </c>
      <c r="R11" s="6">
        <v>8.4</v>
      </c>
      <c r="S11" s="6">
        <v>0.26574999999999999</v>
      </c>
      <c r="T11" s="6">
        <v>0.35615000000000002</v>
      </c>
      <c r="U11" s="6">
        <v>0.48225000000000001</v>
      </c>
      <c r="V11" s="6">
        <v>0.83845000000000014</v>
      </c>
      <c r="W11" s="6">
        <v>17.45</v>
      </c>
      <c r="X11" s="6">
        <v>0.7</v>
      </c>
      <c r="Y11" s="6">
        <v>0.3</v>
      </c>
      <c r="Z11" s="6">
        <v>0.2</v>
      </c>
      <c r="AA11" s="6">
        <v>0.55000000000000004</v>
      </c>
      <c r="AB11" s="6">
        <v>0.25</v>
      </c>
      <c r="AC11" s="6">
        <v>39.549999999999997</v>
      </c>
      <c r="AD11" s="6">
        <v>35.450000000000003</v>
      </c>
      <c r="AE11" s="6">
        <v>4.7</v>
      </c>
      <c r="AF11" s="6">
        <v>8.9499999999999993</v>
      </c>
      <c r="AG11" s="6">
        <v>5.45</v>
      </c>
      <c r="AH11" s="6">
        <v>1.75</v>
      </c>
      <c r="AI11" s="6">
        <v>0.3</v>
      </c>
      <c r="AJ11" s="6">
        <v>1.45</v>
      </c>
      <c r="AK11" s="6">
        <v>4.5</v>
      </c>
      <c r="AL11" s="6">
        <v>0.75</v>
      </c>
      <c r="AM11" s="6">
        <v>0.25</v>
      </c>
      <c r="AN11" s="6">
        <v>3.15</v>
      </c>
      <c r="AO11" s="6">
        <v>9.65</v>
      </c>
      <c r="AP11" s="6">
        <v>0.24970000000000001</v>
      </c>
      <c r="AQ11" s="6">
        <v>0.31790000000000002</v>
      </c>
      <c r="AR11" s="6">
        <v>0.43594999999999989</v>
      </c>
      <c r="AS11" s="6">
        <v>0.75365000000000004</v>
      </c>
      <c r="AT11" s="6">
        <v>15.65</v>
      </c>
      <c r="AU11" s="6">
        <v>0.55000000000000004</v>
      </c>
      <c r="AV11" s="6">
        <v>0.7</v>
      </c>
      <c r="AW11" s="6">
        <v>0</v>
      </c>
      <c r="AX11" s="6">
        <v>0.25</v>
      </c>
      <c r="AY11" s="6">
        <v>0.15</v>
      </c>
      <c r="AZ11" s="6">
        <v>5.2095238095238097</v>
      </c>
      <c r="BA11" s="6">
        <v>1.9047619047619051</v>
      </c>
      <c r="BB11" s="6">
        <v>4.7619047619047623E-2</v>
      </c>
      <c r="BC11" s="6">
        <v>0.47619047619047622</v>
      </c>
      <c r="BD11" s="6">
        <v>2.5238095238095242</v>
      </c>
      <c r="BE11" s="6">
        <v>6.2857142857142856</v>
      </c>
      <c r="BF11" s="6">
        <v>22.047619047619051</v>
      </c>
      <c r="BG11" s="6">
        <v>6.2380952380952381</v>
      </c>
      <c r="BH11" s="6">
        <v>5.3250000000000002</v>
      </c>
      <c r="BI11" s="6">
        <v>3</v>
      </c>
      <c r="BJ11" s="6">
        <v>0.25</v>
      </c>
      <c r="BK11" s="6">
        <v>0.75</v>
      </c>
      <c r="BL11" s="6">
        <v>0.5</v>
      </c>
      <c r="BM11" s="6">
        <v>4.75</v>
      </c>
      <c r="BN11" s="6">
        <v>22.5</v>
      </c>
      <c r="BO11" s="6">
        <v>6.75</v>
      </c>
    </row>
    <row r="12" spans="1:67" x14ac:dyDescent="0.3">
      <c r="A12" s="6" t="s">
        <v>147</v>
      </c>
      <c r="B12" s="6" t="s">
        <v>133</v>
      </c>
      <c r="C12" s="6" t="s">
        <v>10</v>
      </c>
      <c r="D12" s="6" t="s">
        <v>184</v>
      </c>
      <c r="E12" s="6" t="s">
        <v>201</v>
      </c>
      <c r="F12" s="6">
        <v>39.799999999999997</v>
      </c>
      <c r="G12" s="6">
        <v>34.450000000000003</v>
      </c>
      <c r="H12" s="6">
        <v>6.25</v>
      </c>
      <c r="I12" s="6">
        <v>9.65</v>
      </c>
      <c r="J12" s="6">
        <v>5.95</v>
      </c>
      <c r="K12" s="6">
        <v>1.45</v>
      </c>
      <c r="L12" s="6">
        <v>0.55000000000000004</v>
      </c>
      <c r="M12" s="6">
        <v>1.7</v>
      </c>
      <c r="N12" s="6">
        <v>6.05</v>
      </c>
      <c r="O12" s="6">
        <v>1</v>
      </c>
      <c r="P12" s="6">
        <v>0.1</v>
      </c>
      <c r="Q12" s="6">
        <v>3.9</v>
      </c>
      <c r="R12" s="6">
        <v>7.15</v>
      </c>
      <c r="S12" s="6">
        <v>0.27339999999999998</v>
      </c>
      <c r="T12" s="6">
        <v>0.35094999999999998</v>
      </c>
      <c r="U12" s="6">
        <v>0.48925000000000002</v>
      </c>
      <c r="V12" s="6">
        <v>0.84024999999999994</v>
      </c>
      <c r="W12" s="6">
        <v>17.3</v>
      </c>
      <c r="X12" s="6">
        <v>0.55000000000000004</v>
      </c>
      <c r="Y12" s="6">
        <v>0.55000000000000004</v>
      </c>
      <c r="Z12" s="6">
        <v>0.3</v>
      </c>
      <c r="AA12" s="6">
        <v>0.6</v>
      </c>
      <c r="AB12" s="6">
        <v>0.25</v>
      </c>
      <c r="AC12" s="6">
        <v>38.1</v>
      </c>
      <c r="AD12" s="6">
        <v>34.049999999999997</v>
      </c>
      <c r="AE12" s="6">
        <v>4.2</v>
      </c>
      <c r="AF12" s="6">
        <v>8.6</v>
      </c>
      <c r="AG12" s="6">
        <v>5.65</v>
      </c>
      <c r="AH12" s="6">
        <v>1.95</v>
      </c>
      <c r="AI12" s="6">
        <v>0.5</v>
      </c>
      <c r="AJ12" s="6">
        <v>0.5</v>
      </c>
      <c r="AK12" s="6">
        <v>4</v>
      </c>
      <c r="AL12" s="6">
        <v>0.65</v>
      </c>
      <c r="AM12" s="6">
        <v>0.15</v>
      </c>
      <c r="AN12" s="6">
        <v>3.2</v>
      </c>
      <c r="AO12" s="6">
        <v>7.95</v>
      </c>
      <c r="AP12" s="6">
        <v>0.24575</v>
      </c>
      <c r="AQ12" s="6">
        <v>0.31535000000000002</v>
      </c>
      <c r="AR12" s="6">
        <v>0.373</v>
      </c>
      <c r="AS12" s="6">
        <v>0.6885</v>
      </c>
      <c r="AT12" s="6">
        <v>13.05</v>
      </c>
      <c r="AU12" s="6">
        <v>0.95</v>
      </c>
      <c r="AV12" s="6">
        <v>0.45</v>
      </c>
      <c r="AW12" s="6">
        <v>0</v>
      </c>
      <c r="AX12" s="6">
        <v>0.4</v>
      </c>
      <c r="AY12" s="6">
        <v>0.2</v>
      </c>
      <c r="AZ12" s="6">
        <v>3.8912920834226501</v>
      </c>
      <c r="BA12" s="6">
        <v>2.1119209737630791</v>
      </c>
      <c r="BB12" s="6">
        <v>7.4823203112676775E-2</v>
      </c>
      <c r="BC12" s="6">
        <v>0.58104901171702794</v>
      </c>
      <c r="BD12" s="6">
        <v>1.4186438561438559</v>
      </c>
      <c r="BE12" s="6">
        <v>3.199722595218546</v>
      </c>
      <c r="BF12" s="6">
        <v>17.151210631473791</v>
      </c>
      <c r="BG12" s="6">
        <v>5.7354740401299109</v>
      </c>
      <c r="BH12" s="6">
        <v>4.8499999999999996</v>
      </c>
      <c r="BI12" s="6">
        <v>3.05</v>
      </c>
      <c r="BJ12" s="6">
        <v>0.15</v>
      </c>
      <c r="BK12" s="6">
        <v>0.85</v>
      </c>
      <c r="BL12" s="6">
        <v>1.55</v>
      </c>
      <c r="BM12" s="6">
        <v>4.2</v>
      </c>
      <c r="BN12" s="6">
        <v>21.35</v>
      </c>
      <c r="BO12" s="6">
        <v>7.35</v>
      </c>
    </row>
    <row r="13" spans="1:67" x14ac:dyDescent="0.3">
      <c r="A13" s="6" t="s">
        <v>133</v>
      </c>
      <c r="B13" s="6" t="s">
        <v>147</v>
      </c>
      <c r="C13" s="6" t="s">
        <v>11</v>
      </c>
      <c r="D13" s="6" t="s">
        <v>201</v>
      </c>
      <c r="E13" s="6" t="s">
        <v>184</v>
      </c>
      <c r="F13" s="6">
        <v>35.700000000000003</v>
      </c>
      <c r="G13" s="6">
        <v>32.549999999999997</v>
      </c>
      <c r="H13" s="6">
        <v>3.7</v>
      </c>
      <c r="I13" s="6">
        <v>7.5</v>
      </c>
      <c r="J13" s="6">
        <v>5.15</v>
      </c>
      <c r="K13" s="6">
        <v>1.25</v>
      </c>
      <c r="L13" s="6">
        <v>0.15</v>
      </c>
      <c r="M13" s="6">
        <v>0.95</v>
      </c>
      <c r="N13" s="6">
        <v>3.6</v>
      </c>
      <c r="O13" s="6">
        <v>1.1000000000000001</v>
      </c>
      <c r="P13" s="6">
        <v>0.1</v>
      </c>
      <c r="Q13" s="6">
        <v>2.15</v>
      </c>
      <c r="R13" s="6">
        <v>7.1</v>
      </c>
      <c r="S13" s="6">
        <v>0.22375</v>
      </c>
      <c r="T13" s="6">
        <v>0.27524999999999999</v>
      </c>
      <c r="U13" s="6">
        <v>0.35339999999999999</v>
      </c>
      <c r="V13" s="6">
        <v>0.62880000000000003</v>
      </c>
      <c r="W13" s="6">
        <v>11.9</v>
      </c>
      <c r="X13" s="6">
        <v>0.75</v>
      </c>
      <c r="Y13" s="6">
        <v>0.45</v>
      </c>
      <c r="Z13" s="6">
        <v>0.2</v>
      </c>
      <c r="AA13" s="6">
        <v>0.3</v>
      </c>
      <c r="AB13" s="6">
        <v>0.1</v>
      </c>
      <c r="AC13" s="6">
        <v>37.299999999999997</v>
      </c>
      <c r="AD13" s="6">
        <v>33.549999999999997</v>
      </c>
      <c r="AE13" s="6">
        <v>3.85</v>
      </c>
      <c r="AF13" s="6">
        <v>7.85</v>
      </c>
      <c r="AG13" s="6">
        <v>4.8</v>
      </c>
      <c r="AH13" s="6">
        <v>1.7</v>
      </c>
      <c r="AI13" s="6">
        <v>0.2</v>
      </c>
      <c r="AJ13" s="6">
        <v>1.1499999999999999</v>
      </c>
      <c r="AK13" s="6">
        <v>3.65</v>
      </c>
      <c r="AL13" s="6">
        <v>0.55000000000000004</v>
      </c>
      <c r="AM13" s="6">
        <v>0.1</v>
      </c>
      <c r="AN13" s="6">
        <v>3</v>
      </c>
      <c r="AO13" s="6">
        <v>8.65</v>
      </c>
      <c r="AP13" s="6">
        <v>0.22620000000000001</v>
      </c>
      <c r="AQ13" s="6">
        <v>0.29289999999999999</v>
      </c>
      <c r="AR13" s="6">
        <v>0.38585000000000003</v>
      </c>
      <c r="AS13" s="6">
        <v>0.67859999999999998</v>
      </c>
      <c r="AT13" s="6">
        <v>13.4</v>
      </c>
      <c r="AU13" s="6">
        <v>0.65</v>
      </c>
      <c r="AV13" s="6">
        <v>0.3</v>
      </c>
      <c r="AW13" s="6">
        <v>0.1</v>
      </c>
      <c r="AX13" s="6">
        <v>0.35</v>
      </c>
      <c r="AY13" s="6">
        <v>0.05</v>
      </c>
      <c r="AZ13" s="6">
        <v>4.8499999999999996</v>
      </c>
      <c r="BA13" s="6">
        <v>3.05</v>
      </c>
      <c r="BB13" s="6">
        <v>0.15</v>
      </c>
      <c r="BC13" s="6">
        <v>0.85</v>
      </c>
      <c r="BD13" s="6">
        <v>1.55</v>
      </c>
      <c r="BE13" s="6">
        <v>4.2</v>
      </c>
      <c r="BF13" s="6">
        <v>21.35</v>
      </c>
      <c r="BG13" s="6">
        <v>7.35</v>
      </c>
      <c r="BH13" s="6">
        <v>3.8912920834226501</v>
      </c>
      <c r="BI13" s="6">
        <v>2.1119209737630791</v>
      </c>
      <c r="BJ13" s="6">
        <v>7.4823203112676775E-2</v>
      </c>
      <c r="BK13" s="6">
        <v>0.58104901171702794</v>
      </c>
      <c r="BL13" s="6">
        <v>1.4186438561438559</v>
      </c>
      <c r="BM13" s="6">
        <v>3.199722595218546</v>
      </c>
      <c r="BN13" s="6">
        <v>17.151210631473791</v>
      </c>
      <c r="BO13" s="6">
        <v>5.7354740401299109</v>
      </c>
    </row>
    <row r="14" spans="1:67" x14ac:dyDescent="0.3">
      <c r="A14" s="6" t="s">
        <v>150</v>
      </c>
      <c r="B14" s="6" t="s">
        <v>144</v>
      </c>
      <c r="C14" s="6" t="s">
        <v>10</v>
      </c>
      <c r="D14" s="6" t="s">
        <v>202</v>
      </c>
      <c r="E14" s="6" t="s">
        <v>203</v>
      </c>
      <c r="F14" s="6">
        <v>37.15</v>
      </c>
      <c r="G14" s="6">
        <v>33.6</v>
      </c>
      <c r="H14" s="6">
        <v>4.9000000000000004</v>
      </c>
      <c r="I14" s="6">
        <v>7.95</v>
      </c>
      <c r="J14" s="6">
        <v>4.05</v>
      </c>
      <c r="K14" s="6">
        <v>2</v>
      </c>
      <c r="L14" s="6">
        <v>0.1</v>
      </c>
      <c r="M14" s="6">
        <v>1.8</v>
      </c>
      <c r="N14" s="6">
        <v>4.7</v>
      </c>
      <c r="O14" s="6">
        <v>1.55</v>
      </c>
      <c r="P14" s="6">
        <v>0.25</v>
      </c>
      <c r="Q14" s="6">
        <v>2.75</v>
      </c>
      <c r="R14" s="6">
        <v>8.6</v>
      </c>
      <c r="S14" s="6">
        <v>0.22795000000000001</v>
      </c>
      <c r="T14" s="6">
        <v>0.29415000000000002</v>
      </c>
      <c r="U14" s="6">
        <v>0.44654999999999989</v>
      </c>
      <c r="V14" s="6">
        <v>0.74049999999999994</v>
      </c>
      <c r="W14" s="6">
        <v>15.55</v>
      </c>
      <c r="X14" s="6">
        <v>0.25</v>
      </c>
      <c r="Y14" s="6">
        <v>0.5</v>
      </c>
      <c r="Z14" s="6">
        <v>0.05</v>
      </c>
      <c r="AA14" s="6">
        <v>0.25</v>
      </c>
      <c r="AB14" s="6">
        <v>0.1</v>
      </c>
      <c r="AC14" s="6">
        <v>37.6</v>
      </c>
      <c r="AD14" s="6">
        <v>33.799999999999997</v>
      </c>
      <c r="AE14" s="6">
        <v>4.0999999999999996</v>
      </c>
      <c r="AF14" s="6">
        <v>8.1</v>
      </c>
      <c r="AG14" s="6">
        <v>5.3</v>
      </c>
      <c r="AH14" s="6">
        <v>1.7</v>
      </c>
      <c r="AI14" s="6">
        <v>0</v>
      </c>
      <c r="AJ14" s="6">
        <v>1.1000000000000001</v>
      </c>
      <c r="AK14" s="6">
        <v>3.8</v>
      </c>
      <c r="AL14" s="6">
        <v>1.1000000000000001</v>
      </c>
      <c r="AM14" s="6">
        <v>0.3</v>
      </c>
      <c r="AN14" s="6">
        <v>2.9</v>
      </c>
      <c r="AO14" s="6">
        <v>9.5</v>
      </c>
      <c r="AP14" s="6">
        <v>0.23035</v>
      </c>
      <c r="AQ14" s="6">
        <v>0.30664999999999998</v>
      </c>
      <c r="AR14" s="6">
        <v>0.37430000000000002</v>
      </c>
      <c r="AS14" s="6">
        <v>0.68099999999999994</v>
      </c>
      <c r="AT14" s="6">
        <v>13.1</v>
      </c>
      <c r="AU14" s="6">
        <v>0.45</v>
      </c>
      <c r="AV14" s="6">
        <v>0.7</v>
      </c>
      <c r="AW14" s="6">
        <v>0.1</v>
      </c>
      <c r="AX14" s="6">
        <v>0.1</v>
      </c>
      <c r="AY14" s="6">
        <v>0.05</v>
      </c>
      <c r="AZ14" s="6">
        <v>5.4090909090909092</v>
      </c>
      <c r="BA14" s="6">
        <v>2.0909090909090908</v>
      </c>
      <c r="BB14" s="6">
        <v>0.13636363636363641</v>
      </c>
      <c r="BC14" s="6">
        <v>0.95454545454545459</v>
      </c>
      <c r="BD14" s="6">
        <v>2.0909090909090908</v>
      </c>
      <c r="BE14" s="6">
        <v>4.4090909090909092</v>
      </c>
      <c r="BF14" s="6">
        <v>23.31818181818182</v>
      </c>
      <c r="BG14" s="6">
        <v>7.1818181818181817</v>
      </c>
      <c r="BH14" s="6">
        <v>5</v>
      </c>
      <c r="BI14" s="6">
        <v>2.333333333333333</v>
      </c>
      <c r="BJ14" s="6">
        <v>0</v>
      </c>
      <c r="BK14" s="6">
        <v>0.66666666666666663</v>
      </c>
      <c r="BL14" s="6">
        <v>1</v>
      </c>
      <c r="BM14" s="6">
        <v>5</v>
      </c>
      <c r="BN14" s="6">
        <v>19.666666666666671</v>
      </c>
      <c r="BO14" s="6">
        <v>5</v>
      </c>
    </row>
    <row r="15" spans="1:67" x14ac:dyDescent="0.3">
      <c r="A15" s="6" t="s">
        <v>144</v>
      </c>
      <c r="B15" s="6" t="s">
        <v>150</v>
      </c>
      <c r="C15" s="6" t="s">
        <v>11</v>
      </c>
      <c r="D15" s="6" t="s">
        <v>203</v>
      </c>
      <c r="E15" s="6" t="s">
        <v>202</v>
      </c>
      <c r="F15" s="6">
        <v>38.700000000000003</v>
      </c>
      <c r="G15" s="6">
        <v>33.950000000000003</v>
      </c>
      <c r="H15" s="6">
        <v>4.3</v>
      </c>
      <c r="I15" s="6">
        <v>8.9499999999999993</v>
      </c>
      <c r="J15" s="6">
        <v>6.35</v>
      </c>
      <c r="K15" s="6">
        <v>1.3</v>
      </c>
      <c r="L15" s="6">
        <v>0.1</v>
      </c>
      <c r="M15" s="6">
        <v>1.2</v>
      </c>
      <c r="N15" s="6">
        <v>4.1500000000000004</v>
      </c>
      <c r="O15" s="6">
        <v>1.4</v>
      </c>
      <c r="P15" s="6">
        <v>0.25</v>
      </c>
      <c r="Q15" s="6">
        <v>3.45</v>
      </c>
      <c r="R15" s="6">
        <v>9.6</v>
      </c>
      <c r="S15" s="6">
        <v>0.26124999999999998</v>
      </c>
      <c r="T15" s="6">
        <v>0.3362</v>
      </c>
      <c r="U15" s="6">
        <v>0.40884999999999999</v>
      </c>
      <c r="V15" s="6">
        <v>0.74514999999999998</v>
      </c>
      <c r="W15" s="6">
        <v>14.05</v>
      </c>
      <c r="X15" s="6">
        <v>0.65</v>
      </c>
      <c r="Y15" s="6">
        <v>0.55000000000000004</v>
      </c>
      <c r="Z15" s="6">
        <v>0.4</v>
      </c>
      <c r="AA15" s="6">
        <v>0.35</v>
      </c>
      <c r="AB15" s="6">
        <v>0.05</v>
      </c>
      <c r="AC15" s="6">
        <v>37.450000000000003</v>
      </c>
      <c r="AD15" s="6">
        <v>33.049999999999997</v>
      </c>
      <c r="AE15" s="6">
        <v>4.5</v>
      </c>
      <c r="AF15" s="6">
        <v>8.35</v>
      </c>
      <c r="AG15" s="6">
        <v>5.25</v>
      </c>
      <c r="AH15" s="6">
        <v>1.25</v>
      </c>
      <c r="AI15" s="6">
        <v>0.25</v>
      </c>
      <c r="AJ15" s="6">
        <v>1.6</v>
      </c>
      <c r="AK15" s="6">
        <v>4.3499999999999996</v>
      </c>
      <c r="AL15" s="6">
        <v>0.6</v>
      </c>
      <c r="AM15" s="6">
        <v>0.35</v>
      </c>
      <c r="AN15" s="6">
        <v>3.55</v>
      </c>
      <c r="AO15" s="6">
        <v>9.15</v>
      </c>
      <c r="AP15" s="6">
        <v>0.24765000000000001</v>
      </c>
      <c r="AQ15" s="6">
        <v>0.32369999999999999</v>
      </c>
      <c r="AR15" s="6">
        <v>0.44119999999999998</v>
      </c>
      <c r="AS15" s="6">
        <v>0.76485000000000003</v>
      </c>
      <c r="AT15" s="6">
        <v>14.9</v>
      </c>
      <c r="AU15" s="6">
        <v>0.75</v>
      </c>
      <c r="AV15" s="6">
        <v>0.35</v>
      </c>
      <c r="AW15" s="6">
        <v>0.05</v>
      </c>
      <c r="AX15" s="6">
        <v>0.4</v>
      </c>
      <c r="AY15" s="6">
        <v>0.1</v>
      </c>
      <c r="AZ15" s="6">
        <v>5</v>
      </c>
      <c r="BA15" s="6">
        <v>2.333333333333333</v>
      </c>
      <c r="BB15" s="6">
        <v>0</v>
      </c>
      <c r="BC15" s="6">
        <v>0.66666666666666663</v>
      </c>
      <c r="BD15" s="6">
        <v>1</v>
      </c>
      <c r="BE15" s="6">
        <v>5</v>
      </c>
      <c r="BF15" s="6">
        <v>19.666666666666671</v>
      </c>
      <c r="BG15" s="6">
        <v>5</v>
      </c>
      <c r="BH15" s="6">
        <v>5.4090909090909092</v>
      </c>
      <c r="BI15" s="6">
        <v>2.0909090909090908</v>
      </c>
      <c r="BJ15" s="6">
        <v>0.13636363636363641</v>
      </c>
      <c r="BK15" s="6">
        <v>0.95454545454545459</v>
      </c>
      <c r="BL15" s="6">
        <v>2.0909090909090908</v>
      </c>
      <c r="BM15" s="6">
        <v>4.4090909090909092</v>
      </c>
      <c r="BN15" s="6">
        <v>23.31818181818182</v>
      </c>
      <c r="BO15" s="6">
        <v>7.1818181818181817</v>
      </c>
    </row>
    <row r="16" spans="1:67" x14ac:dyDescent="0.3">
      <c r="A16" s="6" t="s">
        <v>185</v>
      </c>
      <c r="B16" s="6" t="s">
        <v>158</v>
      </c>
      <c r="C16" s="6" t="s">
        <v>10</v>
      </c>
      <c r="D16" s="6" t="s">
        <v>204</v>
      </c>
      <c r="E16" s="6" t="s">
        <v>205</v>
      </c>
      <c r="F16" s="6">
        <v>37.6</v>
      </c>
      <c r="G16" s="6">
        <v>34.5</v>
      </c>
      <c r="H16" s="6">
        <v>4.75</v>
      </c>
      <c r="I16" s="6">
        <v>9.4</v>
      </c>
      <c r="J16" s="6">
        <v>6.4</v>
      </c>
      <c r="K16" s="6">
        <v>1.75</v>
      </c>
      <c r="L16" s="6">
        <v>0.1</v>
      </c>
      <c r="M16" s="6">
        <v>1.1499999999999999</v>
      </c>
      <c r="N16" s="6">
        <v>4.5</v>
      </c>
      <c r="O16" s="6">
        <v>0.55000000000000004</v>
      </c>
      <c r="P16" s="6">
        <v>0.1</v>
      </c>
      <c r="Q16" s="6">
        <v>2.35</v>
      </c>
      <c r="R16" s="6">
        <v>6.35</v>
      </c>
      <c r="S16" s="6">
        <v>0.26384999999999997</v>
      </c>
      <c r="T16" s="6">
        <v>0.31424999999999997</v>
      </c>
      <c r="U16" s="6">
        <v>0.41639999999999999</v>
      </c>
      <c r="V16" s="6">
        <v>0.73065000000000002</v>
      </c>
      <c r="W16" s="6">
        <v>14.8</v>
      </c>
      <c r="X16" s="6">
        <v>1.05</v>
      </c>
      <c r="Y16" s="6">
        <v>0.35</v>
      </c>
      <c r="Z16" s="6">
        <v>0.2</v>
      </c>
      <c r="AA16" s="6">
        <v>0.2</v>
      </c>
      <c r="AB16" s="6">
        <v>0.1</v>
      </c>
      <c r="AC16" s="6">
        <v>35.1</v>
      </c>
      <c r="AD16" s="6">
        <v>31.75</v>
      </c>
      <c r="AE16" s="6">
        <v>3.2</v>
      </c>
      <c r="AF16" s="6">
        <v>6.1</v>
      </c>
      <c r="AG16" s="6">
        <v>3.95</v>
      </c>
      <c r="AH16" s="6">
        <v>1.1000000000000001</v>
      </c>
      <c r="AI16" s="6">
        <v>0.15</v>
      </c>
      <c r="AJ16" s="6">
        <v>0.9</v>
      </c>
      <c r="AK16" s="6">
        <v>3.15</v>
      </c>
      <c r="AL16" s="6">
        <v>0.5</v>
      </c>
      <c r="AM16" s="6">
        <v>0.1</v>
      </c>
      <c r="AN16" s="6">
        <v>2.5</v>
      </c>
      <c r="AO16" s="6">
        <v>9.85</v>
      </c>
      <c r="AP16" s="6">
        <v>0.18515000000000001</v>
      </c>
      <c r="AQ16" s="6">
        <v>0.24795</v>
      </c>
      <c r="AR16" s="6">
        <v>0.30854999999999999</v>
      </c>
      <c r="AS16" s="6">
        <v>0.55630000000000002</v>
      </c>
      <c r="AT16" s="6">
        <v>10.199999999999999</v>
      </c>
      <c r="AU16" s="6">
        <v>0.8</v>
      </c>
      <c r="AV16" s="6">
        <v>0.4</v>
      </c>
      <c r="AW16" s="6">
        <v>0.15</v>
      </c>
      <c r="AX16" s="6">
        <v>0.25</v>
      </c>
      <c r="AY16" s="6">
        <v>0.05</v>
      </c>
      <c r="AZ16" s="6">
        <v>5.628571428571429</v>
      </c>
      <c r="BA16" s="6">
        <v>2</v>
      </c>
      <c r="BB16" s="6">
        <v>0.2857142857142857</v>
      </c>
      <c r="BC16" s="6">
        <v>0.61904761904761907</v>
      </c>
      <c r="BD16" s="6">
        <v>2</v>
      </c>
      <c r="BE16" s="6">
        <v>6.6190476190476186</v>
      </c>
      <c r="BF16" s="6">
        <v>23.666666666666671</v>
      </c>
      <c r="BG16" s="6">
        <v>6.8571428571428568</v>
      </c>
      <c r="BH16" s="6">
        <v>4.7166666666666668</v>
      </c>
      <c r="BI16" s="6">
        <v>2</v>
      </c>
      <c r="BJ16" s="6">
        <v>0</v>
      </c>
      <c r="BK16" s="6">
        <v>0.5</v>
      </c>
      <c r="BL16" s="6">
        <v>1.5</v>
      </c>
      <c r="BM16" s="6">
        <v>3.333333333333333</v>
      </c>
      <c r="BN16" s="6">
        <v>21.166666666666671</v>
      </c>
      <c r="BO16" s="6">
        <v>7.333333333333333</v>
      </c>
    </row>
    <row r="17" spans="1:67" x14ac:dyDescent="0.3">
      <c r="A17" s="6" t="s">
        <v>158</v>
      </c>
      <c r="B17" s="6" t="s">
        <v>185</v>
      </c>
      <c r="C17" s="6" t="s">
        <v>11</v>
      </c>
      <c r="D17" s="6" t="s">
        <v>205</v>
      </c>
      <c r="E17" s="6" t="s">
        <v>204</v>
      </c>
      <c r="F17" s="6">
        <v>37.35</v>
      </c>
      <c r="G17" s="6">
        <v>33.6</v>
      </c>
      <c r="H17" s="6">
        <v>4.3</v>
      </c>
      <c r="I17" s="6">
        <v>8.3000000000000007</v>
      </c>
      <c r="J17" s="6">
        <v>5.55</v>
      </c>
      <c r="K17" s="6">
        <v>1.95</v>
      </c>
      <c r="L17" s="6">
        <v>0.15</v>
      </c>
      <c r="M17" s="6">
        <v>0.65</v>
      </c>
      <c r="N17" s="6">
        <v>4.1500000000000004</v>
      </c>
      <c r="O17" s="6">
        <v>0.85</v>
      </c>
      <c r="P17" s="6">
        <v>0.2</v>
      </c>
      <c r="Q17" s="6">
        <v>2.9</v>
      </c>
      <c r="R17" s="6">
        <v>8.85</v>
      </c>
      <c r="S17" s="6">
        <v>0.2442</v>
      </c>
      <c r="T17" s="6">
        <v>0.30925000000000002</v>
      </c>
      <c r="U17" s="6">
        <v>0.36980000000000002</v>
      </c>
      <c r="V17" s="6">
        <v>0.67915000000000003</v>
      </c>
      <c r="W17" s="6">
        <v>12.5</v>
      </c>
      <c r="X17" s="6">
        <v>0.8</v>
      </c>
      <c r="Y17" s="6">
        <v>0.5</v>
      </c>
      <c r="Z17" s="6">
        <v>0</v>
      </c>
      <c r="AA17" s="6">
        <v>0.35</v>
      </c>
      <c r="AB17" s="6">
        <v>0.05</v>
      </c>
      <c r="AC17" s="6">
        <v>37.4</v>
      </c>
      <c r="AD17" s="6">
        <v>33.299999999999997</v>
      </c>
      <c r="AE17" s="6">
        <v>3.75</v>
      </c>
      <c r="AF17" s="6">
        <v>8</v>
      </c>
      <c r="AG17" s="6">
        <v>5.7</v>
      </c>
      <c r="AH17" s="6">
        <v>0.9</v>
      </c>
      <c r="AI17" s="6">
        <v>0.35</v>
      </c>
      <c r="AJ17" s="6">
        <v>1.05</v>
      </c>
      <c r="AK17" s="6">
        <v>3.45</v>
      </c>
      <c r="AL17" s="6">
        <v>0.6</v>
      </c>
      <c r="AM17" s="6">
        <v>0.15</v>
      </c>
      <c r="AN17" s="6">
        <v>3.1</v>
      </c>
      <c r="AO17" s="6">
        <v>7.4</v>
      </c>
      <c r="AP17" s="6">
        <v>0.23469999999999999</v>
      </c>
      <c r="AQ17" s="6">
        <v>0.30364999999999998</v>
      </c>
      <c r="AR17" s="6">
        <v>0.37395</v>
      </c>
      <c r="AS17" s="6">
        <v>0.67765000000000009</v>
      </c>
      <c r="AT17" s="6">
        <v>12.75</v>
      </c>
      <c r="AU17" s="6">
        <v>0.9</v>
      </c>
      <c r="AV17" s="6">
        <v>0.55000000000000004</v>
      </c>
      <c r="AW17" s="6">
        <v>0.15</v>
      </c>
      <c r="AX17" s="6">
        <v>0.3</v>
      </c>
      <c r="AY17" s="6">
        <v>0.05</v>
      </c>
      <c r="AZ17" s="6">
        <v>4.7166666666666668</v>
      </c>
      <c r="BA17" s="6">
        <v>2</v>
      </c>
      <c r="BB17" s="6">
        <v>0</v>
      </c>
      <c r="BC17" s="6">
        <v>0.5</v>
      </c>
      <c r="BD17" s="6">
        <v>1.5</v>
      </c>
      <c r="BE17" s="6">
        <v>3.333333333333333</v>
      </c>
      <c r="BF17" s="6">
        <v>21.166666666666671</v>
      </c>
      <c r="BG17" s="6">
        <v>7.333333333333333</v>
      </c>
      <c r="BH17" s="6">
        <v>5.628571428571429</v>
      </c>
      <c r="BI17" s="6">
        <v>2</v>
      </c>
      <c r="BJ17" s="6">
        <v>0.2857142857142857</v>
      </c>
      <c r="BK17" s="6">
        <v>0.61904761904761907</v>
      </c>
      <c r="BL17" s="6">
        <v>2</v>
      </c>
      <c r="BM17" s="6">
        <v>6.6190476190476186</v>
      </c>
      <c r="BN17" s="6">
        <v>23.666666666666671</v>
      </c>
      <c r="BO17" s="6">
        <v>6.8571428571428568</v>
      </c>
    </row>
    <row r="18" spans="1:67" x14ac:dyDescent="0.3">
      <c r="A18" s="6" t="s">
        <v>165</v>
      </c>
      <c r="B18" s="6" t="s">
        <v>164</v>
      </c>
      <c r="C18" s="6" t="s">
        <v>10</v>
      </c>
      <c r="D18" s="6" t="s">
        <v>206</v>
      </c>
      <c r="E18" s="6" t="s">
        <v>207</v>
      </c>
      <c r="F18" s="6">
        <v>36.799999999999997</v>
      </c>
      <c r="G18" s="6">
        <v>33.5</v>
      </c>
      <c r="H18" s="6">
        <v>4.0999999999999996</v>
      </c>
      <c r="I18" s="6">
        <v>8.1</v>
      </c>
      <c r="J18" s="6">
        <v>4.55</v>
      </c>
      <c r="K18" s="6">
        <v>1.8</v>
      </c>
      <c r="L18" s="6">
        <v>0.5</v>
      </c>
      <c r="M18" s="6">
        <v>1.25</v>
      </c>
      <c r="N18" s="6">
        <v>3.8</v>
      </c>
      <c r="O18" s="6">
        <v>0.4</v>
      </c>
      <c r="P18" s="6">
        <v>0.15</v>
      </c>
      <c r="Q18" s="6">
        <v>2.8</v>
      </c>
      <c r="R18" s="6">
        <v>9.9</v>
      </c>
      <c r="S18" s="6">
        <v>0.23730000000000001</v>
      </c>
      <c r="T18" s="6">
        <v>0.29944999999999999</v>
      </c>
      <c r="U18" s="6">
        <v>0.42909999999999998</v>
      </c>
      <c r="V18" s="6">
        <v>0.72870000000000001</v>
      </c>
      <c r="W18" s="6">
        <v>14.65</v>
      </c>
      <c r="X18" s="6">
        <v>0.6</v>
      </c>
      <c r="Y18" s="6">
        <v>0.35</v>
      </c>
      <c r="Z18" s="6">
        <v>0</v>
      </c>
      <c r="AA18" s="6">
        <v>0.15</v>
      </c>
      <c r="AB18" s="6">
        <v>0.05</v>
      </c>
      <c r="AC18" s="6">
        <v>35.5</v>
      </c>
      <c r="AD18" s="6">
        <v>31.55</v>
      </c>
      <c r="AE18" s="6">
        <v>3.5</v>
      </c>
      <c r="AF18" s="6">
        <v>6.85</v>
      </c>
      <c r="AG18" s="6">
        <v>4.2</v>
      </c>
      <c r="AH18" s="6">
        <v>1.35</v>
      </c>
      <c r="AI18" s="6">
        <v>0.1</v>
      </c>
      <c r="AJ18" s="6">
        <v>1.2</v>
      </c>
      <c r="AK18" s="6">
        <v>3.3</v>
      </c>
      <c r="AL18" s="6">
        <v>0.55000000000000004</v>
      </c>
      <c r="AM18" s="6">
        <v>0.4</v>
      </c>
      <c r="AN18" s="6">
        <v>3.2</v>
      </c>
      <c r="AO18" s="6">
        <v>10</v>
      </c>
      <c r="AP18" s="6">
        <v>0.2109</v>
      </c>
      <c r="AQ18" s="6">
        <v>0.29220000000000002</v>
      </c>
      <c r="AR18" s="6">
        <v>0.36964999999999998</v>
      </c>
      <c r="AS18" s="6">
        <v>0.66194999999999993</v>
      </c>
      <c r="AT18" s="6">
        <v>12</v>
      </c>
      <c r="AU18" s="6">
        <v>0.75</v>
      </c>
      <c r="AV18" s="6">
        <v>0.65</v>
      </c>
      <c r="AW18" s="6">
        <v>0.05</v>
      </c>
      <c r="AX18" s="6">
        <v>0.05</v>
      </c>
      <c r="AY18" s="6">
        <v>0.05</v>
      </c>
      <c r="AZ18" s="6">
        <v>5.0454545454545459</v>
      </c>
      <c r="BA18" s="6">
        <v>2.454545454545455</v>
      </c>
      <c r="BB18" s="6">
        <v>9.0909090909090912E-2</v>
      </c>
      <c r="BC18" s="6">
        <v>0.45454545454545447</v>
      </c>
      <c r="BD18" s="6">
        <v>2.1818181818181821</v>
      </c>
      <c r="BE18" s="6">
        <v>6.5454545454545459</v>
      </c>
      <c r="BF18" s="6">
        <v>21.09090909090909</v>
      </c>
      <c r="BG18" s="6">
        <v>6.0909090909090908</v>
      </c>
      <c r="BH18" s="6">
        <v>5.7652173913043478</v>
      </c>
      <c r="BI18" s="6">
        <v>2.304347826086957</v>
      </c>
      <c r="BJ18" s="6">
        <v>0.21739130434782611</v>
      </c>
      <c r="BK18" s="6">
        <v>0.73913043478260865</v>
      </c>
      <c r="BL18" s="6">
        <v>1.3913043478260869</v>
      </c>
      <c r="BM18" s="6">
        <v>5</v>
      </c>
      <c r="BN18" s="6">
        <v>23.39130434782609</v>
      </c>
      <c r="BO18" s="6">
        <v>6.6521739130434776</v>
      </c>
    </row>
    <row r="19" spans="1:67" ht="15" customHeight="1" x14ac:dyDescent="0.3">
      <c r="A19" s="6" t="s">
        <v>164</v>
      </c>
      <c r="B19" s="6" t="s">
        <v>165</v>
      </c>
      <c r="C19" s="6" t="s">
        <v>11</v>
      </c>
      <c r="D19" s="6" t="s">
        <v>207</v>
      </c>
      <c r="E19" s="6" t="s">
        <v>206</v>
      </c>
      <c r="F19" s="6">
        <v>37.4</v>
      </c>
      <c r="G19" s="6">
        <v>33.85</v>
      </c>
      <c r="H19" s="6">
        <v>4.95</v>
      </c>
      <c r="I19" s="6">
        <v>9.1</v>
      </c>
      <c r="J19" s="6">
        <v>6</v>
      </c>
      <c r="K19" s="6">
        <v>2</v>
      </c>
      <c r="L19" s="6">
        <v>0.3</v>
      </c>
      <c r="M19" s="6">
        <v>0.8</v>
      </c>
      <c r="N19" s="6">
        <v>4.8</v>
      </c>
      <c r="O19" s="6">
        <v>1.8</v>
      </c>
      <c r="P19" s="6">
        <v>0.35</v>
      </c>
      <c r="Q19" s="6">
        <v>2.95</v>
      </c>
      <c r="R19" s="6">
        <v>7.4</v>
      </c>
      <c r="S19" s="6">
        <v>0.26029999999999998</v>
      </c>
      <c r="T19" s="6">
        <v>0.31874999999999998</v>
      </c>
      <c r="U19" s="6">
        <v>0.40429999999999999</v>
      </c>
      <c r="V19" s="6">
        <v>0.72314999999999996</v>
      </c>
      <c r="W19" s="6">
        <v>14.1</v>
      </c>
      <c r="X19" s="6">
        <v>0.85</v>
      </c>
      <c r="Y19" s="6">
        <v>0.3</v>
      </c>
      <c r="Z19" s="6">
        <v>0.2</v>
      </c>
      <c r="AA19" s="6">
        <v>0.1</v>
      </c>
      <c r="AB19" s="6">
        <v>0.15</v>
      </c>
      <c r="AC19" s="6">
        <v>38.799999999999997</v>
      </c>
      <c r="AD19" s="6">
        <v>35.15</v>
      </c>
      <c r="AE19" s="6">
        <v>5.8</v>
      </c>
      <c r="AF19" s="6">
        <v>9.65</v>
      </c>
      <c r="AG19" s="6">
        <v>6</v>
      </c>
      <c r="AH19" s="6">
        <v>2.0499999999999998</v>
      </c>
      <c r="AI19" s="6">
        <v>0.2</v>
      </c>
      <c r="AJ19" s="6">
        <v>1.4</v>
      </c>
      <c r="AK19" s="6">
        <v>5.6</v>
      </c>
      <c r="AL19" s="6">
        <v>0.9</v>
      </c>
      <c r="AM19" s="6">
        <v>0.05</v>
      </c>
      <c r="AN19" s="6">
        <v>3.25</v>
      </c>
      <c r="AO19" s="6">
        <v>7.95</v>
      </c>
      <c r="AP19" s="6">
        <v>0.26600000000000001</v>
      </c>
      <c r="AQ19" s="6">
        <v>0.3301</v>
      </c>
      <c r="AR19" s="6">
        <v>0.45034999999999997</v>
      </c>
      <c r="AS19" s="6">
        <v>0.78050000000000008</v>
      </c>
      <c r="AT19" s="6">
        <v>16.3</v>
      </c>
      <c r="AU19" s="6">
        <v>0.7</v>
      </c>
      <c r="AV19" s="6">
        <v>0.2</v>
      </c>
      <c r="AW19" s="6">
        <v>0.05</v>
      </c>
      <c r="AX19" s="6">
        <v>0.15</v>
      </c>
      <c r="AY19" s="6">
        <v>0</v>
      </c>
      <c r="AZ19" s="6">
        <v>5.7652173913043478</v>
      </c>
      <c r="BA19" s="6">
        <v>2.304347826086957</v>
      </c>
      <c r="BB19" s="6">
        <v>0.21739130434782611</v>
      </c>
      <c r="BC19" s="6">
        <v>0.73913043478260865</v>
      </c>
      <c r="BD19" s="6">
        <v>1.3913043478260869</v>
      </c>
      <c r="BE19" s="6">
        <v>5</v>
      </c>
      <c r="BF19" s="6">
        <v>23.39130434782609</v>
      </c>
      <c r="BG19" s="6">
        <v>6.6521739130434776</v>
      </c>
      <c r="BH19" s="6">
        <v>5.0454545454545459</v>
      </c>
      <c r="BI19" s="6">
        <v>2.454545454545455</v>
      </c>
      <c r="BJ19" s="6">
        <v>9.0909090909090912E-2</v>
      </c>
      <c r="BK19" s="6">
        <v>0.45454545454545447</v>
      </c>
      <c r="BL19" s="6">
        <v>2.1818181818181821</v>
      </c>
      <c r="BM19" s="6">
        <v>6.5454545454545459</v>
      </c>
      <c r="BN19" s="6">
        <v>21.09090909090909</v>
      </c>
      <c r="BO19" s="6">
        <v>6.0909090909090908</v>
      </c>
    </row>
    <row r="20" spans="1:67" x14ac:dyDescent="0.3">
      <c r="A20" s="6" t="s">
        <v>146</v>
      </c>
      <c r="B20" s="6" t="s">
        <v>155</v>
      </c>
      <c r="C20" s="6" t="s">
        <v>10</v>
      </c>
      <c r="D20" s="6" t="s">
        <v>208</v>
      </c>
      <c r="E20" s="6" t="s">
        <v>209</v>
      </c>
      <c r="F20" s="6">
        <v>36.299999999999997</v>
      </c>
      <c r="G20" s="6">
        <v>32.1</v>
      </c>
      <c r="H20" s="6">
        <v>3.8</v>
      </c>
      <c r="I20" s="6">
        <v>7.4</v>
      </c>
      <c r="J20" s="6">
        <v>5.35</v>
      </c>
      <c r="K20" s="6">
        <v>1.25</v>
      </c>
      <c r="L20" s="6">
        <v>0.05</v>
      </c>
      <c r="M20" s="6">
        <v>0.75</v>
      </c>
      <c r="N20" s="6">
        <v>3.55</v>
      </c>
      <c r="O20" s="6">
        <v>1</v>
      </c>
      <c r="P20" s="6">
        <v>0.3</v>
      </c>
      <c r="Q20" s="6">
        <v>3.05</v>
      </c>
      <c r="R20" s="6">
        <v>8.35</v>
      </c>
      <c r="S20" s="6">
        <v>0.22395000000000001</v>
      </c>
      <c r="T20" s="6">
        <v>0.29975000000000002</v>
      </c>
      <c r="U20" s="6">
        <v>0.33360000000000001</v>
      </c>
      <c r="V20" s="6">
        <v>0.63334999999999997</v>
      </c>
      <c r="W20" s="6">
        <v>11</v>
      </c>
      <c r="X20" s="6">
        <v>0.7</v>
      </c>
      <c r="Y20" s="6">
        <v>0.7</v>
      </c>
      <c r="Z20" s="6">
        <v>0.15</v>
      </c>
      <c r="AA20" s="6">
        <v>0.3</v>
      </c>
      <c r="AB20" s="6">
        <v>0</v>
      </c>
      <c r="AC20" s="6">
        <v>37.85</v>
      </c>
      <c r="AD20" s="6">
        <v>33.6</v>
      </c>
      <c r="AE20" s="6">
        <v>4.6500000000000004</v>
      </c>
      <c r="AF20" s="6">
        <v>7.9</v>
      </c>
      <c r="AG20" s="6">
        <v>5</v>
      </c>
      <c r="AH20" s="6">
        <v>1.6</v>
      </c>
      <c r="AI20" s="6">
        <v>0.05</v>
      </c>
      <c r="AJ20" s="6">
        <v>1.25</v>
      </c>
      <c r="AK20" s="6">
        <v>4.3</v>
      </c>
      <c r="AL20" s="6">
        <v>0.85</v>
      </c>
      <c r="AM20" s="6">
        <v>0.3</v>
      </c>
      <c r="AN20" s="6">
        <v>3.25</v>
      </c>
      <c r="AO20" s="6">
        <v>8.9</v>
      </c>
      <c r="AP20" s="6">
        <v>0.23019999999999999</v>
      </c>
      <c r="AQ20" s="6">
        <v>0.31240000000000001</v>
      </c>
      <c r="AR20" s="6">
        <v>0.3876</v>
      </c>
      <c r="AS20" s="6">
        <v>0.69984999999999997</v>
      </c>
      <c r="AT20" s="6">
        <v>13.35</v>
      </c>
      <c r="AU20" s="6">
        <v>0.95</v>
      </c>
      <c r="AV20" s="6">
        <v>0.75</v>
      </c>
      <c r="AW20" s="6">
        <v>0.1</v>
      </c>
      <c r="AX20" s="6">
        <v>0.1</v>
      </c>
      <c r="AY20" s="6">
        <v>0.1</v>
      </c>
      <c r="AZ20" s="6">
        <v>4.9000000000000004</v>
      </c>
      <c r="BA20" s="6">
        <v>2</v>
      </c>
      <c r="BB20" s="6">
        <v>0</v>
      </c>
      <c r="BC20" s="6">
        <v>0.75</v>
      </c>
      <c r="BD20" s="6">
        <v>1.75</v>
      </c>
      <c r="BE20" s="6">
        <v>5.25</v>
      </c>
      <c r="BF20" s="6">
        <v>20.25</v>
      </c>
      <c r="BG20" s="6">
        <v>5</v>
      </c>
      <c r="BH20" s="6">
        <v>5.0999999999999996</v>
      </c>
      <c r="BI20" s="6">
        <v>4</v>
      </c>
      <c r="BJ20" s="6">
        <v>0</v>
      </c>
      <c r="BK20" s="6">
        <v>1</v>
      </c>
      <c r="BL20" s="6">
        <v>2</v>
      </c>
      <c r="BM20" s="6">
        <v>6</v>
      </c>
      <c r="BN20" s="6">
        <v>23</v>
      </c>
      <c r="BO20" s="6">
        <v>7</v>
      </c>
    </row>
    <row r="21" spans="1:67" x14ac:dyDescent="0.3">
      <c r="A21" s="6" t="s">
        <v>155</v>
      </c>
      <c r="B21" s="6" t="s">
        <v>146</v>
      </c>
      <c r="C21" s="6" t="s">
        <v>11</v>
      </c>
      <c r="D21" s="6" t="s">
        <v>209</v>
      </c>
      <c r="E21" s="6" t="s">
        <v>208</v>
      </c>
      <c r="F21" s="6">
        <v>41.25</v>
      </c>
      <c r="G21" s="6">
        <v>35.299999999999997</v>
      </c>
      <c r="H21" s="6">
        <v>5.8</v>
      </c>
      <c r="I21" s="6">
        <v>9.5500000000000007</v>
      </c>
      <c r="J21" s="6">
        <v>5.55</v>
      </c>
      <c r="K21" s="6">
        <v>2</v>
      </c>
      <c r="L21" s="6">
        <v>0.1</v>
      </c>
      <c r="M21" s="6">
        <v>1.9</v>
      </c>
      <c r="N21" s="6">
        <v>5.7</v>
      </c>
      <c r="O21" s="6">
        <v>0.5</v>
      </c>
      <c r="P21" s="6">
        <v>0.1</v>
      </c>
      <c r="Q21" s="6">
        <v>4.9000000000000004</v>
      </c>
      <c r="R21" s="6">
        <v>8.4</v>
      </c>
      <c r="S21" s="6">
        <v>0.26574999999999999</v>
      </c>
      <c r="T21" s="6">
        <v>0.35615000000000002</v>
      </c>
      <c r="U21" s="6">
        <v>0.48225000000000001</v>
      </c>
      <c r="V21" s="6">
        <v>0.83845000000000014</v>
      </c>
      <c r="W21" s="6">
        <v>17.45</v>
      </c>
      <c r="X21" s="6">
        <v>0.7</v>
      </c>
      <c r="Y21" s="6">
        <v>0.3</v>
      </c>
      <c r="Z21" s="6">
        <v>0.2</v>
      </c>
      <c r="AA21" s="6">
        <v>0.55000000000000004</v>
      </c>
      <c r="AB21" s="6">
        <v>0.25</v>
      </c>
      <c r="AC21" s="6">
        <v>39.549999999999997</v>
      </c>
      <c r="AD21" s="6">
        <v>35.450000000000003</v>
      </c>
      <c r="AE21" s="6">
        <v>4.7</v>
      </c>
      <c r="AF21" s="6">
        <v>8.9499999999999993</v>
      </c>
      <c r="AG21" s="6">
        <v>5.45</v>
      </c>
      <c r="AH21" s="6">
        <v>1.75</v>
      </c>
      <c r="AI21" s="6">
        <v>0.3</v>
      </c>
      <c r="AJ21" s="6">
        <v>1.45</v>
      </c>
      <c r="AK21" s="6">
        <v>4.5</v>
      </c>
      <c r="AL21" s="6">
        <v>0.75</v>
      </c>
      <c r="AM21" s="6">
        <v>0.25</v>
      </c>
      <c r="AN21" s="6">
        <v>3.15</v>
      </c>
      <c r="AO21" s="6">
        <v>9.65</v>
      </c>
      <c r="AP21" s="6">
        <v>0.24970000000000001</v>
      </c>
      <c r="AQ21" s="6">
        <v>0.31790000000000002</v>
      </c>
      <c r="AR21" s="6">
        <v>0.43594999999999989</v>
      </c>
      <c r="AS21" s="6">
        <v>0.75365000000000004</v>
      </c>
      <c r="AT21" s="6">
        <v>15.65</v>
      </c>
      <c r="AU21" s="6">
        <v>0.55000000000000004</v>
      </c>
      <c r="AV21" s="6">
        <v>0.7</v>
      </c>
      <c r="AW21" s="6">
        <v>0</v>
      </c>
      <c r="AX21" s="6">
        <v>0.25</v>
      </c>
      <c r="AY21" s="6">
        <v>0.15</v>
      </c>
      <c r="AZ21" s="6">
        <v>5.0999999999999996</v>
      </c>
      <c r="BA21" s="6">
        <v>4</v>
      </c>
      <c r="BB21" s="6">
        <v>0</v>
      </c>
      <c r="BC21" s="6">
        <v>1</v>
      </c>
      <c r="BD21" s="6">
        <v>2</v>
      </c>
      <c r="BE21" s="6">
        <v>6</v>
      </c>
      <c r="BF21" s="6">
        <v>23</v>
      </c>
      <c r="BG21" s="6">
        <v>7</v>
      </c>
      <c r="BH21" s="6">
        <v>4.9000000000000004</v>
      </c>
      <c r="BI21" s="6">
        <v>2</v>
      </c>
      <c r="BJ21" s="6">
        <v>0</v>
      </c>
      <c r="BK21" s="6">
        <v>0.75</v>
      </c>
      <c r="BL21" s="6">
        <v>1.75</v>
      </c>
      <c r="BM21" s="6">
        <v>5.25</v>
      </c>
      <c r="BN21" s="6">
        <v>20.25</v>
      </c>
      <c r="BO21" s="6">
        <v>5</v>
      </c>
    </row>
    <row r="22" spans="1:67" x14ac:dyDescent="0.3">
      <c r="A22" s="6" t="s">
        <v>137</v>
      </c>
      <c r="B22" s="6" t="s">
        <v>162</v>
      </c>
      <c r="C22" s="6" t="s">
        <v>10</v>
      </c>
      <c r="D22" s="6" t="s">
        <v>210</v>
      </c>
      <c r="E22" s="6" t="s">
        <v>211</v>
      </c>
      <c r="F22" s="6">
        <v>39.15</v>
      </c>
      <c r="G22" s="6">
        <v>34.15</v>
      </c>
      <c r="H22" s="6">
        <v>5.55</v>
      </c>
      <c r="I22" s="6">
        <v>9</v>
      </c>
      <c r="J22" s="6">
        <v>5.8</v>
      </c>
      <c r="K22" s="6">
        <v>1.5</v>
      </c>
      <c r="L22" s="6">
        <v>0.3</v>
      </c>
      <c r="M22" s="6">
        <v>1.4</v>
      </c>
      <c r="N22" s="6">
        <v>5.45</v>
      </c>
      <c r="O22" s="6">
        <v>0.4</v>
      </c>
      <c r="P22" s="6">
        <v>0.25</v>
      </c>
      <c r="Q22" s="6">
        <v>4.1500000000000004</v>
      </c>
      <c r="R22" s="6">
        <v>9.15</v>
      </c>
      <c r="S22" s="6">
        <v>0.25769999999999998</v>
      </c>
      <c r="T22" s="6">
        <v>0.33834999999999998</v>
      </c>
      <c r="U22" s="6">
        <v>0.43664999999999998</v>
      </c>
      <c r="V22" s="6">
        <v>0.77480000000000004</v>
      </c>
      <c r="W22" s="6">
        <v>15.3</v>
      </c>
      <c r="X22" s="6">
        <v>0.7</v>
      </c>
      <c r="Y22" s="6">
        <v>0.35</v>
      </c>
      <c r="Z22" s="6">
        <v>0.1</v>
      </c>
      <c r="AA22" s="6">
        <v>0.3</v>
      </c>
      <c r="AB22" s="6">
        <v>0.1</v>
      </c>
      <c r="AC22" s="6">
        <v>38.6</v>
      </c>
      <c r="AD22" s="6">
        <v>34.25</v>
      </c>
      <c r="AE22" s="6">
        <v>5.45</v>
      </c>
      <c r="AF22" s="6">
        <v>9</v>
      </c>
      <c r="AG22" s="6">
        <v>5.9</v>
      </c>
      <c r="AH22" s="6">
        <v>1.8</v>
      </c>
      <c r="AI22" s="6">
        <v>0.05</v>
      </c>
      <c r="AJ22" s="6">
        <v>1.25</v>
      </c>
      <c r="AK22" s="6">
        <v>5.0999999999999996</v>
      </c>
      <c r="AL22" s="6">
        <v>1.05</v>
      </c>
      <c r="AM22" s="6">
        <v>0.1</v>
      </c>
      <c r="AN22" s="6">
        <v>3.35</v>
      </c>
      <c r="AO22" s="6">
        <v>8.1999999999999993</v>
      </c>
      <c r="AP22" s="6">
        <v>0.25879999999999997</v>
      </c>
      <c r="AQ22" s="6">
        <v>0.3276</v>
      </c>
      <c r="AR22" s="6">
        <v>0.4204</v>
      </c>
      <c r="AS22" s="6">
        <v>0.74809999999999999</v>
      </c>
      <c r="AT22" s="6">
        <v>14.65</v>
      </c>
      <c r="AU22" s="6">
        <v>0.5</v>
      </c>
      <c r="AV22" s="6">
        <v>0.35</v>
      </c>
      <c r="AW22" s="6">
        <v>0.15</v>
      </c>
      <c r="AX22" s="6">
        <v>0.5</v>
      </c>
      <c r="AY22" s="6">
        <v>0.15</v>
      </c>
      <c r="AZ22" s="6">
        <v>4.8045454545454547</v>
      </c>
      <c r="BA22" s="6">
        <v>2.6363636363636358</v>
      </c>
      <c r="BB22" s="6">
        <v>0.22727272727272729</v>
      </c>
      <c r="BC22" s="6">
        <v>0.59090909090909094</v>
      </c>
      <c r="BD22" s="6">
        <v>2.2272727272727271</v>
      </c>
      <c r="BE22" s="6">
        <v>4</v>
      </c>
      <c r="BF22" s="6">
        <v>22.45454545454545</v>
      </c>
      <c r="BG22" s="6">
        <v>8</v>
      </c>
      <c r="BH22" s="6">
        <v>4.3250000000000002</v>
      </c>
      <c r="BI22" s="6">
        <v>3.75</v>
      </c>
      <c r="BJ22" s="6">
        <v>0</v>
      </c>
      <c r="BK22" s="6">
        <v>1.5</v>
      </c>
      <c r="BL22" s="6">
        <v>1.5</v>
      </c>
      <c r="BM22" s="6">
        <v>4.25</v>
      </c>
      <c r="BN22" s="6">
        <v>19.75</v>
      </c>
      <c r="BO22" s="6">
        <v>7</v>
      </c>
    </row>
    <row r="23" spans="1:67" x14ac:dyDescent="0.3">
      <c r="A23" s="6" t="s">
        <v>162</v>
      </c>
      <c r="B23" s="6" t="s">
        <v>137</v>
      </c>
      <c r="C23" s="6" t="s">
        <v>11</v>
      </c>
      <c r="D23" s="6" t="s">
        <v>211</v>
      </c>
      <c r="E23" s="6" t="s">
        <v>210</v>
      </c>
      <c r="F23" s="6">
        <v>37.65</v>
      </c>
      <c r="G23" s="6">
        <v>33.950000000000003</v>
      </c>
      <c r="H23" s="6">
        <v>4.55</v>
      </c>
      <c r="I23" s="6">
        <v>8.9</v>
      </c>
      <c r="J23" s="6">
        <v>5.65</v>
      </c>
      <c r="K23" s="6">
        <v>2.0499999999999998</v>
      </c>
      <c r="L23" s="6">
        <v>0.25</v>
      </c>
      <c r="M23" s="6">
        <v>0.95</v>
      </c>
      <c r="N23" s="6">
        <v>4.3499999999999996</v>
      </c>
      <c r="O23" s="6">
        <v>0.75</v>
      </c>
      <c r="P23" s="6">
        <v>0.1</v>
      </c>
      <c r="Q23" s="6">
        <v>2.6</v>
      </c>
      <c r="R23" s="6">
        <v>8.15</v>
      </c>
      <c r="S23" s="6">
        <v>0.25655</v>
      </c>
      <c r="T23" s="6">
        <v>0.3115</v>
      </c>
      <c r="U23" s="6">
        <v>0.41270000000000001</v>
      </c>
      <c r="V23" s="6">
        <v>0.72415000000000007</v>
      </c>
      <c r="W23" s="6">
        <v>14.3</v>
      </c>
      <c r="X23" s="6">
        <v>0.65</v>
      </c>
      <c r="Y23" s="6">
        <v>0.45</v>
      </c>
      <c r="Z23" s="6">
        <v>0.05</v>
      </c>
      <c r="AA23" s="6">
        <v>0.6</v>
      </c>
      <c r="AB23" s="6">
        <v>0.25</v>
      </c>
      <c r="AC23" s="6">
        <v>39.75</v>
      </c>
      <c r="AD23" s="6">
        <v>34.15</v>
      </c>
      <c r="AE23" s="6">
        <v>6.05</v>
      </c>
      <c r="AF23" s="6">
        <v>8.9</v>
      </c>
      <c r="AG23" s="6">
        <v>5.95</v>
      </c>
      <c r="AH23" s="6">
        <v>1.4</v>
      </c>
      <c r="AI23" s="6">
        <v>0.2</v>
      </c>
      <c r="AJ23" s="6">
        <v>1.35</v>
      </c>
      <c r="AK23" s="6">
        <v>5.85</v>
      </c>
      <c r="AL23" s="6">
        <v>0.85</v>
      </c>
      <c r="AM23" s="6">
        <v>0.15</v>
      </c>
      <c r="AN23" s="6">
        <v>4.6500000000000004</v>
      </c>
      <c r="AO23" s="6">
        <v>8</v>
      </c>
      <c r="AP23" s="6">
        <v>0.25469999999999998</v>
      </c>
      <c r="AQ23" s="6">
        <v>0.34325</v>
      </c>
      <c r="AR23" s="6">
        <v>0.42409999999999998</v>
      </c>
      <c r="AS23" s="6">
        <v>0.7672000000000001</v>
      </c>
      <c r="AT23" s="6">
        <v>14.75</v>
      </c>
      <c r="AU23" s="6">
        <v>0.35</v>
      </c>
      <c r="AV23" s="6">
        <v>0.4</v>
      </c>
      <c r="AW23" s="6">
        <v>0.1</v>
      </c>
      <c r="AX23" s="6">
        <v>0.4</v>
      </c>
      <c r="AY23" s="6">
        <v>0.25</v>
      </c>
      <c r="AZ23" s="6">
        <v>4.3250000000000002</v>
      </c>
      <c r="BA23" s="6">
        <v>3.75</v>
      </c>
      <c r="BB23" s="6">
        <v>0</v>
      </c>
      <c r="BC23" s="6">
        <v>1.5</v>
      </c>
      <c r="BD23" s="6">
        <v>1.5</v>
      </c>
      <c r="BE23" s="6">
        <v>4.25</v>
      </c>
      <c r="BF23" s="6">
        <v>19.75</v>
      </c>
      <c r="BG23" s="6">
        <v>7</v>
      </c>
      <c r="BH23" s="6">
        <v>4.8045454545454547</v>
      </c>
      <c r="BI23" s="6">
        <v>2.6363636363636358</v>
      </c>
      <c r="BJ23" s="6">
        <v>0.22727272727272729</v>
      </c>
      <c r="BK23" s="6">
        <v>0.59090909090909094</v>
      </c>
      <c r="BL23" s="6">
        <v>2.2272727272727271</v>
      </c>
      <c r="BM23" s="6">
        <v>4</v>
      </c>
      <c r="BN23" s="6">
        <v>22.45454545454545</v>
      </c>
      <c r="BO23" s="6">
        <v>8</v>
      </c>
    </row>
    <row r="24" spans="1:67" x14ac:dyDescent="0.3">
      <c r="A24" s="6" t="s">
        <v>153</v>
      </c>
      <c r="B24" s="6" t="s">
        <v>135</v>
      </c>
      <c r="C24" s="6" t="s">
        <v>10</v>
      </c>
      <c r="D24" s="6" t="s">
        <v>212</v>
      </c>
      <c r="E24" s="6" t="s">
        <v>213</v>
      </c>
      <c r="F24" s="6">
        <v>38.4</v>
      </c>
      <c r="G24" s="6">
        <v>33.950000000000003</v>
      </c>
      <c r="H24" s="6">
        <v>4.6500000000000004</v>
      </c>
      <c r="I24" s="6">
        <v>8.6</v>
      </c>
      <c r="J24" s="6">
        <v>5.55</v>
      </c>
      <c r="K24" s="6">
        <v>1.75</v>
      </c>
      <c r="L24" s="6">
        <v>0.2</v>
      </c>
      <c r="M24" s="6">
        <v>1.1000000000000001</v>
      </c>
      <c r="N24" s="6">
        <v>4.55</v>
      </c>
      <c r="O24" s="6">
        <v>0.9</v>
      </c>
      <c r="P24" s="6">
        <v>0.3</v>
      </c>
      <c r="Q24" s="6">
        <v>3.7</v>
      </c>
      <c r="R24" s="6">
        <v>9.15</v>
      </c>
      <c r="S24" s="6">
        <v>0.24825</v>
      </c>
      <c r="T24" s="6">
        <v>0.32240000000000002</v>
      </c>
      <c r="U24" s="6">
        <v>0.40529999999999999</v>
      </c>
      <c r="V24" s="6">
        <v>0.7278</v>
      </c>
      <c r="W24" s="6">
        <v>14.05</v>
      </c>
      <c r="X24" s="6">
        <v>0.5</v>
      </c>
      <c r="Y24" s="6">
        <v>0.25</v>
      </c>
      <c r="Z24" s="6">
        <v>0.15</v>
      </c>
      <c r="AA24" s="6">
        <v>0.3</v>
      </c>
      <c r="AB24" s="6">
        <v>0.1</v>
      </c>
      <c r="AC24" s="6">
        <v>37.35</v>
      </c>
      <c r="AD24" s="6">
        <v>34.1</v>
      </c>
      <c r="AE24" s="6">
        <v>3.65</v>
      </c>
      <c r="AF24" s="6">
        <v>8.4</v>
      </c>
      <c r="AG24" s="6">
        <v>5.55</v>
      </c>
      <c r="AH24" s="6">
        <v>1.4</v>
      </c>
      <c r="AI24" s="6">
        <v>0.2</v>
      </c>
      <c r="AJ24" s="6">
        <v>1.25</v>
      </c>
      <c r="AK24" s="6">
        <v>3.45</v>
      </c>
      <c r="AL24" s="6">
        <v>1.05</v>
      </c>
      <c r="AM24" s="6">
        <v>0.2</v>
      </c>
      <c r="AN24" s="6">
        <v>2.8</v>
      </c>
      <c r="AO24" s="6">
        <v>8.4</v>
      </c>
      <c r="AP24" s="6">
        <v>0.24475</v>
      </c>
      <c r="AQ24" s="6">
        <v>0.30345</v>
      </c>
      <c r="AR24" s="6">
        <v>0.40644999999999998</v>
      </c>
      <c r="AS24" s="6">
        <v>0.71009999999999995</v>
      </c>
      <c r="AT24" s="6">
        <v>13.95</v>
      </c>
      <c r="AU24" s="6">
        <v>1.05</v>
      </c>
      <c r="AV24" s="6">
        <v>0.2</v>
      </c>
      <c r="AW24" s="6">
        <v>0.25</v>
      </c>
      <c r="AX24" s="6">
        <v>0</v>
      </c>
      <c r="AY24" s="6">
        <v>0.05</v>
      </c>
      <c r="AZ24" s="6">
        <v>5.3636363636363633</v>
      </c>
      <c r="BA24" s="6">
        <v>2.3636363636363642</v>
      </c>
      <c r="BB24" s="6">
        <v>0.13636363636363641</v>
      </c>
      <c r="BC24" s="6">
        <v>0.81818181818181823</v>
      </c>
      <c r="BD24" s="6">
        <v>2.045454545454545</v>
      </c>
      <c r="BE24" s="6">
        <v>6.7727272727272716</v>
      </c>
      <c r="BF24" s="6">
        <v>22.90909090909091</v>
      </c>
      <c r="BG24" s="6">
        <v>7</v>
      </c>
      <c r="BH24" s="6">
        <v>6.08</v>
      </c>
      <c r="BI24" s="6">
        <v>1.85</v>
      </c>
      <c r="BJ24" s="6">
        <v>0</v>
      </c>
      <c r="BK24" s="6">
        <v>0.4</v>
      </c>
      <c r="BL24" s="6">
        <v>1.4</v>
      </c>
      <c r="BM24" s="6">
        <v>7.75</v>
      </c>
      <c r="BN24" s="6">
        <v>24.05</v>
      </c>
      <c r="BO24" s="6">
        <v>6.2</v>
      </c>
    </row>
    <row r="25" spans="1:67" x14ac:dyDescent="0.3">
      <c r="A25" s="6" t="s">
        <v>135</v>
      </c>
      <c r="B25" s="6" t="s">
        <v>153</v>
      </c>
      <c r="C25" s="6" t="s">
        <v>11</v>
      </c>
      <c r="D25" s="6" t="s">
        <v>213</v>
      </c>
      <c r="E25" s="6" t="s">
        <v>212</v>
      </c>
      <c r="F25" s="6">
        <v>36.35</v>
      </c>
      <c r="G25" s="6">
        <v>32.700000000000003</v>
      </c>
      <c r="H25" s="6">
        <v>3.6</v>
      </c>
      <c r="I25" s="6">
        <v>7.25</v>
      </c>
      <c r="J25" s="6">
        <v>4.5999999999999996</v>
      </c>
      <c r="K25" s="6">
        <v>0.85</v>
      </c>
      <c r="L25" s="6">
        <v>0.1</v>
      </c>
      <c r="M25" s="6">
        <v>1.7</v>
      </c>
      <c r="N25" s="6">
        <v>3.55</v>
      </c>
      <c r="O25" s="6">
        <v>0.35</v>
      </c>
      <c r="P25" s="6">
        <v>0.1</v>
      </c>
      <c r="Q25" s="6">
        <v>2.9</v>
      </c>
      <c r="R25" s="6">
        <v>10.15</v>
      </c>
      <c r="S25" s="6">
        <v>0.21825</v>
      </c>
      <c r="T25" s="6">
        <v>0.28575</v>
      </c>
      <c r="U25" s="6">
        <v>0.40505000000000002</v>
      </c>
      <c r="V25" s="6">
        <v>0.69079999999999997</v>
      </c>
      <c r="W25" s="6">
        <v>13.4</v>
      </c>
      <c r="X25" s="6">
        <v>1.05</v>
      </c>
      <c r="Y25" s="6">
        <v>0.25</v>
      </c>
      <c r="Z25" s="6">
        <v>0.25</v>
      </c>
      <c r="AA25" s="6">
        <v>0.25</v>
      </c>
      <c r="AB25" s="6">
        <v>0.05</v>
      </c>
      <c r="AC25" s="6">
        <v>37.700000000000003</v>
      </c>
      <c r="AD25" s="6">
        <v>34.35</v>
      </c>
      <c r="AE25" s="6">
        <v>4.4000000000000004</v>
      </c>
      <c r="AF25" s="6">
        <v>8.75</v>
      </c>
      <c r="AG25" s="6">
        <v>5.75</v>
      </c>
      <c r="AH25" s="6">
        <v>1.4</v>
      </c>
      <c r="AI25" s="6">
        <v>0.3</v>
      </c>
      <c r="AJ25" s="6">
        <v>1.3</v>
      </c>
      <c r="AK25" s="6">
        <v>4.3</v>
      </c>
      <c r="AL25" s="6">
        <v>1.3</v>
      </c>
      <c r="AM25" s="6">
        <v>0</v>
      </c>
      <c r="AN25" s="6">
        <v>2.65</v>
      </c>
      <c r="AO25" s="6">
        <v>10.15</v>
      </c>
      <c r="AP25" s="6">
        <v>0.24975</v>
      </c>
      <c r="AQ25" s="6">
        <v>0.30499999999999999</v>
      </c>
      <c r="AR25" s="6">
        <v>0.41694999999999999</v>
      </c>
      <c r="AS25" s="6">
        <v>0.72184999999999999</v>
      </c>
      <c r="AT25" s="6">
        <v>14.65</v>
      </c>
      <c r="AU25" s="6">
        <v>0.65</v>
      </c>
      <c r="AV25" s="6">
        <v>0.35</v>
      </c>
      <c r="AW25" s="6">
        <v>0</v>
      </c>
      <c r="AX25" s="6">
        <v>0.35</v>
      </c>
      <c r="AY25" s="6">
        <v>0.15</v>
      </c>
      <c r="AZ25" s="6">
        <v>6.08</v>
      </c>
      <c r="BA25" s="6">
        <v>1.85</v>
      </c>
      <c r="BB25" s="6">
        <v>0</v>
      </c>
      <c r="BC25" s="6">
        <v>0.4</v>
      </c>
      <c r="BD25" s="6">
        <v>1.4</v>
      </c>
      <c r="BE25" s="6">
        <v>7.75</v>
      </c>
      <c r="BF25" s="6">
        <v>24.05</v>
      </c>
      <c r="BG25" s="6">
        <v>6.2</v>
      </c>
      <c r="BH25" s="6">
        <v>5.3636363636363633</v>
      </c>
      <c r="BI25" s="6">
        <v>2.3636363636363642</v>
      </c>
      <c r="BJ25" s="6">
        <v>0.13636363636363641</v>
      </c>
      <c r="BK25" s="6">
        <v>0.81818181818181823</v>
      </c>
      <c r="BL25" s="6">
        <v>2.045454545454545</v>
      </c>
      <c r="BM25" s="6">
        <v>6.7727272727272716</v>
      </c>
      <c r="BN25" s="6">
        <v>22.90909090909091</v>
      </c>
      <c r="BO25" s="6">
        <v>7</v>
      </c>
    </row>
    <row r="26" spans="1:67" x14ac:dyDescent="0.3">
      <c r="A26" s="6" t="s">
        <v>186</v>
      </c>
      <c r="B26" s="6" t="s">
        <v>140</v>
      </c>
      <c r="C26" s="6" t="s">
        <v>10</v>
      </c>
      <c r="D26" s="6" t="s">
        <v>214</v>
      </c>
      <c r="E26" s="6" t="s">
        <v>215</v>
      </c>
      <c r="F26" s="6">
        <v>37.1</v>
      </c>
      <c r="G26" s="6">
        <v>32.65</v>
      </c>
      <c r="H26" s="6">
        <v>3.95</v>
      </c>
      <c r="I26" s="6">
        <v>7.45</v>
      </c>
      <c r="J26" s="6">
        <v>4.05</v>
      </c>
      <c r="K26" s="6">
        <v>2.0499999999999998</v>
      </c>
      <c r="L26" s="6">
        <v>0.15</v>
      </c>
      <c r="M26" s="6">
        <v>1.2</v>
      </c>
      <c r="N26" s="6">
        <v>3.7</v>
      </c>
      <c r="O26" s="6">
        <v>1.4</v>
      </c>
      <c r="P26" s="6">
        <v>0.4</v>
      </c>
      <c r="Q26" s="6">
        <v>3.5</v>
      </c>
      <c r="R26" s="6">
        <v>9.65</v>
      </c>
      <c r="S26" s="6">
        <v>0.22195000000000001</v>
      </c>
      <c r="T26" s="6">
        <v>0.30969999999999998</v>
      </c>
      <c r="U26" s="6">
        <v>0.40125</v>
      </c>
      <c r="V26" s="6">
        <v>0.71074999999999999</v>
      </c>
      <c r="W26" s="6">
        <v>13.4</v>
      </c>
      <c r="X26" s="6">
        <v>0.6</v>
      </c>
      <c r="Y26" s="6">
        <v>0.75</v>
      </c>
      <c r="Z26" s="6">
        <v>0.05</v>
      </c>
      <c r="AA26" s="6">
        <v>0.1</v>
      </c>
      <c r="AB26" s="6">
        <v>0</v>
      </c>
      <c r="AC26" s="6">
        <v>35.5</v>
      </c>
      <c r="AD26" s="6">
        <v>32.4</v>
      </c>
      <c r="AE26" s="6">
        <v>2.85</v>
      </c>
      <c r="AF26" s="6">
        <v>6.9</v>
      </c>
      <c r="AG26" s="6">
        <v>4.6500000000000004</v>
      </c>
      <c r="AH26" s="6">
        <v>1.2</v>
      </c>
      <c r="AI26" s="6">
        <v>0.05</v>
      </c>
      <c r="AJ26" s="6">
        <v>1</v>
      </c>
      <c r="AK26" s="6">
        <v>2.65</v>
      </c>
      <c r="AL26" s="6">
        <v>0.8</v>
      </c>
      <c r="AM26" s="6">
        <v>0.2</v>
      </c>
      <c r="AN26" s="6">
        <v>2.4500000000000002</v>
      </c>
      <c r="AO26" s="6">
        <v>8.4499999999999993</v>
      </c>
      <c r="AP26" s="6">
        <v>0.2087</v>
      </c>
      <c r="AQ26" s="6">
        <v>0.26874999999999999</v>
      </c>
      <c r="AR26" s="6">
        <v>0.33650000000000002</v>
      </c>
      <c r="AS26" s="6">
        <v>0.60525000000000007</v>
      </c>
      <c r="AT26" s="6">
        <v>11.2</v>
      </c>
      <c r="AU26" s="6">
        <v>0.65</v>
      </c>
      <c r="AV26" s="6">
        <v>0.35</v>
      </c>
      <c r="AW26" s="6">
        <v>0.1</v>
      </c>
      <c r="AX26" s="6">
        <v>0.15</v>
      </c>
      <c r="AY26" s="6">
        <v>0.05</v>
      </c>
      <c r="AZ26" s="6">
        <v>5.6933333333333334</v>
      </c>
      <c r="BA26" s="6">
        <v>1.7333333333333329</v>
      </c>
      <c r="BB26" s="6">
        <v>0.2</v>
      </c>
      <c r="BC26" s="6">
        <v>0.8</v>
      </c>
      <c r="BD26" s="6">
        <v>1.8666666666666669</v>
      </c>
      <c r="BE26" s="6">
        <v>6.8666666666666663</v>
      </c>
      <c r="BF26" s="6">
        <v>22.866666666666671</v>
      </c>
      <c r="BG26" s="6">
        <v>5.9333333333333336</v>
      </c>
      <c r="BH26" s="6">
        <v>5.6727272727272728</v>
      </c>
      <c r="BI26" s="6">
        <v>2.1363636363636358</v>
      </c>
      <c r="BJ26" s="6">
        <v>4.5454545454545463E-2</v>
      </c>
      <c r="BK26" s="6">
        <v>0.72727272727272729</v>
      </c>
      <c r="BL26" s="6">
        <v>1.545454545454545</v>
      </c>
      <c r="BM26" s="6">
        <v>5.0909090909090908</v>
      </c>
      <c r="BN26" s="6">
        <v>23.77272727272727</v>
      </c>
      <c r="BO26" s="6">
        <v>6.7272727272727284</v>
      </c>
    </row>
    <row r="27" spans="1:67" x14ac:dyDescent="0.3">
      <c r="A27" s="6" t="s">
        <v>140</v>
      </c>
      <c r="B27" s="6" t="s">
        <v>186</v>
      </c>
      <c r="C27" s="6" t="s">
        <v>11</v>
      </c>
      <c r="D27" s="6" t="s">
        <v>215</v>
      </c>
      <c r="E27" s="6" t="s">
        <v>214</v>
      </c>
      <c r="F27" s="6">
        <v>36.65</v>
      </c>
      <c r="G27" s="6">
        <v>33.65</v>
      </c>
      <c r="H27" s="6">
        <v>4.0999999999999996</v>
      </c>
      <c r="I27" s="6">
        <v>8.35</v>
      </c>
      <c r="J27" s="6">
        <v>5.9</v>
      </c>
      <c r="K27" s="6">
        <v>0.9</v>
      </c>
      <c r="L27" s="6">
        <v>0.2</v>
      </c>
      <c r="M27" s="6">
        <v>1.35</v>
      </c>
      <c r="N27" s="6">
        <v>4</v>
      </c>
      <c r="O27" s="6">
        <v>0.4</v>
      </c>
      <c r="P27" s="6">
        <v>0.15</v>
      </c>
      <c r="Q27" s="6">
        <v>2.5</v>
      </c>
      <c r="R27" s="6">
        <v>7.5</v>
      </c>
      <c r="S27" s="6">
        <v>0.24460000000000001</v>
      </c>
      <c r="T27" s="6">
        <v>0.29994999999999999</v>
      </c>
      <c r="U27" s="6">
        <v>0.40225</v>
      </c>
      <c r="V27" s="6">
        <v>0.70229999999999992</v>
      </c>
      <c r="W27" s="6">
        <v>13.7</v>
      </c>
      <c r="X27" s="6">
        <v>0.7</v>
      </c>
      <c r="Y27" s="6">
        <v>0.25</v>
      </c>
      <c r="Z27" s="6">
        <v>0.05</v>
      </c>
      <c r="AA27" s="6">
        <v>0.2</v>
      </c>
      <c r="AB27" s="6">
        <v>0</v>
      </c>
      <c r="AC27" s="6">
        <v>37.200000000000003</v>
      </c>
      <c r="AD27" s="6">
        <v>34.1</v>
      </c>
      <c r="AE27" s="6">
        <v>4.75</v>
      </c>
      <c r="AF27" s="6">
        <v>8.65</v>
      </c>
      <c r="AG27" s="6">
        <v>5.25</v>
      </c>
      <c r="AH27" s="6">
        <v>1.85</v>
      </c>
      <c r="AI27" s="6">
        <v>0.25</v>
      </c>
      <c r="AJ27" s="6">
        <v>1.3</v>
      </c>
      <c r="AK27" s="6">
        <v>4.5999999999999996</v>
      </c>
      <c r="AL27" s="6">
        <v>1</v>
      </c>
      <c r="AM27" s="6">
        <v>0.2</v>
      </c>
      <c r="AN27" s="6">
        <v>2.5499999999999998</v>
      </c>
      <c r="AO27" s="6">
        <v>7.05</v>
      </c>
      <c r="AP27" s="6">
        <v>0.24895</v>
      </c>
      <c r="AQ27" s="6">
        <v>0.29865000000000003</v>
      </c>
      <c r="AR27" s="6">
        <v>0.42980000000000002</v>
      </c>
      <c r="AS27" s="6">
        <v>0.72829999999999995</v>
      </c>
      <c r="AT27" s="6">
        <v>14.9</v>
      </c>
      <c r="AU27" s="6">
        <v>0.7</v>
      </c>
      <c r="AV27" s="6">
        <v>0.2</v>
      </c>
      <c r="AW27" s="6">
        <v>0.15</v>
      </c>
      <c r="AX27" s="6">
        <v>0.2</v>
      </c>
      <c r="AY27" s="6">
        <v>0.05</v>
      </c>
      <c r="AZ27" s="6">
        <v>5.6727272727272728</v>
      </c>
      <c r="BA27" s="6">
        <v>2.1363636363636358</v>
      </c>
      <c r="BB27" s="6">
        <v>4.5454545454545463E-2</v>
      </c>
      <c r="BC27" s="6">
        <v>0.72727272727272729</v>
      </c>
      <c r="BD27" s="6">
        <v>1.545454545454545</v>
      </c>
      <c r="BE27" s="6">
        <v>5.0909090909090908</v>
      </c>
      <c r="BF27" s="6">
        <v>23.77272727272727</v>
      </c>
      <c r="BG27" s="6">
        <v>6.7272727272727284</v>
      </c>
      <c r="BH27" s="6">
        <v>5.6933333333333334</v>
      </c>
      <c r="BI27" s="6">
        <v>1.7333333333333329</v>
      </c>
      <c r="BJ27" s="6">
        <v>0.2</v>
      </c>
      <c r="BK27" s="6">
        <v>0.8</v>
      </c>
      <c r="BL27" s="6">
        <v>1.8666666666666669</v>
      </c>
      <c r="BM27" s="6">
        <v>6.8666666666666663</v>
      </c>
      <c r="BN27" s="6">
        <v>22.866666666666671</v>
      </c>
      <c r="BO27" s="6">
        <v>5.9333333333333336</v>
      </c>
    </row>
    <row r="28" spans="1:67" x14ac:dyDescent="0.3">
      <c r="A28" s="6" t="s">
        <v>148</v>
      </c>
      <c r="B28" s="6" t="s">
        <v>141</v>
      </c>
      <c r="C28" s="6" t="s">
        <v>10</v>
      </c>
      <c r="D28" s="6" t="s">
        <v>216</v>
      </c>
      <c r="E28" s="6" t="s">
        <v>217</v>
      </c>
      <c r="F28" s="6">
        <v>41</v>
      </c>
      <c r="G28" s="6">
        <v>37.299999999999997</v>
      </c>
      <c r="H28" s="6">
        <v>6.2</v>
      </c>
      <c r="I28" s="6">
        <v>11.35</v>
      </c>
      <c r="J28" s="6">
        <v>6.25</v>
      </c>
      <c r="K28" s="6">
        <v>3.25</v>
      </c>
      <c r="L28" s="6">
        <v>0.2</v>
      </c>
      <c r="M28" s="6">
        <v>1.65</v>
      </c>
      <c r="N28" s="6">
        <v>5.95</v>
      </c>
      <c r="O28" s="6">
        <v>1</v>
      </c>
      <c r="P28" s="6">
        <v>0.25</v>
      </c>
      <c r="Q28" s="6">
        <v>2.95</v>
      </c>
      <c r="R28" s="6">
        <v>9.1999999999999993</v>
      </c>
      <c r="S28" s="6">
        <v>0.30149999999999999</v>
      </c>
      <c r="T28" s="6">
        <v>0.35725000000000001</v>
      </c>
      <c r="U28" s="6">
        <v>0.52839999999999998</v>
      </c>
      <c r="V28" s="6">
        <v>0.88559999999999994</v>
      </c>
      <c r="W28" s="6">
        <v>19.95</v>
      </c>
      <c r="X28" s="6">
        <v>0.85</v>
      </c>
      <c r="Y28" s="6">
        <v>0.5</v>
      </c>
      <c r="Z28" s="6">
        <v>0</v>
      </c>
      <c r="AA28" s="6">
        <v>0.25</v>
      </c>
      <c r="AB28" s="6">
        <v>0.2</v>
      </c>
      <c r="AC28" s="6">
        <v>40.35</v>
      </c>
      <c r="AD28" s="6">
        <v>36.049999999999997</v>
      </c>
      <c r="AE28" s="6">
        <v>6.45</v>
      </c>
      <c r="AF28" s="6">
        <v>10</v>
      </c>
      <c r="AG28" s="6">
        <v>5.6</v>
      </c>
      <c r="AH28" s="6">
        <v>2.4</v>
      </c>
      <c r="AI28" s="6">
        <v>0.05</v>
      </c>
      <c r="AJ28" s="6">
        <v>1.95</v>
      </c>
      <c r="AK28" s="6">
        <v>6.3</v>
      </c>
      <c r="AL28" s="6">
        <v>0.5</v>
      </c>
      <c r="AM28" s="6">
        <v>0.05</v>
      </c>
      <c r="AN28" s="6">
        <v>3.1</v>
      </c>
      <c r="AO28" s="6">
        <v>7.85</v>
      </c>
      <c r="AP28" s="6">
        <v>0.26905000000000001</v>
      </c>
      <c r="AQ28" s="6">
        <v>0.32469999999999999</v>
      </c>
      <c r="AR28" s="6">
        <v>0.49630000000000002</v>
      </c>
      <c r="AS28" s="6">
        <v>0.82089999999999996</v>
      </c>
      <c r="AT28" s="6">
        <v>18.350000000000001</v>
      </c>
      <c r="AU28" s="6">
        <v>0.5</v>
      </c>
      <c r="AV28" s="6">
        <v>0.4</v>
      </c>
      <c r="AW28" s="6">
        <v>0.15</v>
      </c>
      <c r="AX28" s="6">
        <v>0.65</v>
      </c>
      <c r="AY28" s="6">
        <v>0.4</v>
      </c>
      <c r="AZ28" s="6">
        <v>5.6863636363636374</v>
      </c>
      <c r="BA28" s="6">
        <v>2.454545454545455</v>
      </c>
      <c r="BB28" s="6">
        <v>0.36363636363636359</v>
      </c>
      <c r="BC28" s="6">
        <v>1.1818181818181821</v>
      </c>
      <c r="BD28" s="6">
        <v>1.363636363636364</v>
      </c>
      <c r="BE28" s="6">
        <v>5.5454545454545459</v>
      </c>
      <c r="BF28" s="6">
        <v>23.77272727272727</v>
      </c>
      <c r="BG28" s="6">
        <v>6.9545454545454541</v>
      </c>
      <c r="BH28" s="6">
        <v>5.7043478260869556</v>
      </c>
      <c r="BI28" s="6">
        <v>2.2173913043478262</v>
      </c>
      <c r="BJ28" s="6">
        <v>0</v>
      </c>
      <c r="BK28" s="6">
        <v>0.43478260869565222</v>
      </c>
      <c r="BL28" s="6">
        <v>1.956521739130435</v>
      </c>
      <c r="BM28" s="6">
        <v>6.9130434782608692</v>
      </c>
      <c r="BN28" s="6">
        <v>23.913043478260871</v>
      </c>
      <c r="BO28" s="6">
        <v>6.9565217391304346</v>
      </c>
    </row>
    <row r="29" spans="1:67" x14ac:dyDescent="0.3">
      <c r="A29" s="6" t="s">
        <v>141</v>
      </c>
      <c r="B29" s="6" t="s">
        <v>148</v>
      </c>
      <c r="C29" s="6" t="s">
        <v>11</v>
      </c>
      <c r="D29" s="6" t="s">
        <v>217</v>
      </c>
      <c r="E29" s="6" t="s">
        <v>216</v>
      </c>
      <c r="F29" s="6">
        <v>37.950000000000003</v>
      </c>
      <c r="G29" s="6">
        <v>34.700000000000003</v>
      </c>
      <c r="H29" s="6">
        <v>5.4</v>
      </c>
      <c r="I29" s="6">
        <v>9.5500000000000007</v>
      </c>
      <c r="J29" s="6">
        <v>6.5</v>
      </c>
      <c r="K29" s="6">
        <v>1.65</v>
      </c>
      <c r="L29" s="6">
        <v>0.2</v>
      </c>
      <c r="M29" s="6">
        <v>1.2</v>
      </c>
      <c r="N29" s="6">
        <v>5.3</v>
      </c>
      <c r="O29" s="6">
        <v>0.75</v>
      </c>
      <c r="P29" s="6">
        <v>0.25</v>
      </c>
      <c r="Q29" s="6">
        <v>2.25</v>
      </c>
      <c r="R29" s="6">
        <v>6.25</v>
      </c>
      <c r="S29" s="6">
        <v>0.27034999999999998</v>
      </c>
      <c r="T29" s="6">
        <v>0.32255</v>
      </c>
      <c r="U29" s="6">
        <v>0.42809999999999998</v>
      </c>
      <c r="V29" s="6">
        <v>0.75069999999999992</v>
      </c>
      <c r="W29" s="6">
        <v>15.2</v>
      </c>
      <c r="X29" s="6">
        <v>0.6</v>
      </c>
      <c r="Y29" s="6">
        <v>0.5</v>
      </c>
      <c r="Z29" s="6">
        <v>0.25</v>
      </c>
      <c r="AA29" s="6">
        <v>0.25</v>
      </c>
      <c r="AB29" s="6">
        <v>0.1</v>
      </c>
      <c r="AC29" s="6">
        <v>37.200000000000003</v>
      </c>
      <c r="AD29" s="6">
        <v>33.85</v>
      </c>
      <c r="AE29" s="6">
        <v>4.2</v>
      </c>
      <c r="AF29" s="6">
        <v>8.5</v>
      </c>
      <c r="AG29" s="6">
        <v>5.4</v>
      </c>
      <c r="AH29" s="6">
        <v>1.9</v>
      </c>
      <c r="AI29" s="6">
        <v>0.25</v>
      </c>
      <c r="AJ29" s="6">
        <v>0.95</v>
      </c>
      <c r="AK29" s="6">
        <v>4</v>
      </c>
      <c r="AL29" s="6">
        <v>0.55000000000000004</v>
      </c>
      <c r="AM29" s="6">
        <v>0.3</v>
      </c>
      <c r="AN29" s="6">
        <v>2.5499999999999998</v>
      </c>
      <c r="AO29" s="6">
        <v>7.1</v>
      </c>
      <c r="AP29" s="6">
        <v>0.24360000000000001</v>
      </c>
      <c r="AQ29" s="6">
        <v>0.30164999999999997</v>
      </c>
      <c r="AR29" s="6">
        <v>0.39195000000000002</v>
      </c>
      <c r="AS29" s="6">
        <v>0.69369999999999998</v>
      </c>
      <c r="AT29" s="6">
        <v>13.75</v>
      </c>
      <c r="AU29" s="6">
        <v>0.85</v>
      </c>
      <c r="AV29" s="6">
        <v>0.4</v>
      </c>
      <c r="AW29" s="6">
        <v>0.15</v>
      </c>
      <c r="AX29" s="6">
        <v>0.25</v>
      </c>
      <c r="AY29" s="6">
        <v>0.4</v>
      </c>
      <c r="AZ29" s="6">
        <v>5.7043478260869556</v>
      </c>
      <c r="BA29" s="6">
        <v>2.2173913043478262</v>
      </c>
      <c r="BB29" s="6">
        <v>0</v>
      </c>
      <c r="BC29" s="6">
        <v>0.43478260869565222</v>
      </c>
      <c r="BD29" s="6">
        <v>1.956521739130435</v>
      </c>
      <c r="BE29" s="6">
        <v>6.9130434782608692</v>
      </c>
      <c r="BF29" s="6">
        <v>23.913043478260871</v>
      </c>
      <c r="BG29" s="6">
        <v>6.9565217391304346</v>
      </c>
      <c r="BH29" s="6">
        <v>5.6863636363636374</v>
      </c>
      <c r="BI29" s="6">
        <v>2.454545454545455</v>
      </c>
      <c r="BJ29" s="6">
        <v>0.36363636363636359</v>
      </c>
      <c r="BK29" s="6">
        <v>1.1818181818181821</v>
      </c>
      <c r="BL29" s="6">
        <v>1.363636363636364</v>
      </c>
      <c r="BM29" s="6">
        <v>5.5454545454545459</v>
      </c>
      <c r="BN29" s="6">
        <v>23.77272727272727</v>
      </c>
      <c r="BO29" s="6">
        <v>6.9545454545454541</v>
      </c>
    </row>
    <row r="30" spans="1:67" x14ac:dyDescent="0.3">
      <c r="A30" s="6" t="s">
        <v>154</v>
      </c>
      <c r="B30" s="6" t="s">
        <v>145</v>
      </c>
      <c r="C30" s="6" t="s">
        <v>10</v>
      </c>
      <c r="D30" s="6" t="s">
        <v>218</v>
      </c>
      <c r="E30" s="6" t="s">
        <v>219</v>
      </c>
      <c r="F30" s="6">
        <v>38.549999999999997</v>
      </c>
      <c r="G30" s="6">
        <v>34</v>
      </c>
      <c r="H30" s="6">
        <v>4.6500000000000004</v>
      </c>
      <c r="I30" s="6">
        <v>8.3000000000000007</v>
      </c>
      <c r="J30" s="6">
        <v>5.4</v>
      </c>
      <c r="K30" s="6">
        <v>1.65</v>
      </c>
      <c r="L30" s="6">
        <v>0.05</v>
      </c>
      <c r="M30" s="6">
        <v>1.2</v>
      </c>
      <c r="N30" s="6">
        <v>4.45</v>
      </c>
      <c r="O30" s="6">
        <v>0.7</v>
      </c>
      <c r="P30" s="6">
        <v>0.1</v>
      </c>
      <c r="Q30" s="6">
        <v>3.65</v>
      </c>
      <c r="R30" s="6">
        <v>9.85</v>
      </c>
      <c r="S30" s="6">
        <v>0.23799999999999999</v>
      </c>
      <c r="T30" s="6">
        <v>0.31435000000000002</v>
      </c>
      <c r="U30" s="6">
        <v>0.3921</v>
      </c>
      <c r="V30" s="6">
        <v>0.70640000000000003</v>
      </c>
      <c r="W30" s="6">
        <v>13.65</v>
      </c>
      <c r="X30" s="6">
        <v>0.5</v>
      </c>
      <c r="Y30" s="6">
        <v>0.5</v>
      </c>
      <c r="Z30" s="6">
        <v>0</v>
      </c>
      <c r="AA30" s="6">
        <v>0.35</v>
      </c>
      <c r="AB30" s="6">
        <v>0.05</v>
      </c>
      <c r="AC30" s="6">
        <v>36.85</v>
      </c>
      <c r="AD30" s="6">
        <v>32.5</v>
      </c>
      <c r="AE30" s="6">
        <v>3.7</v>
      </c>
      <c r="AF30" s="6">
        <v>7.25</v>
      </c>
      <c r="AG30" s="6">
        <v>4.4000000000000004</v>
      </c>
      <c r="AH30" s="6">
        <v>1.25</v>
      </c>
      <c r="AI30" s="6">
        <v>0.05</v>
      </c>
      <c r="AJ30" s="6">
        <v>1.55</v>
      </c>
      <c r="AK30" s="6">
        <v>3.55</v>
      </c>
      <c r="AL30" s="6">
        <v>0.6</v>
      </c>
      <c r="AM30" s="6">
        <v>0.3</v>
      </c>
      <c r="AN30" s="6">
        <v>3.25</v>
      </c>
      <c r="AO30" s="6">
        <v>10</v>
      </c>
      <c r="AP30" s="6">
        <v>0.22090000000000001</v>
      </c>
      <c r="AQ30" s="6">
        <v>0.30425000000000002</v>
      </c>
      <c r="AR30" s="6">
        <v>0.4</v>
      </c>
      <c r="AS30" s="6">
        <v>0.70435000000000003</v>
      </c>
      <c r="AT30" s="6">
        <v>13.25</v>
      </c>
      <c r="AU30" s="6">
        <v>0.6</v>
      </c>
      <c r="AV30" s="6">
        <v>0.75</v>
      </c>
      <c r="AW30" s="6">
        <v>0.2</v>
      </c>
      <c r="AX30" s="6">
        <v>0.15</v>
      </c>
      <c r="AY30" s="6">
        <v>0.05</v>
      </c>
      <c r="AZ30" s="6">
        <v>5.63</v>
      </c>
      <c r="BA30" s="6">
        <v>2.6</v>
      </c>
      <c r="BB30" s="6">
        <v>0</v>
      </c>
      <c r="BC30" s="6">
        <v>0.8</v>
      </c>
      <c r="BD30" s="6">
        <v>1.6</v>
      </c>
      <c r="BE30" s="6">
        <v>4.4000000000000004</v>
      </c>
      <c r="BF30" s="6">
        <v>23.2</v>
      </c>
      <c r="BG30" s="6">
        <v>7.1</v>
      </c>
      <c r="BH30" s="6">
        <v>5.4090909090909092</v>
      </c>
      <c r="BI30" s="6">
        <v>3.1818181818181821</v>
      </c>
      <c r="BJ30" s="6">
        <v>0.45454545454545447</v>
      </c>
      <c r="BK30" s="6">
        <v>0.77272727272727271</v>
      </c>
      <c r="BL30" s="6">
        <v>1.7727272727272729</v>
      </c>
      <c r="BM30" s="6">
        <v>4.8181818181818183</v>
      </c>
      <c r="BN30" s="6">
        <v>23.95454545454545</v>
      </c>
      <c r="BO30" s="6">
        <v>8.2272727272727266</v>
      </c>
    </row>
    <row r="31" spans="1:67" x14ac:dyDescent="0.3">
      <c r="A31" s="6" t="s">
        <v>145</v>
      </c>
      <c r="B31" s="6" t="s">
        <v>154</v>
      </c>
      <c r="C31" s="6" t="s">
        <v>11</v>
      </c>
      <c r="D31" s="6" t="s">
        <v>219</v>
      </c>
      <c r="E31" s="6" t="s">
        <v>218</v>
      </c>
      <c r="F31" s="6">
        <v>37.35</v>
      </c>
      <c r="G31" s="6">
        <v>33.700000000000003</v>
      </c>
      <c r="H31" s="6">
        <v>4.8499999999999996</v>
      </c>
      <c r="I31" s="6">
        <v>7.95</v>
      </c>
      <c r="J31" s="6">
        <v>4.55</v>
      </c>
      <c r="K31" s="6">
        <v>1.55</v>
      </c>
      <c r="L31" s="6">
        <v>0.05</v>
      </c>
      <c r="M31" s="6">
        <v>1.8</v>
      </c>
      <c r="N31" s="6">
        <v>4.7</v>
      </c>
      <c r="O31" s="6">
        <v>0.25</v>
      </c>
      <c r="P31" s="6">
        <v>0.3</v>
      </c>
      <c r="Q31" s="6">
        <v>2.75</v>
      </c>
      <c r="R31" s="6">
        <v>10.85</v>
      </c>
      <c r="S31" s="6">
        <v>0.22800000000000001</v>
      </c>
      <c r="T31" s="6">
        <v>0.29170000000000001</v>
      </c>
      <c r="U31" s="6">
        <v>0.43080000000000002</v>
      </c>
      <c r="V31" s="6">
        <v>0.72260000000000002</v>
      </c>
      <c r="W31" s="6">
        <v>15</v>
      </c>
      <c r="X31" s="6">
        <v>0.8</v>
      </c>
      <c r="Y31" s="6">
        <v>0.5</v>
      </c>
      <c r="Z31" s="6">
        <v>0.1</v>
      </c>
      <c r="AA31" s="6">
        <v>0.3</v>
      </c>
      <c r="AB31" s="6">
        <v>0.25</v>
      </c>
      <c r="AC31" s="6">
        <v>38.35</v>
      </c>
      <c r="AD31" s="6">
        <v>34.35</v>
      </c>
      <c r="AE31" s="6">
        <v>5.35</v>
      </c>
      <c r="AF31" s="6">
        <v>9.25</v>
      </c>
      <c r="AG31" s="6">
        <v>5.0999999999999996</v>
      </c>
      <c r="AH31" s="6">
        <v>2.15</v>
      </c>
      <c r="AI31" s="6">
        <v>0.45</v>
      </c>
      <c r="AJ31" s="6">
        <v>1.55</v>
      </c>
      <c r="AK31" s="6">
        <v>5.15</v>
      </c>
      <c r="AL31" s="6">
        <v>0.55000000000000004</v>
      </c>
      <c r="AM31" s="6">
        <v>0.2</v>
      </c>
      <c r="AN31" s="6">
        <v>3</v>
      </c>
      <c r="AO31" s="6">
        <v>8.0500000000000007</v>
      </c>
      <c r="AP31" s="6">
        <v>0.26519999999999999</v>
      </c>
      <c r="AQ31" s="6">
        <v>0.32779999999999998</v>
      </c>
      <c r="AR31" s="6">
        <v>0.48739999999999989</v>
      </c>
      <c r="AS31" s="6">
        <v>0.81545000000000001</v>
      </c>
      <c r="AT31" s="6">
        <v>16.95</v>
      </c>
      <c r="AU31" s="6">
        <v>0.7</v>
      </c>
      <c r="AV31" s="6">
        <v>0.55000000000000004</v>
      </c>
      <c r="AW31" s="6">
        <v>0.2</v>
      </c>
      <c r="AX31" s="6">
        <v>0.25</v>
      </c>
      <c r="AY31" s="6">
        <v>0</v>
      </c>
      <c r="AZ31" s="6">
        <v>5.4090909090909092</v>
      </c>
      <c r="BA31" s="6">
        <v>3.1818181818181821</v>
      </c>
      <c r="BB31" s="6">
        <v>0.45454545454545447</v>
      </c>
      <c r="BC31" s="6">
        <v>0.77272727272727271</v>
      </c>
      <c r="BD31" s="6">
        <v>1.7727272727272729</v>
      </c>
      <c r="BE31" s="6">
        <v>4.8181818181818183</v>
      </c>
      <c r="BF31" s="6">
        <v>23.95454545454545</v>
      </c>
      <c r="BG31" s="6">
        <v>8.2272727272727266</v>
      </c>
      <c r="BH31" s="6">
        <v>5.63</v>
      </c>
      <c r="BI31" s="6">
        <v>2.6</v>
      </c>
      <c r="BJ31" s="6">
        <v>0</v>
      </c>
      <c r="BK31" s="6">
        <v>0.8</v>
      </c>
      <c r="BL31" s="6">
        <v>1.6</v>
      </c>
      <c r="BM31" s="6">
        <v>4.4000000000000004</v>
      </c>
      <c r="BN31" s="6">
        <v>23.2</v>
      </c>
      <c r="BO31" s="6">
        <v>7.1</v>
      </c>
    </row>
    <row r="32" spans="1:67" x14ac:dyDescent="0.3">
      <c r="A32" s="6" t="s">
        <v>134</v>
      </c>
      <c r="B32" s="6" t="s">
        <v>160</v>
      </c>
      <c r="C32" s="6" t="s">
        <v>10</v>
      </c>
      <c r="D32" s="6" t="s">
        <v>220</v>
      </c>
      <c r="E32" s="6" t="s">
        <v>221</v>
      </c>
      <c r="F32" s="6">
        <v>36.799999999999997</v>
      </c>
      <c r="G32" s="6">
        <v>33.1</v>
      </c>
      <c r="H32" s="6">
        <v>3.95</v>
      </c>
      <c r="I32" s="6">
        <v>7.45</v>
      </c>
      <c r="J32" s="6">
        <v>4.75</v>
      </c>
      <c r="K32" s="6">
        <v>1.4</v>
      </c>
      <c r="L32" s="6">
        <v>0.3</v>
      </c>
      <c r="M32" s="6">
        <v>1</v>
      </c>
      <c r="N32" s="6">
        <v>3.75</v>
      </c>
      <c r="O32" s="6">
        <v>0.45</v>
      </c>
      <c r="P32" s="6">
        <v>0.1</v>
      </c>
      <c r="Q32" s="6">
        <v>2.95</v>
      </c>
      <c r="R32" s="6">
        <v>8.35</v>
      </c>
      <c r="S32" s="6">
        <v>0.21695</v>
      </c>
      <c r="T32" s="6">
        <v>0.28294999999999998</v>
      </c>
      <c r="U32" s="6">
        <v>0.35925000000000001</v>
      </c>
      <c r="V32" s="6">
        <v>0.64215</v>
      </c>
      <c r="W32" s="6">
        <v>12.45</v>
      </c>
      <c r="X32" s="6">
        <v>0.65</v>
      </c>
      <c r="Y32" s="6">
        <v>0.25</v>
      </c>
      <c r="Z32" s="6">
        <v>0.1</v>
      </c>
      <c r="AA32" s="6">
        <v>0.4</v>
      </c>
      <c r="AB32" s="6">
        <v>0.1</v>
      </c>
      <c r="AC32" s="6">
        <v>37.950000000000003</v>
      </c>
      <c r="AD32" s="6">
        <v>34.6</v>
      </c>
      <c r="AE32" s="6">
        <v>4.5999999999999996</v>
      </c>
      <c r="AF32" s="6">
        <v>8.85</v>
      </c>
      <c r="AG32" s="6">
        <v>5.8</v>
      </c>
      <c r="AH32" s="6">
        <v>1.5</v>
      </c>
      <c r="AI32" s="6">
        <v>0.05</v>
      </c>
      <c r="AJ32" s="6">
        <v>1.5</v>
      </c>
      <c r="AK32" s="6">
        <v>4.5</v>
      </c>
      <c r="AL32" s="6">
        <v>0.8</v>
      </c>
      <c r="AM32" s="6">
        <v>0.25</v>
      </c>
      <c r="AN32" s="6">
        <v>2.2999999999999998</v>
      </c>
      <c r="AO32" s="6">
        <v>8.35</v>
      </c>
      <c r="AP32" s="6">
        <v>0.25095000000000001</v>
      </c>
      <c r="AQ32" s="6">
        <v>0.30485000000000001</v>
      </c>
      <c r="AR32" s="6">
        <v>0.42409999999999998</v>
      </c>
      <c r="AS32" s="6">
        <v>0.72894999999999999</v>
      </c>
      <c r="AT32" s="6">
        <v>14.95</v>
      </c>
      <c r="AU32" s="6">
        <v>0.55000000000000004</v>
      </c>
      <c r="AV32" s="6">
        <v>0.6</v>
      </c>
      <c r="AW32" s="6">
        <v>0.15</v>
      </c>
      <c r="AX32" s="6">
        <v>0.3</v>
      </c>
      <c r="AY32" s="6">
        <v>0.2</v>
      </c>
      <c r="AZ32" s="6">
        <v>6.1227272727272721</v>
      </c>
      <c r="BA32" s="6">
        <v>1.7727272727272729</v>
      </c>
      <c r="BB32" s="6">
        <v>0.13636363636363641</v>
      </c>
      <c r="BC32" s="6">
        <v>0.54545454545454541</v>
      </c>
      <c r="BD32" s="6">
        <v>1.1818181818181821</v>
      </c>
      <c r="BE32" s="6">
        <v>7.3636363636363633</v>
      </c>
      <c r="BF32" s="6">
        <v>24.63636363636364</v>
      </c>
      <c r="BG32" s="6">
        <v>6.4090909090909092</v>
      </c>
      <c r="BH32" s="6">
        <v>5.8521739130434778</v>
      </c>
      <c r="BI32" s="6">
        <v>2</v>
      </c>
      <c r="BJ32" s="6">
        <v>8.6956521739130432E-2</v>
      </c>
      <c r="BK32" s="6">
        <v>0.47826086956521741</v>
      </c>
      <c r="BL32" s="6">
        <v>0.65217391304347827</v>
      </c>
      <c r="BM32" s="6">
        <v>5.6956521739130439</v>
      </c>
      <c r="BN32" s="6">
        <v>23.695652173913039</v>
      </c>
      <c r="BO32" s="6">
        <v>6.2608695652173916</v>
      </c>
    </row>
    <row r="33" spans="1:67" x14ac:dyDescent="0.3">
      <c r="A33" s="6" t="s">
        <v>160</v>
      </c>
      <c r="B33" s="6" t="s">
        <v>134</v>
      </c>
      <c r="C33" s="6" t="s">
        <v>11</v>
      </c>
      <c r="D33" s="6" t="s">
        <v>221</v>
      </c>
      <c r="E33" s="6" t="s">
        <v>220</v>
      </c>
      <c r="F33" s="6">
        <v>38.200000000000003</v>
      </c>
      <c r="G33" s="6">
        <v>33.450000000000003</v>
      </c>
      <c r="H33" s="6">
        <v>4.45</v>
      </c>
      <c r="I33" s="6">
        <v>7.35</v>
      </c>
      <c r="J33" s="6">
        <v>4.45</v>
      </c>
      <c r="K33" s="6">
        <v>1.4</v>
      </c>
      <c r="L33" s="6">
        <v>0.1</v>
      </c>
      <c r="M33" s="6">
        <v>1.4</v>
      </c>
      <c r="N33" s="6">
        <v>4.0999999999999996</v>
      </c>
      <c r="O33" s="6">
        <v>0.85</v>
      </c>
      <c r="P33" s="6">
        <v>0.2</v>
      </c>
      <c r="Q33" s="6">
        <v>3.7</v>
      </c>
      <c r="R33" s="6">
        <v>9.5500000000000007</v>
      </c>
      <c r="S33" s="6">
        <v>0.2132</v>
      </c>
      <c r="T33" s="6">
        <v>0.30819999999999997</v>
      </c>
      <c r="U33" s="6">
        <v>0.37909999999999999</v>
      </c>
      <c r="V33" s="6">
        <v>0.68725000000000003</v>
      </c>
      <c r="W33" s="6">
        <v>13.15</v>
      </c>
      <c r="X33" s="6">
        <v>0.75</v>
      </c>
      <c r="Y33" s="6">
        <v>1</v>
      </c>
      <c r="Z33" s="6">
        <v>0</v>
      </c>
      <c r="AA33" s="6">
        <v>0.05</v>
      </c>
      <c r="AB33" s="6">
        <v>0.1</v>
      </c>
      <c r="AC33" s="6">
        <v>36.700000000000003</v>
      </c>
      <c r="AD33" s="6">
        <v>33.9</v>
      </c>
      <c r="AE33" s="6">
        <v>3.9</v>
      </c>
      <c r="AF33" s="6">
        <v>8</v>
      </c>
      <c r="AG33" s="6">
        <v>4.95</v>
      </c>
      <c r="AH33" s="6">
        <v>2.1</v>
      </c>
      <c r="AI33" s="6">
        <v>0.1</v>
      </c>
      <c r="AJ33" s="6">
        <v>0.85</v>
      </c>
      <c r="AK33" s="6">
        <v>3.5</v>
      </c>
      <c r="AL33" s="6">
        <v>0.65</v>
      </c>
      <c r="AM33" s="6">
        <v>0.3</v>
      </c>
      <c r="AN33" s="6">
        <v>2.15</v>
      </c>
      <c r="AO33" s="6">
        <v>9.4499999999999993</v>
      </c>
      <c r="AP33" s="6">
        <v>0.2303</v>
      </c>
      <c r="AQ33" s="6">
        <v>0.28734999999999999</v>
      </c>
      <c r="AR33" s="6">
        <v>0.36820000000000003</v>
      </c>
      <c r="AS33" s="6">
        <v>0.65549999999999997</v>
      </c>
      <c r="AT33" s="6">
        <v>12.85</v>
      </c>
      <c r="AU33" s="6">
        <v>0.6</v>
      </c>
      <c r="AV33" s="6">
        <v>0.55000000000000004</v>
      </c>
      <c r="AW33" s="6">
        <v>0.05</v>
      </c>
      <c r="AX33" s="6">
        <v>0.05</v>
      </c>
      <c r="AY33" s="6">
        <v>0.05</v>
      </c>
      <c r="AZ33" s="6">
        <v>5.8521739130434778</v>
      </c>
      <c r="BA33" s="6">
        <v>2</v>
      </c>
      <c r="BB33" s="6">
        <v>8.6956521739130432E-2</v>
      </c>
      <c r="BC33" s="6">
        <v>0.47826086956521741</v>
      </c>
      <c r="BD33" s="6">
        <v>0.65217391304347827</v>
      </c>
      <c r="BE33" s="6">
        <v>5.6956521739130439</v>
      </c>
      <c r="BF33" s="6">
        <v>23.695652173913039</v>
      </c>
      <c r="BG33" s="6">
        <v>6.2608695652173916</v>
      </c>
      <c r="BH33" s="6">
        <v>6.1227272727272721</v>
      </c>
      <c r="BI33" s="6">
        <v>1.7727272727272729</v>
      </c>
      <c r="BJ33" s="6">
        <v>0.13636363636363641</v>
      </c>
      <c r="BK33" s="6">
        <v>0.54545454545454541</v>
      </c>
      <c r="BL33" s="6">
        <v>1.1818181818181821</v>
      </c>
      <c r="BM33" s="6">
        <v>7.3636363636363633</v>
      </c>
      <c r="BN33" s="6">
        <v>24.63636363636364</v>
      </c>
      <c r="BO33" s="6">
        <v>6.4090909090909092</v>
      </c>
    </row>
    <row r="34" spans="1:67" x14ac:dyDescent="0.3">
      <c r="A34" s="6" t="s">
        <v>157</v>
      </c>
      <c r="B34" s="6" t="s">
        <v>152</v>
      </c>
      <c r="C34" s="6" t="s">
        <v>10</v>
      </c>
      <c r="D34" s="6" t="s">
        <v>222</v>
      </c>
      <c r="E34" s="6" t="s">
        <v>223</v>
      </c>
      <c r="F34" s="6">
        <v>38.799999999999997</v>
      </c>
      <c r="G34" s="6">
        <v>34.799999999999997</v>
      </c>
      <c r="H34" s="6">
        <v>4.4000000000000004</v>
      </c>
      <c r="I34" s="6">
        <v>8.1999999999999993</v>
      </c>
      <c r="J34" s="6">
        <v>5.3</v>
      </c>
      <c r="K34" s="6">
        <v>1.4</v>
      </c>
      <c r="L34" s="6">
        <v>0.15</v>
      </c>
      <c r="M34" s="6">
        <v>1.35</v>
      </c>
      <c r="N34" s="6">
        <v>4.2</v>
      </c>
      <c r="O34" s="6">
        <v>0.75</v>
      </c>
      <c r="P34" s="6">
        <v>0.1</v>
      </c>
      <c r="Q34" s="6">
        <v>3.25</v>
      </c>
      <c r="R34" s="6">
        <v>8.9</v>
      </c>
      <c r="S34" s="6">
        <v>0.23194999999999999</v>
      </c>
      <c r="T34" s="6">
        <v>0.30209999999999998</v>
      </c>
      <c r="U34" s="6">
        <v>0.39639999999999997</v>
      </c>
      <c r="V34" s="6">
        <v>0.69845000000000002</v>
      </c>
      <c r="W34" s="6">
        <v>13.95</v>
      </c>
      <c r="X34" s="6">
        <v>0.35</v>
      </c>
      <c r="Y34" s="6">
        <v>0.5</v>
      </c>
      <c r="Z34" s="6">
        <v>0.05</v>
      </c>
      <c r="AA34" s="6">
        <v>0.2</v>
      </c>
      <c r="AB34" s="6">
        <v>0.2</v>
      </c>
      <c r="AC34" s="6">
        <v>38.25</v>
      </c>
      <c r="AD34" s="6">
        <v>34.299999999999997</v>
      </c>
      <c r="AE34" s="6">
        <v>5.5</v>
      </c>
      <c r="AF34" s="6">
        <v>8.9</v>
      </c>
      <c r="AG34" s="6">
        <v>5.25</v>
      </c>
      <c r="AH34" s="6">
        <v>1.85</v>
      </c>
      <c r="AI34" s="6">
        <v>0.15</v>
      </c>
      <c r="AJ34" s="6">
        <v>1.65</v>
      </c>
      <c r="AK34" s="6">
        <v>5.45</v>
      </c>
      <c r="AL34" s="6">
        <v>0.6</v>
      </c>
      <c r="AM34" s="6">
        <v>0.15</v>
      </c>
      <c r="AN34" s="6">
        <v>3.15</v>
      </c>
      <c r="AO34" s="6">
        <v>7.85</v>
      </c>
      <c r="AP34" s="6">
        <v>0.255</v>
      </c>
      <c r="AQ34" s="6">
        <v>0.31624999999999998</v>
      </c>
      <c r="AR34" s="6">
        <v>0.45305000000000001</v>
      </c>
      <c r="AS34" s="6">
        <v>0.76944999999999997</v>
      </c>
      <c r="AT34" s="6">
        <v>16</v>
      </c>
      <c r="AU34" s="6">
        <v>0.65</v>
      </c>
      <c r="AV34" s="6">
        <v>0.35</v>
      </c>
      <c r="AW34" s="6">
        <v>0.1</v>
      </c>
      <c r="AX34" s="6">
        <v>0.35</v>
      </c>
      <c r="AY34" s="6">
        <v>0.05</v>
      </c>
      <c r="AZ34" s="6">
        <v>5.55</v>
      </c>
      <c r="BA34" s="6">
        <v>3</v>
      </c>
      <c r="BB34" s="6">
        <v>0</v>
      </c>
      <c r="BC34" s="6">
        <v>1.25</v>
      </c>
      <c r="BD34" s="6">
        <v>1.25</v>
      </c>
      <c r="BE34" s="6">
        <v>3.25</v>
      </c>
      <c r="BF34" s="6">
        <v>21.75</v>
      </c>
      <c r="BG34" s="6">
        <v>6</v>
      </c>
      <c r="BH34" s="6">
        <v>5.49</v>
      </c>
      <c r="BI34" s="6">
        <v>2.25</v>
      </c>
      <c r="BJ34" s="6">
        <v>0</v>
      </c>
      <c r="BK34" s="6">
        <v>0.65</v>
      </c>
      <c r="BL34" s="6">
        <v>1.55</v>
      </c>
      <c r="BM34" s="6">
        <v>4.3499999999999996</v>
      </c>
      <c r="BN34" s="6">
        <v>23.5</v>
      </c>
      <c r="BO34" s="6">
        <v>7.3</v>
      </c>
    </row>
    <row r="35" spans="1:67" x14ac:dyDescent="0.3">
      <c r="A35" s="6" t="s">
        <v>152</v>
      </c>
      <c r="B35" s="6" t="s">
        <v>157</v>
      </c>
      <c r="C35" s="6" t="s">
        <v>11</v>
      </c>
      <c r="D35" s="6" t="s">
        <v>223</v>
      </c>
      <c r="E35" s="6" t="s">
        <v>222</v>
      </c>
      <c r="F35" s="6">
        <v>38</v>
      </c>
      <c r="G35" s="6">
        <v>33.4</v>
      </c>
      <c r="H35" s="6">
        <v>4.8</v>
      </c>
      <c r="I35" s="6">
        <v>8.0500000000000007</v>
      </c>
      <c r="J35" s="6">
        <v>4.8499999999999996</v>
      </c>
      <c r="K35" s="6">
        <v>1.85</v>
      </c>
      <c r="L35" s="6">
        <v>0.05</v>
      </c>
      <c r="M35" s="6">
        <v>1.3</v>
      </c>
      <c r="N35" s="6">
        <v>4.6500000000000004</v>
      </c>
      <c r="O35" s="6">
        <v>0.8</v>
      </c>
      <c r="P35" s="6">
        <v>0.3</v>
      </c>
      <c r="Q35" s="6">
        <v>3.85</v>
      </c>
      <c r="R35" s="6">
        <v>10.050000000000001</v>
      </c>
      <c r="S35" s="6">
        <v>0.2364</v>
      </c>
      <c r="T35" s="6">
        <v>0.31709999999999999</v>
      </c>
      <c r="U35" s="6">
        <v>0.40949999999999998</v>
      </c>
      <c r="V35" s="6">
        <v>0.72660000000000002</v>
      </c>
      <c r="W35" s="6">
        <v>13.9</v>
      </c>
      <c r="X35" s="6">
        <v>0.35</v>
      </c>
      <c r="Y35" s="6">
        <v>0.4</v>
      </c>
      <c r="Z35" s="6">
        <v>0.1</v>
      </c>
      <c r="AA35" s="6">
        <v>0.25</v>
      </c>
      <c r="AB35" s="6">
        <v>0.3</v>
      </c>
      <c r="AC35" s="6">
        <v>38.799999999999997</v>
      </c>
      <c r="AD35" s="6">
        <v>34.799999999999997</v>
      </c>
      <c r="AE35" s="6">
        <v>4.5999999999999996</v>
      </c>
      <c r="AF35" s="6">
        <v>9.1999999999999993</v>
      </c>
      <c r="AG35" s="6">
        <v>5.85</v>
      </c>
      <c r="AH35" s="6">
        <v>1.8</v>
      </c>
      <c r="AI35" s="6">
        <v>0.3</v>
      </c>
      <c r="AJ35" s="6">
        <v>1.25</v>
      </c>
      <c r="AK35" s="6">
        <v>4.4000000000000004</v>
      </c>
      <c r="AL35" s="6">
        <v>0.9</v>
      </c>
      <c r="AM35" s="6">
        <v>0.1</v>
      </c>
      <c r="AN35" s="6">
        <v>3.4</v>
      </c>
      <c r="AO35" s="6">
        <v>9.1</v>
      </c>
      <c r="AP35" s="6">
        <v>0.26019999999999999</v>
      </c>
      <c r="AQ35" s="6">
        <v>0.3301</v>
      </c>
      <c r="AR35" s="6">
        <v>0.43219999999999997</v>
      </c>
      <c r="AS35" s="6">
        <v>0.76214999999999999</v>
      </c>
      <c r="AT35" s="6">
        <v>15.35</v>
      </c>
      <c r="AU35" s="6">
        <v>0.7</v>
      </c>
      <c r="AV35" s="6">
        <v>0.35</v>
      </c>
      <c r="AW35" s="6">
        <v>0.15</v>
      </c>
      <c r="AX35" s="6">
        <v>0.1</v>
      </c>
      <c r="AY35" s="6">
        <v>0.15</v>
      </c>
      <c r="AZ35" s="6">
        <v>5.49</v>
      </c>
      <c r="BA35" s="6">
        <v>2.25</v>
      </c>
      <c r="BB35" s="6">
        <v>0</v>
      </c>
      <c r="BC35" s="6">
        <v>0.65</v>
      </c>
      <c r="BD35" s="6">
        <v>1.55</v>
      </c>
      <c r="BE35" s="6">
        <v>4.3499999999999996</v>
      </c>
      <c r="BF35" s="6">
        <v>23.5</v>
      </c>
      <c r="BG35" s="6">
        <v>7.3</v>
      </c>
      <c r="BH35" s="6">
        <v>5.55</v>
      </c>
      <c r="BI35" s="6">
        <v>3</v>
      </c>
      <c r="BJ35" s="6">
        <v>0</v>
      </c>
      <c r="BK35" s="6">
        <v>1.25</v>
      </c>
      <c r="BL35" s="6">
        <v>1.25</v>
      </c>
      <c r="BM35" s="6">
        <v>3.25</v>
      </c>
      <c r="BN35" s="6">
        <v>21.75</v>
      </c>
      <c r="BO35" s="6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8E24-A71C-4775-BF95-368FB7548AC5}">
  <dimension ref="A1:AZ35"/>
  <sheetViews>
    <sheetView workbookViewId="0">
      <selection activeCell="I2" sqref="I2:I35"/>
    </sheetView>
  </sheetViews>
  <sheetFormatPr defaultRowHeight="14.4" x14ac:dyDescent="0.3"/>
  <sheetData>
    <row r="1" spans="1:52" x14ac:dyDescent="0.3">
      <c r="A1" s="27" t="s">
        <v>49</v>
      </c>
      <c r="B1" s="27" t="s">
        <v>107</v>
      </c>
      <c r="C1" s="27" t="s">
        <v>125</v>
      </c>
      <c r="D1" s="27" t="s">
        <v>56</v>
      </c>
      <c r="E1" s="27" t="s">
        <v>171</v>
      </c>
      <c r="F1" s="27" t="s">
        <v>132</v>
      </c>
      <c r="G1" s="27" t="s">
        <v>66</v>
      </c>
      <c r="H1" s="27" t="s">
        <v>67</v>
      </c>
      <c r="I1" s="27" t="s">
        <v>50</v>
      </c>
      <c r="J1" s="27" t="s">
        <v>68</v>
      </c>
      <c r="K1" s="27" t="s">
        <v>69</v>
      </c>
      <c r="L1" s="27" t="s">
        <v>70</v>
      </c>
      <c r="M1" s="27" t="s">
        <v>71</v>
      </c>
      <c r="N1" s="27" t="s">
        <v>72</v>
      </c>
      <c r="O1" s="27" t="s">
        <v>73</v>
      </c>
      <c r="P1" s="27" t="s">
        <v>74</v>
      </c>
      <c r="Q1" s="27" t="s">
        <v>75</v>
      </c>
      <c r="R1" s="27" t="s">
        <v>126</v>
      </c>
      <c r="S1" s="27" t="s">
        <v>76</v>
      </c>
      <c r="T1" s="27" t="s">
        <v>77</v>
      </c>
      <c r="U1" s="27" t="s">
        <v>78</v>
      </c>
      <c r="V1" s="27" t="s">
        <v>79</v>
      </c>
      <c r="W1" s="27" t="s">
        <v>80</v>
      </c>
      <c r="X1" s="27" t="s">
        <v>63</v>
      </c>
      <c r="Y1" s="27" t="s">
        <v>81</v>
      </c>
      <c r="Z1" s="27" t="s">
        <v>82</v>
      </c>
      <c r="AA1" s="27" t="s">
        <v>83</v>
      </c>
      <c r="AB1" s="27" t="s">
        <v>64</v>
      </c>
      <c r="AC1" s="27" t="s">
        <v>84</v>
      </c>
      <c r="AD1" s="27" t="s">
        <v>85</v>
      </c>
      <c r="AE1" s="27" t="s">
        <v>86</v>
      </c>
      <c r="AF1" s="27" t="s">
        <v>51</v>
      </c>
      <c r="AG1" s="27" t="s">
        <v>87</v>
      </c>
      <c r="AH1" s="27" t="s">
        <v>88</v>
      </c>
      <c r="AI1" s="27" t="s">
        <v>89</v>
      </c>
      <c r="AJ1" s="27" t="s">
        <v>90</v>
      </c>
      <c r="AK1" s="27" t="s">
        <v>91</v>
      </c>
      <c r="AL1" s="27" t="s">
        <v>92</v>
      </c>
      <c r="AM1" s="27" t="s">
        <v>93</v>
      </c>
      <c r="AN1" s="27" t="s">
        <v>94</v>
      </c>
      <c r="AO1" s="27" t="s">
        <v>95</v>
      </c>
      <c r="AP1" s="27" t="s">
        <v>96</v>
      </c>
      <c r="AQ1" s="27" t="s">
        <v>97</v>
      </c>
      <c r="AR1" s="27" t="s">
        <v>98</v>
      </c>
      <c r="AS1" s="27" t="s">
        <v>99</v>
      </c>
      <c r="AT1" s="27" t="s">
        <v>100</v>
      </c>
      <c r="AU1" s="27" t="s">
        <v>101</v>
      </c>
      <c r="AV1" s="27" t="s">
        <v>102</v>
      </c>
      <c r="AW1" s="27" t="s">
        <v>103</v>
      </c>
      <c r="AX1" s="27" t="s">
        <v>104</v>
      </c>
      <c r="AY1" s="27" t="s">
        <v>105</v>
      </c>
      <c r="AZ1" s="27" t="s">
        <v>106</v>
      </c>
    </row>
    <row r="2" spans="1:52" x14ac:dyDescent="0.3">
      <c r="A2" t="s">
        <v>147</v>
      </c>
      <c r="B2" t="s">
        <v>133</v>
      </c>
      <c r="C2" t="s">
        <v>10</v>
      </c>
      <c r="D2" t="s">
        <v>194</v>
      </c>
      <c r="E2" t="s">
        <v>181</v>
      </c>
      <c r="F2">
        <v>0</v>
      </c>
      <c r="G2">
        <v>44</v>
      </c>
      <c r="H2">
        <v>37</v>
      </c>
      <c r="I2">
        <v>7</v>
      </c>
      <c r="J2">
        <v>10</v>
      </c>
      <c r="K2">
        <v>5</v>
      </c>
      <c r="L2">
        <v>1</v>
      </c>
      <c r="M2">
        <v>1</v>
      </c>
      <c r="N2">
        <v>3</v>
      </c>
      <c r="O2">
        <v>7</v>
      </c>
      <c r="P2">
        <v>0</v>
      </c>
      <c r="Q2">
        <v>0</v>
      </c>
      <c r="R2">
        <v>4</v>
      </c>
      <c r="S2">
        <v>6</v>
      </c>
      <c r="T2">
        <v>0.27</v>
      </c>
      <c r="U2">
        <v>0.34899999999999998</v>
      </c>
      <c r="V2">
        <v>0.59499999999999997</v>
      </c>
      <c r="W2">
        <v>0.94299999999999995</v>
      </c>
      <c r="X2">
        <v>22</v>
      </c>
      <c r="Y2">
        <v>1</v>
      </c>
      <c r="Z2">
        <v>1</v>
      </c>
      <c r="AA2">
        <v>1</v>
      </c>
      <c r="AB2">
        <v>1</v>
      </c>
      <c r="AC2">
        <v>0</v>
      </c>
      <c r="AD2">
        <v>41</v>
      </c>
      <c r="AE2">
        <v>37</v>
      </c>
      <c r="AF2">
        <v>6</v>
      </c>
      <c r="AG2">
        <v>10</v>
      </c>
      <c r="AH2">
        <v>6</v>
      </c>
      <c r="AI2">
        <v>2</v>
      </c>
      <c r="AJ2">
        <v>2</v>
      </c>
      <c r="AK2">
        <v>0</v>
      </c>
      <c r="AL2">
        <v>6</v>
      </c>
      <c r="AM2">
        <v>3</v>
      </c>
      <c r="AN2">
        <v>0</v>
      </c>
      <c r="AO2">
        <v>3</v>
      </c>
      <c r="AP2">
        <v>9</v>
      </c>
      <c r="AQ2">
        <v>0.27</v>
      </c>
      <c r="AR2">
        <v>0.317</v>
      </c>
      <c r="AS2">
        <v>0.432</v>
      </c>
      <c r="AT2">
        <v>0.75</v>
      </c>
      <c r="AU2">
        <v>16</v>
      </c>
      <c r="AV2">
        <v>3</v>
      </c>
      <c r="AW2">
        <v>0</v>
      </c>
      <c r="AX2">
        <v>0</v>
      </c>
      <c r="AY2">
        <v>1</v>
      </c>
      <c r="AZ2">
        <v>1</v>
      </c>
    </row>
    <row r="3" spans="1:52" x14ac:dyDescent="0.3">
      <c r="A3" t="s">
        <v>147</v>
      </c>
      <c r="B3" t="s">
        <v>133</v>
      </c>
      <c r="C3" t="s">
        <v>10</v>
      </c>
      <c r="D3" t="s">
        <v>184</v>
      </c>
      <c r="E3" t="s">
        <v>201</v>
      </c>
      <c r="F3">
        <v>0</v>
      </c>
      <c r="G3">
        <v>44</v>
      </c>
      <c r="H3">
        <v>37</v>
      </c>
      <c r="I3">
        <v>7</v>
      </c>
      <c r="J3">
        <v>10</v>
      </c>
      <c r="K3">
        <v>5</v>
      </c>
      <c r="L3">
        <v>1</v>
      </c>
      <c r="M3">
        <v>1</v>
      </c>
      <c r="N3">
        <v>3</v>
      </c>
      <c r="O3">
        <v>7</v>
      </c>
      <c r="P3">
        <v>0</v>
      </c>
      <c r="Q3">
        <v>0</v>
      </c>
      <c r="R3">
        <v>4</v>
      </c>
      <c r="S3">
        <v>6</v>
      </c>
      <c r="T3">
        <v>0.27</v>
      </c>
      <c r="U3">
        <v>0.34899999999999998</v>
      </c>
      <c r="V3">
        <v>0.59499999999999997</v>
      </c>
      <c r="W3">
        <v>0.94299999999999995</v>
      </c>
      <c r="X3">
        <v>22</v>
      </c>
      <c r="Y3">
        <v>1</v>
      </c>
      <c r="Z3">
        <v>1</v>
      </c>
      <c r="AA3">
        <v>1</v>
      </c>
      <c r="AB3">
        <v>1</v>
      </c>
      <c r="AC3">
        <v>0</v>
      </c>
      <c r="AD3">
        <v>41</v>
      </c>
      <c r="AE3">
        <v>37</v>
      </c>
      <c r="AF3">
        <v>6</v>
      </c>
      <c r="AG3">
        <v>10</v>
      </c>
      <c r="AH3">
        <v>6</v>
      </c>
      <c r="AI3">
        <v>2</v>
      </c>
      <c r="AJ3">
        <v>2</v>
      </c>
      <c r="AK3">
        <v>0</v>
      </c>
      <c r="AL3">
        <v>6</v>
      </c>
      <c r="AM3">
        <v>3</v>
      </c>
      <c r="AN3">
        <v>0</v>
      </c>
      <c r="AO3">
        <v>3</v>
      </c>
      <c r="AP3">
        <v>9</v>
      </c>
      <c r="AQ3">
        <v>0.27</v>
      </c>
      <c r="AR3">
        <v>0.317</v>
      </c>
      <c r="AS3">
        <v>0.432</v>
      </c>
      <c r="AT3">
        <v>0.75</v>
      </c>
      <c r="AU3">
        <v>16</v>
      </c>
      <c r="AV3">
        <v>3</v>
      </c>
      <c r="AW3">
        <v>0</v>
      </c>
      <c r="AX3">
        <v>0</v>
      </c>
      <c r="AY3">
        <v>1</v>
      </c>
      <c r="AZ3">
        <v>1</v>
      </c>
    </row>
    <row r="4" spans="1:52" x14ac:dyDescent="0.3">
      <c r="A4" t="s">
        <v>133</v>
      </c>
      <c r="B4" t="s">
        <v>147</v>
      </c>
      <c r="C4" t="s">
        <v>11</v>
      </c>
      <c r="D4" t="s">
        <v>181</v>
      </c>
      <c r="E4" t="s">
        <v>194</v>
      </c>
      <c r="F4">
        <v>0</v>
      </c>
      <c r="G4">
        <v>41</v>
      </c>
      <c r="H4">
        <v>37</v>
      </c>
      <c r="I4">
        <v>6</v>
      </c>
      <c r="J4">
        <v>10</v>
      </c>
      <c r="K4">
        <v>6</v>
      </c>
      <c r="L4">
        <v>2</v>
      </c>
      <c r="M4">
        <v>2</v>
      </c>
      <c r="N4">
        <v>0</v>
      </c>
      <c r="O4">
        <v>6</v>
      </c>
      <c r="P4">
        <v>3</v>
      </c>
      <c r="Q4">
        <v>0</v>
      </c>
      <c r="R4">
        <v>3</v>
      </c>
      <c r="S4">
        <v>9</v>
      </c>
      <c r="T4">
        <v>0.27</v>
      </c>
      <c r="U4">
        <v>0.317</v>
      </c>
      <c r="V4">
        <v>0.432</v>
      </c>
      <c r="W4">
        <v>0.75</v>
      </c>
      <c r="X4">
        <v>16</v>
      </c>
      <c r="Y4">
        <v>3</v>
      </c>
      <c r="Z4">
        <v>0</v>
      </c>
      <c r="AA4">
        <v>0</v>
      </c>
      <c r="AB4">
        <v>1</v>
      </c>
      <c r="AC4">
        <v>1</v>
      </c>
      <c r="AD4">
        <v>44</v>
      </c>
      <c r="AE4">
        <v>37</v>
      </c>
      <c r="AF4">
        <v>7</v>
      </c>
      <c r="AG4">
        <v>10</v>
      </c>
      <c r="AH4">
        <v>5</v>
      </c>
      <c r="AI4">
        <v>1</v>
      </c>
      <c r="AJ4">
        <v>1</v>
      </c>
      <c r="AK4">
        <v>3</v>
      </c>
      <c r="AL4">
        <v>7</v>
      </c>
      <c r="AM4">
        <v>0</v>
      </c>
      <c r="AN4">
        <v>0</v>
      </c>
      <c r="AO4">
        <v>4</v>
      </c>
      <c r="AP4">
        <v>6</v>
      </c>
      <c r="AQ4">
        <v>0.27</v>
      </c>
      <c r="AR4">
        <v>0.34899999999999998</v>
      </c>
      <c r="AS4">
        <v>0.59499999999999997</v>
      </c>
      <c r="AT4">
        <v>0.94299999999999995</v>
      </c>
      <c r="AU4">
        <v>22</v>
      </c>
      <c r="AV4">
        <v>1</v>
      </c>
      <c r="AW4">
        <v>1</v>
      </c>
      <c r="AX4">
        <v>1</v>
      </c>
      <c r="AY4">
        <v>1</v>
      </c>
      <c r="AZ4">
        <v>0</v>
      </c>
    </row>
    <row r="5" spans="1:52" x14ac:dyDescent="0.3">
      <c r="A5" t="s">
        <v>133</v>
      </c>
      <c r="B5" t="s">
        <v>147</v>
      </c>
      <c r="C5" t="s">
        <v>11</v>
      </c>
      <c r="D5" t="s">
        <v>201</v>
      </c>
      <c r="E5" t="s">
        <v>184</v>
      </c>
      <c r="F5">
        <v>0</v>
      </c>
      <c r="G5">
        <v>41</v>
      </c>
      <c r="H5">
        <v>37</v>
      </c>
      <c r="I5">
        <v>6</v>
      </c>
      <c r="J5">
        <v>10</v>
      </c>
      <c r="K5">
        <v>6</v>
      </c>
      <c r="L5">
        <v>2</v>
      </c>
      <c r="M5">
        <v>2</v>
      </c>
      <c r="N5">
        <v>0</v>
      </c>
      <c r="O5">
        <v>6</v>
      </c>
      <c r="P5">
        <v>3</v>
      </c>
      <c r="Q5">
        <v>0</v>
      </c>
      <c r="R5">
        <v>3</v>
      </c>
      <c r="S5">
        <v>9</v>
      </c>
      <c r="T5">
        <v>0.27</v>
      </c>
      <c r="U5">
        <v>0.317</v>
      </c>
      <c r="V5">
        <v>0.432</v>
      </c>
      <c r="W5">
        <v>0.75</v>
      </c>
      <c r="X5">
        <v>16</v>
      </c>
      <c r="Y5">
        <v>3</v>
      </c>
      <c r="Z5">
        <v>0</v>
      </c>
      <c r="AA5">
        <v>0</v>
      </c>
      <c r="AB5">
        <v>1</v>
      </c>
      <c r="AC5">
        <v>1</v>
      </c>
      <c r="AD5">
        <v>44</v>
      </c>
      <c r="AE5">
        <v>37</v>
      </c>
      <c r="AF5">
        <v>7</v>
      </c>
      <c r="AG5">
        <v>10</v>
      </c>
      <c r="AH5">
        <v>5</v>
      </c>
      <c r="AI5">
        <v>1</v>
      </c>
      <c r="AJ5">
        <v>1</v>
      </c>
      <c r="AK5">
        <v>3</v>
      </c>
      <c r="AL5">
        <v>7</v>
      </c>
      <c r="AM5">
        <v>0</v>
      </c>
      <c r="AN5">
        <v>0</v>
      </c>
      <c r="AO5">
        <v>4</v>
      </c>
      <c r="AP5">
        <v>6</v>
      </c>
      <c r="AQ5">
        <v>0.27</v>
      </c>
      <c r="AR5">
        <v>0.34899999999999998</v>
      </c>
      <c r="AS5">
        <v>0.59499999999999997</v>
      </c>
      <c r="AT5">
        <v>0.94299999999999995</v>
      </c>
      <c r="AU5">
        <v>22</v>
      </c>
      <c r="AV5">
        <v>1</v>
      </c>
      <c r="AW5">
        <v>1</v>
      </c>
      <c r="AX5">
        <v>1</v>
      </c>
      <c r="AY5">
        <v>1</v>
      </c>
      <c r="AZ5">
        <v>0</v>
      </c>
    </row>
    <row r="6" spans="1:52" x14ac:dyDescent="0.3">
      <c r="A6" t="s">
        <v>36</v>
      </c>
      <c r="B6" t="s">
        <v>138</v>
      </c>
      <c r="C6" t="s">
        <v>10</v>
      </c>
      <c r="D6" t="s">
        <v>195</v>
      </c>
      <c r="E6" t="s">
        <v>196</v>
      </c>
      <c r="F6">
        <v>0</v>
      </c>
      <c r="G6">
        <v>32.5</v>
      </c>
      <c r="H6">
        <v>31</v>
      </c>
      <c r="I6">
        <v>3</v>
      </c>
      <c r="J6">
        <v>5.5</v>
      </c>
      <c r="K6">
        <v>2</v>
      </c>
      <c r="L6">
        <v>2</v>
      </c>
      <c r="M6">
        <v>0</v>
      </c>
      <c r="N6">
        <v>1.5</v>
      </c>
      <c r="O6">
        <v>2.5</v>
      </c>
      <c r="P6">
        <v>0.5</v>
      </c>
      <c r="Q6">
        <v>0</v>
      </c>
      <c r="R6">
        <v>1</v>
      </c>
      <c r="S6">
        <v>10</v>
      </c>
      <c r="T6">
        <v>0.17499999999999999</v>
      </c>
      <c r="U6">
        <v>0.19700000000000001</v>
      </c>
      <c r="V6">
        <v>0.38550000000000001</v>
      </c>
      <c r="W6">
        <v>0.58199999999999996</v>
      </c>
      <c r="X6">
        <v>12</v>
      </c>
      <c r="Y6">
        <v>0.5</v>
      </c>
      <c r="Z6">
        <v>0</v>
      </c>
      <c r="AA6">
        <v>0</v>
      </c>
      <c r="AB6">
        <v>0.5</v>
      </c>
      <c r="AC6">
        <v>0</v>
      </c>
      <c r="AD6">
        <v>34.5</v>
      </c>
      <c r="AE6">
        <v>32.5</v>
      </c>
      <c r="AF6">
        <v>3.5</v>
      </c>
      <c r="AG6">
        <v>7.5</v>
      </c>
      <c r="AH6">
        <v>5.5</v>
      </c>
      <c r="AI6">
        <v>1</v>
      </c>
      <c r="AJ6">
        <v>0.5</v>
      </c>
      <c r="AK6">
        <v>0.5</v>
      </c>
      <c r="AL6">
        <v>3</v>
      </c>
      <c r="AM6">
        <v>0.5</v>
      </c>
      <c r="AN6">
        <v>0</v>
      </c>
      <c r="AO6">
        <v>2</v>
      </c>
      <c r="AP6">
        <v>8.5</v>
      </c>
      <c r="AQ6">
        <v>0.22650000000000001</v>
      </c>
      <c r="AR6">
        <v>0.27150000000000002</v>
      </c>
      <c r="AS6">
        <v>0.33250000000000002</v>
      </c>
      <c r="AT6">
        <v>0.60349999999999993</v>
      </c>
      <c r="AU6">
        <v>11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3">
      <c r="A7" t="s">
        <v>138</v>
      </c>
      <c r="B7" t="s">
        <v>36</v>
      </c>
      <c r="C7" t="s">
        <v>11</v>
      </c>
      <c r="D7" t="s">
        <v>196</v>
      </c>
      <c r="E7" t="s">
        <v>195</v>
      </c>
      <c r="F7">
        <v>0</v>
      </c>
      <c r="G7">
        <v>34.5</v>
      </c>
      <c r="H7">
        <v>32.5</v>
      </c>
      <c r="I7">
        <v>3.5</v>
      </c>
      <c r="J7">
        <v>7.5</v>
      </c>
      <c r="K7">
        <v>5.5</v>
      </c>
      <c r="L7">
        <v>1</v>
      </c>
      <c r="M7">
        <v>0.5</v>
      </c>
      <c r="N7">
        <v>0.5</v>
      </c>
      <c r="O7">
        <v>3</v>
      </c>
      <c r="P7">
        <v>0.5</v>
      </c>
      <c r="Q7">
        <v>0</v>
      </c>
      <c r="R7">
        <v>2</v>
      </c>
      <c r="S7">
        <v>8.5</v>
      </c>
      <c r="T7">
        <v>0.22650000000000001</v>
      </c>
      <c r="U7">
        <v>0.27150000000000002</v>
      </c>
      <c r="V7">
        <v>0.33250000000000002</v>
      </c>
      <c r="W7">
        <v>0.60349999999999993</v>
      </c>
      <c r="X7">
        <v>11</v>
      </c>
      <c r="Y7">
        <v>0</v>
      </c>
      <c r="Z7">
        <v>0</v>
      </c>
      <c r="AA7">
        <v>0</v>
      </c>
      <c r="AB7">
        <v>0</v>
      </c>
      <c r="AC7">
        <v>0</v>
      </c>
      <c r="AD7">
        <v>32.5</v>
      </c>
      <c r="AE7">
        <v>31</v>
      </c>
      <c r="AF7">
        <v>3</v>
      </c>
      <c r="AG7">
        <v>5.5</v>
      </c>
      <c r="AH7">
        <v>2</v>
      </c>
      <c r="AI7">
        <v>2</v>
      </c>
      <c r="AJ7">
        <v>0</v>
      </c>
      <c r="AK7">
        <v>1.5</v>
      </c>
      <c r="AL7">
        <v>2.5</v>
      </c>
      <c r="AM7">
        <v>0.5</v>
      </c>
      <c r="AN7">
        <v>0</v>
      </c>
      <c r="AO7">
        <v>1</v>
      </c>
      <c r="AP7">
        <v>10</v>
      </c>
      <c r="AQ7">
        <v>0.17499999999999999</v>
      </c>
      <c r="AR7">
        <v>0.19700000000000001</v>
      </c>
      <c r="AS7">
        <v>0.38550000000000001</v>
      </c>
      <c r="AT7">
        <v>0.58199999999999996</v>
      </c>
      <c r="AU7">
        <v>12</v>
      </c>
      <c r="AV7">
        <v>0.5</v>
      </c>
      <c r="AW7">
        <v>0</v>
      </c>
      <c r="AX7">
        <v>0</v>
      </c>
      <c r="AY7">
        <v>0.5</v>
      </c>
      <c r="AZ7">
        <v>0</v>
      </c>
    </row>
    <row r="8" spans="1:52" x14ac:dyDescent="0.3">
      <c r="A8" t="s">
        <v>151</v>
      </c>
      <c r="B8" t="s">
        <v>161</v>
      </c>
      <c r="C8" t="s">
        <v>10</v>
      </c>
      <c r="D8" t="s">
        <v>197</v>
      </c>
      <c r="E8" t="s">
        <v>198</v>
      </c>
      <c r="F8">
        <v>0</v>
      </c>
      <c r="G8">
        <v>39.166666666666657</v>
      </c>
      <c r="H8">
        <v>34.666666666666657</v>
      </c>
      <c r="I8">
        <v>4.833333333333333</v>
      </c>
      <c r="J8">
        <v>8.3333333333333339</v>
      </c>
      <c r="K8">
        <v>5.75</v>
      </c>
      <c r="L8">
        <v>1.416666666666667</v>
      </c>
      <c r="M8">
        <v>0</v>
      </c>
      <c r="N8">
        <v>1.166666666666667</v>
      </c>
      <c r="O8">
        <v>4.666666666666667</v>
      </c>
      <c r="P8">
        <v>0.25</v>
      </c>
      <c r="Q8">
        <v>0</v>
      </c>
      <c r="R8">
        <v>3.666666666666667</v>
      </c>
      <c r="S8">
        <v>7.083333333333333</v>
      </c>
      <c r="T8">
        <v>0.23616666666666669</v>
      </c>
      <c r="U8">
        <v>0.31683333333333341</v>
      </c>
      <c r="V8">
        <v>0.37908333333333338</v>
      </c>
      <c r="W8">
        <v>0.69566666666666677</v>
      </c>
      <c r="X8">
        <v>13.25</v>
      </c>
      <c r="Y8">
        <v>0.41666666666666669</v>
      </c>
      <c r="Z8">
        <v>0.66666666666666663</v>
      </c>
      <c r="AA8">
        <v>8.3333333333333329E-2</v>
      </c>
      <c r="AB8">
        <v>8.3333333333333329E-2</v>
      </c>
      <c r="AC8">
        <v>0.41666666666666669</v>
      </c>
      <c r="AD8">
        <v>38.5</v>
      </c>
      <c r="AE8">
        <v>33.583333333333343</v>
      </c>
      <c r="AF8">
        <v>4.75</v>
      </c>
      <c r="AG8">
        <v>7.583333333333333</v>
      </c>
      <c r="AH8">
        <v>5.25</v>
      </c>
      <c r="AI8">
        <v>1.25</v>
      </c>
      <c r="AJ8">
        <v>8.3333333333333329E-2</v>
      </c>
      <c r="AK8">
        <v>1</v>
      </c>
      <c r="AL8">
        <v>4.583333333333333</v>
      </c>
      <c r="AM8">
        <v>0.5</v>
      </c>
      <c r="AN8">
        <v>8.3333333333333329E-2</v>
      </c>
      <c r="AO8">
        <v>4.416666666666667</v>
      </c>
      <c r="AP8">
        <v>7.5</v>
      </c>
      <c r="AQ8">
        <v>0.21299999999999999</v>
      </c>
      <c r="AR8">
        <v>0.31183333333333341</v>
      </c>
      <c r="AS8">
        <v>0.33958333333333329</v>
      </c>
      <c r="AT8">
        <v>0.65158333333333329</v>
      </c>
      <c r="AU8">
        <v>12</v>
      </c>
      <c r="AV8">
        <v>0.66666666666666663</v>
      </c>
      <c r="AW8">
        <v>0.41666666666666669</v>
      </c>
      <c r="AX8">
        <v>0</v>
      </c>
      <c r="AY8">
        <v>8.3333333333333329E-2</v>
      </c>
      <c r="AZ8">
        <v>0</v>
      </c>
    </row>
    <row r="9" spans="1:52" x14ac:dyDescent="0.3">
      <c r="A9" t="s">
        <v>161</v>
      </c>
      <c r="B9" t="s">
        <v>151</v>
      </c>
      <c r="C9" t="s">
        <v>11</v>
      </c>
      <c r="D9" t="s">
        <v>198</v>
      </c>
      <c r="E9" t="s">
        <v>197</v>
      </c>
      <c r="F9">
        <v>0</v>
      </c>
      <c r="G9">
        <v>38.5</v>
      </c>
      <c r="H9">
        <v>33.583333333333343</v>
      </c>
      <c r="I9">
        <v>4.75</v>
      </c>
      <c r="J9">
        <v>7.583333333333333</v>
      </c>
      <c r="K9">
        <v>5.25</v>
      </c>
      <c r="L9">
        <v>1.25</v>
      </c>
      <c r="M9">
        <v>8.3333333333333329E-2</v>
      </c>
      <c r="N9">
        <v>1</v>
      </c>
      <c r="O9">
        <v>4.583333333333333</v>
      </c>
      <c r="P9">
        <v>0.5</v>
      </c>
      <c r="Q9">
        <v>8.3333333333333329E-2</v>
      </c>
      <c r="R9">
        <v>4.416666666666667</v>
      </c>
      <c r="S9">
        <v>7.5</v>
      </c>
      <c r="T9">
        <v>0.21299999999999999</v>
      </c>
      <c r="U9">
        <v>0.31183333333333341</v>
      </c>
      <c r="V9">
        <v>0.33958333333333329</v>
      </c>
      <c r="W9">
        <v>0.65158333333333329</v>
      </c>
      <c r="X9">
        <v>12</v>
      </c>
      <c r="Y9">
        <v>0.66666666666666663</v>
      </c>
      <c r="Z9">
        <v>0.41666666666666669</v>
      </c>
      <c r="AA9">
        <v>0</v>
      </c>
      <c r="AB9">
        <v>8.3333333333333329E-2</v>
      </c>
      <c r="AC9">
        <v>0</v>
      </c>
      <c r="AD9">
        <v>39.166666666666657</v>
      </c>
      <c r="AE9">
        <v>34.666666666666657</v>
      </c>
      <c r="AF9">
        <v>4.833333333333333</v>
      </c>
      <c r="AG9">
        <v>8.3333333333333339</v>
      </c>
      <c r="AH9">
        <v>5.75</v>
      </c>
      <c r="AI9">
        <v>1.416666666666667</v>
      </c>
      <c r="AJ9">
        <v>0</v>
      </c>
      <c r="AK9">
        <v>1.166666666666667</v>
      </c>
      <c r="AL9">
        <v>4.666666666666667</v>
      </c>
      <c r="AM9">
        <v>0.25</v>
      </c>
      <c r="AN9">
        <v>0</v>
      </c>
      <c r="AO9">
        <v>3.666666666666667</v>
      </c>
      <c r="AP9">
        <v>7.083333333333333</v>
      </c>
      <c r="AQ9">
        <v>0.23616666666666669</v>
      </c>
      <c r="AR9">
        <v>0.31683333333333341</v>
      </c>
      <c r="AS9">
        <v>0.37908333333333338</v>
      </c>
      <c r="AT9">
        <v>0.69566666666666677</v>
      </c>
      <c r="AU9">
        <v>13.25</v>
      </c>
      <c r="AV9">
        <v>0.41666666666666669</v>
      </c>
      <c r="AW9">
        <v>0.66666666666666663</v>
      </c>
      <c r="AX9">
        <v>8.3333333333333329E-2</v>
      </c>
      <c r="AY9">
        <v>8.3333333333333329E-2</v>
      </c>
      <c r="AZ9">
        <v>0.41666666666666669</v>
      </c>
    </row>
    <row r="10" spans="1:52" x14ac:dyDescent="0.3">
      <c r="A10" t="s">
        <v>149</v>
      </c>
      <c r="B10" t="s">
        <v>156</v>
      </c>
      <c r="C10" t="s">
        <v>10</v>
      </c>
      <c r="D10" t="s">
        <v>199</v>
      </c>
      <c r="E10" t="s">
        <v>200</v>
      </c>
      <c r="F10">
        <v>0</v>
      </c>
      <c r="G10">
        <v>33.5</v>
      </c>
      <c r="H10">
        <v>32</v>
      </c>
      <c r="I10">
        <v>3</v>
      </c>
      <c r="J10">
        <v>5.5</v>
      </c>
      <c r="K10">
        <v>3.5</v>
      </c>
      <c r="L10">
        <v>1.5</v>
      </c>
      <c r="M10">
        <v>0</v>
      </c>
      <c r="N10">
        <v>0.5</v>
      </c>
      <c r="O10">
        <v>2.5</v>
      </c>
      <c r="P10">
        <v>2</v>
      </c>
      <c r="Q10">
        <v>0.5</v>
      </c>
      <c r="R10">
        <v>1.5</v>
      </c>
      <c r="S10">
        <v>6.5</v>
      </c>
      <c r="T10">
        <v>0.17050000000000001</v>
      </c>
      <c r="U10">
        <v>0.20649999999999999</v>
      </c>
      <c r="V10">
        <v>0.26350000000000001</v>
      </c>
      <c r="W10">
        <v>0.47</v>
      </c>
      <c r="X10">
        <v>8.5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36</v>
      </c>
      <c r="AE10">
        <v>29</v>
      </c>
      <c r="AF10">
        <v>3</v>
      </c>
      <c r="AG10">
        <v>5</v>
      </c>
      <c r="AH10">
        <v>3.5</v>
      </c>
      <c r="AI10">
        <v>0.5</v>
      </c>
      <c r="AJ10">
        <v>0</v>
      </c>
      <c r="AK10">
        <v>1</v>
      </c>
      <c r="AL10">
        <v>2.5</v>
      </c>
      <c r="AM10">
        <v>0.5</v>
      </c>
      <c r="AN10">
        <v>0.5</v>
      </c>
      <c r="AO10">
        <v>5.5</v>
      </c>
      <c r="AP10">
        <v>6.5</v>
      </c>
      <c r="AQ10">
        <v>0.17100000000000001</v>
      </c>
      <c r="AR10">
        <v>0.3175</v>
      </c>
      <c r="AS10">
        <v>0.29449999999999998</v>
      </c>
      <c r="AT10">
        <v>0.6120000000000001</v>
      </c>
      <c r="AU10">
        <v>8.5</v>
      </c>
      <c r="AV10">
        <v>0.5</v>
      </c>
      <c r="AW10">
        <v>1</v>
      </c>
      <c r="AX10">
        <v>0</v>
      </c>
      <c r="AY10">
        <v>0.5</v>
      </c>
      <c r="AZ10">
        <v>0</v>
      </c>
    </row>
    <row r="11" spans="1:52" x14ac:dyDescent="0.3">
      <c r="A11" t="s">
        <v>156</v>
      </c>
      <c r="B11" t="s">
        <v>149</v>
      </c>
      <c r="C11" t="s">
        <v>11</v>
      </c>
      <c r="D11" t="s">
        <v>200</v>
      </c>
      <c r="E11" t="s">
        <v>199</v>
      </c>
      <c r="F11">
        <v>0</v>
      </c>
      <c r="G11">
        <v>36</v>
      </c>
      <c r="H11">
        <v>29</v>
      </c>
      <c r="I11">
        <v>3</v>
      </c>
      <c r="J11">
        <v>5</v>
      </c>
      <c r="K11">
        <v>3.5</v>
      </c>
      <c r="L11">
        <v>0.5</v>
      </c>
      <c r="M11">
        <v>0</v>
      </c>
      <c r="N11">
        <v>1</v>
      </c>
      <c r="O11">
        <v>2.5</v>
      </c>
      <c r="P11">
        <v>0.5</v>
      </c>
      <c r="Q11">
        <v>0.5</v>
      </c>
      <c r="R11">
        <v>5.5</v>
      </c>
      <c r="S11">
        <v>6.5</v>
      </c>
      <c r="T11">
        <v>0.17100000000000001</v>
      </c>
      <c r="U11">
        <v>0.3175</v>
      </c>
      <c r="V11">
        <v>0.29449999999999998</v>
      </c>
      <c r="W11">
        <v>0.6120000000000001</v>
      </c>
      <c r="X11">
        <v>8.5</v>
      </c>
      <c r="Y11">
        <v>0.5</v>
      </c>
      <c r="Z11">
        <v>1</v>
      </c>
      <c r="AA11">
        <v>0</v>
      </c>
      <c r="AB11">
        <v>0.5</v>
      </c>
      <c r="AC11">
        <v>0</v>
      </c>
      <c r="AD11">
        <v>33.5</v>
      </c>
      <c r="AE11">
        <v>32</v>
      </c>
      <c r="AF11">
        <v>3</v>
      </c>
      <c r="AG11">
        <v>5.5</v>
      </c>
      <c r="AH11">
        <v>3.5</v>
      </c>
      <c r="AI11">
        <v>1.5</v>
      </c>
      <c r="AJ11">
        <v>0</v>
      </c>
      <c r="AK11">
        <v>0.5</v>
      </c>
      <c r="AL11">
        <v>2.5</v>
      </c>
      <c r="AM11">
        <v>2</v>
      </c>
      <c r="AN11">
        <v>0.5</v>
      </c>
      <c r="AO11">
        <v>1.5</v>
      </c>
      <c r="AP11">
        <v>6.5</v>
      </c>
      <c r="AQ11">
        <v>0.17050000000000001</v>
      </c>
      <c r="AR11">
        <v>0.20649999999999999</v>
      </c>
      <c r="AS11">
        <v>0.26350000000000001</v>
      </c>
      <c r="AT11">
        <v>0.47</v>
      </c>
      <c r="AU11">
        <v>8.5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3">
      <c r="A12" t="s">
        <v>146</v>
      </c>
      <c r="B12" t="s">
        <v>155</v>
      </c>
      <c r="C12" t="s">
        <v>10</v>
      </c>
      <c r="D12" t="s">
        <v>182</v>
      </c>
      <c r="E12" t="s">
        <v>183</v>
      </c>
      <c r="F12">
        <v>0</v>
      </c>
      <c r="G12">
        <v>33</v>
      </c>
      <c r="H12">
        <v>30.666666666666671</v>
      </c>
      <c r="I12">
        <v>2.666666666666667</v>
      </c>
      <c r="J12">
        <v>5.333333333333333</v>
      </c>
      <c r="K12">
        <v>3.666666666666667</v>
      </c>
      <c r="L12">
        <v>0.66666666666666663</v>
      </c>
      <c r="M12">
        <v>0</v>
      </c>
      <c r="N12">
        <v>1</v>
      </c>
      <c r="O12">
        <v>2.666666666666667</v>
      </c>
      <c r="P12">
        <v>0</v>
      </c>
      <c r="Q12">
        <v>0</v>
      </c>
      <c r="R12">
        <v>2</v>
      </c>
      <c r="S12">
        <v>7.666666666666667</v>
      </c>
      <c r="T12">
        <v>0.17100000000000001</v>
      </c>
      <c r="U12">
        <v>0.23266666666666669</v>
      </c>
      <c r="V12">
        <v>0.29033333333333328</v>
      </c>
      <c r="W12">
        <v>0.52300000000000002</v>
      </c>
      <c r="X12">
        <v>9</v>
      </c>
      <c r="Y12">
        <v>0.66666666666666663</v>
      </c>
      <c r="Z12">
        <v>0.33333333333333331</v>
      </c>
      <c r="AA12">
        <v>0</v>
      </c>
      <c r="AB12">
        <v>0</v>
      </c>
      <c r="AC12">
        <v>0</v>
      </c>
      <c r="AD12">
        <v>39</v>
      </c>
      <c r="AE12">
        <v>32.333333333333343</v>
      </c>
      <c r="AF12">
        <v>4.333333333333333</v>
      </c>
      <c r="AG12">
        <v>6.666666666666667</v>
      </c>
      <c r="AH12">
        <v>4.333333333333333</v>
      </c>
      <c r="AI12">
        <v>0.66666666666666663</v>
      </c>
      <c r="AJ12">
        <v>0.66666666666666663</v>
      </c>
      <c r="AK12">
        <v>1</v>
      </c>
      <c r="AL12">
        <v>4</v>
      </c>
      <c r="AM12">
        <v>0</v>
      </c>
      <c r="AN12">
        <v>0</v>
      </c>
      <c r="AO12">
        <v>6.333333333333333</v>
      </c>
      <c r="AP12">
        <v>8.3333333333333339</v>
      </c>
      <c r="AQ12">
        <v>0.20366666666666669</v>
      </c>
      <c r="AR12">
        <v>0.33233333333333331</v>
      </c>
      <c r="AS12">
        <v>0.36099999999999999</v>
      </c>
      <c r="AT12">
        <v>0.69366666666666665</v>
      </c>
      <c r="AU12">
        <v>11.66666666666667</v>
      </c>
      <c r="AV12">
        <v>0.66666666666666663</v>
      </c>
      <c r="AW12">
        <v>0</v>
      </c>
      <c r="AX12">
        <v>0</v>
      </c>
      <c r="AY12">
        <v>0.33333333333333331</v>
      </c>
      <c r="AZ12">
        <v>0</v>
      </c>
    </row>
    <row r="13" spans="1:52" x14ac:dyDescent="0.3">
      <c r="A13" t="s">
        <v>146</v>
      </c>
      <c r="B13" t="s">
        <v>155</v>
      </c>
      <c r="C13" t="s">
        <v>10</v>
      </c>
      <c r="D13" t="s">
        <v>208</v>
      </c>
      <c r="E13" t="s">
        <v>209</v>
      </c>
      <c r="F13">
        <v>0</v>
      </c>
      <c r="G13">
        <v>33</v>
      </c>
      <c r="H13">
        <v>30.666666666666671</v>
      </c>
      <c r="I13">
        <v>2.666666666666667</v>
      </c>
      <c r="J13">
        <v>5.333333333333333</v>
      </c>
      <c r="K13">
        <v>3.666666666666667</v>
      </c>
      <c r="L13">
        <v>0.66666666666666663</v>
      </c>
      <c r="M13">
        <v>0</v>
      </c>
      <c r="N13">
        <v>1</v>
      </c>
      <c r="O13">
        <v>2.666666666666667</v>
      </c>
      <c r="P13">
        <v>0</v>
      </c>
      <c r="Q13">
        <v>0</v>
      </c>
      <c r="R13">
        <v>2</v>
      </c>
      <c r="S13">
        <v>7.666666666666667</v>
      </c>
      <c r="T13">
        <v>0.17100000000000001</v>
      </c>
      <c r="U13">
        <v>0.23266666666666669</v>
      </c>
      <c r="V13">
        <v>0.29033333333333328</v>
      </c>
      <c r="W13">
        <v>0.52300000000000002</v>
      </c>
      <c r="X13">
        <v>9</v>
      </c>
      <c r="Y13">
        <v>0.66666666666666663</v>
      </c>
      <c r="Z13">
        <v>0.33333333333333331</v>
      </c>
      <c r="AA13">
        <v>0</v>
      </c>
      <c r="AB13">
        <v>0</v>
      </c>
      <c r="AC13">
        <v>0</v>
      </c>
      <c r="AD13">
        <v>39</v>
      </c>
      <c r="AE13">
        <v>32.333333333333343</v>
      </c>
      <c r="AF13">
        <v>4.333333333333333</v>
      </c>
      <c r="AG13">
        <v>6.666666666666667</v>
      </c>
      <c r="AH13">
        <v>4.333333333333333</v>
      </c>
      <c r="AI13">
        <v>0.66666666666666663</v>
      </c>
      <c r="AJ13">
        <v>0.66666666666666663</v>
      </c>
      <c r="AK13">
        <v>1</v>
      </c>
      <c r="AL13">
        <v>4</v>
      </c>
      <c r="AM13">
        <v>0</v>
      </c>
      <c r="AN13">
        <v>0</v>
      </c>
      <c r="AO13">
        <v>6.333333333333333</v>
      </c>
      <c r="AP13">
        <v>8.3333333333333339</v>
      </c>
      <c r="AQ13">
        <v>0.20366666666666669</v>
      </c>
      <c r="AR13">
        <v>0.33233333333333331</v>
      </c>
      <c r="AS13">
        <v>0.36099999999999999</v>
      </c>
      <c r="AT13">
        <v>0.69366666666666665</v>
      </c>
      <c r="AU13">
        <v>11.66666666666667</v>
      </c>
      <c r="AV13">
        <v>0.66666666666666663</v>
      </c>
      <c r="AW13">
        <v>0</v>
      </c>
      <c r="AX13">
        <v>0</v>
      </c>
      <c r="AY13">
        <v>0.33333333333333331</v>
      </c>
      <c r="AZ13">
        <v>0</v>
      </c>
    </row>
    <row r="14" spans="1:52" x14ac:dyDescent="0.3">
      <c r="A14" t="s">
        <v>155</v>
      </c>
      <c r="B14" t="s">
        <v>146</v>
      </c>
      <c r="C14" t="s">
        <v>11</v>
      </c>
      <c r="D14" t="s">
        <v>183</v>
      </c>
      <c r="E14" t="s">
        <v>182</v>
      </c>
      <c r="F14">
        <v>0</v>
      </c>
      <c r="G14">
        <v>39</v>
      </c>
      <c r="H14">
        <v>32.333333333333343</v>
      </c>
      <c r="I14">
        <v>4.333333333333333</v>
      </c>
      <c r="J14">
        <v>6.666666666666667</v>
      </c>
      <c r="K14">
        <v>4.333333333333333</v>
      </c>
      <c r="L14">
        <v>0.66666666666666663</v>
      </c>
      <c r="M14">
        <v>0.66666666666666663</v>
      </c>
      <c r="N14">
        <v>1</v>
      </c>
      <c r="O14">
        <v>4</v>
      </c>
      <c r="P14">
        <v>0</v>
      </c>
      <c r="Q14">
        <v>0</v>
      </c>
      <c r="R14">
        <v>6.333333333333333</v>
      </c>
      <c r="S14">
        <v>8.3333333333333339</v>
      </c>
      <c r="T14">
        <v>0.20366666666666669</v>
      </c>
      <c r="U14">
        <v>0.33233333333333331</v>
      </c>
      <c r="V14">
        <v>0.36099999999999999</v>
      </c>
      <c r="W14">
        <v>0.69366666666666665</v>
      </c>
      <c r="X14">
        <v>11.66666666666667</v>
      </c>
      <c r="Y14">
        <v>0.66666666666666663</v>
      </c>
      <c r="Z14">
        <v>0</v>
      </c>
      <c r="AA14">
        <v>0</v>
      </c>
      <c r="AB14">
        <v>0.33333333333333331</v>
      </c>
      <c r="AC14">
        <v>0</v>
      </c>
      <c r="AD14">
        <v>33</v>
      </c>
      <c r="AE14">
        <v>30.666666666666671</v>
      </c>
      <c r="AF14">
        <v>2.666666666666667</v>
      </c>
      <c r="AG14">
        <v>5.333333333333333</v>
      </c>
      <c r="AH14">
        <v>3.666666666666667</v>
      </c>
      <c r="AI14">
        <v>0.66666666666666663</v>
      </c>
      <c r="AJ14">
        <v>0</v>
      </c>
      <c r="AK14">
        <v>1</v>
      </c>
      <c r="AL14">
        <v>2.666666666666667</v>
      </c>
      <c r="AM14">
        <v>0</v>
      </c>
      <c r="AN14">
        <v>0</v>
      </c>
      <c r="AO14">
        <v>2</v>
      </c>
      <c r="AP14">
        <v>7.666666666666667</v>
      </c>
      <c r="AQ14">
        <v>0.17100000000000001</v>
      </c>
      <c r="AR14">
        <v>0.23266666666666669</v>
      </c>
      <c r="AS14">
        <v>0.29033333333333328</v>
      </c>
      <c r="AT14">
        <v>0.52300000000000002</v>
      </c>
      <c r="AU14">
        <v>9</v>
      </c>
      <c r="AV14">
        <v>0.66666666666666663</v>
      </c>
      <c r="AW14">
        <v>0.33333333333333331</v>
      </c>
      <c r="AX14">
        <v>0</v>
      </c>
      <c r="AY14">
        <v>0</v>
      </c>
      <c r="AZ14">
        <v>0</v>
      </c>
    </row>
    <row r="15" spans="1:52" x14ac:dyDescent="0.3">
      <c r="A15" t="s">
        <v>155</v>
      </c>
      <c r="B15" t="s">
        <v>146</v>
      </c>
      <c r="C15" t="s">
        <v>11</v>
      </c>
      <c r="D15" t="s">
        <v>209</v>
      </c>
      <c r="E15" t="s">
        <v>208</v>
      </c>
      <c r="F15">
        <v>0</v>
      </c>
      <c r="G15">
        <v>39</v>
      </c>
      <c r="H15">
        <v>32.333333333333343</v>
      </c>
      <c r="I15">
        <v>4.333333333333333</v>
      </c>
      <c r="J15">
        <v>6.666666666666667</v>
      </c>
      <c r="K15">
        <v>4.333333333333333</v>
      </c>
      <c r="L15">
        <v>0.66666666666666663</v>
      </c>
      <c r="M15">
        <v>0.66666666666666663</v>
      </c>
      <c r="N15">
        <v>1</v>
      </c>
      <c r="O15">
        <v>4</v>
      </c>
      <c r="P15">
        <v>0</v>
      </c>
      <c r="Q15">
        <v>0</v>
      </c>
      <c r="R15">
        <v>6.333333333333333</v>
      </c>
      <c r="S15">
        <v>8.3333333333333339</v>
      </c>
      <c r="T15">
        <v>0.20366666666666669</v>
      </c>
      <c r="U15">
        <v>0.33233333333333331</v>
      </c>
      <c r="V15">
        <v>0.36099999999999999</v>
      </c>
      <c r="W15">
        <v>0.69366666666666665</v>
      </c>
      <c r="X15">
        <v>11.66666666666667</v>
      </c>
      <c r="Y15">
        <v>0.66666666666666663</v>
      </c>
      <c r="Z15">
        <v>0</v>
      </c>
      <c r="AA15">
        <v>0</v>
      </c>
      <c r="AB15">
        <v>0.33333333333333331</v>
      </c>
      <c r="AC15">
        <v>0</v>
      </c>
      <c r="AD15">
        <v>33</v>
      </c>
      <c r="AE15">
        <v>30.666666666666671</v>
      </c>
      <c r="AF15">
        <v>2.666666666666667</v>
      </c>
      <c r="AG15">
        <v>5.333333333333333</v>
      </c>
      <c r="AH15">
        <v>3.666666666666667</v>
      </c>
      <c r="AI15">
        <v>0.66666666666666663</v>
      </c>
      <c r="AJ15">
        <v>0</v>
      </c>
      <c r="AK15">
        <v>1</v>
      </c>
      <c r="AL15">
        <v>2.666666666666667</v>
      </c>
      <c r="AM15">
        <v>0</v>
      </c>
      <c r="AN15">
        <v>0</v>
      </c>
      <c r="AO15">
        <v>2</v>
      </c>
      <c r="AP15">
        <v>7.666666666666667</v>
      </c>
      <c r="AQ15">
        <v>0.17100000000000001</v>
      </c>
      <c r="AR15">
        <v>0.23266666666666669</v>
      </c>
      <c r="AS15">
        <v>0.29033333333333328</v>
      </c>
      <c r="AT15">
        <v>0.52300000000000002</v>
      </c>
      <c r="AU15">
        <v>9</v>
      </c>
      <c r="AV15">
        <v>0.66666666666666663</v>
      </c>
      <c r="AW15">
        <v>0.33333333333333331</v>
      </c>
      <c r="AX15">
        <v>0</v>
      </c>
      <c r="AY15">
        <v>0</v>
      </c>
      <c r="AZ15">
        <v>0</v>
      </c>
    </row>
    <row r="16" spans="1:52" x14ac:dyDescent="0.3">
      <c r="A16" t="s">
        <v>150</v>
      </c>
      <c r="B16" t="s">
        <v>144</v>
      </c>
      <c r="C16" t="s">
        <v>10</v>
      </c>
      <c r="D16" t="s">
        <v>202</v>
      </c>
      <c r="E16" t="s">
        <v>203</v>
      </c>
      <c r="F16">
        <v>0</v>
      </c>
      <c r="G16">
        <v>40.4</v>
      </c>
      <c r="H16">
        <v>36</v>
      </c>
      <c r="I16">
        <v>7.4</v>
      </c>
      <c r="J16">
        <v>10.6</v>
      </c>
      <c r="K16">
        <v>5.2</v>
      </c>
      <c r="L16">
        <v>2.2000000000000002</v>
      </c>
      <c r="M16">
        <v>0</v>
      </c>
      <c r="N16">
        <v>3.2</v>
      </c>
      <c r="O16">
        <v>7</v>
      </c>
      <c r="P16">
        <v>0.6</v>
      </c>
      <c r="Q16">
        <v>0.2</v>
      </c>
      <c r="R16">
        <v>3.4</v>
      </c>
      <c r="S16">
        <v>6.8</v>
      </c>
      <c r="T16">
        <v>0.28660000000000002</v>
      </c>
      <c r="U16">
        <v>0.35720000000000002</v>
      </c>
      <c r="V16">
        <v>0.61020000000000008</v>
      </c>
      <c r="W16">
        <v>0.96720000000000006</v>
      </c>
      <c r="X16">
        <v>22.4</v>
      </c>
      <c r="Y16">
        <v>0</v>
      </c>
      <c r="Z16">
        <v>0.6</v>
      </c>
      <c r="AA16">
        <v>0</v>
      </c>
      <c r="AB16">
        <v>0.4</v>
      </c>
      <c r="AC16">
        <v>0.4</v>
      </c>
      <c r="AD16">
        <v>39.6</v>
      </c>
      <c r="AE16">
        <v>35.799999999999997</v>
      </c>
      <c r="AF16">
        <v>3.6</v>
      </c>
      <c r="AG16">
        <v>10</v>
      </c>
      <c r="AH16">
        <v>7.8</v>
      </c>
      <c r="AI16">
        <v>1.4</v>
      </c>
      <c r="AJ16">
        <v>0</v>
      </c>
      <c r="AK16">
        <v>0.8</v>
      </c>
      <c r="AL16">
        <v>3.4</v>
      </c>
      <c r="AM16">
        <v>1</v>
      </c>
      <c r="AN16">
        <v>0.4</v>
      </c>
      <c r="AO16">
        <v>3</v>
      </c>
      <c r="AP16">
        <v>10.199999999999999</v>
      </c>
      <c r="AQ16">
        <v>0.27079999999999999</v>
      </c>
      <c r="AR16">
        <v>0.34039999999999998</v>
      </c>
      <c r="AS16">
        <v>0.37</v>
      </c>
      <c r="AT16">
        <v>0.71060000000000001</v>
      </c>
      <c r="AU16">
        <v>13.8</v>
      </c>
      <c r="AV16">
        <v>1.2</v>
      </c>
      <c r="AW16">
        <v>0.6</v>
      </c>
      <c r="AX16">
        <v>0.2</v>
      </c>
      <c r="AY16">
        <v>0</v>
      </c>
      <c r="AZ16">
        <v>0</v>
      </c>
    </row>
    <row r="17" spans="1:52" x14ac:dyDescent="0.3">
      <c r="A17" t="s">
        <v>144</v>
      </c>
      <c r="B17" t="s">
        <v>150</v>
      </c>
      <c r="C17" t="s">
        <v>11</v>
      </c>
      <c r="D17" t="s">
        <v>203</v>
      </c>
      <c r="E17" t="s">
        <v>202</v>
      </c>
      <c r="F17">
        <v>0</v>
      </c>
      <c r="G17">
        <v>39.6</v>
      </c>
      <c r="H17">
        <v>35.799999999999997</v>
      </c>
      <c r="I17">
        <v>3.6</v>
      </c>
      <c r="J17">
        <v>10</v>
      </c>
      <c r="K17">
        <v>7.8</v>
      </c>
      <c r="L17">
        <v>1.4</v>
      </c>
      <c r="M17">
        <v>0</v>
      </c>
      <c r="N17">
        <v>0.8</v>
      </c>
      <c r="O17">
        <v>3.4</v>
      </c>
      <c r="P17">
        <v>1</v>
      </c>
      <c r="Q17">
        <v>0.4</v>
      </c>
      <c r="R17">
        <v>3</v>
      </c>
      <c r="S17">
        <v>10.199999999999999</v>
      </c>
      <c r="T17">
        <v>0.27079999999999999</v>
      </c>
      <c r="U17">
        <v>0.34039999999999998</v>
      </c>
      <c r="V17">
        <v>0.37</v>
      </c>
      <c r="W17">
        <v>0.71060000000000001</v>
      </c>
      <c r="X17">
        <v>13.8</v>
      </c>
      <c r="Y17">
        <v>1.2</v>
      </c>
      <c r="Z17">
        <v>0.6</v>
      </c>
      <c r="AA17">
        <v>0.2</v>
      </c>
      <c r="AB17">
        <v>0</v>
      </c>
      <c r="AC17">
        <v>0</v>
      </c>
      <c r="AD17">
        <v>40.4</v>
      </c>
      <c r="AE17">
        <v>36</v>
      </c>
      <c r="AF17">
        <v>7.4</v>
      </c>
      <c r="AG17">
        <v>10.6</v>
      </c>
      <c r="AH17">
        <v>5.2</v>
      </c>
      <c r="AI17">
        <v>2.2000000000000002</v>
      </c>
      <c r="AJ17">
        <v>0</v>
      </c>
      <c r="AK17">
        <v>3.2</v>
      </c>
      <c r="AL17">
        <v>7</v>
      </c>
      <c r="AM17">
        <v>0.6</v>
      </c>
      <c r="AN17">
        <v>0.2</v>
      </c>
      <c r="AO17">
        <v>3.4</v>
      </c>
      <c r="AP17">
        <v>6.8</v>
      </c>
      <c r="AQ17">
        <v>0.28660000000000002</v>
      </c>
      <c r="AR17">
        <v>0.35720000000000002</v>
      </c>
      <c r="AS17">
        <v>0.61020000000000008</v>
      </c>
      <c r="AT17">
        <v>0.96720000000000006</v>
      </c>
      <c r="AU17">
        <v>22.4</v>
      </c>
      <c r="AV17">
        <v>0</v>
      </c>
      <c r="AW17">
        <v>0.6</v>
      </c>
      <c r="AX17">
        <v>0</v>
      </c>
      <c r="AY17">
        <v>0.4</v>
      </c>
      <c r="AZ17">
        <v>0.4</v>
      </c>
    </row>
    <row r="18" spans="1:52" x14ac:dyDescent="0.3">
      <c r="A18" t="s">
        <v>185</v>
      </c>
      <c r="B18" t="s">
        <v>158</v>
      </c>
      <c r="C18" t="s">
        <v>10</v>
      </c>
      <c r="D18" t="s">
        <v>204</v>
      </c>
      <c r="E18" t="s">
        <v>205</v>
      </c>
      <c r="F18">
        <v>0</v>
      </c>
      <c r="G18">
        <v>40</v>
      </c>
      <c r="H18">
        <v>38</v>
      </c>
      <c r="I18">
        <v>6</v>
      </c>
      <c r="J18">
        <v>14</v>
      </c>
      <c r="K18">
        <v>12</v>
      </c>
      <c r="L18">
        <v>2</v>
      </c>
      <c r="M18">
        <v>0</v>
      </c>
      <c r="N18">
        <v>0</v>
      </c>
      <c r="O18">
        <v>6</v>
      </c>
      <c r="P18">
        <v>1</v>
      </c>
      <c r="Q18">
        <v>0</v>
      </c>
      <c r="R18">
        <v>0</v>
      </c>
      <c r="S18">
        <v>3</v>
      </c>
      <c r="T18">
        <v>0.36799999999999999</v>
      </c>
      <c r="U18">
        <v>0.4</v>
      </c>
      <c r="V18">
        <v>0.42099999999999999</v>
      </c>
      <c r="W18">
        <v>0.82099999999999995</v>
      </c>
      <c r="X18">
        <v>16</v>
      </c>
      <c r="Y18">
        <v>3</v>
      </c>
      <c r="Z18">
        <v>2</v>
      </c>
      <c r="AA18">
        <v>0</v>
      </c>
      <c r="AB18">
        <v>0</v>
      </c>
      <c r="AC18">
        <v>0</v>
      </c>
      <c r="AD18">
        <v>34</v>
      </c>
      <c r="AE18">
        <v>31</v>
      </c>
      <c r="AF18">
        <v>0</v>
      </c>
      <c r="AG18">
        <v>5</v>
      </c>
      <c r="AH18">
        <v>4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2</v>
      </c>
      <c r="AP18">
        <v>13</v>
      </c>
      <c r="AQ18">
        <v>0.161</v>
      </c>
      <c r="AR18">
        <v>0.23499999999999999</v>
      </c>
      <c r="AS18">
        <v>0.19400000000000001</v>
      </c>
      <c r="AT18">
        <v>0.42899999999999999</v>
      </c>
      <c r="AU18">
        <v>6</v>
      </c>
      <c r="AV18">
        <v>1</v>
      </c>
      <c r="AW18">
        <v>1</v>
      </c>
      <c r="AX18">
        <v>0</v>
      </c>
      <c r="AY18">
        <v>0</v>
      </c>
      <c r="AZ18">
        <v>0</v>
      </c>
    </row>
    <row r="19" spans="1:52" x14ac:dyDescent="0.3">
      <c r="A19" t="s">
        <v>158</v>
      </c>
      <c r="B19" t="s">
        <v>185</v>
      </c>
      <c r="C19" t="s">
        <v>11</v>
      </c>
      <c r="D19" t="s">
        <v>205</v>
      </c>
      <c r="E19" t="s">
        <v>204</v>
      </c>
      <c r="F19">
        <v>0</v>
      </c>
      <c r="G19">
        <v>34</v>
      </c>
      <c r="H19">
        <v>31</v>
      </c>
      <c r="I19">
        <v>0</v>
      </c>
      <c r="J19">
        <v>5</v>
      </c>
      <c r="K19">
        <v>4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2</v>
      </c>
      <c r="S19">
        <v>13</v>
      </c>
      <c r="T19">
        <v>0.161</v>
      </c>
      <c r="U19">
        <v>0.23499999999999999</v>
      </c>
      <c r="V19">
        <v>0.19400000000000001</v>
      </c>
      <c r="W19">
        <v>0.42899999999999999</v>
      </c>
      <c r="X19">
        <v>6</v>
      </c>
      <c r="Y19">
        <v>1</v>
      </c>
      <c r="Z19">
        <v>1</v>
      </c>
      <c r="AA19">
        <v>0</v>
      </c>
      <c r="AB19">
        <v>0</v>
      </c>
      <c r="AC19">
        <v>0</v>
      </c>
      <c r="AD19">
        <v>40</v>
      </c>
      <c r="AE19">
        <v>38</v>
      </c>
      <c r="AF19">
        <v>6</v>
      </c>
      <c r="AG19">
        <v>14</v>
      </c>
      <c r="AH19">
        <v>12</v>
      </c>
      <c r="AI19">
        <v>2</v>
      </c>
      <c r="AJ19">
        <v>0</v>
      </c>
      <c r="AK19">
        <v>0</v>
      </c>
      <c r="AL19">
        <v>6</v>
      </c>
      <c r="AM19">
        <v>1</v>
      </c>
      <c r="AN19">
        <v>0</v>
      </c>
      <c r="AO19">
        <v>0</v>
      </c>
      <c r="AP19">
        <v>3</v>
      </c>
      <c r="AQ19">
        <v>0.36799999999999999</v>
      </c>
      <c r="AR19">
        <v>0.4</v>
      </c>
      <c r="AS19">
        <v>0.42099999999999999</v>
      </c>
      <c r="AT19">
        <v>0.82099999999999995</v>
      </c>
      <c r="AU19">
        <v>16</v>
      </c>
      <c r="AV19">
        <v>3</v>
      </c>
      <c r="AW19">
        <v>2</v>
      </c>
      <c r="AX19">
        <v>0</v>
      </c>
      <c r="AY19">
        <v>0</v>
      </c>
      <c r="AZ19">
        <v>0</v>
      </c>
    </row>
    <row r="20" spans="1:52" x14ac:dyDescent="0.3">
      <c r="A20" t="s">
        <v>165</v>
      </c>
      <c r="B20" t="s">
        <v>164</v>
      </c>
      <c r="C20" t="s">
        <v>10</v>
      </c>
      <c r="D20" t="s">
        <v>206</v>
      </c>
      <c r="E20" t="s">
        <v>207</v>
      </c>
      <c r="F20">
        <v>0</v>
      </c>
      <c r="G20">
        <v>37.200000000000003</v>
      </c>
      <c r="H20">
        <v>34.200000000000003</v>
      </c>
      <c r="I20">
        <v>4</v>
      </c>
      <c r="J20">
        <v>9.1999999999999993</v>
      </c>
      <c r="K20">
        <v>6.4</v>
      </c>
      <c r="L20">
        <v>1.8</v>
      </c>
      <c r="M20">
        <v>0.2</v>
      </c>
      <c r="N20">
        <v>0.8</v>
      </c>
      <c r="O20">
        <v>3.4</v>
      </c>
      <c r="P20">
        <v>0.8</v>
      </c>
      <c r="Q20">
        <v>0.2</v>
      </c>
      <c r="R20">
        <v>2.2000000000000002</v>
      </c>
      <c r="S20">
        <v>7.2</v>
      </c>
      <c r="T20">
        <v>0.26919999999999999</v>
      </c>
      <c r="U20">
        <v>0.31259999999999999</v>
      </c>
      <c r="V20">
        <v>0.40039999999999998</v>
      </c>
      <c r="W20">
        <v>0.71260000000000001</v>
      </c>
      <c r="X20">
        <v>13.8</v>
      </c>
      <c r="Y20">
        <v>0.6</v>
      </c>
      <c r="Z20">
        <v>0.2</v>
      </c>
      <c r="AA20">
        <v>0.2</v>
      </c>
      <c r="AB20">
        <v>0.4</v>
      </c>
      <c r="AC20">
        <v>0</v>
      </c>
      <c r="AD20">
        <v>38.4</v>
      </c>
      <c r="AE20">
        <v>33.4</v>
      </c>
      <c r="AF20">
        <v>5.2</v>
      </c>
      <c r="AG20">
        <v>8.6</v>
      </c>
      <c r="AH20">
        <v>5.2</v>
      </c>
      <c r="AI20">
        <v>2</v>
      </c>
      <c r="AJ20">
        <v>0.2</v>
      </c>
      <c r="AK20">
        <v>1.2</v>
      </c>
      <c r="AL20">
        <v>5</v>
      </c>
      <c r="AM20">
        <v>2.4</v>
      </c>
      <c r="AN20">
        <v>0.2</v>
      </c>
      <c r="AO20">
        <v>3.6</v>
      </c>
      <c r="AP20">
        <v>8.6</v>
      </c>
      <c r="AQ20">
        <v>0.25</v>
      </c>
      <c r="AR20">
        <v>0.3342</v>
      </c>
      <c r="AS20">
        <v>0.42280000000000001</v>
      </c>
      <c r="AT20">
        <v>0.75719999999999998</v>
      </c>
      <c r="AU20">
        <v>14.6</v>
      </c>
      <c r="AV20">
        <v>0.6</v>
      </c>
      <c r="AW20">
        <v>1</v>
      </c>
      <c r="AX20">
        <v>0.2</v>
      </c>
      <c r="AY20">
        <v>0.2</v>
      </c>
      <c r="AZ20">
        <v>0</v>
      </c>
    </row>
    <row r="21" spans="1:52" x14ac:dyDescent="0.3">
      <c r="A21" t="s">
        <v>164</v>
      </c>
      <c r="B21" t="s">
        <v>165</v>
      </c>
      <c r="C21" t="s">
        <v>11</v>
      </c>
      <c r="D21" t="s">
        <v>207</v>
      </c>
      <c r="E21" t="s">
        <v>206</v>
      </c>
      <c r="F21">
        <v>0</v>
      </c>
      <c r="G21">
        <v>38.4</v>
      </c>
      <c r="H21">
        <v>33.4</v>
      </c>
      <c r="I21">
        <v>5.2</v>
      </c>
      <c r="J21">
        <v>8.6</v>
      </c>
      <c r="K21">
        <v>5.2</v>
      </c>
      <c r="L21">
        <v>2</v>
      </c>
      <c r="M21">
        <v>0.2</v>
      </c>
      <c r="N21">
        <v>1.2</v>
      </c>
      <c r="O21">
        <v>5</v>
      </c>
      <c r="P21">
        <v>2.4</v>
      </c>
      <c r="Q21">
        <v>0.2</v>
      </c>
      <c r="R21">
        <v>3.6</v>
      </c>
      <c r="S21">
        <v>8.6</v>
      </c>
      <c r="T21">
        <v>0.25</v>
      </c>
      <c r="U21">
        <v>0.3342</v>
      </c>
      <c r="V21">
        <v>0.42280000000000001</v>
      </c>
      <c r="W21">
        <v>0.75719999999999998</v>
      </c>
      <c r="X21">
        <v>14.6</v>
      </c>
      <c r="Y21">
        <v>0.6</v>
      </c>
      <c r="Z21">
        <v>1</v>
      </c>
      <c r="AA21">
        <v>0.2</v>
      </c>
      <c r="AB21">
        <v>0.2</v>
      </c>
      <c r="AC21">
        <v>0</v>
      </c>
      <c r="AD21">
        <v>37.200000000000003</v>
      </c>
      <c r="AE21">
        <v>34.200000000000003</v>
      </c>
      <c r="AF21">
        <v>4</v>
      </c>
      <c r="AG21">
        <v>9.1999999999999993</v>
      </c>
      <c r="AH21">
        <v>6.4</v>
      </c>
      <c r="AI21">
        <v>1.8</v>
      </c>
      <c r="AJ21">
        <v>0.2</v>
      </c>
      <c r="AK21">
        <v>0.8</v>
      </c>
      <c r="AL21">
        <v>3.4</v>
      </c>
      <c r="AM21">
        <v>0.8</v>
      </c>
      <c r="AN21">
        <v>0.2</v>
      </c>
      <c r="AO21">
        <v>2.2000000000000002</v>
      </c>
      <c r="AP21">
        <v>7.2</v>
      </c>
      <c r="AQ21">
        <v>0.26919999999999999</v>
      </c>
      <c r="AR21">
        <v>0.31259999999999999</v>
      </c>
      <c r="AS21">
        <v>0.40039999999999998</v>
      </c>
      <c r="AT21">
        <v>0.71260000000000001</v>
      </c>
      <c r="AU21">
        <v>13.8</v>
      </c>
      <c r="AV21">
        <v>0.6</v>
      </c>
      <c r="AW21">
        <v>0.2</v>
      </c>
      <c r="AX21">
        <v>0.2</v>
      </c>
      <c r="AY21">
        <v>0.4</v>
      </c>
      <c r="AZ21">
        <v>0</v>
      </c>
    </row>
    <row r="22" spans="1:52" x14ac:dyDescent="0.3">
      <c r="A22" t="s">
        <v>137</v>
      </c>
      <c r="B22" t="s">
        <v>162</v>
      </c>
      <c r="C22" t="s">
        <v>10</v>
      </c>
      <c r="D22" t="s">
        <v>210</v>
      </c>
      <c r="E22" t="s">
        <v>211</v>
      </c>
      <c r="F22">
        <v>0</v>
      </c>
      <c r="G22">
        <v>38</v>
      </c>
      <c r="H22">
        <v>33.363636363636367</v>
      </c>
      <c r="I22">
        <v>5.6363636363636367</v>
      </c>
      <c r="J22">
        <v>8.454545454545455</v>
      </c>
      <c r="K22">
        <v>4.4545454545454541</v>
      </c>
      <c r="L22">
        <v>1.636363636363636</v>
      </c>
      <c r="M22">
        <v>0.1818181818181818</v>
      </c>
      <c r="N22">
        <v>2.1818181818181821</v>
      </c>
      <c r="O22">
        <v>5.6363636363636367</v>
      </c>
      <c r="P22">
        <v>0.45454545454545447</v>
      </c>
      <c r="Q22">
        <v>0.36363636363636359</v>
      </c>
      <c r="R22">
        <v>3.7272727272727271</v>
      </c>
      <c r="S22">
        <v>7.6363636363636367</v>
      </c>
      <c r="T22">
        <v>0.25063636363636371</v>
      </c>
      <c r="U22">
        <v>0.3257272727272727</v>
      </c>
      <c r="V22">
        <v>0.50236363636363635</v>
      </c>
      <c r="W22">
        <v>0.82800000000000007</v>
      </c>
      <c r="X22">
        <v>17</v>
      </c>
      <c r="Y22">
        <v>0.63636363636363635</v>
      </c>
      <c r="Z22">
        <v>0.45454545454545447</v>
      </c>
      <c r="AA22">
        <v>9.0909090909090912E-2</v>
      </c>
      <c r="AB22">
        <v>0.27272727272727271</v>
      </c>
      <c r="AC22">
        <v>0.1818181818181818</v>
      </c>
      <c r="AD22">
        <v>37.81818181818182</v>
      </c>
      <c r="AE22">
        <v>34.090909090909093</v>
      </c>
      <c r="AF22">
        <v>3.7272727272727271</v>
      </c>
      <c r="AG22">
        <v>8.0909090909090917</v>
      </c>
      <c r="AH22">
        <v>5.3636363636363633</v>
      </c>
      <c r="AI22">
        <v>1.8181818181818179</v>
      </c>
      <c r="AJ22">
        <v>9.0909090909090912E-2</v>
      </c>
      <c r="AK22">
        <v>0.81818181818181823</v>
      </c>
      <c r="AL22">
        <v>3.6363636363636358</v>
      </c>
      <c r="AM22">
        <v>0.90909090909090906</v>
      </c>
      <c r="AN22">
        <v>0</v>
      </c>
      <c r="AO22">
        <v>3.1818181818181821</v>
      </c>
      <c r="AP22">
        <v>7.4545454545454541</v>
      </c>
      <c r="AQ22">
        <v>0.2334545454545455</v>
      </c>
      <c r="AR22">
        <v>0.30072727272727268</v>
      </c>
      <c r="AS22">
        <v>0.36072727272727267</v>
      </c>
      <c r="AT22">
        <v>0.66136363636363638</v>
      </c>
      <c r="AU22">
        <v>12.54545454545454</v>
      </c>
      <c r="AV22">
        <v>0.72727272727272729</v>
      </c>
      <c r="AW22">
        <v>0.27272727272727271</v>
      </c>
      <c r="AX22">
        <v>0</v>
      </c>
      <c r="AY22">
        <v>0.27272727272727271</v>
      </c>
      <c r="AZ22">
        <v>0.27272727272727271</v>
      </c>
    </row>
    <row r="23" spans="1:52" x14ac:dyDescent="0.3">
      <c r="A23" t="s">
        <v>162</v>
      </c>
      <c r="B23" t="s">
        <v>137</v>
      </c>
      <c r="C23" t="s">
        <v>11</v>
      </c>
      <c r="D23" t="s">
        <v>211</v>
      </c>
      <c r="E23" t="s">
        <v>210</v>
      </c>
      <c r="F23">
        <v>0</v>
      </c>
      <c r="G23">
        <v>37.81818181818182</v>
      </c>
      <c r="H23">
        <v>34.090909090909093</v>
      </c>
      <c r="I23">
        <v>3.7272727272727271</v>
      </c>
      <c r="J23">
        <v>8.0909090909090917</v>
      </c>
      <c r="K23">
        <v>5.3636363636363633</v>
      </c>
      <c r="L23">
        <v>1.8181818181818179</v>
      </c>
      <c r="M23">
        <v>9.0909090909090912E-2</v>
      </c>
      <c r="N23">
        <v>0.81818181818181823</v>
      </c>
      <c r="O23">
        <v>3.6363636363636358</v>
      </c>
      <c r="P23">
        <v>0.90909090909090906</v>
      </c>
      <c r="Q23">
        <v>0</v>
      </c>
      <c r="R23">
        <v>3.1818181818181821</v>
      </c>
      <c r="S23">
        <v>7.4545454545454541</v>
      </c>
      <c r="T23">
        <v>0.2334545454545455</v>
      </c>
      <c r="U23">
        <v>0.30072727272727268</v>
      </c>
      <c r="V23">
        <v>0.36072727272727267</v>
      </c>
      <c r="W23">
        <v>0.66136363636363638</v>
      </c>
      <c r="X23">
        <v>12.54545454545454</v>
      </c>
      <c r="Y23">
        <v>0.72727272727272729</v>
      </c>
      <c r="Z23">
        <v>0.27272727272727271</v>
      </c>
      <c r="AA23">
        <v>0</v>
      </c>
      <c r="AB23">
        <v>0.27272727272727271</v>
      </c>
      <c r="AC23">
        <v>0.27272727272727271</v>
      </c>
      <c r="AD23">
        <v>38</v>
      </c>
      <c r="AE23">
        <v>33.363636363636367</v>
      </c>
      <c r="AF23">
        <v>5.6363636363636367</v>
      </c>
      <c r="AG23">
        <v>8.454545454545455</v>
      </c>
      <c r="AH23">
        <v>4.4545454545454541</v>
      </c>
      <c r="AI23">
        <v>1.636363636363636</v>
      </c>
      <c r="AJ23">
        <v>0.1818181818181818</v>
      </c>
      <c r="AK23">
        <v>2.1818181818181821</v>
      </c>
      <c r="AL23">
        <v>5.6363636363636367</v>
      </c>
      <c r="AM23">
        <v>0.45454545454545447</v>
      </c>
      <c r="AN23">
        <v>0.36363636363636359</v>
      </c>
      <c r="AO23">
        <v>3.7272727272727271</v>
      </c>
      <c r="AP23">
        <v>7.6363636363636367</v>
      </c>
      <c r="AQ23">
        <v>0.25063636363636371</v>
      </c>
      <c r="AR23">
        <v>0.3257272727272727</v>
      </c>
      <c r="AS23">
        <v>0.50236363636363635</v>
      </c>
      <c r="AT23">
        <v>0.82800000000000007</v>
      </c>
      <c r="AU23">
        <v>17</v>
      </c>
      <c r="AV23">
        <v>0.63636363636363635</v>
      </c>
      <c r="AW23">
        <v>0.45454545454545447</v>
      </c>
      <c r="AX23">
        <v>9.0909090909090912E-2</v>
      </c>
      <c r="AY23">
        <v>0.27272727272727271</v>
      </c>
      <c r="AZ23">
        <v>0.1818181818181818</v>
      </c>
    </row>
    <row r="24" spans="1:52" x14ac:dyDescent="0.3">
      <c r="A24" t="s">
        <v>153</v>
      </c>
      <c r="B24" t="s">
        <v>135</v>
      </c>
      <c r="C24" t="s">
        <v>10</v>
      </c>
      <c r="D24" t="s">
        <v>212</v>
      </c>
      <c r="E24" t="s">
        <v>213</v>
      </c>
      <c r="F24">
        <v>0</v>
      </c>
      <c r="G24">
        <v>39.5</v>
      </c>
      <c r="H24">
        <v>35.5</v>
      </c>
      <c r="I24">
        <v>5.25</v>
      </c>
      <c r="J24">
        <v>10.25</v>
      </c>
      <c r="K24">
        <v>6.75</v>
      </c>
      <c r="L24">
        <v>1.75</v>
      </c>
      <c r="M24">
        <v>0.5</v>
      </c>
      <c r="N24">
        <v>1.25</v>
      </c>
      <c r="O24">
        <v>5.25</v>
      </c>
      <c r="P24">
        <v>0.75</v>
      </c>
      <c r="Q24">
        <v>0</v>
      </c>
      <c r="R24">
        <v>3.25</v>
      </c>
      <c r="S24">
        <v>9.75</v>
      </c>
      <c r="T24">
        <v>0.28225</v>
      </c>
      <c r="U24">
        <v>0.33850000000000002</v>
      </c>
      <c r="V24">
        <v>0.45874999999999999</v>
      </c>
      <c r="W24">
        <v>0.79725000000000001</v>
      </c>
      <c r="X24">
        <v>16.75</v>
      </c>
      <c r="Y24">
        <v>0.25</v>
      </c>
      <c r="Z24">
        <v>0.25</v>
      </c>
      <c r="AA24">
        <v>0</v>
      </c>
      <c r="AB24">
        <v>0.5</v>
      </c>
      <c r="AC24">
        <v>0.25</v>
      </c>
      <c r="AD24">
        <v>37.25</v>
      </c>
      <c r="AE24">
        <v>34</v>
      </c>
      <c r="AF24">
        <v>3.5</v>
      </c>
      <c r="AG24">
        <v>8</v>
      </c>
      <c r="AH24">
        <v>5</v>
      </c>
      <c r="AI24">
        <v>1</v>
      </c>
      <c r="AJ24">
        <v>0</v>
      </c>
      <c r="AK24">
        <v>2</v>
      </c>
      <c r="AL24">
        <v>3.5</v>
      </c>
      <c r="AM24">
        <v>0.5</v>
      </c>
      <c r="AN24">
        <v>0</v>
      </c>
      <c r="AO24">
        <v>3.25</v>
      </c>
      <c r="AP24">
        <v>9.75</v>
      </c>
      <c r="AQ24">
        <v>0.22700000000000001</v>
      </c>
      <c r="AR24">
        <v>0.29325000000000001</v>
      </c>
      <c r="AS24">
        <v>0.4335</v>
      </c>
      <c r="AT24">
        <v>0.72675000000000001</v>
      </c>
      <c r="AU24">
        <v>15</v>
      </c>
      <c r="AV24">
        <v>1.5</v>
      </c>
      <c r="AW24">
        <v>0</v>
      </c>
      <c r="AX24">
        <v>0</v>
      </c>
      <c r="AY24">
        <v>0</v>
      </c>
      <c r="AZ24">
        <v>0</v>
      </c>
    </row>
    <row r="25" spans="1:52" x14ac:dyDescent="0.3">
      <c r="A25" t="s">
        <v>135</v>
      </c>
      <c r="B25" t="s">
        <v>153</v>
      </c>
      <c r="C25" t="s">
        <v>11</v>
      </c>
      <c r="D25" t="s">
        <v>213</v>
      </c>
      <c r="E25" t="s">
        <v>212</v>
      </c>
      <c r="F25">
        <v>0</v>
      </c>
      <c r="G25">
        <v>37.25</v>
      </c>
      <c r="H25">
        <v>34</v>
      </c>
      <c r="I25">
        <v>3.5</v>
      </c>
      <c r="J25">
        <v>8</v>
      </c>
      <c r="K25">
        <v>5</v>
      </c>
      <c r="L25">
        <v>1</v>
      </c>
      <c r="M25">
        <v>0</v>
      </c>
      <c r="N25">
        <v>2</v>
      </c>
      <c r="O25">
        <v>3.5</v>
      </c>
      <c r="P25">
        <v>0.5</v>
      </c>
      <c r="Q25">
        <v>0</v>
      </c>
      <c r="R25">
        <v>3.25</v>
      </c>
      <c r="S25">
        <v>9.75</v>
      </c>
      <c r="T25">
        <v>0.22700000000000001</v>
      </c>
      <c r="U25">
        <v>0.29325000000000001</v>
      </c>
      <c r="V25">
        <v>0.4335</v>
      </c>
      <c r="W25">
        <v>0.72675000000000001</v>
      </c>
      <c r="X25">
        <v>15</v>
      </c>
      <c r="Y25">
        <v>1.5</v>
      </c>
      <c r="Z25">
        <v>0</v>
      </c>
      <c r="AA25">
        <v>0</v>
      </c>
      <c r="AB25">
        <v>0</v>
      </c>
      <c r="AC25">
        <v>0</v>
      </c>
      <c r="AD25">
        <v>39.5</v>
      </c>
      <c r="AE25">
        <v>35.5</v>
      </c>
      <c r="AF25">
        <v>5.25</v>
      </c>
      <c r="AG25">
        <v>10.25</v>
      </c>
      <c r="AH25">
        <v>6.75</v>
      </c>
      <c r="AI25">
        <v>1.75</v>
      </c>
      <c r="AJ25">
        <v>0.5</v>
      </c>
      <c r="AK25">
        <v>1.25</v>
      </c>
      <c r="AL25">
        <v>5.25</v>
      </c>
      <c r="AM25">
        <v>0.75</v>
      </c>
      <c r="AN25">
        <v>0</v>
      </c>
      <c r="AO25">
        <v>3.25</v>
      </c>
      <c r="AP25">
        <v>9.75</v>
      </c>
      <c r="AQ25">
        <v>0.28225</v>
      </c>
      <c r="AR25">
        <v>0.33850000000000002</v>
      </c>
      <c r="AS25">
        <v>0.45874999999999999</v>
      </c>
      <c r="AT25">
        <v>0.79725000000000001</v>
      </c>
      <c r="AU25">
        <v>16.75</v>
      </c>
      <c r="AV25">
        <v>0.25</v>
      </c>
      <c r="AW25">
        <v>0.25</v>
      </c>
      <c r="AX25">
        <v>0</v>
      </c>
      <c r="AY25">
        <v>0.5</v>
      </c>
      <c r="AZ25">
        <v>0.25</v>
      </c>
    </row>
    <row r="26" spans="1:52" x14ac:dyDescent="0.3">
      <c r="A26" t="s">
        <v>186</v>
      </c>
      <c r="B26" t="s">
        <v>140</v>
      </c>
      <c r="C26" t="s">
        <v>10</v>
      </c>
      <c r="D26" t="s">
        <v>214</v>
      </c>
      <c r="E26" t="s">
        <v>215</v>
      </c>
      <c r="F26">
        <v>0</v>
      </c>
      <c r="G26">
        <v>36</v>
      </c>
      <c r="H26">
        <v>34</v>
      </c>
      <c r="I26">
        <v>3</v>
      </c>
      <c r="J26">
        <v>6</v>
      </c>
      <c r="K26">
        <v>4</v>
      </c>
      <c r="L26">
        <v>1</v>
      </c>
      <c r="M26">
        <v>0</v>
      </c>
      <c r="N26">
        <v>1</v>
      </c>
      <c r="O26">
        <v>3</v>
      </c>
      <c r="P26">
        <v>3</v>
      </c>
      <c r="Q26">
        <v>0</v>
      </c>
      <c r="R26">
        <v>2</v>
      </c>
      <c r="S26">
        <v>8</v>
      </c>
      <c r="T26">
        <v>0.17599999999999999</v>
      </c>
      <c r="U26">
        <v>0.222</v>
      </c>
      <c r="V26">
        <v>0.29399999999999998</v>
      </c>
      <c r="W26">
        <v>0.51600000000000001</v>
      </c>
      <c r="X26">
        <v>10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34</v>
      </c>
      <c r="AE26">
        <v>30</v>
      </c>
      <c r="AF26">
        <v>4</v>
      </c>
      <c r="AG26">
        <v>8</v>
      </c>
      <c r="AH26">
        <v>4</v>
      </c>
      <c r="AI26">
        <v>2</v>
      </c>
      <c r="AJ26">
        <v>0</v>
      </c>
      <c r="AK26">
        <v>2</v>
      </c>
      <c r="AL26">
        <v>4</v>
      </c>
      <c r="AM26">
        <v>0</v>
      </c>
      <c r="AN26">
        <v>0</v>
      </c>
      <c r="AO26">
        <v>3</v>
      </c>
      <c r="AP26">
        <v>5</v>
      </c>
      <c r="AQ26">
        <v>0.26700000000000002</v>
      </c>
      <c r="AR26">
        <v>0.35299999999999998</v>
      </c>
      <c r="AS26">
        <v>0.53300000000000003</v>
      </c>
      <c r="AT26">
        <v>0.88600000000000001</v>
      </c>
      <c r="AU26">
        <v>16</v>
      </c>
      <c r="AV26">
        <v>1</v>
      </c>
      <c r="AW26">
        <v>1</v>
      </c>
      <c r="AX26">
        <v>0</v>
      </c>
      <c r="AY26">
        <v>0</v>
      </c>
      <c r="AZ26">
        <v>0</v>
      </c>
    </row>
    <row r="27" spans="1:52" x14ac:dyDescent="0.3">
      <c r="A27" t="s">
        <v>140</v>
      </c>
      <c r="B27" t="s">
        <v>186</v>
      </c>
      <c r="C27" t="s">
        <v>11</v>
      </c>
      <c r="D27" t="s">
        <v>215</v>
      </c>
      <c r="E27" t="s">
        <v>214</v>
      </c>
      <c r="F27">
        <v>0</v>
      </c>
      <c r="G27">
        <v>34</v>
      </c>
      <c r="H27">
        <v>30</v>
      </c>
      <c r="I27">
        <v>4</v>
      </c>
      <c r="J27">
        <v>8</v>
      </c>
      <c r="K27">
        <v>4</v>
      </c>
      <c r="L27">
        <v>2</v>
      </c>
      <c r="M27">
        <v>0</v>
      </c>
      <c r="N27">
        <v>2</v>
      </c>
      <c r="O27">
        <v>4</v>
      </c>
      <c r="P27">
        <v>0</v>
      </c>
      <c r="Q27">
        <v>0</v>
      </c>
      <c r="R27">
        <v>3</v>
      </c>
      <c r="S27">
        <v>5</v>
      </c>
      <c r="T27">
        <v>0.26700000000000002</v>
      </c>
      <c r="U27">
        <v>0.35299999999999998</v>
      </c>
      <c r="V27">
        <v>0.53300000000000003</v>
      </c>
      <c r="W27">
        <v>0.88600000000000001</v>
      </c>
      <c r="X27">
        <v>16</v>
      </c>
      <c r="Y27">
        <v>1</v>
      </c>
      <c r="Z27">
        <v>1</v>
      </c>
      <c r="AA27">
        <v>0</v>
      </c>
      <c r="AB27">
        <v>0</v>
      </c>
      <c r="AC27">
        <v>0</v>
      </c>
      <c r="AD27">
        <v>36</v>
      </c>
      <c r="AE27">
        <v>34</v>
      </c>
      <c r="AF27">
        <v>3</v>
      </c>
      <c r="AG27">
        <v>6</v>
      </c>
      <c r="AH27">
        <v>4</v>
      </c>
      <c r="AI27">
        <v>1</v>
      </c>
      <c r="AJ27">
        <v>0</v>
      </c>
      <c r="AK27">
        <v>1</v>
      </c>
      <c r="AL27">
        <v>3</v>
      </c>
      <c r="AM27">
        <v>3</v>
      </c>
      <c r="AN27">
        <v>0</v>
      </c>
      <c r="AO27">
        <v>2</v>
      </c>
      <c r="AP27">
        <v>8</v>
      </c>
      <c r="AQ27">
        <v>0.17599999999999999</v>
      </c>
      <c r="AR27">
        <v>0.222</v>
      </c>
      <c r="AS27">
        <v>0.29399999999999998</v>
      </c>
      <c r="AT27">
        <v>0.51600000000000001</v>
      </c>
      <c r="AU27">
        <v>10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3">
      <c r="A28" t="s">
        <v>148</v>
      </c>
      <c r="B28" t="s">
        <v>141</v>
      </c>
      <c r="C28" t="s">
        <v>10</v>
      </c>
      <c r="D28" t="s">
        <v>216</v>
      </c>
      <c r="E28" t="s">
        <v>217</v>
      </c>
      <c r="F28">
        <v>0</v>
      </c>
      <c r="G28">
        <v>38</v>
      </c>
      <c r="H28">
        <v>35.4</v>
      </c>
      <c r="I28">
        <v>5.2</v>
      </c>
      <c r="J28">
        <v>11.2</v>
      </c>
      <c r="K28">
        <v>7.2</v>
      </c>
      <c r="L28">
        <v>3</v>
      </c>
      <c r="M28">
        <v>0</v>
      </c>
      <c r="N28">
        <v>1</v>
      </c>
      <c r="O28">
        <v>4.8</v>
      </c>
      <c r="P28">
        <v>0.2</v>
      </c>
      <c r="Q28">
        <v>0.6</v>
      </c>
      <c r="R28">
        <v>2.4</v>
      </c>
      <c r="S28">
        <v>8.6</v>
      </c>
      <c r="T28">
        <v>0.30759999999999998</v>
      </c>
      <c r="U28">
        <v>0.35680000000000001</v>
      </c>
      <c r="V28">
        <v>0.47320000000000001</v>
      </c>
      <c r="W28">
        <v>0.83019999999999994</v>
      </c>
      <c r="X28">
        <v>17.2</v>
      </c>
      <c r="Y28">
        <v>1</v>
      </c>
      <c r="Z28">
        <v>0.2</v>
      </c>
      <c r="AA28">
        <v>0</v>
      </c>
      <c r="AB28">
        <v>0</v>
      </c>
      <c r="AC28">
        <v>0.6</v>
      </c>
      <c r="AD28">
        <v>36.6</v>
      </c>
      <c r="AE28">
        <v>33.6</v>
      </c>
      <c r="AF28">
        <v>4</v>
      </c>
      <c r="AG28">
        <v>8.1999999999999993</v>
      </c>
      <c r="AH28">
        <v>5</v>
      </c>
      <c r="AI28">
        <v>1.8</v>
      </c>
      <c r="AJ28">
        <v>0.2</v>
      </c>
      <c r="AK28">
        <v>1.2</v>
      </c>
      <c r="AL28">
        <v>4</v>
      </c>
      <c r="AM28">
        <v>0.4</v>
      </c>
      <c r="AN28">
        <v>0</v>
      </c>
      <c r="AO28">
        <v>2</v>
      </c>
      <c r="AP28">
        <v>6.6</v>
      </c>
      <c r="AQ28">
        <v>0.24299999999999999</v>
      </c>
      <c r="AR28">
        <v>0.28920000000000001</v>
      </c>
      <c r="AS28">
        <v>0.41299999999999998</v>
      </c>
      <c r="AT28">
        <v>0.70220000000000005</v>
      </c>
      <c r="AU28">
        <v>14</v>
      </c>
      <c r="AV28">
        <v>0.4</v>
      </c>
      <c r="AW28">
        <v>0.4</v>
      </c>
      <c r="AX28">
        <v>0.2</v>
      </c>
      <c r="AY28">
        <v>0.4</v>
      </c>
      <c r="AZ28">
        <v>0</v>
      </c>
    </row>
    <row r="29" spans="1:52" x14ac:dyDescent="0.3">
      <c r="A29" t="s">
        <v>141</v>
      </c>
      <c r="B29" t="s">
        <v>148</v>
      </c>
      <c r="C29" t="s">
        <v>11</v>
      </c>
      <c r="D29" t="s">
        <v>217</v>
      </c>
      <c r="E29" t="s">
        <v>216</v>
      </c>
      <c r="F29">
        <v>0</v>
      </c>
      <c r="G29">
        <v>36.6</v>
      </c>
      <c r="H29">
        <v>33.6</v>
      </c>
      <c r="I29">
        <v>4</v>
      </c>
      <c r="J29">
        <v>8.1999999999999993</v>
      </c>
      <c r="K29">
        <v>5</v>
      </c>
      <c r="L29">
        <v>1.8</v>
      </c>
      <c r="M29">
        <v>0.2</v>
      </c>
      <c r="N29">
        <v>1.2</v>
      </c>
      <c r="O29">
        <v>4</v>
      </c>
      <c r="P29">
        <v>0.4</v>
      </c>
      <c r="Q29">
        <v>0</v>
      </c>
      <c r="R29">
        <v>2</v>
      </c>
      <c r="S29">
        <v>6.6</v>
      </c>
      <c r="T29">
        <v>0.24299999999999999</v>
      </c>
      <c r="U29">
        <v>0.28920000000000001</v>
      </c>
      <c r="V29">
        <v>0.41299999999999998</v>
      </c>
      <c r="W29">
        <v>0.70220000000000005</v>
      </c>
      <c r="X29">
        <v>14</v>
      </c>
      <c r="Y29">
        <v>0.4</v>
      </c>
      <c r="Z29">
        <v>0.4</v>
      </c>
      <c r="AA29">
        <v>0.2</v>
      </c>
      <c r="AB29">
        <v>0.4</v>
      </c>
      <c r="AC29">
        <v>0</v>
      </c>
      <c r="AD29">
        <v>38</v>
      </c>
      <c r="AE29">
        <v>35.4</v>
      </c>
      <c r="AF29">
        <v>5.2</v>
      </c>
      <c r="AG29">
        <v>11.2</v>
      </c>
      <c r="AH29">
        <v>7.2</v>
      </c>
      <c r="AI29">
        <v>3</v>
      </c>
      <c r="AJ29">
        <v>0</v>
      </c>
      <c r="AK29">
        <v>1</v>
      </c>
      <c r="AL29">
        <v>4.8</v>
      </c>
      <c r="AM29">
        <v>0.2</v>
      </c>
      <c r="AN29">
        <v>0.6</v>
      </c>
      <c r="AO29">
        <v>2.4</v>
      </c>
      <c r="AP29">
        <v>8.6</v>
      </c>
      <c r="AQ29">
        <v>0.30759999999999998</v>
      </c>
      <c r="AR29">
        <v>0.35680000000000001</v>
      </c>
      <c r="AS29">
        <v>0.47320000000000001</v>
      </c>
      <c r="AT29">
        <v>0.83019999999999994</v>
      </c>
      <c r="AU29">
        <v>17.2</v>
      </c>
      <c r="AV29">
        <v>1</v>
      </c>
      <c r="AW29">
        <v>0.2</v>
      </c>
      <c r="AX29">
        <v>0</v>
      </c>
      <c r="AY29">
        <v>0</v>
      </c>
      <c r="AZ29">
        <v>0.6</v>
      </c>
    </row>
    <row r="30" spans="1:52" x14ac:dyDescent="0.3">
      <c r="A30" t="s">
        <v>154</v>
      </c>
      <c r="B30" t="s">
        <v>145</v>
      </c>
      <c r="C30" t="s">
        <v>10</v>
      </c>
      <c r="D30" t="s">
        <v>218</v>
      </c>
      <c r="E30" t="s">
        <v>219</v>
      </c>
      <c r="F30">
        <v>0</v>
      </c>
      <c r="G30">
        <v>39.5</v>
      </c>
      <c r="H30">
        <v>34.25</v>
      </c>
      <c r="I30">
        <v>5.5</v>
      </c>
      <c r="J30">
        <v>9</v>
      </c>
      <c r="K30">
        <v>5.5</v>
      </c>
      <c r="L30">
        <v>1.75</v>
      </c>
      <c r="M30">
        <v>0</v>
      </c>
      <c r="N30">
        <v>1.75</v>
      </c>
      <c r="O30">
        <v>5.25</v>
      </c>
      <c r="P30">
        <v>0.75</v>
      </c>
      <c r="Q30">
        <v>0.25</v>
      </c>
      <c r="R30">
        <v>4.75</v>
      </c>
      <c r="S30">
        <v>10.25</v>
      </c>
      <c r="T30">
        <v>0.26124999999999998</v>
      </c>
      <c r="U30">
        <v>0.35849999999999999</v>
      </c>
      <c r="V30">
        <v>0.47025</v>
      </c>
      <c r="W30">
        <v>0.82899999999999996</v>
      </c>
      <c r="X30">
        <v>16</v>
      </c>
      <c r="Y30">
        <v>0.25</v>
      </c>
      <c r="Z30">
        <v>0.5</v>
      </c>
      <c r="AA30">
        <v>0</v>
      </c>
      <c r="AB30">
        <v>0</v>
      </c>
      <c r="AC30">
        <v>0</v>
      </c>
      <c r="AD30">
        <v>37</v>
      </c>
      <c r="AE30">
        <v>34.25</v>
      </c>
      <c r="AF30">
        <v>5.75</v>
      </c>
      <c r="AG30">
        <v>9</v>
      </c>
      <c r="AH30">
        <v>3.75</v>
      </c>
      <c r="AI30">
        <v>2</v>
      </c>
      <c r="AJ30">
        <v>0</v>
      </c>
      <c r="AK30">
        <v>3.25</v>
      </c>
      <c r="AL30">
        <v>5.5</v>
      </c>
      <c r="AM30">
        <v>0.25</v>
      </c>
      <c r="AN30">
        <v>0.5</v>
      </c>
      <c r="AO30">
        <v>2.25</v>
      </c>
      <c r="AP30">
        <v>10.75</v>
      </c>
      <c r="AQ30">
        <v>0.26300000000000001</v>
      </c>
      <c r="AR30">
        <v>0.318</v>
      </c>
      <c r="AS30">
        <v>0.6</v>
      </c>
      <c r="AT30">
        <v>0.91800000000000004</v>
      </c>
      <c r="AU30">
        <v>20.75</v>
      </c>
      <c r="AV30">
        <v>0.75</v>
      </c>
      <c r="AW30">
        <v>0.5</v>
      </c>
      <c r="AX30">
        <v>0</v>
      </c>
      <c r="AY30">
        <v>0</v>
      </c>
      <c r="AZ30">
        <v>0</v>
      </c>
    </row>
    <row r="31" spans="1:52" x14ac:dyDescent="0.3">
      <c r="A31" t="s">
        <v>145</v>
      </c>
      <c r="B31" t="s">
        <v>154</v>
      </c>
      <c r="C31" t="s">
        <v>11</v>
      </c>
      <c r="D31" t="s">
        <v>219</v>
      </c>
      <c r="E31" t="s">
        <v>218</v>
      </c>
      <c r="F31">
        <v>0</v>
      </c>
      <c r="G31">
        <v>37</v>
      </c>
      <c r="H31">
        <v>34.25</v>
      </c>
      <c r="I31">
        <v>5.75</v>
      </c>
      <c r="J31">
        <v>9</v>
      </c>
      <c r="K31">
        <v>3.75</v>
      </c>
      <c r="L31">
        <v>2</v>
      </c>
      <c r="M31">
        <v>0</v>
      </c>
      <c r="N31">
        <v>3.25</v>
      </c>
      <c r="O31">
        <v>5.5</v>
      </c>
      <c r="P31">
        <v>0.25</v>
      </c>
      <c r="Q31">
        <v>0.5</v>
      </c>
      <c r="R31">
        <v>2.25</v>
      </c>
      <c r="S31">
        <v>10.75</v>
      </c>
      <c r="T31">
        <v>0.26300000000000001</v>
      </c>
      <c r="U31">
        <v>0.318</v>
      </c>
      <c r="V31">
        <v>0.6</v>
      </c>
      <c r="W31">
        <v>0.91800000000000004</v>
      </c>
      <c r="X31">
        <v>20.75</v>
      </c>
      <c r="Y31">
        <v>0.75</v>
      </c>
      <c r="Z31">
        <v>0.5</v>
      </c>
      <c r="AA31">
        <v>0</v>
      </c>
      <c r="AB31">
        <v>0</v>
      </c>
      <c r="AC31">
        <v>0</v>
      </c>
      <c r="AD31">
        <v>39.5</v>
      </c>
      <c r="AE31">
        <v>34.25</v>
      </c>
      <c r="AF31">
        <v>5.5</v>
      </c>
      <c r="AG31">
        <v>9</v>
      </c>
      <c r="AH31">
        <v>5.5</v>
      </c>
      <c r="AI31">
        <v>1.75</v>
      </c>
      <c r="AJ31">
        <v>0</v>
      </c>
      <c r="AK31">
        <v>1.75</v>
      </c>
      <c r="AL31">
        <v>5.25</v>
      </c>
      <c r="AM31">
        <v>0.75</v>
      </c>
      <c r="AN31">
        <v>0.25</v>
      </c>
      <c r="AO31">
        <v>4.75</v>
      </c>
      <c r="AP31">
        <v>10.25</v>
      </c>
      <c r="AQ31">
        <v>0.26124999999999998</v>
      </c>
      <c r="AR31">
        <v>0.35849999999999999</v>
      </c>
      <c r="AS31">
        <v>0.47025</v>
      </c>
      <c r="AT31">
        <v>0.82899999999999996</v>
      </c>
      <c r="AU31">
        <v>16</v>
      </c>
      <c r="AV31">
        <v>0.25</v>
      </c>
      <c r="AW31">
        <v>0.5</v>
      </c>
      <c r="AX31">
        <v>0</v>
      </c>
      <c r="AY31">
        <v>0</v>
      </c>
      <c r="AZ31">
        <v>0</v>
      </c>
    </row>
    <row r="32" spans="1:52" x14ac:dyDescent="0.3">
      <c r="A32" t="s">
        <v>134</v>
      </c>
      <c r="B32" t="s">
        <v>160</v>
      </c>
      <c r="C32" t="s">
        <v>10</v>
      </c>
      <c r="D32" t="s">
        <v>220</v>
      </c>
      <c r="E32" t="s">
        <v>221</v>
      </c>
      <c r="F32">
        <v>0</v>
      </c>
      <c r="G32">
        <v>37</v>
      </c>
      <c r="H32">
        <v>36</v>
      </c>
      <c r="I32">
        <v>4</v>
      </c>
      <c r="J32">
        <v>10</v>
      </c>
      <c r="K32">
        <v>8</v>
      </c>
      <c r="L32">
        <v>1</v>
      </c>
      <c r="M32">
        <v>0</v>
      </c>
      <c r="N32">
        <v>1</v>
      </c>
      <c r="O32">
        <v>4</v>
      </c>
      <c r="P32">
        <v>0</v>
      </c>
      <c r="Q32">
        <v>1</v>
      </c>
      <c r="R32">
        <v>1</v>
      </c>
      <c r="S32">
        <v>14</v>
      </c>
      <c r="T32">
        <v>0.27800000000000002</v>
      </c>
      <c r="U32">
        <v>0.29699999999999999</v>
      </c>
      <c r="V32">
        <v>0.38900000000000001</v>
      </c>
      <c r="W32">
        <v>0.68600000000000005</v>
      </c>
      <c r="X32">
        <v>14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33</v>
      </c>
      <c r="AE32">
        <v>29</v>
      </c>
      <c r="AF32">
        <v>2</v>
      </c>
      <c r="AG32">
        <v>5</v>
      </c>
      <c r="AH32">
        <v>4</v>
      </c>
      <c r="AI32">
        <v>0</v>
      </c>
      <c r="AJ32">
        <v>0</v>
      </c>
      <c r="AK32">
        <v>1</v>
      </c>
      <c r="AL32">
        <v>2</v>
      </c>
      <c r="AM32">
        <v>0</v>
      </c>
      <c r="AN32">
        <v>1</v>
      </c>
      <c r="AO32">
        <v>2</v>
      </c>
      <c r="AP32">
        <v>14</v>
      </c>
      <c r="AQ32">
        <v>0.17199999999999999</v>
      </c>
      <c r="AR32">
        <v>0.27300000000000002</v>
      </c>
      <c r="AS32">
        <v>0.27600000000000002</v>
      </c>
      <c r="AT32">
        <v>0.54900000000000004</v>
      </c>
      <c r="AU32">
        <v>8</v>
      </c>
      <c r="AV32">
        <v>2</v>
      </c>
      <c r="AW32">
        <v>2</v>
      </c>
      <c r="AX32">
        <v>0</v>
      </c>
      <c r="AY32">
        <v>0</v>
      </c>
      <c r="AZ32">
        <v>0</v>
      </c>
    </row>
    <row r="33" spans="1:52" x14ac:dyDescent="0.3">
      <c r="A33" t="s">
        <v>160</v>
      </c>
      <c r="B33" t="s">
        <v>134</v>
      </c>
      <c r="C33" t="s">
        <v>11</v>
      </c>
      <c r="D33" t="s">
        <v>221</v>
      </c>
      <c r="E33" t="s">
        <v>220</v>
      </c>
      <c r="F33">
        <v>0</v>
      </c>
      <c r="G33">
        <v>33</v>
      </c>
      <c r="H33">
        <v>29</v>
      </c>
      <c r="I33">
        <v>2</v>
      </c>
      <c r="J33">
        <v>5</v>
      </c>
      <c r="K33">
        <v>4</v>
      </c>
      <c r="L33">
        <v>0</v>
      </c>
      <c r="M33">
        <v>0</v>
      </c>
      <c r="N33">
        <v>1</v>
      </c>
      <c r="O33">
        <v>2</v>
      </c>
      <c r="P33">
        <v>0</v>
      </c>
      <c r="Q33">
        <v>1</v>
      </c>
      <c r="R33">
        <v>2</v>
      </c>
      <c r="S33">
        <v>14</v>
      </c>
      <c r="T33">
        <v>0.17199999999999999</v>
      </c>
      <c r="U33">
        <v>0.27300000000000002</v>
      </c>
      <c r="V33">
        <v>0.27600000000000002</v>
      </c>
      <c r="W33">
        <v>0.54900000000000004</v>
      </c>
      <c r="X33">
        <v>8</v>
      </c>
      <c r="Y33">
        <v>2</v>
      </c>
      <c r="Z33">
        <v>2</v>
      </c>
      <c r="AA33">
        <v>0</v>
      </c>
      <c r="AB33">
        <v>0</v>
      </c>
      <c r="AC33">
        <v>0</v>
      </c>
      <c r="AD33">
        <v>37</v>
      </c>
      <c r="AE33">
        <v>36</v>
      </c>
      <c r="AF33">
        <v>4</v>
      </c>
      <c r="AG33">
        <v>10</v>
      </c>
      <c r="AH33">
        <v>8</v>
      </c>
      <c r="AI33">
        <v>1</v>
      </c>
      <c r="AJ33">
        <v>0</v>
      </c>
      <c r="AK33">
        <v>1</v>
      </c>
      <c r="AL33">
        <v>4</v>
      </c>
      <c r="AM33">
        <v>0</v>
      </c>
      <c r="AN33">
        <v>1</v>
      </c>
      <c r="AO33">
        <v>1</v>
      </c>
      <c r="AP33">
        <v>14</v>
      </c>
      <c r="AQ33">
        <v>0.27800000000000002</v>
      </c>
      <c r="AR33">
        <v>0.29699999999999999</v>
      </c>
      <c r="AS33">
        <v>0.38900000000000001</v>
      </c>
      <c r="AT33">
        <v>0.68600000000000005</v>
      </c>
      <c r="AU33">
        <v>14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1:52" x14ac:dyDescent="0.3">
      <c r="A34" t="s">
        <v>157</v>
      </c>
      <c r="B34" t="s">
        <v>152</v>
      </c>
      <c r="C34" t="s">
        <v>10</v>
      </c>
      <c r="D34" t="s">
        <v>222</v>
      </c>
      <c r="E34" t="s">
        <v>223</v>
      </c>
      <c r="F34">
        <v>0</v>
      </c>
      <c r="G34">
        <v>37.6</v>
      </c>
      <c r="H34">
        <v>34.6</v>
      </c>
      <c r="I34">
        <v>5.6</v>
      </c>
      <c r="J34">
        <v>10.8</v>
      </c>
      <c r="K34">
        <v>7.2</v>
      </c>
      <c r="L34">
        <v>1.2</v>
      </c>
      <c r="M34">
        <v>0.6</v>
      </c>
      <c r="N34">
        <v>1.8</v>
      </c>
      <c r="O34">
        <v>5.4</v>
      </c>
      <c r="P34">
        <v>1.4</v>
      </c>
      <c r="Q34">
        <v>0.2</v>
      </c>
      <c r="R34">
        <v>2</v>
      </c>
      <c r="S34">
        <v>7.6</v>
      </c>
      <c r="T34">
        <v>0.31140000000000001</v>
      </c>
      <c r="U34">
        <v>0.35899999999999999</v>
      </c>
      <c r="V34">
        <v>0.53800000000000003</v>
      </c>
      <c r="W34">
        <v>0.89680000000000004</v>
      </c>
      <c r="X34">
        <v>18.600000000000001</v>
      </c>
      <c r="Y34">
        <v>0.6</v>
      </c>
      <c r="Z34">
        <v>0.8</v>
      </c>
      <c r="AA34">
        <v>0</v>
      </c>
      <c r="AB34">
        <v>0</v>
      </c>
      <c r="AC34">
        <v>0.2</v>
      </c>
      <c r="AD34">
        <v>35.799999999999997</v>
      </c>
      <c r="AE34">
        <v>32.799999999999997</v>
      </c>
      <c r="AF34">
        <v>2.4</v>
      </c>
      <c r="AG34">
        <v>7.4</v>
      </c>
      <c r="AH34">
        <v>4.4000000000000004</v>
      </c>
      <c r="AI34">
        <v>2</v>
      </c>
      <c r="AJ34">
        <v>0</v>
      </c>
      <c r="AK34">
        <v>1</v>
      </c>
      <c r="AL34">
        <v>2.4</v>
      </c>
      <c r="AM34">
        <v>0.6</v>
      </c>
      <c r="AN34">
        <v>0</v>
      </c>
      <c r="AO34">
        <v>2.6</v>
      </c>
      <c r="AP34">
        <v>8.4</v>
      </c>
      <c r="AQ34">
        <v>0.22600000000000001</v>
      </c>
      <c r="AR34">
        <v>0.28360000000000002</v>
      </c>
      <c r="AS34">
        <v>0.38219999999999998</v>
      </c>
      <c r="AT34">
        <v>0.66620000000000001</v>
      </c>
      <c r="AU34">
        <v>12.4</v>
      </c>
      <c r="AV34">
        <v>0.8</v>
      </c>
      <c r="AW34">
        <v>0.2</v>
      </c>
      <c r="AX34">
        <v>0</v>
      </c>
      <c r="AY34">
        <v>0.2</v>
      </c>
      <c r="AZ34">
        <v>0</v>
      </c>
    </row>
    <row r="35" spans="1:52" x14ac:dyDescent="0.3">
      <c r="A35" t="s">
        <v>152</v>
      </c>
      <c r="B35" t="s">
        <v>157</v>
      </c>
      <c r="C35" t="s">
        <v>11</v>
      </c>
      <c r="D35" t="s">
        <v>223</v>
      </c>
      <c r="E35" t="s">
        <v>222</v>
      </c>
      <c r="F35">
        <v>0</v>
      </c>
      <c r="G35">
        <v>35.799999999999997</v>
      </c>
      <c r="H35">
        <v>32.799999999999997</v>
      </c>
      <c r="I35">
        <v>2.4</v>
      </c>
      <c r="J35">
        <v>7.4</v>
      </c>
      <c r="K35">
        <v>4.4000000000000004</v>
      </c>
      <c r="L35">
        <v>2</v>
      </c>
      <c r="M35">
        <v>0</v>
      </c>
      <c r="N35">
        <v>1</v>
      </c>
      <c r="O35">
        <v>2.4</v>
      </c>
      <c r="P35">
        <v>0.6</v>
      </c>
      <c r="Q35">
        <v>0</v>
      </c>
      <c r="R35">
        <v>2.6</v>
      </c>
      <c r="S35">
        <v>8.4</v>
      </c>
      <c r="T35">
        <v>0.22600000000000001</v>
      </c>
      <c r="U35">
        <v>0.28360000000000002</v>
      </c>
      <c r="V35">
        <v>0.38219999999999998</v>
      </c>
      <c r="W35">
        <v>0.66620000000000001</v>
      </c>
      <c r="X35">
        <v>12.4</v>
      </c>
      <c r="Y35">
        <v>0.8</v>
      </c>
      <c r="Z35">
        <v>0.2</v>
      </c>
      <c r="AA35">
        <v>0</v>
      </c>
      <c r="AB35">
        <v>0.2</v>
      </c>
      <c r="AC35">
        <v>0</v>
      </c>
      <c r="AD35">
        <v>37.6</v>
      </c>
      <c r="AE35">
        <v>34.6</v>
      </c>
      <c r="AF35">
        <v>5.6</v>
      </c>
      <c r="AG35">
        <v>10.8</v>
      </c>
      <c r="AH35">
        <v>7.2</v>
      </c>
      <c r="AI35">
        <v>1.2</v>
      </c>
      <c r="AJ35">
        <v>0.6</v>
      </c>
      <c r="AK35">
        <v>1.8</v>
      </c>
      <c r="AL35">
        <v>5.4</v>
      </c>
      <c r="AM35">
        <v>1.4</v>
      </c>
      <c r="AN35">
        <v>0.2</v>
      </c>
      <c r="AO35">
        <v>2</v>
      </c>
      <c r="AP35">
        <v>7.6</v>
      </c>
      <c r="AQ35">
        <v>0.31140000000000001</v>
      </c>
      <c r="AR35">
        <v>0.35899999999999999</v>
      </c>
      <c r="AS35">
        <v>0.53800000000000003</v>
      </c>
      <c r="AT35">
        <v>0.89680000000000004</v>
      </c>
      <c r="AU35">
        <v>18.600000000000001</v>
      </c>
      <c r="AV35">
        <v>0.6</v>
      </c>
      <c r="AW35">
        <v>0.8</v>
      </c>
      <c r="AX35">
        <v>0</v>
      </c>
      <c r="AY35">
        <v>0</v>
      </c>
      <c r="AZ35"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A2" sqref="A2:N31"/>
    </sheetView>
  </sheetViews>
  <sheetFormatPr defaultRowHeight="14.4" x14ac:dyDescent="0.3"/>
  <cols>
    <col min="1" max="1" width="17.21875" bestFit="1" customWidth="1"/>
  </cols>
  <sheetData>
    <row r="1" spans="1:18" x14ac:dyDescent="0.3">
      <c r="A1" t="s">
        <v>136</v>
      </c>
      <c r="B1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17" t="s">
        <v>62</v>
      </c>
    </row>
    <row r="2" spans="1:18" x14ac:dyDescent="0.3">
      <c r="A2" t="s">
        <v>194</v>
      </c>
      <c r="B2" t="s">
        <v>147</v>
      </c>
      <c r="C2">
        <v>4.5</v>
      </c>
      <c r="D2">
        <v>-175</v>
      </c>
      <c r="E2">
        <v>135</v>
      </c>
      <c r="F2">
        <v>3.5</v>
      </c>
      <c r="G2">
        <v>134</v>
      </c>
      <c r="H2">
        <v>-172</v>
      </c>
      <c r="I2">
        <v>4.5</v>
      </c>
      <c r="J2">
        <v>-175</v>
      </c>
      <c r="K2">
        <v>135</v>
      </c>
      <c r="L2">
        <v>4.5</v>
      </c>
      <c r="M2">
        <v>125</v>
      </c>
      <c r="N2">
        <v>130</v>
      </c>
      <c r="R2" s="12">
        <f t="shared" ref="R2:R28" si="0">MIN(C2,F2,I2,L2,O2)</f>
        <v>3.5</v>
      </c>
    </row>
    <row r="3" spans="1:18" x14ac:dyDescent="0.3">
      <c r="A3" t="s">
        <v>213</v>
      </c>
      <c r="B3" t="s">
        <v>135</v>
      </c>
      <c r="C3">
        <v>6.5</v>
      </c>
      <c r="D3">
        <v>115</v>
      </c>
      <c r="E3">
        <v>-155</v>
      </c>
      <c r="F3">
        <v>7.5</v>
      </c>
      <c r="G3">
        <v>-158</v>
      </c>
      <c r="H3">
        <v>124</v>
      </c>
      <c r="I3">
        <v>6.5</v>
      </c>
      <c r="J3">
        <v>115</v>
      </c>
      <c r="K3">
        <v>-150</v>
      </c>
      <c r="L3">
        <v>7.5</v>
      </c>
      <c r="M3">
        <v>120</v>
      </c>
      <c r="N3">
        <v>120</v>
      </c>
      <c r="R3" s="12">
        <f t="shared" si="0"/>
        <v>6.5</v>
      </c>
    </row>
    <row r="4" spans="1:18" x14ac:dyDescent="0.3">
      <c r="A4" t="s">
        <v>210</v>
      </c>
      <c r="B4" t="s">
        <v>137</v>
      </c>
      <c r="C4">
        <v>4.5</v>
      </c>
      <c r="D4">
        <v>-165</v>
      </c>
      <c r="E4">
        <v>125</v>
      </c>
      <c r="F4">
        <v>4.5</v>
      </c>
      <c r="G4">
        <v>-172</v>
      </c>
      <c r="H4">
        <v>134</v>
      </c>
      <c r="I4">
        <v>4.5</v>
      </c>
      <c r="J4">
        <v>-165</v>
      </c>
      <c r="K4">
        <v>125</v>
      </c>
      <c r="L4">
        <v>4.5</v>
      </c>
      <c r="M4">
        <v>140</v>
      </c>
      <c r="N4">
        <v>120</v>
      </c>
      <c r="R4" s="12">
        <f t="shared" si="0"/>
        <v>4.5</v>
      </c>
    </row>
    <row r="5" spans="1:18" x14ac:dyDescent="0.3">
      <c r="A5" t="s">
        <v>216</v>
      </c>
      <c r="B5" t="s">
        <v>148</v>
      </c>
      <c r="C5">
        <v>3.5</v>
      </c>
      <c r="D5">
        <v>110</v>
      </c>
      <c r="E5">
        <v>-140</v>
      </c>
      <c r="F5">
        <v>3.5</v>
      </c>
      <c r="G5">
        <v>110</v>
      </c>
      <c r="H5">
        <v>-140</v>
      </c>
      <c r="I5">
        <v>3.5</v>
      </c>
      <c r="J5">
        <v>120</v>
      </c>
      <c r="K5">
        <v>-160</v>
      </c>
      <c r="L5" t="s">
        <v>122</v>
      </c>
      <c r="M5" t="s">
        <v>122</v>
      </c>
      <c r="N5" t="s">
        <v>122</v>
      </c>
      <c r="R5" s="12">
        <f t="shared" si="0"/>
        <v>3.5</v>
      </c>
    </row>
    <row r="6" spans="1:18" x14ac:dyDescent="0.3">
      <c r="A6" t="s">
        <v>196</v>
      </c>
      <c r="B6" t="s">
        <v>138</v>
      </c>
      <c r="C6">
        <v>4.5</v>
      </c>
      <c r="D6">
        <v>105</v>
      </c>
      <c r="E6">
        <v>-135</v>
      </c>
      <c r="F6">
        <v>4.5</v>
      </c>
      <c r="G6">
        <v>-104</v>
      </c>
      <c r="H6">
        <v>-122</v>
      </c>
      <c r="I6">
        <v>4.5</v>
      </c>
      <c r="J6">
        <v>100</v>
      </c>
      <c r="K6">
        <v>-130</v>
      </c>
      <c r="L6">
        <v>4.5</v>
      </c>
      <c r="M6">
        <v>-107</v>
      </c>
      <c r="N6">
        <v>-127</v>
      </c>
      <c r="R6" s="12">
        <f t="shared" si="0"/>
        <v>4.5</v>
      </c>
    </row>
    <row r="7" spans="1:18" x14ac:dyDescent="0.3">
      <c r="A7" t="s">
        <v>199</v>
      </c>
      <c r="B7" t="s">
        <v>149</v>
      </c>
      <c r="C7">
        <v>4.5</v>
      </c>
      <c r="D7">
        <v>-150</v>
      </c>
      <c r="E7">
        <v>115</v>
      </c>
      <c r="F7">
        <v>4.5</v>
      </c>
      <c r="G7">
        <v>-156</v>
      </c>
      <c r="H7">
        <v>122</v>
      </c>
      <c r="I7">
        <v>4.5</v>
      </c>
      <c r="J7">
        <v>-155</v>
      </c>
      <c r="K7">
        <v>115</v>
      </c>
      <c r="L7">
        <v>4.5</v>
      </c>
      <c r="M7">
        <v>140</v>
      </c>
      <c r="N7">
        <v>114</v>
      </c>
      <c r="R7" s="12">
        <f t="shared" si="0"/>
        <v>4.5</v>
      </c>
    </row>
    <row r="8" spans="1:18" x14ac:dyDescent="0.3">
      <c r="A8" t="s">
        <v>202</v>
      </c>
      <c r="B8" t="s">
        <v>150</v>
      </c>
      <c r="C8">
        <v>4.5</v>
      </c>
      <c r="D8">
        <v>125</v>
      </c>
      <c r="E8">
        <v>-165</v>
      </c>
      <c r="F8">
        <v>4.5</v>
      </c>
      <c r="G8">
        <v>116</v>
      </c>
      <c r="H8">
        <v>-148</v>
      </c>
      <c r="I8">
        <v>4.5</v>
      </c>
      <c r="J8">
        <v>125</v>
      </c>
      <c r="K8">
        <v>-165</v>
      </c>
      <c r="L8">
        <v>5.5</v>
      </c>
      <c r="M8">
        <v>120</v>
      </c>
      <c r="N8">
        <v>128</v>
      </c>
      <c r="R8" s="12">
        <f t="shared" si="0"/>
        <v>4.5</v>
      </c>
    </row>
    <row r="9" spans="1:18" x14ac:dyDescent="0.3">
      <c r="A9" t="s">
        <v>181</v>
      </c>
      <c r="B9" t="s">
        <v>133</v>
      </c>
      <c r="C9">
        <v>3.5</v>
      </c>
      <c r="D9">
        <v>125</v>
      </c>
      <c r="E9">
        <v>-165</v>
      </c>
      <c r="F9">
        <v>3.5</v>
      </c>
      <c r="G9">
        <v>120</v>
      </c>
      <c r="H9">
        <v>-152</v>
      </c>
      <c r="I9">
        <v>3.5</v>
      </c>
      <c r="J9">
        <v>130</v>
      </c>
      <c r="K9">
        <v>-165</v>
      </c>
      <c r="L9">
        <v>4.5</v>
      </c>
      <c r="M9">
        <v>123</v>
      </c>
      <c r="N9">
        <v>132</v>
      </c>
      <c r="R9" s="12">
        <f t="shared" si="0"/>
        <v>3.5</v>
      </c>
    </row>
    <row r="10" spans="1:18" x14ac:dyDescent="0.3">
      <c r="A10" t="s">
        <v>219</v>
      </c>
      <c r="B10" t="s">
        <v>145</v>
      </c>
      <c r="C10">
        <v>4.5</v>
      </c>
      <c r="D10">
        <v>-160</v>
      </c>
      <c r="E10">
        <v>125</v>
      </c>
      <c r="F10">
        <v>4.5</v>
      </c>
      <c r="G10">
        <v>-134</v>
      </c>
      <c r="H10">
        <v>106</v>
      </c>
      <c r="I10">
        <v>4.5</v>
      </c>
      <c r="J10">
        <v>-155</v>
      </c>
      <c r="K10">
        <v>115</v>
      </c>
      <c r="L10" t="s">
        <v>122</v>
      </c>
      <c r="M10" t="s">
        <v>122</v>
      </c>
      <c r="N10" t="s">
        <v>122</v>
      </c>
      <c r="R10" s="12">
        <f t="shared" si="0"/>
        <v>4.5</v>
      </c>
    </row>
    <row r="11" spans="1:18" x14ac:dyDescent="0.3">
      <c r="A11" t="s">
        <v>220</v>
      </c>
      <c r="B11" t="s">
        <v>134</v>
      </c>
      <c r="C11">
        <v>7.5</v>
      </c>
      <c r="D11">
        <v>105</v>
      </c>
      <c r="E11">
        <v>-145</v>
      </c>
      <c r="F11">
        <v>7.5</v>
      </c>
      <c r="G11">
        <v>108</v>
      </c>
      <c r="H11">
        <v>-138</v>
      </c>
      <c r="I11">
        <v>7.5</v>
      </c>
      <c r="J11">
        <v>100</v>
      </c>
      <c r="K11">
        <v>-135</v>
      </c>
      <c r="L11" t="s">
        <v>122</v>
      </c>
      <c r="M11" t="s">
        <v>122</v>
      </c>
      <c r="N11" t="s">
        <v>122</v>
      </c>
      <c r="R11" s="12">
        <f t="shared" si="0"/>
        <v>7.5</v>
      </c>
    </row>
    <row r="12" spans="1:18" x14ac:dyDescent="0.3">
      <c r="A12" t="s">
        <v>197</v>
      </c>
      <c r="B12" t="s">
        <v>151</v>
      </c>
      <c r="C12">
        <v>6.5</v>
      </c>
      <c r="D12">
        <v>-155</v>
      </c>
      <c r="E12">
        <v>120</v>
      </c>
      <c r="F12">
        <v>6.5</v>
      </c>
      <c r="G12">
        <v>-160</v>
      </c>
      <c r="H12">
        <v>124</v>
      </c>
      <c r="I12">
        <v>6.5</v>
      </c>
      <c r="J12">
        <v>-160</v>
      </c>
      <c r="K12">
        <v>120</v>
      </c>
      <c r="L12">
        <v>6.5</v>
      </c>
      <c r="M12">
        <v>125</v>
      </c>
      <c r="N12">
        <v>116</v>
      </c>
      <c r="R12" s="12">
        <f t="shared" si="0"/>
        <v>6.5</v>
      </c>
    </row>
    <row r="13" spans="1:18" x14ac:dyDescent="0.3">
      <c r="A13" t="s">
        <v>217</v>
      </c>
      <c r="B13" t="s">
        <v>139</v>
      </c>
      <c r="C13">
        <v>6.5</v>
      </c>
      <c r="D13">
        <v>130</v>
      </c>
      <c r="E13">
        <v>-170</v>
      </c>
      <c r="F13">
        <v>7.5</v>
      </c>
      <c r="G13">
        <v>-152</v>
      </c>
      <c r="H13">
        <v>120</v>
      </c>
      <c r="I13">
        <v>6.5</v>
      </c>
      <c r="J13">
        <v>120</v>
      </c>
      <c r="K13">
        <v>-160</v>
      </c>
      <c r="L13" t="s">
        <v>122</v>
      </c>
      <c r="M13" t="s">
        <v>122</v>
      </c>
      <c r="N13" t="s">
        <v>122</v>
      </c>
      <c r="R13" s="12">
        <f t="shared" si="0"/>
        <v>6.5</v>
      </c>
    </row>
    <row r="14" spans="1:18" x14ac:dyDescent="0.3">
      <c r="A14" t="s">
        <v>182</v>
      </c>
      <c r="B14" t="s">
        <v>146</v>
      </c>
      <c r="C14" t="s">
        <v>122</v>
      </c>
      <c r="D14" t="s">
        <v>122</v>
      </c>
      <c r="E14" t="s">
        <v>122</v>
      </c>
      <c r="F14" t="s">
        <v>122</v>
      </c>
      <c r="G14" t="s">
        <v>122</v>
      </c>
      <c r="H14" t="s">
        <v>122</v>
      </c>
      <c r="I14">
        <v>4.5</v>
      </c>
      <c r="J14">
        <v>-150</v>
      </c>
      <c r="K14">
        <v>110</v>
      </c>
      <c r="L14">
        <v>4.5</v>
      </c>
      <c r="M14">
        <v>138</v>
      </c>
      <c r="N14">
        <v>116</v>
      </c>
      <c r="R14" s="12">
        <f t="shared" si="0"/>
        <v>4.5</v>
      </c>
    </row>
    <row r="15" spans="1:18" x14ac:dyDescent="0.3">
      <c r="A15" t="s">
        <v>223</v>
      </c>
      <c r="B15" t="s">
        <v>152</v>
      </c>
      <c r="C15">
        <v>4.5</v>
      </c>
      <c r="D15">
        <v>-105</v>
      </c>
      <c r="E15">
        <v>-125</v>
      </c>
      <c r="F15">
        <v>4.5</v>
      </c>
      <c r="G15">
        <v>102</v>
      </c>
      <c r="H15">
        <v>-130</v>
      </c>
      <c r="I15">
        <v>4.5</v>
      </c>
      <c r="J15">
        <v>100</v>
      </c>
      <c r="K15">
        <v>-130</v>
      </c>
      <c r="L15" t="s">
        <v>122</v>
      </c>
      <c r="M15" t="s">
        <v>122</v>
      </c>
      <c r="N15" t="s">
        <v>122</v>
      </c>
      <c r="R15" s="12">
        <f t="shared" si="0"/>
        <v>4.5</v>
      </c>
    </row>
    <row r="16" spans="1:18" x14ac:dyDescent="0.3">
      <c r="A16" t="s">
        <v>203</v>
      </c>
      <c r="B16" t="s">
        <v>144</v>
      </c>
      <c r="C16">
        <v>4.5</v>
      </c>
      <c r="D16">
        <v>-135</v>
      </c>
      <c r="E16">
        <v>105</v>
      </c>
      <c r="F16">
        <v>4.5</v>
      </c>
      <c r="G16">
        <v>-124</v>
      </c>
      <c r="H16">
        <v>-102</v>
      </c>
      <c r="I16">
        <v>4.5</v>
      </c>
      <c r="J16">
        <v>-140</v>
      </c>
      <c r="K16">
        <v>110</v>
      </c>
      <c r="L16">
        <v>4.5</v>
      </c>
      <c r="M16">
        <v>-136</v>
      </c>
      <c r="N16">
        <v>100</v>
      </c>
      <c r="R16" s="12">
        <f t="shared" si="0"/>
        <v>4.5</v>
      </c>
    </row>
    <row r="17" spans="1:18" x14ac:dyDescent="0.3">
      <c r="A17" t="s">
        <v>212</v>
      </c>
      <c r="B17" t="s">
        <v>153</v>
      </c>
      <c r="C17">
        <v>5.5</v>
      </c>
      <c r="D17">
        <v>120</v>
      </c>
      <c r="E17">
        <v>-160</v>
      </c>
      <c r="F17">
        <v>6.5</v>
      </c>
      <c r="G17">
        <v>-142</v>
      </c>
      <c r="H17">
        <v>112</v>
      </c>
      <c r="I17">
        <v>5.5</v>
      </c>
      <c r="J17">
        <v>120</v>
      </c>
      <c r="K17">
        <v>-160</v>
      </c>
      <c r="L17">
        <v>6.5</v>
      </c>
      <c r="M17">
        <v>112</v>
      </c>
      <c r="N17">
        <v>130</v>
      </c>
      <c r="R17" s="12">
        <f t="shared" si="0"/>
        <v>5.5</v>
      </c>
    </row>
    <row r="18" spans="1:18" x14ac:dyDescent="0.3">
      <c r="A18" t="s">
        <v>195</v>
      </c>
      <c r="B18" t="s">
        <v>36</v>
      </c>
      <c r="C18">
        <v>6.5</v>
      </c>
      <c r="D18">
        <v>-120</v>
      </c>
      <c r="E18">
        <v>-105</v>
      </c>
      <c r="F18">
        <v>6.5</v>
      </c>
      <c r="G18">
        <v>-118</v>
      </c>
      <c r="H18">
        <v>-108</v>
      </c>
      <c r="I18">
        <v>6.5</v>
      </c>
      <c r="J18">
        <v>-135</v>
      </c>
      <c r="K18">
        <v>105</v>
      </c>
      <c r="L18">
        <v>6.5</v>
      </c>
      <c r="M18">
        <v>-136</v>
      </c>
      <c r="N18">
        <v>100</v>
      </c>
      <c r="R18" s="12">
        <f t="shared" si="0"/>
        <v>6.5</v>
      </c>
    </row>
    <row r="19" spans="1:18" x14ac:dyDescent="0.3">
      <c r="A19" t="s">
        <v>218</v>
      </c>
      <c r="B19" t="s">
        <v>154</v>
      </c>
      <c r="C19">
        <v>4.5</v>
      </c>
      <c r="D19">
        <v>-125</v>
      </c>
      <c r="E19">
        <v>-105</v>
      </c>
      <c r="F19">
        <v>4.5</v>
      </c>
      <c r="G19">
        <v>-113</v>
      </c>
      <c r="H19">
        <v>-113</v>
      </c>
      <c r="I19">
        <v>4.5</v>
      </c>
      <c r="J19">
        <v>-135</v>
      </c>
      <c r="K19">
        <v>105</v>
      </c>
      <c r="L19" t="s">
        <v>122</v>
      </c>
      <c r="M19" t="s">
        <v>122</v>
      </c>
      <c r="N19" t="s">
        <v>122</v>
      </c>
      <c r="R19" s="12">
        <f t="shared" si="0"/>
        <v>4.5</v>
      </c>
    </row>
    <row r="20" spans="1:18" x14ac:dyDescent="0.3">
      <c r="A20" t="s">
        <v>183</v>
      </c>
      <c r="B20" t="s">
        <v>155</v>
      </c>
      <c r="C20" t="s">
        <v>122</v>
      </c>
      <c r="D20" t="s">
        <v>122</v>
      </c>
      <c r="E20" t="s">
        <v>122</v>
      </c>
      <c r="F20" t="s">
        <v>122</v>
      </c>
      <c r="G20" t="s">
        <v>122</v>
      </c>
      <c r="H20" t="s">
        <v>122</v>
      </c>
      <c r="I20">
        <v>6.5</v>
      </c>
      <c r="J20">
        <v>-155</v>
      </c>
      <c r="K20">
        <v>120</v>
      </c>
      <c r="L20">
        <v>6.5</v>
      </c>
      <c r="M20">
        <v>123</v>
      </c>
      <c r="N20">
        <v>120</v>
      </c>
      <c r="R20" s="12">
        <f t="shared" si="0"/>
        <v>6.5</v>
      </c>
    </row>
    <row r="21" spans="1:18" x14ac:dyDescent="0.3">
      <c r="A21" t="s">
        <v>200</v>
      </c>
      <c r="B21" t="s">
        <v>156</v>
      </c>
      <c r="C21">
        <v>4.5</v>
      </c>
      <c r="D21">
        <v>-125</v>
      </c>
      <c r="E21">
        <v>-105</v>
      </c>
      <c r="F21">
        <v>4.5</v>
      </c>
      <c r="G21">
        <v>-138</v>
      </c>
      <c r="H21">
        <v>108</v>
      </c>
      <c r="I21">
        <v>4.5</v>
      </c>
      <c r="J21">
        <v>-125</v>
      </c>
      <c r="K21">
        <v>-105</v>
      </c>
      <c r="L21">
        <v>4.5</v>
      </c>
      <c r="M21">
        <v>-129</v>
      </c>
      <c r="N21">
        <v>-105</v>
      </c>
      <c r="R21" s="12">
        <f t="shared" si="0"/>
        <v>4.5</v>
      </c>
    </row>
    <row r="22" spans="1:18" x14ac:dyDescent="0.3">
      <c r="A22" t="s">
        <v>222</v>
      </c>
      <c r="B22" t="s">
        <v>157</v>
      </c>
      <c r="C22">
        <v>3.5</v>
      </c>
      <c r="D22">
        <v>-110</v>
      </c>
      <c r="E22">
        <v>-120</v>
      </c>
      <c r="F22">
        <v>3.5</v>
      </c>
      <c r="G22">
        <v>100</v>
      </c>
      <c r="H22">
        <v>-128</v>
      </c>
      <c r="I22">
        <v>3.5</v>
      </c>
      <c r="J22">
        <v>-110</v>
      </c>
      <c r="K22">
        <v>-120</v>
      </c>
      <c r="L22" t="s">
        <v>122</v>
      </c>
      <c r="M22" t="s">
        <v>122</v>
      </c>
      <c r="N22" t="s">
        <v>122</v>
      </c>
      <c r="R22" s="12">
        <f t="shared" si="0"/>
        <v>3.5</v>
      </c>
    </row>
    <row r="23" spans="1:18" x14ac:dyDescent="0.3">
      <c r="A23" t="s">
        <v>205</v>
      </c>
      <c r="B23" t="s">
        <v>158</v>
      </c>
      <c r="C23">
        <v>2.5</v>
      </c>
      <c r="D23">
        <v>-110</v>
      </c>
      <c r="E23">
        <v>-120</v>
      </c>
      <c r="F23">
        <v>2.5</v>
      </c>
      <c r="G23">
        <v>-118</v>
      </c>
      <c r="H23">
        <v>-108</v>
      </c>
      <c r="I23">
        <v>2.5</v>
      </c>
      <c r="J23">
        <v>-110</v>
      </c>
      <c r="K23">
        <v>-120</v>
      </c>
      <c r="L23" t="s">
        <v>122</v>
      </c>
      <c r="M23" t="s">
        <v>122</v>
      </c>
      <c r="N23" t="s">
        <v>122</v>
      </c>
      <c r="R23" s="12">
        <f t="shared" si="0"/>
        <v>2.5</v>
      </c>
    </row>
    <row r="24" spans="1:18" x14ac:dyDescent="0.3">
      <c r="A24" t="s">
        <v>204</v>
      </c>
      <c r="B24" t="s">
        <v>159</v>
      </c>
      <c r="C24">
        <v>6.5</v>
      </c>
      <c r="D24">
        <v>-165</v>
      </c>
      <c r="E24">
        <v>125</v>
      </c>
      <c r="F24">
        <v>6.5</v>
      </c>
      <c r="G24">
        <v>-132</v>
      </c>
      <c r="H24">
        <v>104</v>
      </c>
      <c r="I24">
        <v>6.5</v>
      </c>
      <c r="J24">
        <v>-165</v>
      </c>
      <c r="K24">
        <v>125</v>
      </c>
      <c r="L24">
        <v>6.5</v>
      </c>
      <c r="M24">
        <v>125</v>
      </c>
      <c r="N24">
        <v>120</v>
      </c>
      <c r="R24" s="12">
        <f t="shared" si="0"/>
        <v>6.5</v>
      </c>
    </row>
    <row r="25" spans="1:18" x14ac:dyDescent="0.3">
      <c r="A25" t="s">
        <v>221</v>
      </c>
      <c r="B25" t="s">
        <v>160</v>
      </c>
      <c r="C25">
        <v>6.5</v>
      </c>
      <c r="D25">
        <v>-130</v>
      </c>
      <c r="E25">
        <v>100</v>
      </c>
      <c r="F25">
        <v>6.5</v>
      </c>
      <c r="G25">
        <v>-118</v>
      </c>
      <c r="H25">
        <v>-106</v>
      </c>
      <c r="I25">
        <v>6.5</v>
      </c>
      <c r="J25">
        <v>-135</v>
      </c>
      <c r="K25">
        <v>100</v>
      </c>
      <c r="L25" t="s">
        <v>122</v>
      </c>
      <c r="M25" t="s">
        <v>122</v>
      </c>
      <c r="N25" t="s">
        <v>122</v>
      </c>
      <c r="R25" s="12">
        <f t="shared" si="0"/>
        <v>6.5</v>
      </c>
    </row>
    <row r="26" spans="1:18" x14ac:dyDescent="0.3">
      <c r="A26" t="s">
        <v>206</v>
      </c>
      <c r="B26" t="s">
        <v>64</v>
      </c>
      <c r="C26">
        <v>7.5</v>
      </c>
      <c r="D26">
        <v>-170</v>
      </c>
      <c r="E26">
        <v>130</v>
      </c>
      <c r="F26">
        <v>7.5</v>
      </c>
      <c r="G26">
        <v>-148</v>
      </c>
      <c r="H26">
        <v>116</v>
      </c>
      <c r="I26">
        <v>7.5</v>
      </c>
      <c r="J26">
        <v>-175</v>
      </c>
      <c r="K26">
        <v>135</v>
      </c>
      <c r="L26">
        <v>7.5</v>
      </c>
      <c r="M26">
        <v>114</v>
      </c>
      <c r="N26">
        <v>125</v>
      </c>
      <c r="R26" s="12">
        <f t="shared" si="0"/>
        <v>7.5</v>
      </c>
    </row>
    <row r="27" spans="1:18" x14ac:dyDescent="0.3">
      <c r="A27" t="s">
        <v>215</v>
      </c>
      <c r="B27" t="s">
        <v>140</v>
      </c>
      <c r="C27">
        <v>4.5</v>
      </c>
      <c r="D27">
        <v>130</v>
      </c>
      <c r="E27">
        <v>-170</v>
      </c>
      <c r="F27">
        <v>5.5</v>
      </c>
      <c r="G27">
        <v>-166</v>
      </c>
      <c r="H27">
        <v>130</v>
      </c>
      <c r="I27">
        <v>4.5</v>
      </c>
      <c r="J27">
        <v>125</v>
      </c>
      <c r="K27">
        <v>-165</v>
      </c>
      <c r="L27">
        <v>5.5</v>
      </c>
      <c r="M27">
        <v>128</v>
      </c>
      <c r="N27">
        <v>123</v>
      </c>
      <c r="R27" s="12">
        <f t="shared" si="0"/>
        <v>4.5</v>
      </c>
    </row>
    <row r="28" spans="1:18" x14ac:dyDescent="0.3">
      <c r="A28" t="s">
        <v>214</v>
      </c>
      <c r="B28" t="s">
        <v>63</v>
      </c>
      <c r="C28">
        <v>5.5</v>
      </c>
      <c r="D28">
        <v>-170</v>
      </c>
      <c r="E28">
        <v>130</v>
      </c>
      <c r="F28">
        <v>5.5</v>
      </c>
      <c r="G28">
        <v>-170</v>
      </c>
      <c r="H28">
        <v>132</v>
      </c>
      <c r="I28">
        <v>5.5</v>
      </c>
      <c r="J28">
        <v>-165</v>
      </c>
      <c r="K28">
        <v>130</v>
      </c>
      <c r="L28">
        <v>5.5</v>
      </c>
      <c r="M28">
        <v>123</v>
      </c>
      <c r="N28">
        <v>125</v>
      </c>
      <c r="R28" s="12">
        <f t="shared" si="0"/>
        <v>5.5</v>
      </c>
    </row>
    <row r="29" spans="1:18" x14ac:dyDescent="0.3">
      <c r="A29" t="s">
        <v>198</v>
      </c>
      <c r="B29" t="s">
        <v>161</v>
      </c>
      <c r="C29">
        <v>2.5</v>
      </c>
      <c r="D29">
        <v>105</v>
      </c>
      <c r="E29">
        <v>-140</v>
      </c>
      <c r="F29" t="s">
        <v>122</v>
      </c>
      <c r="G29" t="s">
        <v>122</v>
      </c>
      <c r="H29" t="s">
        <v>122</v>
      </c>
      <c r="I29" t="s">
        <v>122</v>
      </c>
      <c r="J29" t="s">
        <v>122</v>
      </c>
      <c r="K29" t="s">
        <v>122</v>
      </c>
      <c r="L29" t="s">
        <v>122</v>
      </c>
      <c r="M29" t="s">
        <v>122</v>
      </c>
      <c r="N29" t="s">
        <v>122</v>
      </c>
      <c r="R29" s="12">
        <f>MIN(C29,F29,I29,L29,O29)</f>
        <v>2.5</v>
      </c>
    </row>
    <row r="30" spans="1:18" x14ac:dyDescent="0.3">
      <c r="A30" t="s">
        <v>211</v>
      </c>
      <c r="B30" t="s">
        <v>162</v>
      </c>
      <c r="C30">
        <v>2.5</v>
      </c>
      <c r="D30">
        <v>145</v>
      </c>
      <c r="E30">
        <v>-190</v>
      </c>
      <c r="F30">
        <v>3.5</v>
      </c>
      <c r="G30" t="s">
        <v>122</v>
      </c>
      <c r="H30" t="s">
        <v>122</v>
      </c>
      <c r="I30">
        <v>2.5</v>
      </c>
      <c r="J30">
        <v>140</v>
      </c>
      <c r="K30">
        <v>-185</v>
      </c>
      <c r="L30">
        <v>3.5</v>
      </c>
      <c r="M30">
        <v>-177</v>
      </c>
      <c r="N30">
        <v>128</v>
      </c>
      <c r="R30" s="12">
        <f>MIN(C30,F30,I30,L30,O30)</f>
        <v>2.5</v>
      </c>
    </row>
    <row r="31" spans="1:18" x14ac:dyDescent="0.3">
      <c r="A31" t="s">
        <v>207</v>
      </c>
      <c r="B31" t="s">
        <v>163</v>
      </c>
      <c r="C31">
        <v>5.5</v>
      </c>
      <c r="D31">
        <v>-150</v>
      </c>
      <c r="E31">
        <v>115</v>
      </c>
      <c r="F31">
        <v>5.5</v>
      </c>
      <c r="G31">
        <v>-148</v>
      </c>
      <c r="H31">
        <v>116</v>
      </c>
      <c r="I31">
        <v>5.5</v>
      </c>
      <c r="J31">
        <v>-150</v>
      </c>
      <c r="K31">
        <v>115</v>
      </c>
      <c r="L31">
        <v>5.5</v>
      </c>
      <c r="M31">
        <v>138</v>
      </c>
      <c r="N31">
        <v>112</v>
      </c>
      <c r="R31" s="12">
        <f>MIN(C31,F31,I31,L31,O31)</f>
        <v>5.5</v>
      </c>
    </row>
    <row r="32" spans="1:18" x14ac:dyDescent="0.3">
      <c r="R32" s="12">
        <f>MIN(C32,F32,I32,L32,O32)</f>
        <v>0</v>
      </c>
    </row>
    <row r="33" spans="18:18" x14ac:dyDescent="0.3">
      <c r="R33" s="12">
        <f>MIN(C33,F33,I33,L33,O33)</f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35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27</v>
      </c>
      <c r="B2" s="1">
        <v>6</v>
      </c>
      <c r="C2" s="1">
        <v>4.01</v>
      </c>
      <c r="D2" s="1">
        <v>5.3</v>
      </c>
      <c r="F2" s="1"/>
      <c r="G2" s="1"/>
      <c r="H2" s="1"/>
    </row>
    <row r="3" spans="1:8" ht="15" thickBot="1" x14ac:dyDescent="0.35">
      <c r="A3" s="1">
        <v>28</v>
      </c>
      <c r="B3" s="1">
        <v>4.0199999999999996</v>
      </c>
      <c r="C3" s="1">
        <v>4.01</v>
      </c>
      <c r="D3" s="1">
        <v>5.62</v>
      </c>
      <c r="F3" s="1"/>
      <c r="G3" s="1"/>
      <c r="H3" s="1"/>
    </row>
    <row r="4" spans="1:8" ht="15" thickBot="1" x14ac:dyDescent="0.35">
      <c r="A4" s="1">
        <v>4</v>
      </c>
      <c r="B4" s="1">
        <v>4.07</v>
      </c>
      <c r="C4" s="1">
        <v>4.07</v>
      </c>
      <c r="D4" s="1">
        <v>5.8</v>
      </c>
      <c r="F4" s="1"/>
      <c r="G4" s="1"/>
      <c r="H4" s="1"/>
    </row>
    <row r="5" spans="1:8" ht="15" thickBot="1" x14ac:dyDescent="0.35">
      <c r="A5" s="1">
        <v>3</v>
      </c>
      <c r="B5" s="1">
        <v>4.07</v>
      </c>
      <c r="C5" s="1">
        <v>3</v>
      </c>
      <c r="D5" s="1">
        <v>4.68</v>
      </c>
      <c r="F5" s="1"/>
      <c r="G5" s="1"/>
      <c r="H5" s="1"/>
    </row>
    <row r="6" spans="1:8" ht="15" thickBot="1" x14ac:dyDescent="0.35">
      <c r="A6" s="1">
        <v>21</v>
      </c>
      <c r="B6" s="1">
        <v>3</v>
      </c>
      <c r="C6" s="1">
        <v>3</v>
      </c>
      <c r="D6" s="1">
        <v>5.72</v>
      </c>
      <c r="F6" s="1"/>
      <c r="G6" s="1"/>
      <c r="H6" s="1"/>
    </row>
    <row r="7" spans="1:8" ht="15" thickBot="1" x14ac:dyDescent="0.35">
      <c r="A7" s="1">
        <v>22</v>
      </c>
      <c r="B7" s="1">
        <v>4.01</v>
      </c>
      <c r="C7" s="1">
        <v>5.03</v>
      </c>
      <c r="D7" s="1">
        <v>5.46</v>
      </c>
      <c r="F7" s="1"/>
      <c r="G7" s="1"/>
      <c r="H7" s="1"/>
    </row>
    <row r="8" spans="1:8" ht="15" thickBot="1" x14ac:dyDescent="0.35">
      <c r="A8" s="1">
        <v>13</v>
      </c>
      <c r="B8" s="1">
        <v>3.03</v>
      </c>
      <c r="C8" s="1">
        <v>6.01</v>
      </c>
      <c r="D8" s="1">
        <v>2.99</v>
      </c>
      <c r="F8" s="1"/>
      <c r="G8" s="1"/>
      <c r="H8" s="1"/>
    </row>
    <row r="9" spans="1:8" ht="15" thickBot="1" x14ac:dyDescent="0.35">
      <c r="A9" s="1">
        <v>14</v>
      </c>
      <c r="B9" s="1">
        <v>5.01</v>
      </c>
      <c r="C9" s="1">
        <v>4.05</v>
      </c>
      <c r="D9" s="1">
        <v>4.7300000000000004</v>
      </c>
      <c r="F9" s="1"/>
      <c r="G9" s="1"/>
      <c r="H9" s="1"/>
    </row>
    <row r="10" spans="1:8" ht="15" thickBot="1" x14ac:dyDescent="0.35">
      <c r="A10" s="1">
        <v>29</v>
      </c>
      <c r="B10" s="1">
        <v>4.21</v>
      </c>
      <c r="C10" s="1">
        <v>4.13</v>
      </c>
      <c r="D10" s="1">
        <v>5.78</v>
      </c>
      <c r="F10" s="1"/>
      <c r="G10" s="1"/>
      <c r="H10" s="1"/>
    </row>
    <row r="11" spans="1:8" ht="15" thickBot="1" x14ac:dyDescent="0.35">
      <c r="A11" s="1">
        <v>30</v>
      </c>
      <c r="B11" s="1">
        <v>6.01</v>
      </c>
      <c r="C11" s="1">
        <v>4.09</v>
      </c>
      <c r="D11" s="1">
        <v>5.92</v>
      </c>
      <c r="F11" s="1"/>
      <c r="G11" s="1"/>
      <c r="H11" s="1"/>
    </row>
    <row r="12" spans="1:8" ht="15" thickBot="1" x14ac:dyDescent="0.35">
      <c r="A12" s="1">
        <v>27</v>
      </c>
      <c r="B12" s="1">
        <v>6</v>
      </c>
      <c r="C12" s="1">
        <v>4.01</v>
      </c>
      <c r="D12" s="1">
        <v>3.93</v>
      </c>
      <c r="F12" s="1"/>
      <c r="G12" s="1"/>
      <c r="H12" s="1"/>
    </row>
    <row r="13" spans="1:8" ht="15" thickBot="1" x14ac:dyDescent="0.35">
      <c r="A13" s="1">
        <v>28</v>
      </c>
      <c r="B13" s="1">
        <v>4.05</v>
      </c>
      <c r="C13" s="1">
        <v>4.0199999999999996</v>
      </c>
      <c r="D13" s="1">
        <v>5.33</v>
      </c>
      <c r="F13" s="1"/>
      <c r="G13" s="1"/>
      <c r="H13" s="1"/>
    </row>
    <row r="14" spans="1:8" ht="15" thickBot="1" x14ac:dyDescent="0.35">
      <c r="A14" s="1">
        <v>11</v>
      </c>
      <c r="B14" s="1">
        <v>5.03</v>
      </c>
      <c r="C14" s="1">
        <v>4</v>
      </c>
      <c r="D14" s="1">
        <v>5.61</v>
      </c>
      <c r="F14" s="1"/>
      <c r="G14" s="1"/>
      <c r="H14" s="1"/>
    </row>
    <row r="15" spans="1:8" ht="15" thickBot="1" x14ac:dyDescent="0.35">
      <c r="A15" s="1">
        <v>12</v>
      </c>
      <c r="B15" s="1">
        <v>4</v>
      </c>
      <c r="C15" s="1">
        <v>4.03</v>
      </c>
      <c r="D15" s="1">
        <v>5.3</v>
      </c>
      <c r="F15" s="1"/>
      <c r="G15" s="1"/>
      <c r="H15" s="1"/>
    </row>
    <row r="16" spans="1:8" ht="15" thickBot="1" x14ac:dyDescent="0.35">
      <c r="A16" s="1">
        <v>16</v>
      </c>
      <c r="B16" s="1">
        <v>4</v>
      </c>
      <c r="C16" s="1">
        <v>3</v>
      </c>
      <c r="D16" s="1">
        <v>6.77</v>
      </c>
    </row>
    <row r="17" spans="1:4" ht="15" thickBot="1" x14ac:dyDescent="0.35">
      <c r="A17" s="1">
        <v>15</v>
      </c>
      <c r="B17" s="1">
        <v>4.04</v>
      </c>
      <c r="C17" s="1">
        <v>3</v>
      </c>
      <c r="D17" s="1">
        <v>3.88</v>
      </c>
    </row>
    <row r="18" spans="1:4" ht="15" thickBot="1" x14ac:dyDescent="0.35">
      <c r="A18" s="1">
        <v>25</v>
      </c>
      <c r="B18" s="1">
        <v>4.01</v>
      </c>
      <c r="C18" s="1">
        <v>3</v>
      </c>
      <c r="D18" s="1">
        <v>5.99</v>
      </c>
    </row>
    <row r="19" spans="1:4" ht="15" thickBot="1" x14ac:dyDescent="0.35">
      <c r="A19" s="1">
        <v>26</v>
      </c>
      <c r="B19" s="1">
        <v>5.01</v>
      </c>
      <c r="C19" s="1">
        <v>6.01</v>
      </c>
      <c r="D19" s="1">
        <v>5</v>
      </c>
    </row>
    <row r="20" spans="1:4" ht="15" thickBot="1" x14ac:dyDescent="0.35">
      <c r="A20" s="1">
        <v>29</v>
      </c>
      <c r="B20" s="1">
        <v>4.21</v>
      </c>
      <c r="C20" s="1">
        <v>4.17</v>
      </c>
      <c r="D20" s="1">
        <v>5.59</v>
      </c>
    </row>
    <row r="21" spans="1:4" ht="15" thickBot="1" x14ac:dyDescent="0.35">
      <c r="A21" s="1">
        <v>30</v>
      </c>
      <c r="B21" s="1">
        <v>6.01</v>
      </c>
      <c r="C21" s="1">
        <v>4.0999999999999996</v>
      </c>
      <c r="D21" s="1">
        <v>5.84</v>
      </c>
    </row>
    <row r="22" spans="1:4" ht="15" thickBot="1" x14ac:dyDescent="0.35">
      <c r="A22" s="1">
        <v>23</v>
      </c>
      <c r="B22" s="1">
        <v>5.0199999999999996</v>
      </c>
      <c r="C22" s="1">
        <v>5.04</v>
      </c>
      <c r="D22" s="1">
        <v>4.99</v>
      </c>
    </row>
    <row r="23" spans="1:4" ht="15" thickBot="1" x14ac:dyDescent="0.35">
      <c r="A23" s="1">
        <v>24</v>
      </c>
      <c r="B23" s="1">
        <v>4</v>
      </c>
      <c r="C23" s="1">
        <v>6</v>
      </c>
      <c r="D23" s="1">
        <v>4.5</v>
      </c>
    </row>
    <row r="24" spans="1:4" ht="15" thickBot="1" x14ac:dyDescent="0.35">
      <c r="A24" s="1">
        <v>2</v>
      </c>
      <c r="B24" s="1">
        <v>5.14</v>
      </c>
      <c r="C24" s="1">
        <v>3.01</v>
      </c>
      <c r="D24" s="1">
        <v>4.6399999999999997</v>
      </c>
    </row>
    <row r="25" spans="1:4" ht="15" thickBot="1" x14ac:dyDescent="0.35">
      <c r="A25" s="1">
        <v>1</v>
      </c>
      <c r="B25" s="1">
        <v>4.09</v>
      </c>
      <c r="C25" s="1">
        <v>4.1100000000000003</v>
      </c>
      <c r="D25" s="1">
        <v>6.67</v>
      </c>
    </row>
    <row r="26" spans="1:4" ht="15" thickBot="1" x14ac:dyDescent="0.35">
      <c r="A26" s="1">
        <v>20</v>
      </c>
      <c r="B26" s="1">
        <v>4</v>
      </c>
      <c r="C26" s="1">
        <v>3</v>
      </c>
      <c r="D26" s="1">
        <v>5.41</v>
      </c>
    </row>
    <row r="27" spans="1:4" ht="15" thickBot="1" x14ac:dyDescent="0.35">
      <c r="A27" s="1">
        <v>19</v>
      </c>
      <c r="B27" s="1">
        <v>4.01</v>
      </c>
      <c r="C27" s="1">
        <v>5.01</v>
      </c>
      <c r="D27" s="1">
        <v>4.75</v>
      </c>
    </row>
    <row r="28" spans="1:4" ht="15" thickBot="1" x14ac:dyDescent="0.35">
      <c r="A28" s="1">
        <v>7</v>
      </c>
      <c r="B28" s="1">
        <v>6</v>
      </c>
      <c r="C28" s="1">
        <v>6.01</v>
      </c>
      <c r="D28" s="1">
        <v>4.93</v>
      </c>
    </row>
    <row r="29" spans="1:4" ht="15" thickBot="1" x14ac:dyDescent="0.35">
      <c r="A29" s="1">
        <v>8</v>
      </c>
      <c r="B29" s="1">
        <v>5</v>
      </c>
      <c r="C29" s="1">
        <v>4</v>
      </c>
      <c r="D29" s="1">
        <v>4.58</v>
      </c>
    </row>
    <row r="30" spans="1:4" ht="15" thickBot="1" x14ac:dyDescent="0.35">
      <c r="A30" s="1">
        <v>6</v>
      </c>
      <c r="B30" s="1">
        <v>4.03</v>
      </c>
      <c r="C30" s="1">
        <v>4.03</v>
      </c>
      <c r="D30" s="1">
        <v>6.63</v>
      </c>
    </row>
    <row r="31" spans="1:4" ht="15" thickBot="1" x14ac:dyDescent="0.35">
      <c r="A31" s="1">
        <v>5</v>
      </c>
      <c r="B31" s="1">
        <v>5.0199999999999996</v>
      </c>
      <c r="C31" s="1">
        <v>5.05</v>
      </c>
      <c r="D31" s="1">
        <v>5.0999999999999996</v>
      </c>
    </row>
    <row r="32" spans="1:4" ht="15" thickBot="1" x14ac:dyDescent="0.35">
      <c r="A32" s="1">
        <v>17</v>
      </c>
      <c r="B32" s="1">
        <v>4.01</v>
      </c>
      <c r="C32" s="1">
        <v>4.0199999999999996</v>
      </c>
      <c r="D32" s="1">
        <v>5.6</v>
      </c>
    </row>
    <row r="33" spans="1:4" ht="15" thickBot="1" x14ac:dyDescent="0.35">
      <c r="A33" s="1">
        <v>18</v>
      </c>
      <c r="B33" s="1">
        <v>4.01</v>
      </c>
      <c r="C33" s="1">
        <v>3</v>
      </c>
      <c r="D33" s="1">
        <v>5.88</v>
      </c>
    </row>
    <row r="34" spans="1:4" ht="15" thickBot="1" x14ac:dyDescent="0.35">
      <c r="A34" s="1">
        <v>10</v>
      </c>
      <c r="B34" s="1">
        <v>4.01</v>
      </c>
      <c r="C34" s="1">
        <v>5.01</v>
      </c>
      <c r="D34" s="1">
        <v>5</v>
      </c>
    </row>
    <row r="35" spans="1:4" ht="15" thickBot="1" x14ac:dyDescent="0.35">
      <c r="A35" s="1">
        <v>9</v>
      </c>
      <c r="B35" s="1">
        <v>5.03</v>
      </c>
      <c r="C35" s="1">
        <v>4.01</v>
      </c>
      <c r="D35" s="1">
        <v>5.43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35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27</v>
      </c>
      <c r="B2" s="1">
        <v>6.2370700345907597</v>
      </c>
      <c r="C2" s="1">
        <v>4.3968278340124796</v>
      </c>
      <c r="D2" s="1">
        <v>5.1790993038734996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28</v>
      </c>
      <c r="B3" s="1">
        <v>3.83556801857201</v>
      </c>
      <c r="C3" s="1">
        <v>3.86179537513063</v>
      </c>
      <c r="D3" s="1">
        <v>5.1970527253587298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4</v>
      </c>
      <c r="B4" s="1">
        <v>4.3374470965639702</v>
      </c>
      <c r="C4" s="1">
        <v>4.3346063764048601</v>
      </c>
      <c r="D4" s="1">
        <v>6.1770945313038403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3</v>
      </c>
      <c r="B5" s="1">
        <v>4.0910144324764399</v>
      </c>
      <c r="C5" s="1">
        <v>3.5274597123260598</v>
      </c>
      <c r="D5" s="1">
        <v>4.0749283838666699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21</v>
      </c>
      <c r="B6" s="1">
        <v>3.26294848460849</v>
      </c>
      <c r="C6" s="1">
        <v>3.6385254805144398</v>
      </c>
      <c r="D6" s="1">
        <v>6.1649111103151197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22</v>
      </c>
      <c r="B7" s="1">
        <v>3.7113434083925898</v>
      </c>
      <c r="C7" s="1">
        <v>5.3077036786859502</v>
      </c>
      <c r="D7" s="1">
        <v>5.0336763816846002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13</v>
      </c>
      <c r="B8" s="1">
        <v>2.5076648732012599</v>
      </c>
      <c r="C8" s="1">
        <v>6.4352043207176797</v>
      </c>
      <c r="D8" s="1">
        <v>2.6302502515118298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14</v>
      </c>
      <c r="B9" s="1">
        <v>5.1731823318521499</v>
      </c>
      <c r="C9" s="1">
        <v>4.1988299949189303</v>
      </c>
      <c r="D9" s="1">
        <v>4.5496379608235999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29</v>
      </c>
      <c r="B10" s="1">
        <v>3.80549762389533</v>
      </c>
      <c r="C10" s="1">
        <v>4.74713061229511</v>
      </c>
      <c r="D10" s="1">
        <v>5.3658350313949796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30</v>
      </c>
      <c r="B11" s="1">
        <v>6.04660480225143</v>
      </c>
      <c r="C11" s="1">
        <v>4.9332191300823398</v>
      </c>
      <c r="D11" s="1">
        <v>5.5638831971030704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27</v>
      </c>
      <c r="B12" s="1">
        <v>6.2858203538252102</v>
      </c>
      <c r="C12" s="1">
        <v>4.29313624170429</v>
      </c>
      <c r="D12" s="1">
        <v>3.4980798894761098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28</v>
      </c>
      <c r="B13" s="1">
        <v>3.7360933700234198</v>
      </c>
      <c r="C13" s="1">
        <v>3.9331073795481002</v>
      </c>
      <c r="D13" s="1">
        <v>4.6268817304107301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11</v>
      </c>
      <c r="B14" s="1">
        <v>4.9560246592564603</v>
      </c>
      <c r="C14" s="1">
        <v>4.0207652434594996</v>
      </c>
      <c r="D14" s="1">
        <v>5.6780562561463004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12</v>
      </c>
      <c r="B15" s="1">
        <v>4.3219350826118701</v>
      </c>
      <c r="C15" s="1">
        <v>4.6799056710468596</v>
      </c>
      <c r="D15" s="1">
        <v>5.0982905033010404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16</v>
      </c>
      <c r="B16" s="1">
        <v>4.4969088314175201</v>
      </c>
      <c r="C16" s="1">
        <v>3.2454838587622099</v>
      </c>
      <c r="D16" s="1">
        <v>6.2444869570944403</v>
      </c>
    </row>
    <row r="17" spans="1:4" ht="15" thickBot="1" x14ac:dyDescent="0.35">
      <c r="A17" s="1">
        <v>15</v>
      </c>
      <c r="B17" s="1">
        <v>4.3459217646455803</v>
      </c>
      <c r="C17" s="1">
        <v>3.6765058219919098</v>
      </c>
      <c r="D17" s="1">
        <v>3.69988588652879</v>
      </c>
    </row>
    <row r="18" spans="1:4" ht="15" thickBot="1" x14ac:dyDescent="0.35">
      <c r="A18" s="1">
        <v>25</v>
      </c>
      <c r="B18" s="1">
        <v>4.0178118289197204</v>
      </c>
      <c r="C18" s="1">
        <v>3.6418025708475401</v>
      </c>
      <c r="D18" s="1">
        <v>5.8270576088430897</v>
      </c>
    </row>
    <row r="19" spans="1:4" ht="15" thickBot="1" x14ac:dyDescent="0.35">
      <c r="A19" s="1">
        <v>26</v>
      </c>
      <c r="B19" s="1">
        <v>5.1499852120174898</v>
      </c>
      <c r="C19" s="1">
        <v>6.0077738820876903</v>
      </c>
      <c r="D19" s="1">
        <v>5.1966967753350302</v>
      </c>
    </row>
    <row r="20" spans="1:4" ht="15" thickBot="1" x14ac:dyDescent="0.35">
      <c r="A20" s="1">
        <v>29</v>
      </c>
      <c r="B20" s="1">
        <v>3.9072418480852602</v>
      </c>
      <c r="C20" s="1">
        <v>4.6216023796544903</v>
      </c>
      <c r="D20" s="1">
        <v>5.3480909733146502</v>
      </c>
    </row>
    <row r="21" spans="1:4" ht="15" thickBot="1" x14ac:dyDescent="0.35">
      <c r="A21" s="1">
        <v>30</v>
      </c>
      <c r="B21" s="1">
        <v>6.0094130805303996</v>
      </c>
      <c r="C21" s="1">
        <v>5.0644820733943403</v>
      </c>
      <c r="D21" s="1">
        <v>5.4671015314287699</v>
      </c>
    </row>
    <row r="22" spans="1:4" ht="15" thickBot="1" x14ac:dyDescent="0.35">
      <c r="A22" s="1">
        <v>23</v>
      </c>
      <c r="B22" s="1">
        <v>5.6426457430168</v>
      </c>
      <c r="C22" s="1">
        <v>5.3702991969172098</v>
      </c>
      <c r="D22" s="1">
        <v>4.5048081062545204</v>
      </c>
    </row>
    <row r="23" spans="1:4" ht="15" thickBot="1" x14ac:dyDescent="0.35">
      <c r="A23" s="1">
        <v>24</v>
      </c>
      <c r="B23" s="1">
        <v>4.4479100615496296</v>
      </c>
      <c r="C23" s="1">
        <v>6.1493146013403397</v>
      </c>
      <c r="D23" s="1">
        <v>3.8888917079084502</v>
      </c>
    </row>
    <row r="24" spans="1:4" ht="15" thickBot="1" x14ac:dyDescent="0.35">
      <c r="A24" s="1">
        <v>2</v>
      </c>
      <c r="B24" s="1">
        <v>4.7829314502806204</v>
      </c>
      <c r="C24" s="1">
        <v>3.7399699985725099</v>
      </c>
      <c r="D24" s="1">
        <v>4.7946366747614801</v>
      </c>
    </row>
    <row r="25" spans="1:4" ht="15" thickBot="1" x14ac:dyDescent="0.35">
      <c r="A25" s="1">
        <v>1</v>
      </c>
      <c r="B25" s="1">
        <v>3.7452070789009499</v>
      </c>
      <c r="C25" s="1">
        <v>4.4481121064505498</v>
      </c>
      <c r="D25" s="1">
        <v>6.6052601696460904</v>
      </c>
    </row>
    <row r="26" spans="1:4" ht="15" thickBot="1" x14ac:dyDescent="0.35">
      <c r="A26" s="1">
        <v>20</v>
      </c>
      <c r="B26" s="1">
        <v>3.8805850887284401</v>
      </c>
      <c r="C26" s="1">
        <v>2.9058793611572402</v>
      </c>
      <c r="D26" s="1">
        <v>5.2926637681463902</v>
      </c>
    </row>
    <row r="27" spans="1:4" ht="15" thickBot="1" x14ac:dyDescent="0.35">
      <c r="A27" s="1">
        <v>19</v>
      </c>
      <c r="B27" s="1">
        <v>4.2604091457738802</v>
      </c>
      <c r="C27" s="1">
        <v>4.84941104082771</v>
      </c>
      <c r="D27" s="1">
        <v>4.6317943870177096</v>
      </c>
    </row>
    <row r="28" spans="1:4" ht="15" thickBot="1" x14ac:dyDescent="0.35">
      <c r="A28" s="1">
        <v>7</v>
      </c>
      <c r="B28" s="1">
        <v>6.1688178481596996</v>
      </c>
      <c r="C28" s="1">
        <v>6.6363582730062802</v>
      </c>
      <c r="D28" s="1">
        <v>4.7825714851235697</v>
      </c>
    </row>
    <row r="29" spans="1:4" ht="15" thickBot="1" x14ac:dyDescent="0.35">
      <c r="A29" s="1">
        <v>8</v>
      </c>
      <c r="B29" s="1">
        <v>5.5023716189870102</v>
      </c>
      <c r="C29" s="1">
        <v>4.1345496684777103</v>
      </c>
      <c r="D29" s="1">
        <v>4.5567168635878597</v>
      </c>
    </row>
    <row r="30" spans="1:4" ht="15" thickBot="1" x14ac:dyDescent="0.35">
      <c r="A30" s="1">
        <v>6</v>
      </c>
      <c r="B30" s="1">
        <v>4.6075502256278398</v>
      </c>
      <c r="C30" s="1">
        <v>3.6733634886325799</v>
      </c>
      <c r="D30" s="1">
        <v>5.8620118125640897</v>
      </c>
    </row>
    <row r="31" spans="1:4" ht="15" thickBot="1" x14ac:dyDescent="0.35">
      <c r="A31" s="1">
        <v>5</v>
      </c>
      <c r="B31" s="1">
        <v>4.6624014226166404</v>
      </c>
      <c r="C31" s="1">
        <v>5.5013560685722798</v>
      </c>
      <c r="D31" s="1">
        <v>4.7330348883237896</v>
      </c>
    </row>
    <row r="32" spans="1:4" ht="15" thickBot="1" x14ac:dyDescent="0.35">
      <c r="A32" s="1">
        <v>17</v>
      </c>
      <c r="B32" s="1">
        <v>3.9026572041023502</v>
      </c>
      <c r="C32" s="1">
        <v>4.7677333449152401</v>
      </c>
      <c r="D32" s="1">
        <v>5.8171623142366498</v>
      </c>
    </row>
    <row r="33" spans="1:4" ht="15" thickBot="1" x14ac:dyDescent="0.35">
      <c r="A33" s="1">
        <v>18</v>
      </c>
      <c r="B33" s="1">
        <v>4.34333971990461</v>
      </c>
      <c r="C33" s="1">
        <v>3.78234162328783</v>
      </c>
      <c r="D33" s="1">
        <v>5.8157755235250601</v>
      </c>
    </row>
    <row r="34" spans="1:4" ht="15" thickBot="1" x14ac:dyDescent="0.35">
      <c r="A34" s="1">
        <v>10</v>
      </c>
      <c r="B34" s="1">
        <v>4.2317533654090997</v>
      </c>
      <c r="C34" s="1">
        <v>5.6320004307598603</v>
      </c>
      <c r="D34" s="1">
        <v>4.6590759220421099</v>
      </c>
    </row>
    <row r="35" spans="1:4" ht="15" thickBot="1" x14ac:dyDescent="0.35">
      <c r="A35" s="1">
        <v>9</v>
      </c>
      <c r="B35" s="1">
        <v>4.7842320635847004</v>
      </c>
      <c r="C35" s="1">
        <v>4.5615886341205201</v>
      </c>
      <c r="D35" s="1">
        <v>5.5192044690436104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35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27</v>
      </c>
      <c r="B2" s="1">
        <v>6.2472246812719501</v>
      </c>
      <c r="C2" s="1">
        <v>4.2497873127012502</v>
      </c>
      <c r="D2" s="1">
        <v>5.2768743730313101</v>
      </c>
    </row>
    <row r="3" spans="1:4" ht="15" thickBot="1" x14ac:dyDescent="0.35">
      <c r="A3" s="1">
        <v>28</v>
      </c>
      <c r="B3" s="1">
        <v>3.8354072197165698</v>
      </c>
      <c r="C3" s="1">
        <v>3.8140860171979001</v>
      </c>
      <c r="D3" s="1">
        <v>5.1770626070147703</v>
      </c>
    </row>
    <row r="4" spans="1:4" ht="15" thickBot="1" x14ac:dyDescent="0.35">
      <c r="A4" s="1">
        <v>4</v>
      </c>
      <c r="B4" s="1">
        <v>4.4654172970624</v>
      </c>
      <c r="C4" s="1">
        <v>4.4137954093741696</v>
      </c>
      <c r="D4" s="1">
        <v>6.2429670874439198</v>
      </c>
    </row>
    <row r="5" spans="1:4" ht="15" thickBot="1" x14ac:dyDescent="0.35">
      <c r="A5" s="1">
        <v>3</v>
      </c>
      <c r="B5" s="1">
        <v>4.1173353003325497</v>
      </c>
      <c r="C5" s="1">
        <v>3.5306820763546298</v>
      </c>
      <c r="D5" s="1">
        <v>4.2140135747743201</v>
      </c>
    </row>
    <row r="6" spans="1:4" ht="15" thickBot="1" x14ac:dyDescent="0.35">
      <c r="A6" s="1">
        <v>21</v>
      </c>
      <c r="B6" s="1">
        <v>3.2826581878675198</v>
      </c>
      <c r="C6" s="1">
        <v>3.6384733061596499</v>
      </c>
      <c r="D6" s="1">
        <v>6.1183569049001596</v>
      </c>
    </row>
    <row r="7" spans="1:4" ht="15" thickBot="1" x14ac:dyDescent="0.35">
      <c r="A7" s="1">
        <v>22</v>
      </c>
      <c r="B7" s="1">
        <v>3.6900942775300698</v>
      </c>
      <c r="C7" s="1">
        <v>5.2314673797681399</v>
      </c>
      <c r="D7" s="1">
        <v>4.9218082416351399</v>
      </c>
    </row>
    <row r="8" spans="1:4" ht="15" thickBot="1" x14ac:dyDescent="0.35">
      <c r="A8" s="1">
        <v>13</v>
      </c>
      <c r="B8" s="1">
        <v>2.44947156881129</v>
      </c>
      <c r="C8" s="1">
        <v>6.3513738982145398</v>
      </c>
      <c r="D8" s="1">
        <v>2.5418963609774998</v>
      </c>
    </row>
    <row r="9" spans="1:4" ht="15" thickBot="1" x14ac:dyDescent="0.35">
      <c r="A9" s="1">
        <v>14</v>
      </c>
      <c r="B9" s="1">
        <v>5.2280960761516102</v>
      </c>
      <c r="C9" s="1">
        <v>4.2317549183541496</v>
      </c>
      <c r="D9" s="1">
        <v>4.8043223936965003</v>
      </c>
    </row>
    <row r="10" spans="1:4" ht="15" thickBot="1" x14ac:dyDescent="0.35">
      <c r="A10" s="1">
        <v>29</v>
      </c>
      <c r="B10" s="1">
        <v>3.8047193827611498</v>
      </c>
      <c r="C10" s="1">
        <v>4.6051433593085598</v>
      </c>
      <c r="D10" s="1">
        <v>5.2892952033256897</v>
      </c>
    </row>
    <row r="11" spans="1:4" ht="15" thickBot="1" x14ac:dyDescent="0.35">
      <c r="A11" s="1">
        <v>30</v>
      </c>
      <c r="B11" s="1">
        <v>6.0624629679115598</v>
      </c>
      <c r="C11" s="1">
        <v>4.7959482427817797</v>
      </c>
      <c r="D11" s="1">
        <v>5.6280213736587603</v>
      </c>
    </row>
    <row r="12" spans="1:4" ht="15" thickBot="1" x14ac:dyDescent="0.35">
      <c r="A12" s="1">
        <v>27</v>
      </c>
      <c r="B12" s="1">
        <v>6.3337108710617498</v>
      </c>
      <c r="C12" s="1">
        <v>4.1653977823901398</v>
      </c>
      <c r="D12" s="1">
        <v>3.6324806391189202</v>
      </c>
    </row>
    <row r="13" spans="1:4" ht="15" thickBot="1" x14ac:dyDescent="0.35">
      <c r="A13" s="1">
        <v>28</v>
      </c>
      <c r="B13" s="1">
        <v>3.7403296159767399</v>
      </c>
      <c r="C13" s="1">
        <v>3.9009415771656801</v>
      </c>
      <c r="D13" s="1">
        <v>4.5839918980993097</v>
      </c>
    </row>
    <row r="14" spans="1:4" ht="15" thickBot="1" x14ac:dyDescent="0.35">
      <c r="A14" s="1">
        <v>11</v>
      </c>
      <c r="B14" s="1">
        <v>4.9329864109777501</v>
      </c>
      <c r="C14" s="1">
        <v>3.9583238222049499</v>
      </c>
      <c r="D14" s="1">
        <v>5.7307224661485501</v>
      </c>
    </row>
    <row r="15" spans="1:4" ht="15" thickBot="1" x14ac:dyDescent="0.35">
      <c r="A15" s="1">
        <v>12</v>
      </c>
      <c r="B15" s="1">
        <v>4.3723267433188404</v>
      </c>
      <c r="C15" s="1">
        <v>4.6278473399700299</v>
      </c>
      <c r="D15" s="1">
        <v>5.2923019737949897</v>
      </c>
    </row>
    <row r="16" spans="1:4" ht="15" thickBot="1" x14ac:dyDescent="0.35">
      <c r="A16" s="1">
        <v>16</v>
      </c>
      <c r="B16" s="1">
        <v>4.5987003636039603</v>
      </c>
      <c r="C16" s="1">
        <v>3.2914890596923598</v>
      </c>
      <c r="D16" s="1">
        <v>6.2606374599442001</v>
      </c>
    </row>
    <row r="17" spans="1:4" ht="15" thickBot="1" x14ac:dyDescent="0.35">
      <c r="A17" s="1">
        <v>15</v>
      </c>
      <c r="B17" s="1">
        <v>4.4029118977994504</v>
      </c>
      <c r="C17" s="1">
        <v>3.6036212907500902</v>
      </c>
      <c r="D17" s="1">
        <v>3.8541594461543802</v>
      </c>
    </row>
    <row r="18" spans="1:4" ht="15" thickBot="1" x14ac:dyDescent="0.35">
      <c r="A18" s="1">
        <v>25</v>
      </c>
      <c r="B18" s="1">
        <v>4.0459020611862497</v>
      </c>
      <c r="C18" s="1">
        <v>3.56253024740974</v>
      </c>
      <c r="D18" s="1">
        <v>6.0026290016549497</v>
      </c>
    </row>
    <row r="19" spans="1:4" ht="15" thickBot="1" x14ac:dyDescent="0.35">
      <c r="A19" s="1">
        <v>26</v>
      </c>
      <c r="B19" s="1">
        <v>5.1322283591055902</v>
      </c>
      <c r="C19" s="1">
        <v>5.8513033055188002</v>
      </c>
      <c r="D19" s="1">
        <v>5.1824702379833001</v>
      </c>
    </row>
    <row r="20" spans="1:4" ht="15" thickBot="1" x14ac:dyDescent="0.35">
      <c r="A20" s="1">
        <v>29</v>
      </c>
      <c r="B20" s="1">
        <v>3.9098513564787898</v>
      </c>
      <c r="C20" s="1">
        <v>4.5540207021613499</v>
      </c>
      <c r="D20" s="1">
        <v>5.31597404839603</v>
      </c>
    </row>
    <row r="21" spans="1:4" ht="15" thickBot="1" x14ac:dyDescent="0.35">
      <c r="A21" s="1">
        <v>30</v>
      </c>
      <c r="B21" s="1">
        <v>6.0217261601968701</v>
      </c>
      <c r="C21" s="1">
        <v>4.9138843853272096</v>
      </c>
      <c r="D21" s="1">
        <v>5.6661581437681701</v>
      </c>
    </row>
    <row r="22" spans="1:4" ht="15" thickBot="1" x14ac:dyDescent="0.35">
      <c r="A22" s="1">
        <v>23</v>
      </c>
      <c r="B22" s="1">
        <v>5.6523953909170803</v>
      </c>
      <c r="C22" s="1">
        <v>5.2738265399681801</v>
      </c>
      <c r="D22" s="1">
        <v>4.4769370961728301</v>
      </c>
    </row>
    <row r="23" spans="1:4" ht="15" thickBot="1" x14ac:dyDescent="0.35">
      <c r="A23" s="1">
        <v>24</v>
      </c>
      <c r="B23" s="1">
        <v>4.5048030546915996</v>
      </c>
      <c r="C23" s="1">
        <v>6.0505080662161204</v>
      </c>
      <c r="D23" s="1">
        <v>3.95791694774586</v>
      </c>
    </row>
    <row r="24" spans="1:4" ht="15" thickBot="1" x14ac:dyDescent="0.35">
      <c r="A24" s="1">
        <v>2</v>
      </c>
      <c r="B24" s="1">
        <v>4.8018189993035003</v>
      </c>
      <c r="C24" s="1">
        <v>3.7078607839723401</v>
      </c>
      <c r="D24" s="1">
        <v>4.9485559343210497</v>
      </c>
    </row>
    <row r="25" spans="1:4" ht="15" thickBot="1" x14ac:dyDescent="0.35">
      <c r="A25" s="1">
        <v>1</v>
      </c>
      <c r="B25" s="1">
        <v>3.7136495933751399</v>
      </c>
      <c r="C25" s="1">
        <v>4.5093223725008</v>
      </c>
      <c r="D25" s="1">
        <v>6.6384089772389796</v>
      </c>
    </row>
    <row r="26" spans="1:4" ht="15" thickBot="1" x14ac:dyDescent="0.35">
      <c r="A26" s="1">
        <v>20</v>
      </c>
      <c r="B26" s="1">
        <v>3.9204090104884899</v>
      </c>
      <c r="C26" s="1">
        <v>2.8845396830330898</v>
      </c>
      <c r="D26" s="1">
        <v>5.3763455864398697</v>
      </c>
    </row>
    <row r="27" spans="1:4" ht="15" thickBot="1" x14ac:dyDescent="0.35">
      <c r="A27" s="1">
        <v>19</v>
      </c>
      <c r="B27" s="1">
        <v>4.2573049836696102</v>
      </c>
      <c r="C27" s="1">
        <v>4.7582509070665298</v>
      </c>
      <c r="D27" s="1">
        <v>4.6858762295184002</v>
      </c>
    </row>
    <row r="28" spans="1:4" ht="15" thickBot="1" x14ac:dyDescent="0.35">
      <c r="A28" s="1">
        <v>7</v>
      </c>
      <c r="B28" s="1">
        <v>6.1996489371363204</v>
      </c>
      <c r="C28" s="1">
        <v>6.5070715532915901</v>
      </c>
      <c r="D28" s="1">
        <v>4.9080613648590603</v>
      </c>
    </row>
    <row r="29" spans="1:4" ht="15" thickBot="1" x14ac:dyDescent="0.35">
      <c r="A29" s="1">
        <v>8</v>
      </c>
      <c r="B29" s="1">
        <v>5.5226363134426402</v>
      </c>
      <c r="C29" s="1">
        <v>4.1335816992552203</v>
      </c>
      <c r="D29" s="1">
        <v>4.72026650519462</v>
      </c>
    </row>
    <row r="30" spans="1:4" ht="15" thickBot="1" x14ac:dyDescent="0.35">
      <c r="A30" s="1">
        <v>6</v>
      </c>
      <c r="B30" s="1">
        <v>4.7244301887339999</v>
      </c>
      <c r="C30" s="1">
        <v>3.7364493605484999</v>
      </c>
      <c r="D30" s="1">
        <v>5.9969621223162903</v>
      </c>
    </row>
    <row r="31" spans="1:4" ht="15" thickBot="1" x14ac:dyDescent="0.35">
      <c r="A31" s="1">
        <v>5</v>
      </c>
      <c r="B31" s="1">
        <v>4.7207977995463901</v>
      </c>
      <c r="C31" s="1">
        <v>5.4686159800795702</v>
      </c>
      <c r="D31" s="1">
        <v>4.7984549946377104</v>
      </c>
    </row>
    <row r="32" spans="1:4" ht="15" thickBot="1" x14ac:dyDescent="0.35">
      <c r="A32" s="1">
        <v>17</v>
      </c>
      <c r="B32" s="1">
        <v>3.8933630295702</v>
      </c>
      <c r="C32" s="1">
        <v>4.7068040192087599</v>
      </c>
      <c r="D32" s="1">
        <v>5.7182440524075</v>
      </c>
    </row>
    <row r="33" spans="1:4" ht="15" thickBot="1" x14ac:dyDescent="0.35">
      <c r="A33" s="1">
        <v>18</v>
      </c>
      <c r="B33" s="1">
        <v>4.3510397001019498</v>
      </c>
      <c r="C33" s="1">
        <v>3.6894220974005698</v>
      </c>
      <c r="D33" s="1">
        <v>5.9873826599669204</v>
      </c>
    </row>
    <row r="34" spans="1:4" ht="15" thickBot="1" x14ac:dyDescent="0.35">
      <c r="A34" s="1">
        <v>10</v>
      </c>
      <c r="B34" s="1">
        <v>4.3135309691616603</v>
      </c>
      <c r="C34" s="1">
        <v>5.6271173008474502</v>
      </c>
      <c r="D34" s="1">
        <v>4.6972728021175598</v>
      </c>
    </row>
    <row r="35" spans="1:4" ht="15" thickBot="1" x14ac:dyDescent="0.35">
      <c r="A35" s="1">
        <v>9</v>
      </c>
      <c r="B35" s="1">
        <v>4.8085297904088904</v>
      </c>
      <c r="C35" s="1">
        <v>4.5627969265719797</v>
      </c>
      <c r="D35" s="1">
        <v>5.5021321447631104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D35"/>
  <sheetViews>
    <sheetView workbookViewId="0">
      <selection sqref="A1:D35"/>
    </sheetView>
  </sheetViews>
  <sheetFormatPr defaultRowHeight="14.4" x14ac:dyDescent="0.3"/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27</v>
      </c>
      <c r="B2" s="1">
        <v>6.7161410018552798</v>
      </c>
      <c r="C2" s="1">
        <v>4.5220994475138099</v>
      </c>
      <c r="D2" s="1">
        <v>4.6979166666666599</v>
      </c>
    </row>
    <row r="3" spans="1:4" ht="15" thickBot="1" x14ac:dyDescent="0.35">
      <c r="A3" s="1">
        <v>28</v>
      </c>
      <c r="B3" s="1">
        <v>4.5947712418300597</v>
      </c>
      <c r="C3" s="1">
        <v>4.5220994475138099</v>
      </c>
      <c r="D3" s="1">
        <v>4.9240953221535699</v>
      </c>
    </row>
    <row r="4" spans="1:4" ht="15" thickBot="1" x14ac:dyDescent="0.35">
      <c r="A4" s="1">
        <v>4</v>
      </c>
      <c r="B4" s="1">
        <v>4.5947712418300597</v>
      </c>
      <c r="C4" s="1">
        <v>4.5220994475138099</v>
      </c>
      <c r="D4" s="1">
        <v>5.0513428120063102</v>
      </c>
    </row>
    <row r="5" spans="1:4" ht="15" thickBot="1" x14ac:dyDescent="0.35">
      <c r="A5" s="1">
        <v>3</v>
      </c>
      <c r="B5" s="1">
        <v>4.5947712418300597</v>
      </c>
      <c r="C5" s="1">
        <v>3.1496746203904502</v>
      </c>
      <c r="D5" s="1">
        <v>4.4936908517350096</v>
      </c>
    </row>
    <row r="6" spans="1:4" ht="15" thickBot="1" x14ac:dyDescent="0.35">
      <c r="A6" s="1">
        <v>21</v>
      </c>
      <c r="B6" s="1">
        <v>3.29022988505747</v>
      </c>
      <c r="C6" s="1">
        <v>3.1496746203904502</v>
      </c>
      <c r="D6" s="1">
        <v>5.78101178101178</v>
      </c>
    </row>
    <row r="7" spans="1:4" ht="15" thickBot="1" x14ac:dyDescent="0.35">
      <c r="A7" s="1">
        <v>22</v>
      </c>
      <c r="B7" s="1">
        <v>4.5947712418300597</v>
      </c>
      <c r="C7" s="1">
        <v>5.6271428571428501</v>
      </c>
      <c r="D7" s="1">
        <v>4.6810506566604104</v>
      </c>
    </row>
    <row r="8" spans="1:4" ht="15" thickBot="1" x14ac:dyDescent="0.35">
      <c r="A8" s="1">
        <v>13</v>
      </c>
      <c r="B8" s="1">
        <v>2.8159806295399501</v>
      </c>
      <c r="C8" s="1">
        <v>6.5931034482758601</v>
      </c>
      <c r="D8" s="1">
        <v>3.47294117647058</v>
      </c>
    </row>
    <row r="9" spans="1:4" ht="15" thickBot="1" x14ac:dyDescent="0.35">
      <c r="A9" s="1">
        <v>14</v>
      </c>
      <c r="B9" s="1">
        <v>5.7560096153846096</v>
      </c>
      <c r="C9" s="1">
        <v>4.5220994475138099</v>
      </c>
      <c r="D9" s="1">
        <v>4.5462962962962896</v>
      </c>
    </row>
    <row r="10" spans="1:4" ht="15" thickBot="1" x14ac:dyDescent="0.35">
      <c r="A10" s="1">
        <v>29</v>
      </c>
      <c r="B10" s="1">
        <v>4.5947712418300597</v>
      </c>
      <c r="C10" s="1">
        <v>4.5220994475138099</v>
      </c>
      <c r="D10" s="1">
        <v>4.9240953221535699</v>
      </c>
    </row>
    <row r="11" spans="1:4" ht="15" thickBot="1" x14ac:dyDescent="0.35">
      <c r="A11" s="1">
        <v>30</v>
      </c>
      <c r="B11" s="1">
        <v>6.7161410018552798</v>
      </c>
      <c r="C11" s="1">
        <v>4.5220994475138099</v>
      </c>
      <c r="D11" s="1">
        <v>5.8215384615384602</v>
      </c>
    </row>
    <row r="12" spans="1:4" ht="15" thickBot="1" x14ac:dyDescent="0.35">
      <c r="A12" s="1">
        <v>27</v>
      </c>
      <c r="B12" s="1">
        <v>6.7161410018552798</v>
      </c>
      <c r="C12" s="1">
        <v>4.5220994475138099</v>
      </c>
      <c r="D12" s="1">
        <v>4.1030303030302999</v>
      </c>
    </row>
    <row r="13" spans="1:4" ht="15" thickBot="1" x14ac:dyDescent="0.35">
      <c r="A13" s="1">
        <v>28</v>
      </c>
      <c r="B13" s="1">
        <v>4.5947712418300597</v>
      </c>
      <c r="C13" s="1">
        <v>4.5220994475138099</v>
      </c>
      <c r="D13" s="1">
        <v>4.6979166666666599</v>
      </c>
    </row>
    <row r="14" spans="1:4" ht="15" thickBot="1" x14ac:dyDescent="0.35">
      <c r="A14" s="1">
        <v>11</v>
      </c>
      <c r="B14" s="1">
        <v>5.7560096153846096</v>
      </c>
      <c r="C14" s="1">
        <v>4.5220994475138099</v>
      </c>
      <c r="D14" s="1">
        <v>5.8507135016465401</v>
      </c>
    </row>
    <row r="15" spans="1:4" ht="15" thickBot="1" x14ac:dyDescent="0.35">
      <c r="A15" s="1">
        <v>12</v>
      </c>
      <c r="B15" s="1">
        <v>4.5947712418300597</v>
      </c>
      <c r="C15" s="1">
        <v>4.5220994475138099</v>
      </c>
      <c r="D15" s="1">
        <v>4.6810506566604104</v>
      </c>
    </row>
    <row r="16" spans="1:4" ht="15" thickBot="1" x14ac:dyDescent="0.35">
      <c r="A16" s="1">
        <v>16</v>
      </c>
      <c r="B16" s="1">
        <v>4.5947712418300597</v>
      </c>
      <c r="C16" s="1">
        <v>3.1496746203904502</v>
      </c>
      <c r="D16" s="1">
        <v>7.1347305389221498</v>
      </c>
    </row>
    <row r="17" spans="1:4" ht="15" thickBot="1" x14ac:dyDescent="0.35">
      <c r="A17" s="1">
        <v>15</v>
      </c>
      <c r="B17" s="1">
        <v>4.5947712418300597</v>
      </c>
      <c r="C17" s="1">
        <v>3.1496746203904502</v>
      </c>
      <c r="D17" s="1">
        <v>4.1282586027111501</v>
      </c>
    </row>
    <row r="18" spans="1:4" ht="15" thickBot="1" x14ac:dyDescent="0.35">
      <c r="A18" s="1">
        <v>25</v>
      </c>
      <c r="B18" s="1">
        <v>4.5947712418300597</v>
      </c>
      <c r="C18" s="1">
        <v>3.1496746203904502</v>
      </c>
      <c r="D18" s="1">
        <v>5.5222072678330996</v>
      </c>
    </row>
    <row r="19" spans="1:4" ht="15" thickBot="1" x14ac:dyDescent="0.35">
      <c r="A19" s="1">
        <v>26</v>
      </c>
      <c r="B19" s="1">
        <v>5.7560096153846096</v>
      </c>
      <c r="C19" s="1">
        <v>6.5931034482758601</v>
      </c>
      <c r="D19" s="1">
        <v>4.7079530638852596</v>
      </c>
    </row>
    <row r="20" spans="1:4" ht="15" thickBot="1" x14ac:dyDescent="0.35">
      <c r="A20" s="1">
        <v>29</v>
      </c>
      <c r="B20" s="1">
        <v>4.5947712418300597</v>
      </c>
      <c r="C20" s="1">
        <v>4.5220994475138099</v>
      </c>
      <c r="D20" s="1">
        <v>4.6810506566604104</v>
      </c>
    </row>
    <row r="21" spans="1:4" ht="15" thickBot="1" x14ac:dyDescent="0.35">
      <c r="A21" s="1">
        <v>30</v>
      </c>
      <c r="B21" s="1">
        <v>6.7161410018552798</v>
      </c>
      <c r="C21" s="1">
        <v>4.5220994475138099</v>
      </c>
      <c r="D21" s="1">
        <v>5.5222072678330996</v>
      </c>
    </row>
    <row r="22" spans="1:4" ht="15" thickBot="1" x14ac:dyDescent="0.35">
      <c r="A22" s="1">
        <v>23</v>
      </c>
      <c r="B22" s="1">
        <v>5.7560096153846096</v>
      </c>
      <c r="C22" s="1">
        <v>5.6271428571428501</v>
      </c>
      <c r="D22" s="1">
        <v>4.3599640933572701</v>
      </c>
    </row>
    <row r="23" spans="1:4" ht="15" thickBot="1" x14ac:dyDescent="0.35">
      <c r="A23" s="1">
        <v>24</v>
      </c>
      <c r="B23" s="1">
        <v>4.5947712418300597</v>
      </c>
      <c r="C23" s="1">
        <v>6.5931034482758601</v>
      </c>
      <c r="D23" s="1">
        <v>4.1282586027111501</v>
      </c>
    </row>
    <row r="24" spans="1:4" ht="15" thickBot="1" x14ac:dyDescent="0.35">
      <c r="A24" s="1">
        <v>2</v>
      </c>
      <c r="B24" s="1">
        <v>5.7560096153846096</v>
      </c>
      <c r="C24" s="1">
        <v>3.1496746203904502</v>
      </c>
      <c r="D24" s="1">
        <v>4.6810506566604104</v>
      </c>
    </row>
    <row r="25" spans="1:4" ht="15" thickBot="1" x14ac:dyDescent="0.35">
      <c r="A25" s="1">
        <v>1</v>
      </c>
      <c r="B25" s="1">
        <v>4.5947712418300597</v>
      </c>
      <c r="C25" s="1">
        <v>4.5220994475138099</v>
      </c>
      <c r="D25" s="1">
        <v>7.48484848484848</v>
      </c>
    </row>
    <row r="26" spans="1:4" ht="15" thickBot="1" x14ac:dyDescent="0.35">
      <c r="A26" s="1">
        <v>20</v>
      </c>
      <c r="B26" s="1">
        <v>4.5947712418300597</v>
      </c>
      <c r="C26" s="1">
        <v>3.1496746203904502</v>
      </c>
      <c r="D26" s="1">
        <v>4.7079530638852596</v>
      </c>
    </row>
    <row r="27" spans="1:4" ht="15" thickBot="1" x14ac:dyDescent="0.35">
      <c r="A27" s="1">
        <v>19</v>
      </c>
      <c r="B27" s="1">
        <v>4.5947712418300597</v>
      </c>
      <c r="C27" s="1">
        <v>5.6271428571428501</v>
      </c>
      <c r="D27" s="1">
        <v>4.2237762237762198</v>
      </c>
    </row>
    <row r="28" spans="1:4" ht="15" thickBot="1" x14ac:dyDescent="0.35">
      <c r="A28" s="1">
        <v>7</v>
      </c>
      <c r="B28" s="1">
        <v>6.7161410018552798</v>
      </c>
      <c r="C28" s="1">
        <v>6.5931034482758601</v>
      </c>
      <c r="D28" s="1">
        <v>4.7451923076923004</v>
      </c>
    </row>
    <row r="29" spans="1:4" ht="15" thickBot="1" x14ac:dyDescent="0.35">
      <c r="A29" s="1">
        <v>8</v>
      </c>
      <c r="B29" s="1">
        <v>5.7560096153846096</v>
      </c>
      <c r="C29" s="1">
        <v>4.5220994475138099</v>
      </c>
      <c r="D29" s="1">
        <v>4.4427860696517403</v>
      </c>
    </row>
    <row r="30" spans="1:4" ht="15" thickBot="1" x14ac:dyDescent="0.35">
      <c r="A30" s="1">
        <v>6</v>
      </c>
      <c r="B30" s="1">
        <v>4.5947712418300597</v>
      </c>
      <c r="C30" s="1">
        <v>4.5220994475138099</v>
      </c>
      <c r="D30" s="1">
        <v>6.5807127882599499</v>
      </c>
    </row>
    <row r="31" spans="1:4" ht="15" thickBot="1" x14ac:dyDescent="0.35">
      <c r="A31" s="1">
        <v>5</v>
      </c>
      <c r="B31" s="1">
        <v>5.7560096153846096</v>
      </c>
      <c r="C31" s="1">
        <v>5.6271428571428501</v>
      </c>
      <c r="D31" s="1">
        <v>4.7955801104972302</v>
      </c>
    </row>
    <row r="32" spans="1:4" ht="15" thickBot="1" x14ac:dyDescent="0.35">
      <c r="A32" s="1">
        <v>17</v>
      </c>
      <c r="B32" s="1">
        <v>4.5947712418300597</v>
      </c>
      <c r="C32" s="1">
        <v>4.5220994475138099</v>
      </c>
      <c r="D32" s="1">
        <v>4.9831493317838396</v>
      </c>
    </row>
    <row r="33" spans="1:4" ht="15" thickBot="1" x14ac:dyDescent="0.35">
      <c r="A33" s="1">
        <v>18</v>
      </c>
      <c r="B33" s="1">
        <v>4.5947712418300597</v>
      </c>
      <c r="C33" s="1">
        <v>4.5220994475138099</v>
      </c>
      <c r="D33" s="1">
        <v>5.0272452068617497</v>
      </c>
    </row>
    <row r="34" spans="1:4" ht="15" thickBot="1" x14ac:dyDescent="0.35">
      <c r="A34" s="1">
        <v>10</v>
      </c>
      <c r="B34" s="1">
        <v>4.5947712418300597</v>
      </c>
      <c r="C34" s="1">
        <v>5.6271428571428501</v>
      </c>
      <c r="D34" s="1">
        <v>4.6424384525205102</v>
      </c>
    </row>
    <row r="35" spans="1:4" ht="15" thickBot="1" x14ac:dyDescent="0.35">
      <c r="A35" s="1">
        <v>9</v>
      </c>
      <c r="B35" s="1">
        <v>5.7560096153846096</v>
      </c>
      <c r="C35" s="1">
        <v>4.5220994475138099</v>
      </c>
      <c r="D35" s="1">
        <v>4.9240953221535699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for delting columns</vt:lpstr>
      <vt:lpstr>Average</vt:lpstr>
      <vt:lpstr>Opponent Averages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2024-08-08T18:08:01Z</dcterms:modified>
</cp:coreProperties>
</file>