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FF996879-4AA3-45B1-9009-1DD4C6DBABF0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for delting columns" sheetId="23" r:id="rId2"/>
    <sheet name="Average" sheetId="20" r:id="rId3"/>
    <sheet name="Opponent Averages" sheetId="21" r:id="rId4"/>
    <sheet name="Props" sheetId="17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Sheet1!$L$77:$AQ$94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4" i="1" l="1"/>
  <c r="AN94" i="1"/>
  <c r="M94" i="1"/>
  <c r="N94" i="1"/>
  <c r="Q94" i="1"/>
  <c r="R94" i="1"/>
  <c r="AF34" i="1"/>
  <c r="AG34" i="1"/>
  <c r="AH34" i="1"/>
  <c r="AI34" i="1"/>
  <c r="AJ34" i="1"/>
  <c r="AK34" i="1"/>
  <c r="AL34" i="1"/>
  <c r="AM34" i="1"/>
  <c r="AF35" i="1"/>
  <c r="AG35" i="1"/>
  <c r="AH35" i="1"/>
  <c r="AI35" i="1"/>
  <c r="AJ35" i="1"/>
  <c r="AK35" i="1"/>
  <c r="AL35" i="1"/>
  <c r="AM35" i="1"/>
  <c r="N93" i="1"/>
  <c r="M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94" i="1" l="1"/>
  <c r="AL94" i="1"/>
  <c r="AP34" i="1"/>
  <c r="AO34" i="1"/>
  <c r="AP35" i="1"/>
  <c r="AN34" i="1"/>
  <c r="AN35" i="1"/>
  <c r="AO35" i="1"/>
  <c r="Y78" i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0" i="17"/>
  <c r="R21" i="17"/>
  <c r="R22" i="17"/>
  <c r="R23" i="17"/>
  <c r="R24" i="17"/>
  <c r="R25" i="17"/>
  <c r="R26" i="17"/>
  <c r="R27" i="17"/>
  <c r="R28" i="17"/>
  <c r="AL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9" i="17"/>
  <c r="R30" i="17"/>
  <c r="R31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L94" i="1" s="1"/>
  <c r="E54" i="1"/>
  <c r="E74" i="1" s="1"/>
  <c r="E94" i="1" s="1"/>
  <c r="P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AI93" i="1" s="1"/>
  <c r="I54" i="1"/>
  <c r="N53" i="1"/>
  <c r="F73" i="1"/>
  <c r="F93" i="1"/>
  <c r="G94" i="1"/>
  <c r="O54" i="1"/>
  <c r="G74" i="1"/>
  <c r="O53" i="1"/>
  <c r="G93" i="1"/>
  <c r="G73" i="1"/>
  <c r="H53" i="1"/>
  <c r="J53" i="1"/>
  <c r="AH93" i="1" s="1"/>
  <c r="I53" i="1"/>
  <c r="N74" i="1"/>
  <c r="P74" i="1"/>
  <c r="AJ94" i="1" s="1"/>
  <c r="J54" i="1"/>
  <c r="AH94" i="1" s="1"/>
  <c r="H54" i="1"/>
  <c r="F94" i="1"/>
  <c r="F74" i="1"/>
  <c r="N54" i="1"/>
  <c r="P54" i="1"/>
  <c r="AI94" i="1" s="1"/>
  <c r="P73" i="1"/>
  <c r="AJ93" i="1" s="1"/>
  <c r="O73" i="1"/>
  <c r="O74" i="1"/>
  <c r="J52" i="1"/>
  <c r="AH92" i="1" s="1"/>
  <c r="I52" i="1"/>
  <c r="G92" i="1"/>
  <c r="O52" i="1"/>
  <c r="G72" i="1"/>
  <c r="O72" i="1"/>
  <c r="H52" i="1"/>
  <c r="F92" i="1"/>
  <c r="P52" i="1"/>
  <c r="AI92" i="1" s="1"/>
  <c r="N52" i="1"/>
  <c r="F72" i="1"/>
  <c r="P72" i="1"/>
  <c r="AJ92" i="1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N51" i="1"/>
  <c r="F71" i="1"/>
  <c r="P51" i="1"/>
  <c r="AI91" i="1" s="1"/>
  <c r="P71" i="1"/>
  <c r="AJ91" i="1" s="1"/>
  <c r="J51" i="1"/>
  <c r="AH91" i="1" s="1"/>
  <c r="H51" i="1"/>
  <c r="H50" i="1"/>
  <c r="G70" i="1"/>
  <c r="N50" i="1"/>
  <c r="F70" i="1"/>
  <c r="P50" i="1"/>
  <c r="AI90" i="1" s="1"/>
  <c r="N70" i="1"/>
  <c r="P70" i="1"/>
  <c r="AJ90" i="1" s="1"/>
  <c r="F89" i="1"/>
  <c r="G69" i="1"/>
  <c r="G89" i="1"/>
  <c r="N49" i="1"/>
  <c r="P49" i="1"/>
  <c r="AI89" i="1" s="1"/>
  <c r="J49" i="1"/>
  <c r="AH89" i="1" s="1"/>
  <c r="H49" i="1"/>
  <c r="F69" i="1"/>
  <c r="P69" i="1"/>
  <c r="AJ89" i="1" s="1"/>
  <c r="N69" i="1"/>
  <c r="J47" i="1"/>
  <c r="AH87" i="1" s="1"/>
  <c r="F85" i="1"/>
  <c r="G66" i="1"/>
  <c r="G88" i="1"/>
  <c r="G65" i="1"/>
  <c r="G85" i="1"/>
  <c r="F65" i="1"/>
  <c r="F86" i="1"/>
  <c r="F66" i="1"/>
  <c r="P66" i="1"/>
  <c r="AJ86" i="1" s="1"/>
  <c r="N66" i="1"/>
  <c r="N46" i="1"/>
  <c r="G86" i="1"/>
  <c r="F84" i="1"/>
  <c r="F64" i="1"/>
  <c r="G87" i="1"/>
  <c r="G67" i="1"/>
  <c r="F87" i="1"/>
  <c r="F67" i="1"/>
  <c r="P68" i="1"/>
  <c r="AJ88" i="1" s="1"/>
  <c r="N68" i="1"/>
  <c r="G64" i="1"/>
  <c r="G84" i="1"/>
  <c r="F88" i="1"/>
  <c r="F68" i="1"/>
  <c r="G68" i="1"/>
  <c r="P67" i="1"/>
  <c r="AJ87" i="1" s="1"/>
  <c r="N67" i="1"/>
  <c r="P46" i="1"/>
  <c r="AI86" i="1" s="1"/>
  <c r="P48" i="1"/>
  <c r="AI88" i="1" s="1"/>
  <c r="N48" i="1"/>
  <c r="J48" i="1"/>
  <c r="AH88" i="1" s="1"/>
  <c r="H48" i="1"/>
  <c r="P47" i="1"/>
  <c r="AI87" i="1" s="1"/>
  <c r="N47" i="1"/>
  <c r="H47" i="1"/>
  <c r="H46" i="1"/>
  <c r="P64" i="1"/>
  <c r="AJ84" i="1" s="1"/>
  <c r="N64" i="1"/>
  <c r="N65" i="1"/>
  <c r="P65" i="1"/>
  <c r="AJ85" i="1" s="1"/>
  <c r="P45" i="1"/>
  <c r="AI85" i="1" s="1"/>
  <c r="N45" i="1"/>
  <c r="N44" i="1"/>
  <c r="P44" i="1"/>
  <c r="AI84" i="1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H45" i="1"/>
  <c r="J44" i="1"/>
  <c r="AH84" i="1" s="1"/>
  <c r="J46" i="1"/>
  <c r="AH86" i="1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AF94" i="1" s="1"/>
  <c r="I94" i="1"/>
  <c r="V94" i="1" s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N62" i="1"/>
  <c r="P62" i="1"/>
  <c r="AJ82" i="1" s="1"/>
  <c r="P63" i="1"/>
  <c r="AJ83" i="1" s="1"/>
  <c r="N63" i="1"/>
  <c r="P61" i="1"/>
  <c r="AJ81" i="1" s="1"/>
  <c r="N61" i="1"/>
  <c r="N60" i="1"/>
  <c r="P60" i="1"/>
  <c r="AJ80" i="1" s="1"/>
  <c r="N58" i="1"/>
  <c r="P58" i="1"/>
  <c r="AJ78" i="1" s="1"/>
  <c r="J65" i="1"/>
  <c r="P40" i="1"/>
  <c r="AI80" i="1" s="1"/>
  <c r="N40" i="1"/>
  <c r="P39" i="1"/>
  <c r="AI79" i="1" s="1"/>
  <c r="N39" i="1"/>
  <c r="P43" i="1"/>
  <c r="AI83" i="1" s="1"/>
  <c r="P38" i="1"/>
  <c r="AI78" i="1" s="1"/>
  <c r="N43" i="1"/>
  <c r="N41" i="1"/>
  <c r="P41" i="1"/>
  <c r="AI81" i="1" s="1"/>
  <c r="N38" i="1"/>
  <c r="P42" i="1"/>
  <c r="AI82" i="1" s="1"/>
  <c r="N42" i="1"/>
  <c r="J41" i="1"/>
  <c r="AH81" i="1" s="1"/>
  <c r="J39" i="1"/>
  <c r="AH79" i="1" s="1"/>
  <c r="J38" i="1"/>
  <c r="AH78" i="1" s="1"/>
  <c r="J43" i="1"/>
  <c r="AH83" i="1" s="1"/>
  <c r="J42" i="1"/>
  <c r="AH82" i="1" s="1"/>
  <c r="J40" i="1"/>
  <c r="AH80" i="1" s="1"/>
  <c r="H41" i="1"/>
  <c r="H42" i="1"/>
  <c r="H39" i="1"/>
  <c r="H43" i="1"/>
  <c r="H40" i="1"/>
  <c r="H38" i="1"/>
  <c r="AF93" i="1" l="1"/>
  <c r="AG93" i="1" s="1"/>
  <c r="AK93" i="1" s="1"/>
  <c r="W94" i="1"/>
  <c r="X94" i="1" s="1"/>
  <c r="Z94" i="1"/>
  <c r="AB94" i="1"/>
  <c r="AM94" i="1"/>
  <c r="AO94" i="1"/>
  <c r="AG94" i="1"/>
  <c r="AK94" i="1" s="1"/>
  <c r="V93" i="1"/>
  <c r="W93" i="1" s="1"/>
  <c r="X93" i="1" s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M93" i="1" l="1"/>
  <c r="AO93" i="1"/>
  <c r="AC94" i="1"/>
  <c r="AP94" i="1"/>
  <c r="Z93" i="1"/>
  <c r="AB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K90" i="1" s="1"/>
  <c r="AG92" i="1"/>
  <c r="AK92" i="1" s="1"/>
  <c r="AG88" i="1"/>
  <c r="AK88" i="1" s="1"/>
  <c r="AG89" i="1"/>
  <c r="AK89" i="1" s="1"/>
  <c r="AG91" i="1"/>
  <c r="AK91" i="1" s="1"/>
  <c r="AF82" i="1"/>
  <c r="AG86" i="1"/>
  <c r="AK86" i="1" s="1"/>
  <c r="AG85" i="1"/>
  <c r="AK85" i="1" s="1"/>
  <c r="AG87" i="1"/>
  <c r="AK87" i="1" s="1"/>
  <c r="AF79" i="1"/>
  <c r="AF81" i="1"/>
  <c r="AF78" i="1"/>
  <c r="AG84" i="1"/>
  <c r="AK84" i="1" s="1"/>
  <c r="AF80" i="1"/>
  <c r="AF83" i="1"/>
  <c r="W90" i="1"/>
  <c r="X90" i="1" s="1"/>
  <c r="W89" i="1"/>
  <c r="X89" i="1" s="1"/>
  <c r="AP93" i="1" l="1"/>
  <c r="AC93" i="1"/>
  <c r="AC90" i="1"/>
  <c r="AC86" i="1"/>
  <c r="AC85" i="1"/>
  <c r="AC89" i="1"/>
  <c r="AC84" i="1"/>
  <c r="AC92" i="1"/>
  <c r="AC88" i="1"/>
  <c r="AC87" i="1"/>
  <c r="AC91" i="1"/>
  <c r="AP92" i="1"/>
  <c r="AP91" i="1"/>
  <c r="AP90" i="1"/>
  <c r="AP88" i="1"/>
  <c r="AP86" i="1"/>
  <c r="AP87" i="1"/>
  <c r="AP89" i="1"/>
  <c r="AP84" i="1"/>
  <c r="AO80" i="1"/>
  <c r="AM80" i="1"/>
  <c r="AO79" i="1"/>
  <c r="AM79" i="1"/>
  <c r="AB82" i="1"/>
  <c r="Z82" i="1"/>
  <c r="AB81" i="1"/>
  <c r="Z81" i="1"/>
  <c r="Z79" i="1"/>
  <c r="AB79" i="1"/>
  <c r="AO82" i="1"/>
  <c r="AM82" i="1"/>
  <c r="AP85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X83" i="1" s="1"/>
  <c r="W82" i="1"/>
  <c r="X82" i="1" s="1"/>
  <c r="W81" i="1"/>
  <c r="X81" i="1" s="1"/>
  <c r="W78" i="1"/>
  <c r="X78" i="1" s="1"/>
  <c r="AG82" i="1"/>
  <c r="AK82" i="1" s="1"/>
  <c r="W79" i="1"/>
  <c r="X79" i="1" s="1"/>
  <c r="AG81" i="1"/>
  <c r="AK81" i="1" s="1"/>
  <c r="AG79" i="1"/>
  <c r="AK79" i="1" s="1"/>
  <c r="AG78" i="1"/>
  <c r="AK78" i="1" s="1"/>
  <c r="AG80" i="1"/>
  <c r="AK80" i="1" s="1"/>
  <c r="AG83" i="1"/>
  <c r="AK83" i="1" s="1"/>
  <c r="W80" i="1"/>
  <c r="X80" i="1" s="1"/>
  <c r="AC78" i="1" l="1"/>
  <c r="AC81" i="1"/>
  <c r="AC79" i="1"/>
  <c r="AC83" i="1"/>
  <c r="AC82" i="1"/>
  <c r="AC80" i="1"/>
  <c r="AP79" i="1"/>
  <c r="AP81" i="1"/>
  <c r="AP82" i="1"/>
  <c r="AP83" i="1"/>
  <c r="AP80" i="1"/>
  <c r="AP78" i="1"/>
</calcChain>
</file>

<file path=xl/sharedStrings.xml><?xml version="1.0" encoding="utf-8"?>
<sst xmlns="http://schemas.openxmlformats.org/spreadsheetml/2006/main" count="975" uniqueCount="240">
  <si>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</si>
  <si>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</si>
  <si>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</si>
  <si>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</si>
  <si>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</si>
  <si>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</si>
  <si>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</si>
  <si>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</si>
  <si>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</si>
  <si>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</si>
  <si>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</si>
  <si>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</si>
  <si>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</si>
  <si>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</si>
  <si>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</si>
  <si>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</si>
  <si>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</si>
  <si>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</si>
  <si>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</si>
  <si>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</si>
  <si>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</si>
  <si>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</si>
  <si>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</si>
  <si>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</si>
  <si>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</si>
  <si>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</si>
  <si>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</si>
  <si>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</si>
  <si>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</si>
  <si>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</si>
  <si>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</si>
  <si>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</si>
  <si>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</si>
  <si>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</si>
  <si>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</si>
  <si>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</si>
  <si>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</si>
  <si>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</si>
  <si>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</si>
  <si>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</si>
  <si>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</si>
  <si>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</si>
  <si>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</si>
  <si>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</si>
  <si>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</si>
  <si>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</si>
  <si>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</si>
  <si>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</si>
  <si>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</si>
  <si>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</si>
  <si>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</si>
  <si>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</si>
  <si>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</si>
  <si>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</si>
  <si>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</si>
  <si>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</si>
  <si>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</si>
  <si>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</si>
  <si>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</si>
  <si>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</si>
  <si>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</si>
  <si>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</si>
  <si>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</si>
  <si>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</si>
  <si>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</si>
  <si>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</si>
  <si>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</si>
  <si>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</si>
  <si>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</si>
  <si>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</si>
  <si>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</si>
  <si>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</si>
  <si>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</si>
  <si>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</si>
  <si>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</si>
  <si>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</si>
  <si>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</si>
  <si>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</si>
  <si>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</si>
  <si>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</si>
  <si>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</si>
  <si>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</si>
  <si>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</si>
  <si>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</si>
  <si>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</si>
  <si>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</si>
  <si>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</si>
  <si>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</si>
  <si>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</si>
  <si>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</si>
  <si>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</si>
  <si>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</si>
  <si>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</si>
  <si>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</si>
  <si>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</si>
  <si>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</si>
  <si>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</si>
  <si>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</si>
  <si>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</si>
  <si>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</si>
  <si>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</si>
  <si>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</si>
  <si>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</si>
  <si>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</si>
  <si>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</si>
  <si>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</si>
  <si>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</si>
  <si>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</si>
  <si>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</si>
  <si>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</si>
  <si>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</si>
  <si>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</si>
  <si>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</si>
  <si>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</si>
  <si>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</si>
  <si>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</si>
  <si>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</si>
  <si>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</si>
  <si>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</si>
  <si>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</si>
  <si>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</si>
  <si>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</si>
  <si>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</si>
  <si>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</si>
  <si>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</si>
  <si>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</si>
  <si>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</si>
  <si>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</si>
  <si>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</si>
  <si>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</si>
  <si>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</si>
  <si>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</si>
  <si>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</si>
  <si>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DET</t>
  </si>
  <si>
    <t>ATL</t>
  </si>
  <si>
    <t>Player</t>
  </si>
  <si>
    <t>BAL</t>
  </si>
  <si>
    <t>STL</t>
  </si>
  <si>
    <t>-120</t>
  </si>
  <si>
    <t>Even</t>
  </si>
  <si>
    <t>MIA</t>
  </si>
  <si>
    <t>COL</t>
  </si>
  <si>
    <t>LAA</t>
  </si>
  <si>
    <t>ARI</t>
  </si>
  <si>
    <t>CHW</t>
  </si>
  <si>
    <t>CIN</t>
  </si>
  <si>
    <t>HOU</t>
  </si>
  <si>
    <t>LAD</t>
  </si>
  <si>
    <t>MIL</t>
  </si>
  <si>
    <t>NYM</t>
  </si>
  <si>
    <t>NYY</t>
  </si>
  <si>
    <t>OAK</t>
  </si>
  <si>
    <t>PHI</t>
  </si>
  <si>
    <t>PIT</t>
  </si>
  <si>
    <t>SD</t>
  </si>
  <si>
    <t>SEA</t>
  </si>
  <si>
    <t>TEX</t>
  </si>
  <si>
    <t>TOR</t>
  </si>
  <si>
    <t>WSH</t>
  </si>
  <si>
    <t>WSN</t>
  </si>
  <si>
    <t>SFG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</si>
  <si>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</si>
  <si>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</si>
  <si>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</si>
  <si>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</si>
  <si>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</si>
  <si>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</si>
  <si>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</si>
  <si>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</si>
  <si>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</si>
  <si>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</si>
  <si>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</si>
  <si>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</si>
  <si>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</si>
  <si>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</si>
  <si>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+140</t>
  </si>
  <si>
    <t>SDP</t>
  </si>
  <si>
    <t>TBR</t>
  </si>
  <si>
    <t>+235</t>
  </si>
  <si>
    <t>-290</t>
  </si>
  <si>
    <t>-110</t>
  </si>
  <si>
    <t>-130</t>
  </si>
  <si>
    <t>+120</t>
  </si>
  <si>
    <t>+160</t>
  </si>
  <si>
    <t>-190</t>
  </si>
  <si>
    <t>-165</t>
  </si>
  <si>
    <t>-160</t>
  </si>
  <si>
    <t>+135</t>
  </si>
  <si>
    <t>+200</t>
  </si>
  <si>
    <t>-265</t>
  </si>
  <si>
    <t>-140</t>
  </si>
  <si>
    <t>-115</t>
  </si>
  <si>
    <t>-105</t>
  </si>
  <si>
    <t>BOS</t>
  </si>
  <si>
    <t>CHC</t>
  </si>
  <si>
    <t>KC</t>
  </si>
  <si>
    <t>CLE</t>
  </si>
  <si>
    <t>KCR</t>
  </si>
  <si>
    <t>1st Game</t>
  </si>
  <si>
    <t>+125</t>
  </si>
  <si>
    <t>-150</t>
  </si>
  <si>
    <t>+165</t>
  </si>
  <si>
    <t>-200</t>
  </si>
  <si>
    <t>Zac Gallen</t>
  </si>
  <si>
    <t>Max Fried</t>
  </si>
  <si>
    <t>Corbin Burnes</t>
  </si>
  <si>
    <t>Justin Steele</t>
  </si>
  <si>
    <t>Chris Flexen</t>
  </si>
  <si>
    <t>Nick Martinez</t>
  </si>
  <si>
    <t>Gavin Williams</t>
  </si>
  <si>
    <t>Cal Quantrill</t>
  </si>
  <si>
    <t>Spencer Arrighetti</t>
  </si>
  <si>
    <t>Michael Wacha</t>
  </si>
  <si>
    <t>Griffin Canning</t>
  </si>
  <si>
    <t>River Ryan</t>
  </si>
  <si>
    <t>Roddery Munoz</t>
  </si>
  <si>
    <t>Tobias Myers</t>
  </si>
  <si>
    <t>Simeon Woods Richardson</t>
  </si>
  <si>
    <t>Sean Manaea</t>
  </si>
  <si>
    <t>Carlos Rodon</t>
  </si>
  <si>
    <t>Osvaldo Bido</t>
  </si>
  <si>
    <t>Aaron Nola</t>
  </si>
  <si>
    <t>Paul Skenes</t>
  </si>
  <si>
    <t>Matt Waldron</t>
  </si>
  <si>
    <t>Logan Gilbert</t>
  </si>
  <si>
    <t>Logan Webb</t>
  </si>
  <si>
    <t>Andre Pallante</t>
  </si>
  <si>
    <t>Drew Rasmussen</t>
  </si>
  <si>
    <t>Nathan Eovaldi</t>
  </si>
  <si>
    <t>Yariel Rodriguez</t>
  </si>
  <si>
    <t>Patrick Corbin</t>
  </si>
  <si>
    <t>Alex Faedo</t>
  </si>
  <si>
    <t>Josh Winckowski</t>
  </si>
  <si>
    <t>Cory Bradford</t>
  </si>
  <si>
    <t>Gerrit Cole</t>
  </si>
  <si>
    <t>+215</t>
  </si>
  <si>
    <t>+150</t>
  </si>
  <si>
    <t>-180</t>
  </si>
  <si>
    <t>-235</t>
  </si>
  <si>
    <t>+195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</si>
</sst>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2" fontId="0" fillId="3" borderId="2" xfId="0" quotePrefix="1" applyNumberFormat="1" applyFill="1" applyBorder="1"/>
    <xf numFmtId="2" fontId="0" fillId="3" borderId="2" xfId="0" applyNumberFormat="1" applyFill="1" applyBorder="1"/>
    <xf numFmtId="0" fontId="13" fillId="0" borderId="2" xfId="0" applyFont="1" applyBorder="1" applyAlignment="1">
      <alignment horizontal="center" vertical="top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P67" zoomScale="80" zoomScaleNormal="80" workbookViewId="0">
      <selection activeCell="AG88" sqref="AG88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6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156</v>
      </c>
      <c r="B2" t="s">
        <v>150</v>
      </c>
      <c r="C2" s="5">
        <f>RF!B2</f>
        <v>4.04</v>
      </c>
      <c r="D2" s="5">
        <f>LR!B2</f>
        <v>3.75617634875351</v>
      </c>
      <c r="E2" s="5">
        <f>Adaboost!B2</f>
        <v>4.47173489278752</v>
      </c>
      <c r="F2" s="5">
        <f>XGBR!B2</f>
        <v>2.9411782999999998</v>
      </c>
      <c r="G2" s="5">
        <f>Huber!B2</f>
        <v>3.6593329644492698</v>
      </c>
      <c r="H2" s="5">
        <f>BayesRidge!B2</f>
        <v>3.76406781068283</v>
      </c>
      <c r="I2" s="5">
        <f>Elastic!B2</f>
        <v>3.9376648628365798</v>
      </c>
      <c r="J2" s="5">
        <f>GBR!B2</f>
        <v>4.0623509563408096</v>
      </c>
      <c r="K2" s="6">
        <f t="shared" ref="K2:K24" si="0">AVERAGE(C2:J2,B39)</f>
        <v>3.8249249808330075</v>
      </c>
      <c r="L2">
        <f>MAX(C2:J2)</f>
        <v>4.47173489278752</v>
      </c>
      <c r="M2">
        <f>MIN(C2:J2)</f>
        <v>2.9411782999999998</v>
      </c>
      <c r="N2">
        <v>3.75</v>
      </c>
      <c r="O2" s="5">
        <f>RF!C2</f>
        <v>5.03</v>
      </c>
      <c r="P2" s="5">
        <f>LR!C2</f>
        <v>5.3820890468298099</v>
      </c>
      <c r="Q2" s="5">
        <f>Adaboost!C2</f>
        <v>6.0163934426229497</v>
      </c>
      <c r="R2" s="5">
        <f>XGBR!C2</f>
        <v>4.9561605000000002</v>
      </c>
      <c r="S2" s="5">
        <f>Huber!C2</f>
        <v>5.2000003689477197</v>
      </c>
      <c r="T2" s="5">
        <f>BayesRidge!C2</f>
        <v>5.3782462059902301</v>
      </c>
      <c r="U2" s="5">
        <f>Elastic!C2</f>
        <v>5.1101572821745398</v>
      </c>
      <c r="V2" s="5">
        <f>GBR!C2</f>
        <v>5.0972677972839904</v>
      </c>
      <c r="W2" s="6">
        <f t="shared" ref="W2:W35" si="1">AVERAGE(O2:V2,C39)</f>
        <v>5.2883726985316422</v>
      </c>
      <c r="X2" s="6">
        <f>MAX(O2:V2)</f>
        <v>6.0163934426229497</v>
      </c>
      <c r="Y2" s="6">
        <f>MIN(O2:V2)</f>
        <v>4.9561605000000002</v>
      </c>
      <c r="Z2">
        <v>5.25</v>
      </c>
      <c r="AA2" s="6">
        <f>MAX(L2,M2,X3,Y3)-MIN(L3,M3,X2,Y2)</f>
        <v>1.0203853422174802</v>
      </c>
      <c r="AB2" s="6">
        <f>MIN(L2,M2,X3,Y3)-MAX(L3,M3,X2,Y2)</f>
        <v>-4.0357193897689703</v>
      </c>
      <c r="AC2" s="6"/>
      <c r="AE2"/>
      <c r="AF2" s="6">
        <f>RF!D2</f>
        <v>5.23</v>
      </c>
      <c r="AG2" s="6">
        <f>LR!D2</f>
        <v>5.4133766875666396</v>
      </c>
      <c r="AH2" s="6">
        <f>Adaboost!D2</f>
        <v>4.8947818648417396</v>
      </c>
      <c r="AI2" s="6">
        <f>XGBR!D2</f>
        <v>5.4953580000000004</v>
      </c>
      <c r="AJ2" s="6">
        <f>Huber!D2</f>
        <v>5.45827983834835</v>
      </c>
      <c r="AK2" s="6">
        <f>BayesRidge!D2</f>
        <v>5.4335650749386399</v>
      </c>
      <c r="AL2" s="6">
        <f>Elastic!D2</f>
        <v>4.9952530252879104</v>
      </c>
      <c r="AM2" s="6">
        <f>GBR!D2</f>
        <v>5.2412621013911904</v>
      </c>
      <c r="AN2" s="6">
        <f>AVERAGE(AF2:AM2,Neural!D2)</f>
        <v>5.279395161129413</v>
      </c>
      <c r="AO2" s="6">
        <f>MAX(AF2:AM2,Neural!D2)</f>
        <v>5.4953580000000004</v>
      </c>
      <c r="AP2" s="6">
        <f>MIN(AF2:AM2,Neural!D2)</f>
        <v>4.8947818648417396</v>
      </c>
    </row>
    <row r="3" spans="1:42" ht="15" thickBot="1" x14ac:dyDescent="0.35">
      <c r="A3" t="s">
        <v>150</v>
      </c>
      <c r="B3" t="s">
        <v>156</v>
      </c>
      <c r="C3" s="5">
        <f>RF!B3</f>
        <v>6.02</v>
      </c>
      <c r="D3" s="5">
        <f>LR!B3</f>
        <v>5.9902411200045202</v>
      </c>
      <c r="E3" s="5">
        <f>Adaboost!B3</f>
        <v>6.9768976897689701</v>
      </c>
      <c r="F3" s="5">
        <f>XGBR!B3</f>
        <v>5.1329794</v>
      </c>
      <c r="G3" s="5">
        <f>Huber!B3</f>
        <v>5.7500000069037798</v>
      </c>
      <c r="H3" s="5">
        <f>BayesRidge!B3</f>
        <v>6.0034658563987398</v>
      </c>
      <c r="I3" s="5">
        <f>Elastic!B3</f>
        <v>5.6497679503125298</v>
      </c>
      <c r="J3" s="5">
        <f>GBR!B3</f>
        <v>6.1870104182075902</v>
      </c>
      <c r="K3" s="6">
        <f t="shared" si="0"/>
        <v>5.9702515714498414</v>
      </c>
      <c r="L3">
        <f t="shared" ref="L3:L35" si="2">MAX(C3:J3)</f>
        <v>6.9768976897689701</v>
      </c>
      <c r="M3">
        <f t="shared" ref="M3:M35" si="3">MIN(C3:J3)</f>
        <v>5.1329794</v>
      </c>
      <c r="N3">
        <v>5.85</v>
      </c>
      <c r="O3" s="5">
        <f>RF!C3</f>
        <v>5.16</v>
      </c>
      <c r="P3" s="5">
        <f>LR!C3</f>
        <v>5.3158186630784403</v>
      </c>
      <c r="Q3" s="5">
        <f>Adaboost!C3</f>
        <v>5.9765458422174804</v>
      </c>
      <c r="R3" s="5">
        <f>XGBR!C3</f>
        <v>5.0641017000000002</v>
      </c>
      <c r="S3" s="5">
        <f>Huber!C3</f>
        <v>5.1104776072493001</v>
      </c>
      <c r="T3" s="5">
        <f>BayesRidge!C3</f>
        <v>5.3159291501360997</v>
      </c>
      <c r="U3" s="5">
        <f>Elastic!C3</f>
        <v>5.1705595269865299</v>
      </c>
      <c r="V3" s="5">
        <f>GBR!C3</f>
        <v>5.1516295631597302</v>
      </c>
      <c r="W3" s="6">
        <f t="shared" si="1"/>
        <v>5.2839701314512348</v>
      </c>
      <c r="X3" s="6">
        <f t="shared" ref="X3:X35" si="4">MAX(O3:V3)</f>
        <v>5.9765458422174804</v>
      </c>
      <c r="Y3" s="6">
        <f t="shared" ref="Y3:Y35" si="5">MIN(O3:V3)</f>
        <v>5.0641017000000002</v>
      </c>
      <c r="Z3">
        <v>5.3</v>
      </c>
      <c r="AC3" s="6"/>
      <c r="AE3"/>
      <c r="AF3" s="6">
        <f>RF!D3</f>
        <v>5.87</v>
      </c>
      <c r="AG3" s="6">
        <f>LR!D3</f>
        <v>5.6250632594309096</v>
      </c>
      <c r="AH3" s="6">
        <f>Adaboost!D3</f>
        <v>5.8383105802047703</v>
      </c>
      <c r="AI3" s="6">
        <f>XGBR!D3</f>
        <v>5.5345472999999998</v>
      </c>
      <c r="AJ3" s="6">
        <f>Huber!D3</f>
        <v>5.6948849070013203</v>
      </c>
      <c r="AK3" s="6">
        <f>BayesRidge!D3</f>
        <v>5.6393989828169202</v>
      </c>
      <c r="AL3" s="6">
        <f>Elastic!D3</f>
        <v>5.2484003203226202</v>
      </c>
      <c r="AM3" s="6">
        <f>GBR!D3</f>
        <v>6.2018803751667297</v>
      </c>
      <c r="AN3" s="6">
        <f>AVERAGE(AF3:AM3,Neural!D3)</f>
        <v>5.6823085790561123</v>
      </c>
      <c r="AO3" s="6">
        <f>MAX(AF3:AM3,Neural!D3)</f>
        <v>6.2018803751667297</v>
      </c>
      <c r="AP3" s="6">
        <f>MIN(AF3:AM3,Neural!D3)</f>
        <v>5.2484003203226202</v>
      </c>
    </row>
    <row r="4" spans="1:42" ht="15" thickBot="1" x14ac:dyDescent="0.35">
      <c r="A4" t="s">
        <v>151</v>
      </c>
      <c r="B4" t="s">
        <v>157</v>
      </c>
      <c r="C4" s="5">
        <f>RF!B4</f>
        <v>5</v>
      </c>
      <c r="D4" s="5">
        <f>LR!B4</f>
        <v>5.0016507316793302</v>
      </c>
      <c r="E4" s="5">
        <f>Adaboost!B4</f>
        <v>5.9545454545454497</v>
      </c>
      <c r="F4" s="5">
        <f>XGBR!B4</f>
        <v>4.0874505000000001</v>
      </c>
      <c r="G4" s="5">
        <f>Huber!B4</f>
        <v>4.7792730957496001</v>
      </c>
      <c r="H4" s="5">
        <f>BayesRidge!B4</f>
        <v>5.0009553198795604</v>
      </c>
      <c r="I4" s="5">
        <f>Elastic!B4</f>
        <v>4.7498417079983097</v>
      </c>
      <c r="J4" s="5">
        <f>GBR!B4</f>
        <v>5.0880462209115596</v>
      </c>
      <c r="K4" s="6">
        <f t="shared" si="0"/>
        <v>4.9594256953883553</v>
      </c>
      <c r="L4">
        <f t="shared" si="2"/>
        <v>5.9545454545454497</v>
      </c>
      <c r="M4">
        <f t="shared" si="3"/>
        <v>4.0874505000000001</v>
      </c>
      <c r="N4">
        <v>5</v>
      </c>
      <c r="O4" s="5">
        <f>RF!C4</f>
        <v>4.0199999999999996</v>
      </c>
      <c r="P4" s="5">
        <f>LR!C4</f>
        <v>3.8772134953786401</v>
      </c>
      <c r="Q4" s="5">
        <f>Adaboost!C4</f>
        <v>4.63220088626292</v>
      </c>
      <c r="R4" s="5">
        <f>XGBR!C4</f>
        <v>3.0846984000000002</v>
      </c>
      <c r="S4" s="5">
        <f>Huber!C4</f>
        <v>3.6301215293109501</v>
      </c>
      <c r="T4" s="5">
        <f>BayesRidge!C4</f>
        <v>3.8772902307290802</v>
      </c>
      <c r="U4" s="5">
        <f>Elastic!C4</f>
        <v>4.10010558344751</v>
      </c>
      <c r="V4" s="5">
        <f>GBR!C4</f>
        <v>4.0679837505641396</v>
      </c>
      <c r="W4" s="6">
        <f t="shared" si="1"/>
        <v>3.9148044580344341</v>
      </c>
      <c r="X4" s="6">
        <f t="shared" si="4"/>
        <v>4.63220088626292</v>
      </c>
      <c r="Y4" s="6">
        <f t="shared" si="5"/>
        <v>3.0846984000000002</v>
      </c>
      <c r="Z4">
        <v>3.8</v>
      </c>
      <c r="AA4" s="6">
        <f>MAX(L4,M4,X5,Y5)-MIN(L5,M5,X4,Y4)</f>
        <v>2.8888465735449702</v>
      </c>
      <c r="AB4" s="6">
        <f>MIN(L4,M4,X5,Y5)-MAX(L5,M5,X4,Y4)</f>
        <v>-0.60715794344701024</v>
      </c>
      <c r="AC4" s="6"/>
      <c r="AE4"/>
      <c r="AF4" s="6">
        <f>RF!D4</f>
        <v>3.9</v>
      </c>
      <c r="AG4" s="6">
        <f>LR!D4</f>
        <v>3.5780475568141998</v>
      </c>
      <c r="AH4" s="6">
        <f>Adaboost!D4</f>
        <v>4.0676484123331802</v>
      </c>
      <c r="AI4" s="6">
        <f>XGBR!D4</f>
        <v>3.0990831999999999</v>
      </c>
      <c r="AJ4" s="6">
        <f>Huber!D4</f>
        <v>3.6266955291843201</v>
      </c>
      <c r="AK4" s="6">
        <f>BayesRidge!D4</f>
        <v>3.5859915294771798</v>
      </c>
      <c r="AL4" s="6">
        <f>Elastic!D4</f>
        <v>4.3242195448139196</v>
      </c>
      <c r="AM4" s="6">
        <f>GBR!D4</f>
        <v>3.8131891720788</v>
      </c>
      <c r="AN4" s="6">
        <f>AVERAGE(AF4:AM4,Neural!D4)</f>
        <v>3.7309085033486999</v>
      </c>
      <c r="AO4" s="6">
        <f>MAX(AF4:AM4,Neural!D4)</f>
        <v>4.3242195448139196</v>
      </c>
      <c r="AP4" s="6">
        <f>MIN(AF4:AM4,Neural!D4)</f>
        <v>3.0990831999999999</v>
      </c>
    </row>
    <row r="5" spans="1:42" ht="15" thickBot="1" x14ac:dyDescent="0.35">
      <c r="A5" t="s">
        <v>157</v>
      </c>
      <c r="B5" t="s">
        <v>151</v>
      </c>
      <c r="C5" s="5">
        <f>RF!B5</f>
        <v>4.05</v>
      </c>
      <c r="D5" s="5">
        <f>LR!B5</f>
        <v>4.6111942461319098</v>
      </c>
      <c r="E5" s="5">
        <f>Adaboost!B5</f>
        <v>4.47173489278752</v>
      </c>
      <c r="F5" s="5">
        <f>XGBR!B5</f>
        <v>4.1294250000000003</v>
      </c>
      <c r="G5" s="5">
        <f>Huber!B5</f>
        <v>4.3268528864173899</v>
      </c>
      <c r="H5" s="5">
        <f>BayesRidge!B5</f>
        <v>4.6113811142034997</v>
      </c>
      <c r="I5" s="5">
        <f>Elastic!B5</f>
        <v>4.6946084434470103</v>
      </c>
      <c r="J5" s="5">
        <f>GBR!B5</f>
        <v>4.1204931468255896</v>
      </c>
      <c r="K5" s="6">
        <f t="shared" si="0"/>
        <v>4.4003139389655654</v>
      </c>
      <c r="L5">
        <f t="shared" si="2"/>
        <v>4.6946084434470103</v>
      </c>
      <c r="M5">
        <f t="shared" si="3"/>
        <v>4.05</v>
      </c>
      <c r="N5">
        <v>4.55</v>
      </c>
      <c r="O5" s="5">
        <f>RF!C5</f>
        <v>5.04</v>
      </c>
      <c r="P5" s="5">
        <f>LR!C5</f>
        <v>5.56130758498559</v>
      </c>
      <c r="Q5" s="5">
        <f>Adaboost!C5</f>
        <v>5.9735449735449704</v>
      </c>
      <c r="R5" s="5">
        <f>XGBR!C5</f>
        <v>5.0618366999999997</v>
      </c>
      <c r="S5" s="5">
        <f>Huber!C5</f>
        <v>5.3828587182998398</v>
      </c>
      <c r="T5" s="5">
        <f>BayesRidge!C5</f>
        <v>5.5563313463624198</v>
      </c>
      <c r="U5" s="5">
        <f>Elastic!C5</f>
        <v>4.9346468489675397</v>
      </c>
      <c r="V5" s="5">
        <f>GBR!C5</f>
        <v>5.1069740267682002</v>
      </c>
      <c r="W5" s="6">
        <f t="shared" si="1"/>
        <v>5.3561256164065734</v>
      </c>
      <c r="X5" s="6">
        <f t="shared" si="4"/>
        <v>5.9735449735449704</v>
      </c>
      <c r="Y5" s="6">
        <f t="shared" si="5"/>
        <v>4.9346468489675397</v>
      </c>
      <c r="Z5">
        <v>5.55</v>
      </c>
      <c r="AC5" s="6"/>
      <c r="AE5"/>
      <c r="AF5" s="6">
        <f>RF!D5</f>
        <v>3.71</v>
      </c>
      <c r="AG5" s="6">
        <f>LR!D5</f>
        <v>3.6542387839068602</v>
      </c>
      <c r="AH5" s="6">
        <f>Adaboost!D5</f>
        <v>4.0676484123331802</v>
      </c>
      <c r="AI5" s="6">
        <f>XGBR!D5</f>
        <v>2.7372230000000002</v>
      </c>
      <c r="AJ5" s="6">
        <f>Huber!D5</f>
        <v>3.6968698163340399</v>
      </c>
      <c r="AK5" s="6">
        <f>BayesRidge!D5</f>
        <v>3.67319524285291</v>
      </c>
      <c r="AL5" s="6">
        <f>Elastic!D5</f>
        <v>4.2149325242208704</v>
      </c>
      <c r="AM5" s="6">
        <f>GBR!D5</f>
        <v>3.6334837836191398</v>
      </c>
      <c r="AN5" s="6">
        <f>AVERAGE(AF5:AM5,Neural!D5)</f>
        <v>3.6679100016021824</v>
      </c>
      <c r="AO5" s="6">
        <f>MAX(AF5:AM5,Neural!D5)</f>
        <v>4.2149325242208704</v>
      </c>
      <c r="AP5" s="6">
        <f>MIN(AF5:AM5,Neural!D5)</f>
        <v>2.7372230000000002</v>
      </c>
    </row>
    <row r="6" spans="1:42" ht="15" thickBot="1" x14ac:dyDescent="0.35">
      <c r="A6" t="s">
        <v>133</v>
      </c>
      <c r="B6" t="s">
        <v>160</v>
      </c>
      <c r="C6" s="5">
        <f>RF!B6</f>
        <v>3.35</v>
      </c>
      <c r="D6" s="5">
        <f>LR!B6</f>
        <v>3.4703362973648901</v>
      </c>
      <c r="E6" s="5">
        <f>Adaboost!B6</f>
        <v>3.8251173708920101</v>
      </c>
      <c r="F6" s="5">
        <f>XGBR!B6</f>
        <v>3.2219213999999998</v>
      </c>
      <c r="G6" s="5">
        <f>Huber!B6</f>
        <v>3.3634408069858002</v>
      </c>
      <c r="H6" s="5">
        <f>BayesRidge!B6</f>
        <v>3.4789741821626001</v>
      </c>
      <c r="I6" s="5">
        <f>Elastic!B6</f>
        <v>3.7129719176801301</v>
      </c>
      <c r="J6" s="5">
        <f>GBR!B6</f>
        <v>3.0646213207193802</v>
      </c>
      <c r="K6" s="6">
        <f t="shared" si="0"/>
        <v>3.4525101655613644</v>
      </c>
      <c r="L6">
        <f t="shared" si="2"/>
        <v>3.8251173708920101</v>
      </c>
      <c r="M6">
        <f t="shared" si="3"/>
        <v>3.0646213207193802</v>
      </c>
      <c r="N6">
        <v>3.6</v>
      </c>
      <c r="O6" s="5">
        <f>RF!C6</f>
        <v>4.08</v>
      </c>
      <c r="P6" s="5">
        <f>LR!C6</f>
        <v>4.2700065472270996</v>
      </c>
      <c r="Q6" s="5">
        <f>Adaboost!C6</f>
        <v>4.63220088626292</v>
      </c>
      <c r="R6" s="5">
        <f>XGBR!C6</f>
        <v>4.0751819999999999</v>
      </c>
      <c r="S6" s="5">
        <f>Huber!C6</f>
        <v>4.1999990247388297</v>
      </c>
      <c r="T6" s="5">
        <f>BayesRidge!C6</f>
        <v>4.2676339735300903</v>
      </c>
      <c r="U6" s="5">
        <f>Elastic!C6</f>
        <v>4.1631506688834596</v>
      </c>
      <c r="V6" s="5">
        <f>GBR!C6</f>
        <v>4.1029512125163796</v>
      </c>
      <c r="W6" s="6">
        <f t="shared" si="1"/>
        <v>4.2459105096081196</v>
      </c>
      <c r="X6" s="6">
        <f t="shared" si="4"/>
        <v>4.63220088626292</v>
      </c>
      <c r="Y6" s="6">
        <f t="shared" si="5"/>
        <v>4.0751819999999999</v>
      </c>
      <c r="Z6">
        <v>4.25</v>
      </c>
      <c r="AA6" s="6">
        <f>MAX(L6,M6,X7,Y7)-MIN(L7,M7,X6,Y6)</f>
        <v>-0.19488262910798948</v>
      </c>
      <c r="AB6" s="6">
        <f>MIN(L6,M6,X7,Y7)-MAX(L7,M7,X6,Y6)</f>
        <v>-1.56906257705083</v>
      </c>
      <c r="AC6" s="6"/>
      <c r="AE6"/>
      <c r="AF6" s="6">
        <f>RF!D6</f>
        <v>1.86</v>
      </c>
      <c r="AG6" s="6">
        <f>LR!D6</f>
        <v>1.71455558369327</v>
      </c>
      <c r="AH6" s="6">
        <f>Adaboost!D6</f>
        <v>3.5665349143610001</v>
      </c>
      <c r="AI6" s="6">
        <f>XGBR!D6</f>
        <v>2.8100567000000001</v>
      </c>
      <c r="AJ6" s="6">
        <f>Huber!D6</f>
        <v>1.75715934605871</v>
      </c>
      <c r="AK6" s="6">
        <f>BayesRidge!D6</f>
        <v>1.7439672494752001</v>
      </c>
      <c r="AL6" s="6">
        <f>Elastic!D6</f>
        <v>3.5108734575913298</v>
      </c>
      <c r="AM6" s="6">
        <f>GBR!D6</f>
        <v>2.2339050400054998</v>
      </c>
      <c r="AN6" s="6">
        <f>AVERAGE(AF6:AM6,Neural!D6)</f>
        <v>2.3662973898300734</v>
      </c>
      <c r="AO6" s="6">
        <f>MAX(AF6:AM6,Neural!D6)</f>
        <v>3.5665349143610001</v>
      </c>
      <c r="AP6" s="6">
        <f>MIN(AF6:AM6,Neural!D6)</f>
        <v>1.71455558369327</v>
      </c>
    </row>
    <row r="7" spans="1:42" ht="15" thickBot="1" x14ac:dyDescent="0.35">
      <c r="A7" t="s">
        <v>160</v>
      </c>
      <c r="B7" t="s">
        <v>133</v>
      </c>
      <c r="C7" s="5">
        <f>RF!B7</f>
        <v>4.0199999999999996</v>
      </c>
      <c r="D7" s="5">
        <f>LR!B7</f>
        <v>4.4524850789491603</v>
      </c>
      <c r="E7" s="5">
        <f>Adaboost!B7</f>
        <v>4.47173489278752</v>
      </c>
      <c r="F7" s="5">
        <f>XGBR!B7</f>
        <v>4.1996775</v>
      </c>
      <c r="G7" s="5">
        <f>Huber!B7</f>
        <v>4.3500196534009401</v>
      </c>
      <c r="H7" s="5">
        <f>BayesRidge!B7</f>
        <v>4.4464010375465604</v>
      </c>
      <c r="I7" s="5">
        <f>Elastic!B7</f>
        <v>4.3641056348267799</v>
      </c>
      <c r="J7" s="5">
        <f>GBR!B7</f>
        <v>4.1289592861079898</v>
      </c>
      <c r="K7" s="6">
        <f t="shared" si="0"/>
        <v>4.3010544298354922</v>
      </c>
      <c r="L7">
        <f t="shared" si="2"/>
        <v>4.47173489278752</v>
      </c>
      <c r="M7">
        <f t="shared" si="3"/>
        <v>4.0199999999999996</v>
      </c>
      <c r="N7">
        <v>4.6500000000000004</v>
      </c>
      <c r="O7" s="5">
        <f>RF!C7</f>
        <v>3.36</v>
      </c>
      <c r="P7" s="5">
        <f>LR!C7</f>
        <v>3.43846600172852</v>
      </c>
      <c r="Q7" s="5">
        <f>Adaboost!C7</f>
        <v>3.7608695652173898</v>
      </c>
      <c r="R7" s="5">
        <f>XGBR!C7</f>
        <v>3.3379764999999999</v>
      </c>
      <c r="S7" s="5">
        <f>Huber!C7</f>
        <v>3.2650600952259898</v>
      </c>
      <c r="T7" s="5">
        <f>BayesRidge!C7</f>
        <v>3.44100113083238</v>
      </c>
      <c r="U7" s="5">
        <f>Elastic!C7</f>
        <v>3.7411715425681198</v>
      </c>
      <c r="V7" s="5">
        <f>GBR!C7</f>
        <v>3.0631383092120901</v>
      </c>
      <c r="W7" s="6">
        <f t="shared" si="1"/>
        <v>3.4128331082914101</v>
      </c>
      <c r="X7" s="6">
        <f t="shared" si="4"/>
        <v>3.7608695652173898</v>
      </c>
      <c r="Y7" s="6">
        <f t="shared" si="5"/>
        <v>3.0631383092120901</v>
      </c>
      <c r="Z7">
        <v>3.4</v>
      </c>
      <c r="AC7" s="6"/>
      <c r="AE7"/>
      <c r="AF7" s="6">
        <f>RF!D7</f>
        <v>7.43</v>
      </c>
      <c r="AG7" s="6">
        <f>LR!D7</f>
        <v>6.6571556881326703</v>
      </c>
      <c r="AH7" s="6">
        <f>Adaboost!D7</f>
        <v>7.0838815789473601</v>
      </c>
      <c r="AI7" s="6">
        <f>XGBR!D7</f>
        <v>6.5401764</v>
      </c>
      <c r="AJ7" s="6">
        <f>Huber!D7</f>
        <v>6.6107450745946803</v>
      </c>
      <c r="AK7" s="6">
        <f>BayesRidge!D7</f>
        <v>6.6399495095726504</v>
      </c>
      <c r="AL7" s="6">
        <f>Elastic!D7</f>
        <v>5.6734855848590398</v>
      </c>
      <c r="AM7" s="6">
        <f>GBR!D7</f>
        <v>7.2128155116303798</v>
      </c>
      <c r="AN7" s="6">
        <f>AVERAGE(AF7:AM7,Neural!D7)</f>
        <v>6.6902753361204939</v>
      </c>
      <c r="AO7" s="6">
        <f>MAX(AF7:AM7,Neural!D7)</f>
        <v>7.43</v>
      </c>
      <c r="AP7" s="6">
        <f>MIN(AF7:AM7,Neural!D7)</f>
        <v>5.6734855848590398</v>
      </c>
    </row>
    <row r="8" spans="1:42" ht="15" thickBot="1" x14ac:dyDescent="0.35">
      <c r="A8" t="s">
        <v>146</v>
      </c>
      <c r="B8" t="s">
        <v>193</v>
      </c>
      <c r="C8" s="5">
        <f>RF!B8</f>
        <v>3</v>
      </c>
      <c r="D8" s="5">
        <f>LR!B8</f>
        <v>3.4256162219863402</v>
      </c>
      <c r="E8" s="5">
        <f>Adaboost!B8</f>
        <v>3.84810126582278</v>
      </c>
      <c r="F8" s="5">
        <f>XGBR!B8</f>
        <v>2.9932479999999999</v>
      </c>
      <c r="G8" s="5">
        <f>Huber!B8</f>
        <v>3.3000007853954498</v>
      </c>
      <c r="H8" s="5">
        <f>BayesRidge!B8</f>
        <v>3.4281583760485899</v>
      </c>
      <c r="I8" s="5">
        <f>Elastic!B8</f>
        <v>3.9095966404228801</v>
      </c>
      <c r="J8" s="5">
        <f>GBR!B8</f>
        <v>3.1106294362330198</v>
      </c>
      <c r="K8" s="6">
        <f t="shared" si="0"/>
        <v>3.3658392497407652</v>
      </c>
      <c r="L8">
        <f t="shared" si="2"/>
        <v>3.9095966404228801</v>
      </c>
      <c r="M8">
        <f t="shared" si="3"/>
        <v>2.9932479999999999</v>
      </c>
      <c r="N8">
        <v>3.6</v>
      </c>
      <c r="O8" s="5">
        <f>RF!C8</f>
        <v>4.01</v>
      </c>
      <c r="P8" s="5">
        <f>LR!C8</f>
        <v>3.7509930043731701</v>
      </c>
      <c r="Q8" s="5">
        <f>Adaboost!C8</f>
        <v>4.63220088626292</v>
      </c>
      <c r="R8" s="5">
        <f>XGBR!C8</f>
        <v>3.1374898</v>
      </c>
      <c r="S8" s="5">
        <f>Huber!C8</f>
        <v>3.5560243162978802</v>
      </c>
      <c r="T8" s="5">
        <f>BayesRidge!C8</f>
        <v>3.7565747502806301</v>
      </c>
      <c r="U8" s="5">
        <f>Elastic!C8</f>
        <v>4.0822783287375897</v>
      </c>
      <c r="V8" s="5">
        <f>GBR!C8</f>
        <v>4.1043886338724596</v>
      </c>
      <c r="W8" s="6">
        <f t="shared" si="1"/>
        <v>3.8654567952051204</v>
      </c>
      <c r="X8" s="6">
        <f t="shared" si="4"/>
        <v>4.63220088626292</v>
      </c>
      <c r="Y8" s="6">
        <f t="shared" si="5"/>
        <v>3.1374898</v>
      </c>
      <c r="Z8">
        <v>3.75</v>
      </c>
      <c r="AA8" s="6">
        <f>MAX(L8,M8,X9,Y9)-MIN(L9,M9,X8,Y8)</f>
        <v>4.9727599846683797</v>
      </c>
      <c r="AB8" s="6">
        <f>MIN(L8,M8,X9,Y9)-MAX(L9,M9,X8,Y8)</f>
        <v>-3.6662431937377602</v>
      </c>
      <c r="AC8" s="6"/>
      <c r="AE8"/>
      <c r="AF8" s="6">
        <f>RF!D8</f>
        <v>6.45</v>
      </c>
      <c r="AG8" s="6">
        <f>LR!D8</f>
        <v>5.7314523129089903</v>
      </c>
      <c r="AH8" s="6">
        <f>Adaboost!D8</f>
        <v>5.7032828282828198</v>
      </c>
      <c r="AI8" s="6">
        <f>XGBR!D8</f>
        <v>5.7740980000000004</v>
      </c>
      <c r="AJ8" s="6">
        <f>Huber!D8</f>
        <v>5.7441403655753396</v>
      </c>
      <c r="AK8" s="6">
        <f>BayesRidge!D8</f>
        <v>5.7218028501869602</v>
      </c>
      <c r="AL8" s="6">
        <f>Elastic!D8</f>
        <v>5.3415594824279804</v>
      </c>
      <c r="AM8" s="6">
        <f>GBR!D8</f>
        <v>6.1490804135694601</v>
      </c>
      <c r="AN8" s="6">
        <f>AVERAGE(AF8:AM8,Neural!D8)</f>
        <v>5.8195428842939894</v>
      </c>
      <c r="AO8" s="6">
        <f>MAX(AF8:AM8,Neural!D8)</f>
        <v>6.45</v>
      </c>
      <c r="AP8" s="6">
        <f>MIN(AF8:AM8,Neural!D8)</f>
        <v>5.3415594824279804</v>
      </c>
    </row>
    <row r="9" spans="1:42" ht="15" thickBot="1" x14ac:dyDescent="0.35">
      <c r="A9" t="s">
        <v>193</v>
      </c>
      <c r="B9" t="s">
        <v>146</v>
      </c>
      <c r="C9" s="5">
        <f>RF!B9</f>
        <v>6.02</v>
      </c>
      <c r="D9" s="5">
        <f>LR!B9</f>
        <v>6.2814888432463398</v>
      </c>
      <c r="E9" s="5">
        <f>Adaboost!B9</f>
        <v>6.6594911937377601</v>
      </c>
      <c r="F9" s="5">
        <f>XGBR!B9</f>
        <v>6.0921444999999999</v>
      </c>
      <c r="G9" s="5">
        <f>Huber!B9</f>
        <v>6.0053672791471397</v>
      </c>
      <c r="H9" s="5">
        <f>BayesRidge!B9</f>
        <v>6.28868618185182</v>
      </c>
      <c r="I9" s="5">
        <f>Elastic!B9</f>
        <v>5.9905253209229503</v>
      </c>
      <c r="J9" s="5">
        <f>GBR!B9</f>
        <v>6.1896415174547403</v>
      </c>
      <c r="K9" s="6">
        <f t="shared" si="0"/>
        <v>6.1981590748780349</v>
      </c>
      <c r="L9">
        <f t="shared" si="2"/>
        <v>6.6594911937377601</v>
      </c>
      <c r="M9">
        <f t="shared" si="3"/>
        <v>5.9905253209229503</v>
      </c>
      <c r="N9">
        <v>6.3</v>
      </c>
      <c r="O9" s="5">
        <f>RF!C9</f>
        <v>7.08</v>
      </c>
      <c r="P9" s="5">
        <f>LR!C9</f>
        <v>6.7639719044366498</v>
      </c>
      <c r="Q9" s="5">
        <f>Adaboost!C9</f>
        <v>8.1102497846683796</v>
      </c>
      <c r="R9" s="5">
        <f>XGBR!C9</f>
        <v>6.1406416999999998</v>
      </c>
      <c r="S9" s="5">
        <f>Huber!C9</f>
        <v>6.6999997632975701</v>
      </c>
      <c r="T9" s="5">
        <f>BayesRidge!C9</f>
        <v>6.7708302715941002</v>
      </c>
      <c r="U9" s="5">
        <f>Elastic!C9</f>
        <v>5.8965327726185697</v>
      </c>
      <c r="V9" s="5">
        <f>GBR!C9</f>
        <v>7.1067140194182903</v>
      </c>
      <c r="W9" s="6">
        <f t="shared" si="1"/>
        <v>6.8084896746134449</v>
      </c>
      <c r="X9" s="6">
        <f t="shared" si="4"/>
        <v>8.1102497846683796</v>
      </c>
      <c r="Y9" s="6">
        <f t="shared" si="5"/>
        <v>5.8965327726185697</v>
      </c>
      <c r="Z9">
        <v>6.95</v>
      </c>
      <c r="AC9" s="6"/>
      <c r="AE9"/>
      <c r="AF9" s="6">
        <f>RF!D9</f>
        <v>3.35</v>
      </c>
      <c r="AG9" s="6">
        <f>LR!D9</f>
        <v>3.3411602130579001</v>
      </c>
      <c r="AH9" s="6">
        <f>Adaboost!D9</f>
        <v>3.76993166287015</v>
      </c>
      <c r="AI9" s="6">
        <f>XGBR!D9</f>
        <v>3.4252791</v>
      </c>
      <c r="AJ9" s="6">
        <f>Huber!D9</f>
        <v>3.3811646451427801</v>
      </c>
      <c r="AK9" s="6">
        <f>BayesRidge!D9</f>
        <v>3.3268750309387198</v>
      </c>
      <c r="AL9" s="6">
        <f>Elastic!D9</f>
        <v>4.2345341436678599</v>
      </c>
      <c r="AM9" s="6">
        <f>GBR!D9</f>
        <v>3.2290329701627001</v>
      </c>
      <c r="AN9" s="6">
        <f>AVERAGE(AF9:AM9,Neural!D9)</f>
        <v>3.4868124648120378</v>
      </c>
      <c r="AO9" s="6">
        <f>MAX(AF9:AM9,Neural!D9)</f>
        <v>4.2345341436678599</v>
      </c>
      <c r="AP9" s="6">
        <f>MIN(AF9:AM9,Neural!D9)</f>
        <v>3.2290329701627001</v>
      </c>
    </row>
    <row r="10" spans="1:42" ht="15" thickBot="1" x14ac:dyDescent="0.35">
      <c r="A10" t="s">
        <v>176</v>
      </c>
      <c r="B10" t="s">
        <v>140</v>
      </c>
      <c r="C10" s="5">
        <f>RF!B10</f>
        <v>5.03</v>
      </c>
      <c r="D10" s="5">
        <f>LR!B10</f>
        <v>5.6489990215977803</v>
      </c>
      <c r="E10" s="5">
        <f>Adaboost!B10</f>
        <v>5.9545454545454497</v>
      </c>
      <c r="F10" s="5">
        <f>XGBR!B10</f>
        <v>4.9539474999999999</v>
      </c>
      <c r="G10" s="5">
        <f>Huber!B10</f>
        <v>5.3413011693859103</v>
      </c>
      <c r="H10" s="5">
        <f>BayesRidge!B10</f>
        <v>5.6491890164785596</v>
      </c>
      <c r="I10" s="5">
        <f>Elastic!B10</f>
        <v>5.3569002115320901</v>
      </c>
      <c r="J10" s="5">
        <f>GBR!B10</f>
        <v>5.1124815587011003</v>
      </c>
      <c r="K10" s="6">
        <f t="shared" si="0"/>
        <v>5.4037612211113624</v>
      </c>
      <c r="L10">
        <f t="shared" si="2"/>
        <v>5.9545454545454497</v>
      </c>
      <c r="M10">
        <f t="shared" si="3"/>
        <v>4.9539474999999999</v>
      </c>
      <c r="N10">
        <v>5.65</v>
      </c>
      <c r="O10" s="5">
        <f>RF!C10</f>
        <v>3</v>
      </c>
      <c r="P10" s="5">
        <f>LR!C10</f>
        <v>3.19738415811798</v>
      </c>
      <c r="Q10" s="5">
        <f>Adaboost!C10</f>
        <v>3.7494432071269399</v>
      </c>
      <c r="R10" s="5">
        <f>XGBR!C10</f>
        <v>3.0104639999999998</v>
      </c>
      <c r="S10" s="5">
        <f>Huber!C10</f>
        <v>3.1157146319317</v>
      </c>
      <c r="T10" s="5">
        <f>BayesRidge!C10</f>
        <v>3.1973841036437598</v>
      </c>
      <c r="U10" s="5">
        <f>Elastic!C10</f>
        <v>3.3707964213653798</v>
      </c>
      <c r="V10" s="5">
        <f>GBR!C10</f>
        <v>3.0353999697263601</v>
      </c>
      <c r="W10" s="6">
        <f t="shared" si="1"/>
        <v>3.2115441767310222</v>
      </c>
      <c r="X10" s="6">
        <f t="shared" si="4"/>
        <v>3.7494432071269399</v>
      </c>
      <c r="Y10" s="6">
        <f t="shared" si="5"/>
        <v>3</v>
      </c>
      <c r="Z10">
        <v>3.2</v>
      </c>
      <c r="AA10" s="6">
        <f>MAX(L10,M10,X11,Y11)-MIN(L11,M11,X10,Y10)</f>
        <v>2.9735449735449704</v>
      </c>
      <c r="AB10" s="6">
        <f>MIN(L10,M10,X11,Y11)-MAX(L11,M11,X10,Y10)</f>
        <v>-0.29531189278752024</v>
      </c>
      <c r="AC10" s="6"/>
      <c r="AE10"/>
      <c r="AF10" s="6">
        <f>RF!D10</f>
        <v>6.15</v>
      </c>
      <c r="AG10" s="6">
        <f>LR!D10</f>
        <v>6.0364292526496097</v>
      </c>
      <c r="AH10" s="6">
        <f>Adaboost!D10</f>
        <v>5.8055376690276796</v>
      </c>
      <c r="AI10" s="6">
        <f>XGBR!D10</f>
        <v>6.4412912999999996</v>
      </c>
      <c r="AJ10" s="6">
        <f>Huber!D10</f>
        <v>6.0773034035458897</v>
      </c>
      <c r="AK10" s="6">
        <f>BayesRidge!D10</f>
        <v>5.9997096775563001</v>
      </c>
      <c r="AL10" s="6">
        <f>Elastic!D10</f>
        <v>5.4125307897884296</v>
      </c>
      <c r="AM10" s="6">
        <f>GBR!D10</f>
        <v>6.1120514949988296</v>
      </c>
      <c r="AN10" s="6">
        <f>AVERAGE(AF10:AM10,Neural!D10)</f>
        <v>6.0107158547179376</v>
      </c>
      <c r="AO10" s="6">
        <f>MAX(AF10:AM10,Neural!D10)</f>
        <v>6.4412912999999996</v>
      </c>
      <c r="AP10" s="6">
        <f>MIN(AF10:AM10,Neural!D10)</f>
        <v>5.4125307897884296</v>
      </c>
    </row>
    <row r="11" spans="1:42" ht="15" thickBot="1" x14ac:dyDescent="0.35">
      <c r="A11" t="s">
        <v>140</v>
      </c>
      <c r="B11" t="s">
        <v>176</v>
      </c>
      <c r="C11" s="5">
        <f>RF!B11</f>
        <v>4.0199999999999996</v>
      </c>
      <c r="D11" s="5">
        <f>LR!B11</f>
        <v>4.2722403846180503</v>
      </c>
      <c r="E11" s="5">
        <f>Adaboost!B11</f>
        <v>4.47173489278752</v>
      </c>
      <c r="F11" s="5">
        <f>XGBR!B11</f>
        <v>4.1792593</v>
      </c>
      <c r="G11" s="5">
        <f>Huber!B11</f>
        <v>4.0140202768122597</v>
      </c>
      <c r="H11" s="5">
        <f>BayesRidge!B11</f>
        <v>4.2671087759628703</v>
      </c>
      <c r="I11" s="5">
        <f>Elastic!B11</f>
        <v>4.4293601506779101</v>
      </c>
      <c r="J11" s="5">
        <f>GBR!B11</f>
        <v>4.1178620475784404</v>
      </c>
      <c r="K11" s="6">
        <f t="shared" si="0"/>
        <v>4.2257339643871648</v>
      </c>
      <c r="L11">
        <f t="shared" si="2"/>
        <v>4.47173489278752</v>
      </c>
      <c r="M11">
        <f t="shared" si="3"/>
        <v>4.0140202768122597</v>
      </c>
      <c r="N11">
        <v>4.1500000000000004</v>
      </c>
      <c r="O11" s="5">
        <f>RF!C11</f>
        <v>5.05</v>
      </c>
      <c r="P11" s="5">
        <f>LR!C11</f>
        <v>4.8389652631705999</v>
      </c>
      <c r="Q11" s="5">
        <f>Adaboost!C11</f>
        <v>5.9735449735449704</v>
      </c>
      <c r="R11" s="5">
        <f>XGBR!C11</f>
        <v>4.1764229999999998</v>
      </c>
      <c r="S11" s="5">
        <f>Huber!C11</f>
        <v>4.5963398816908798</v>
      </c>
      <c r="T11" s="5">
        <f>BayesRidge!C11</f>
        <v>4.8469830539991197</v>
      </c>
      <c r="U11" s="5">
        <f>Elastic!C11</f>
        <v>4.86287553037086</v>
      </c>
      <c r="V11" s="5">
        <f>GBR!C11</f>
        <v>5.0847151041989003</v>
      </c>
      <c r="W11" s="6">
        <f t="shared" si="1"/>
        <v>4.9115772891018983</v>
      </c>
      <c r="X11" s="6">
        <f t="shared" si="4"/>
        <v>5.9735449735449704</v>
      </c>
      <c r="Y11" s="6">
        <f t="shared" si="5"/>
        <v>4.1764229999999998</v>
      </c>
      <c r="Z11">
        <v>4.7</v>
      </c>
      <c r="AC11" s="6"/>
      <c r="AE11"/>
      <c r="AF11" s="6">
        <f>RF!D11</f>
        <v>5.4</v>
      </c>
      <c r="AG11" s="6">
        <f>LR!D11</f>
        <v>5.1367123276823197</v>
      </c>
      <c r="AH11" s="6">
        <f>Adaboost!D11</f>
        <v>4.7080078125</v>
      </c>
      <c r="AI11" s="6">
        <f>XGBR!D11</f>
        <v>4.9315540000000002</v>
      </c>
      <c r="AJ11" s="6">
        <f>Huber!D11</f>
        <v>5.1622677932724796</v>
      </c>
      <c r="AK11" s="6">
        <f>BayesRidge!D11</f>
        <v>5.11651542351769</v>
      </c>
      <c r="AL11" s="6">
        <f>Elastic!D11</f>
        <v>5.0047262608038698</v>
      </c>
      <c r="AM11" s="6">
        <f>GBR!D11</f>
        <v>5.0879508617104703</v>
      </c>
      <c r="AN11" s="6">
        <f>AVERAGE(AF11:AM11,Neural!D11)</f>
        <v>5.0661644463243549</v>
      </c>
      <c r="AO11" s="6">
        <f>MAX(AF11:AM11,Neural!D11)</f>
        <v>5.4</v>
      </c>
      <c r="AP11" s="6">
        <f>MIN(AF11:AM11,Neural!D11)</f>
        <v>4.7080078125</v>
      </c>
    </row>
    <row r="12" spans="1:42" ht="15" thickBot="1" x14ac:dyDescent="0.35">
      <c r="A12" t="s">
        <v>156</v>
      </c>
      <c r="B12" t="s">
        <v>150</v>
      </c>
      <c r="C12" s="5">
        <f>RF!B12</f>
        <v>4.04</v>
      </c>
      <c r="D12" s="5">
        <f>LR!B12</f>
        <v>3.6802106269354402</v>
      </c>
      <c r="E12" s="5">
        <f>Adaboost!B12</f>
        <v>4.47173489278752</v>
      </c>
      <c r="F12" s="5">
        <f>XGBR!B12</f>
        <v>2.9365127000000002</v>
      </c>
      <c r="G12" s="5">
        <f>Huber!B12</f>
        <v>3.6499997022804802</v>
      </c>
      <c r="H12" s="5">
        <f>BayesRidge!B12</f>
        <v>3.6885053709545699</v>
      </c>
      <c r="I12" s="5">
        <f>Elastic!B12</f>
        <v>3.9621803505820199</v>
      </c>
      <c r="J12" s="5">
        <f>GBR!B12</f>
        <v>4.0638694675464597</v>
      </c>
      <c r="K12" s="6">
        <f t="shared" si="0"/>
        <v>3.7967292011930209</v>
      </c>
      <c r="L12">
        <f t="shared" si="2"/>
        <v>4.47173489278752</v>
      </c>
      <c r="M12">
        <f t="shared" si="3"/>
        <v>2.9365127000000002</v>
      </c>
      <c r="N12">
        <v>3.75</v>
      </c>
      <c r="O12" s="5">
        <f>RF!C12</f>
        <v>5.07</v>
      </c>
      <c r="P12" s="5">
        <f>LR!C12</f>
        <v>5.4313503330835404</v>
      </c>
      <c r="Q12" s="5">
        <f>Adaboost!C12</f>
        <v>5.9973684210526299</v>
      </c>
      <c r="R12" s="5">
        <f>XGBR!C12</f>
        <v>4.9150340000000003</v>
      </c>
      <c r="S12" s="5">
        <f>Huber!C12</f>
        <v>5.2220812127111804</v>
      </c>
      <c r="T12" s="5">
        <f>BayesRidge!C12</f>
        <v>5.4256586166216501</v>
      </c>
      <c r="U12" s="5">
        <f>Elastic!C12</f>
        <v>5.1313841931112396</v>
      </c>
      <c r="V12" s="5">
        <f>GBR!C12</f>
        <v>5.1165059597840301</v>
      </c>
      <c r="W12" s="6">
        <f t="shared" si="1"/>
        <v>5.3086699003102753</v>
      </c>
      <c r="X12" s="6">
        <f t="shared" si="4"/>
        <v>5.9973684210526299</v>
      </c>
      <c r="Y12" s="6">
        <f t="shared" si="5"/>
        <v>4.9150340000000003</v>
      </c>
      <c r="Z12">
        <v>5.25</v>
      </c>
      <c r="AA12" s="6">
        <f>MAX(L12,M12,X13,Y13)-MIN(L13,M13,X12,Y12)</f>
        <v>1.0615118422174801</v>
      </c>
      <c r="AB12" s="6">
        <f>MIN(L12,M12,X13,Y13)-MAX(L13,M13,X12,Y12)</f>
        <v>-3.7865948697211098</v>
      </c>
      <c r="AC12" s="6"/>
      <c r="AE12"/>
      <c r="AF12" s="6">
        <f>RF!D12</f>
        <v>4.46</v>
      </c>
      <c r="AG12" s="6">
        <f>LR!D12</f>
        <v>4.5286897541664102</v>
      </c>
      <c r="AH12" s="6">
        <f>Adaboost!D12</f>
        <v>4.12429378531073</v>
      </c>
      <c r="AI12" s="6">
        <f>XGBR!D12</f>
        <v>5.0018900000000004</v>
      </c>
      <c r="AJ12" s="6">
        <f>Huber!D12</f>
        <v>4.5592808287792401</v>
      </c>
      <c r="AK12" s="6">
        <f>BayesRidge!D12</f>
        <v>4.5346598783118299</v>
      </c>
      <c r="AL12" s="6">
        <f>Elastic!D12</f>
        <v>4.5809312837656897</v>
      </c>
      <c r="AM12" s="6">
        <f>GBR!D12</f>
        <v>4.1360978647593099</v>
      </c>
      <c r="AN12" s="6">
        <f>AVERAGE(AF12:AM12,Neural!D12)</f>
        <v>4.4915258623549228</v>
      </c>
      <c r="AO12" s="6">
        <f>MAX(AF12:AM12,Neural!D12)</f>
        <v>5.0018900000000004</v>
      </c>
      <c r="AP12" s="6">
        <f>MIN(AF12:AM12,Neural!D12)</f>
        <v>4.12429378531073</v>
      </c>
    </row>
    <row r="13" spans="1:42" ht="15" thickBot="1" x14ac:dyDescent="0.35">
      <c r="A13" t="s">
        <v>150</v>
      </c>
      <c r="B13" t="s">
        <v>156</v>
      </c>
      <c r="C13" s="5">
        <f>RF!B13</f>
        <v>6.06</v>
      </c>
      <c r="D13" s="5">
        <f>LR!B13</f>
        <v>6.0214115818515204</v>
      </c>
      <c r="E13" s="5">
        <f>Adaboost!B13</f>
        <v>6.72310756972111</v>
      </c>
      <c r="F13" s="5">
        <f>XGBR!B13</f>
        <v>5.0200524</v>
      </c>
      <c r="G13" s="5">
        <f>Huber!B13</f>
        <v>5.7696700784189296</v>
      </c>
      <c r="H13" s="5">
        <f>BayesRidge!B13</f>
        <v>6.0329940671573397</v>
      </c>
      <c r="I13" s="5">
        <f>Elastic!B13</f>
        <v>5.6712736354988902</v>
      </c>
      <c r="J13" s="5">
        <f>GBR!B13</f>
        <v>6.1870104182075902</v>
      </c>
      <c r="K13" s="6">
        <f t="shared" si="0"/>
        <v>5.947693410558708</v>
      </c>
      <c r="L13">
        <f t="shared" si="2"/>
        <v>6.72310756972111</v>
      </c>
      <c r="M13">
        <f t="shared" si="3"/>
        <v>5.0200524</v>
      </c>
      <c r="N13">
        <v>5.85</v>
      </c>
      <c r="O13" s="5">
        <f>RF!C13</f>
        <v>5.24</v>
      </c>
      <c r="P13" s="5">
        <f>LR!C13</f>
        <v>5.2427958703025004</v>
      </c>
      <c r="Q13" s="5">
        <f>Adaboost!C13</f>
        <v>5.9765458422174804</v>
      </c>
      <c r="R13" s="5">
        <f>XGBR!C13</f>
        <v>5.0791620000000002</v>
      </c>
      <c r="S13" s="5">
        <f>Huber!C13</f>
        <v>5.1000004973729904</v>
      </c>
      <c r="T13" s="5">
        <f>BayesRidge!C13</f>
        <v>5.2433542111569302</v>
      </c>
      <c r="U13" s="5">
        <f>Elastic!C13</f>
        <v>5.1947572249641896</v>
      </c>
      <c r="V13" s="5">
        <f>GBR!C13</f>
        <v>5.1444935369112201</v>
      </c>
      <c r="W13" s="6">
        <f t="shared" si="1"/>
        <v>5.2617906452584382</v>
      </c>
      <c r="X13" s="6">
        <f t="shared" si="4"/>
        <v>5.9765458422174804</v>
      </c>
      <c r="Y13" s="6">
        <f t="shared" si="5"/>
        <v>5.0791620000000002</v>
      </c>
      <c r="Z13">
        <v>5.3</v>
      </c>
      <c r="AC13" s="6"/>
      <c r="AE13"/>
      <c r="AF13" s="6">
        <f>RF!D13</f>
        <v>6</v>
      </c>
      <c r="AG13" s="6">
        <f>LR!D13</f>
        <v>5.2434635173854502</v>
      </c>
      <c r="AH13" s="6">
        <f>Adaboost!D13</f>
        <v>5.2168674698795101</v>
      </c>
      <c r="AI13" s="6">
        <f>XGBR!D13</f>
        <v>4.8962659999999998</v>
      </c>
      <c r="AJ13" s="6">
        <f>Huber!D13</f>
        <v>5.3173223664497904</v>
      </c>
      <c r="AK13" s="6">
        <f>BayesRidge!D13</f>
        <v>5.2599642094816197</v>
      </c>
      <c r="AL13" s="6">
        <f>Elastic!D13</f>
        <v>5.1094637537139302</v>
      </c>
      <c r="AM13" s="6">
        <f>GBR!D13</f>
        <v>5.7108293770453802</v>
      </c>
      <c r="AN13" s="6">
        <f>AVERAGE(AF13:AM13,Neural!D13)</f>
        <v>5.3179447027799336</v>
      </c>
      <c r="AO13" s="6">
        <f>MAX(AF13:AM13,Neural!D13)</f>
        <v>6</v>
      </c>
      <c r="AP13" s="6">
        <f>MIN(AF13:AM13,Neural!D13)</f>
        <v>4.8962659999999998</v>
      </c>
    </row>
    <row r="14" spans="1:42" ht="15" thickBot="1" x14ac:dyDescent="0.35">
      <c r="A14" t="s">
        <v>142</v>
      </c>
      <c r="B14" t="s">
        <v>159</v>
      </c>
      <c r="C14" s="5">
        <f>RF!B14</f>
        <v>4.07</v>
      </c>
      <c r="D14" s="5">
        <f>LR!B14</f>
        <v>4.3603129838271499</v>
      </c>
      <c r="E14" s="5">
        <f>Adaboost!B14</f>
        <v>4.6212121212121202</v>
      </c>
      <c r="F14" s="5">
        <f>XGBR!B14</f>
        <v>4.231166</v>
      </c>
      <c r="G14" s="5">
        <f>Huber!B14</f>
        <v>4.1233530005835499</v>
      </c>
      <c r="H14" s="5">
        <f>BayesRidge!B14</f>
        <v>4.36650214934643</v>
      </c>
      <c r="I14" s="5">
        <f>Elastic!B14</f>
        <v>4.4121944132997699</v>
      </c>
      <c r="J14" s="5">
        <f>GBR!B14</f>
        <v>4.1238171801783698</v>
      </c>
      <c r="K14" s="6">
        <f t="shared" si="0"/>
        <v>4.2989929451474502</v>
      </c>
      <c r="L14">
        <f t="shared" si="2"/>
        <v>4.6212121212121202</v>
      </c>
      <c r="M14">
        <f t="shared" si="3"/>
        <v>4.07</v>
      </c>
      <c r="N14">
        <v>4.3</v>
      </c>
      <c r="O14" s="5">
        <f>RF!C14</f>
        <v>4.03</v>
      </c>
      <c r="P14" s="5">
        <f>LR!C14</f>
        <v>4.2701686557982299</v>
      </c>
      <c r="Q14" s="5">
        <f>Adaboost!C14</f>
        <v>4.63220088626292</v>
      </c>
      <c r="R14" s="5">
        <f>XGBR!C14</f>
        <v>4.171869</v>
      </c>
      <c r="S14" s="5">
        <f>Huber!C14</f>
        <v>4.1209530051182899</v>
      </c>
      <c r="T14" s="5">
        <f>BayesRidge!C14</f>
        <v>4.2711847283055997</v>
      </c>
      <c r="U14" s="5">
        <f>Elastic!C14</f>
        <v>4.3893593720623096</v>
      </c>
      <c r="V14" s="5">
        <f>GBR!C14</f>
        <v>4.1183597871206503</v>
      </c>
      <c r="W14" s="6">
        <f t="shared" si="1"/>
        <v>4.2628229856542736</v>
      </c>
      <c r="X14" s="6">
        <f t="shared" si="4"/>
        <v>4.63220088626292</v>
      </c>
      <c r="Y14" s="6">
        <f t="shared" si="5"/>
        <v>4.03</v>
      </c>
      <c r="Z14">
        <v>4.4000000000000004</v>
      </c>
      <c r="AA14" s="6">
        <f>MAX(L14,M14,X15,Y15)-MIN(L15,M15,X14,Y14)</f>
        <v>2.7997604035308896</v>
      </c>
      <c r="AB14" s="6">
        <f>MIN(L14,M14,X15,Y15)-MAX(L15,M15,X14,Y14)</f>
        <v>-1.8845454545454494</v>
      </c>
      <c r="AC14" s="6"/>
      <c r="AE14"/>
      <c r="AF14" s="6">
        <f>RF!D14</f>
        <v>4.96</v>
      </c>
      <c r="AG14" s="6">
        <f>LR!D14</f>
        <v>4.76447060669783</v>
      </c>
      <c r="AH14" s="6">
        <f>Adaboost!D14</f>
        <v>4.8047619047619001</v>
      </c>
      <c r="AI14" s="6">
        <f>XGBR!D14</f>
        <v>4.7038054000000002</v>
      </c>
      <c r="AJ14" s="6">
        <f>Huber!D14</f>
        <v>4.8082609829339198</v>
      </c>
      <c r="AK14" s="6">
        <f>BayesRidge!D14</f>
        <v>4.8039644702772799</v>
      </c>
      <c r="AL14" s="6">
        <f>Elastic!D14</f>
        <v>4.8590721100642602</v>
      </c>
      <c r="AM14" s="6">
        <f>GBR!D14</f>
        <v>4.9896660511473403</v>
      </c>
      <c r="AN14" s="6">
        <f>AVERAGE(AF14:AM14,Neural!D14)</f>
        <v>4.8413073807593481</v>
      </c>
      <c r="AO14" s="6">
        <f>MAX(AF14:AM14,Neural!D14)</f>
        <v>4.9896660511473403</v>
      </c>
      <c r="AP14" s="6">
        <f>MIN(AF14:AM14,Neural!D14)</f>
        <v>4.7038054000000002</v>
      </c>
    </row>
    <row r="15" spans="1:42" ht="15" thickBot="1" x14ac:dyDescent="0.35">
      <c r="A15" t="s">
        <v>159</v>
      </c>
      <c r="B15" t="s">
        <v>142</v>
      </c>
      <c r="C15" s="5">
        <f>RF!B15</f>
        <v>5.03</v>
      </c>
      <c r="D15" s="5">
        <f>LR!B15</f>
        <v>4.8929424539216502</v>
      </c>
      <c r="E15" s="5">
        <f>Adaboost!B15</f>
        <v>5.9545454545454497</v>
      </c>
      <c r="F15" s="5">
        <f>XGBR!B15</f>
        <v>4.1357793999999997</v>
      </c>
      <c r="G15" s="5">
        <f>Huber!B15</f>
        <v>4.7186661737137099</v>
      </c>
      <c r="H15" s="5">
        <f>BayesRidge!B15</f>
        <v>4.8923063206151198</v>
      </c>
      <c r="I15" s="5">
        <f>Elastic!B15</f>
        <v>4.6598372919550801</v>
      </c>
      <c r="J15" s="5">
        <f>GBR!B15</f>
        <v>5.1102778143902601</v>
      </c>
      <c r="K15" s="6">
        <f t="shared" si="0"/>
        <v>4.9211312824806992</v>
      </c>
      <c r="L15">
        <f t="shared" si="2"/>
        <v>5.9545454545454497</v>
      </c>
      <c r="M15">
        <f t="shared" si="3"/>
        <v>4.1357793999999997</v>
      </c>
      <c r="N15">
        <v>4.8499999999999996</v>
      </c>
      <c r="O15" s="5">
        <f>RF!C15</f>
        <v>6.05</v>
      </c>
      <c r="P15" s="5">
        <f>LR!C15</f>
        <v>5.9449406883967697</v>
      </c>
      <c r="Q15" s="5">
        <f>Adaboost!C15</f>
        <v>6.8297604035308899</v>
      </c>
      <c r="R15" s="5">
        <f>XGBR!C15</f>
        <v>5.0824749999999996</v>
      </c>
      <c r="S15" s="5">
        <f>Huber!C15</f>
        <v>5.7261926054390502</v>
      </c>
      <c r="T15" s="5">
        <f>BayesRidge!C15</f>
        <v>5.9384656082114304</v>
      </c>
      <c r="U15" s="5">
        <f>Elastic!C15</f>
        <v>5.5417529816341196</v>
      </c>
      <c r="V15" s="5">
        <f>GBR!C15</f>
        <v>6.1269354380122802</v>
      </c>
      <c r="W15" s="6">
        <f t="shared" si="1"/>
        <v>5.9114632622738617</v>
      </c>
      <c r="X15" s="6">
        <f t="shared" si="4"/>
        <v>6.8297604035308899</v>
      </c>
      <c r="Y15" s="6">
        <f t="shared" si="5"/>
        <v>5.0824749999999996</v>
      </c>
      <c r="Z15">
        <v>5.9</v>
      </c>
      <c r="AC15" s="6"/>
      <c r="AE15"/>
      <c r="AF15" s="6">
        <f>RF!D15</f>
        <v>4.75</v>
      </c>
      <c r="AG15" s="6">
        <f>LR!D15</f>
        <v>4.4441271616886997</v>
      </c>
      <c r="AH15" s="6">
        <f>Adaboost!D15</f>
        <v>4.8301026225769599</v>
      </c>
      <c r="AI15" s="6">
        <f>XGBR!D15</f>
        <v>4.3273039999999998</v>
      </c>
      <c r="AJ15" s="6">
        <f>Huber!D15</f>
        <v>4.4708152460828696</v>
      </c>
      <c r="AK15" s="6">
        <f>BayesRidge!D15</f>
        <v>4.4383845227462704</v>
      </c>
      <c r="AL15" s="6">
        <f>Elastic!D15</f>
        <v>4.7233159241714997</v>
      </c>
      <c r="AM15" s="6">
        <f>GBR!D15</f>
        <v>4.9198523148917896</v>
      </c>
      <c r="AN15" s="6">
        <f>AVERAGE(AF15:AM15,Neural!D15)</f>
        <v>4.5876126082758883</v>
      </c>
      <c r="AO15" s="6">
        <f>MAX(AF15:AM15,Neural!D15)</f>
        <v>4.9198523148917896</v>
      </c>
      <c r="AP15" s="6">
        <f>MIN(AF15:AM15,Neural!D15)</f>
        <v>4.3273039999999998</v>
      </c>
    </row>
    <row r="16" spans="1:42" ht="15" thickBot="1" x14ac:dyDescent="0.35">
      <c r="A16" t="s">
        <v>145</v>
      </c>
      <c r="B16" t="s">
        <v>148</v>
      </c>
      <c r="C16" s="5">
        <f>RF!B16</f>
        <v>4.0199999999999996</v>
      </c>
      <c r="D16" s="5">
        <f>LR!B16</f>
        <v>4.4103748489122196</v>
      </c>
      <c r="E16" s="5">
        <f>Adaboost!B16</f>
        <v>4.47173489278752</v>
      </c>
      <c r="F16" s="5">
        <f>XGBR!B16</f>
        <v>4.1955767000000002</v>
      </c>
      <c r="G16" s="5">
        <f>Huber!B16</f>
        <v>4.30670846449466</v>
      </c>
      <c r="H16" s="5">
        <f>BayesRidge!B16</f>
        <v>4.4128047102522201</v>
      </c>
      <c r="I16" s="5">
        <f>Elastic!B16</f>
        <v>4.3535891577033796</v>
      </c>
      <c r="J16" s="5">
        <f>GBR!B16</f>
        <v>4.1178901472830702</v>
      </c>
      <c r="K16" s="6">
        <f t="shared" si="0"/>
        <v>4.298763067662585</v>
      </c>
      <c r="L16">
        <f t="shared" si="2"/>
        <v>4.47173489278752</v>
      </c>
      <c r="M16">
        <f t="shared" si="3"/>
        <v>4.0199999999999996</v>
      </c>
      <c r="N16">
        <v>4.5</v>
      </c>
      <c r="O16" s="5">
        <f>RF!C16</f>
        <v>4.01</v>
      </c>
      <c r="P16" s="5">
        <f>LR!C16</f>
        <v>4.3731723248564096</v>
      </c>
      <c r="Q16" s="5">
        <f>Adaboost!C16</f>
        <v>4.63220088626292</v>
      </c>
      <c r="R16" s="5">
        <f>XGBR!C16</f>
        <v>4.1639689999999998</v>
      </c>
      <c r="S16" s="5">
        <f>Huber!C16</f>
        <v>4.19016095638883</v>
      </c>
      <c r="T16" s="5">
        <f>BayesRidge!C16</f>
        <v>4.3813977581432102</v>
      </c>
      <c r="U16" s="5">
        <f>Elastic!C16</f>
        <v>4.4634176088981397</v>
      </c>
      <c r="V16" s="5">
        <f>GBR!C16</f>
        <v>4.0917117240951102</v>
      </c>
      <c r="W16" s="6">
        <f t="shared" si="1"/>
        <v>4.3106844001933844</v>
      </c>
      <c r="X16" s="6">
        <f t="shared" si="4"/>
        <v>4.63220088626292</v>
      </c>
      <c r="Y16" s="6">
        <f t="shared" si="5"/>
        <v>4.01</v>
      </c>
      <c r="Z16">
        <v>4.45</v>
      </c>
      <c r="AA16" s="6">
        <f>MAX(L16,M16,X17,Y17)-MIN(L17,M17,X16,Y16)</f>
        <v>0.67049155145928996</v>
      </c>
      <c r="AB16" s="6">
        <f>MIN(L16,M16,X17,Y17)-MAX(L17,M17,X16,Y16)</f>
        <v>-3.6070447937377601</v>
      </c>
      <c r="AC16" s="6"/>
      <c r="AE16"/>
      <c r="AF16" s="6">
        <f>RF!D16</f>
        <v>5.27</v>
      </c>
      <c r="AG16" s="6">
        <f>LR!D16</f>
        <v>5.0935130671956603</v>
      </c>
      <c r="AH16" s="6">
        <f>Adaboost!D16</f>
        <v>4.8047619047619001</v>
      </c>
      <c r="AI16" s="6">
        <f>XGBR!D16</f>
        <v>5.3382896999999998</v>
      </c>
      <c r="AJ16" s="6">
        <f>Huber!D16</f>
        <v>5.0816293288175096</v>
      </c>
      <c r="AK16" s="6">
        <f>BayesRidge!D16</f>
        <v>5.1043729280897203</v>
      </c>
      <c r="AL16" s="6">
        <f>Elastic!D16</f>
        <v>5.0717905749057097</v>
      </c>
      <c r="AM16" s="6">
        <f>GBR!D16</f>
        <v>5.2259095949566401</v>
      </c>
      <c r="AN16" s="6">
        <f>AVERAGE(AF16:AM16,Neural!D16)</f>
        <v>5.1195480175013479</v>
      </c>
      <c r="AO16" s="6">
        <f>MAX(AF16:AM16,Neural!D16)</f>
        <v>5.3382896999999998</v>
      </c>
      <c r="AP16" s="6">
        <f>MIN(AF16:AM16,Neural!D16)</f>
        <v>4.8047619047619001</v>
      </c>
    </row>
    <row r="17" spans="1:42" ht="15" thickBot="1" x14ac:dyDescent="0.35">
      <c r="A17" t="s">
        <v>148</v>
      </c>
      <c r="B17" t="s">
        <v>145</v>
      </c>
      <c r="C17" s="5">
        <f>RF!B17</f>
        <v>6.01</v>
      </c>
      <c r="D17" s="5">
        <f>LR!B17</f>
        <v>5.7958257890851996</v>
      </c>
      <c r="E17" s="5">
        <f>Adaboost!B17</f>
        <v>6.6594911937377601</v>
      </c>
      <c r="F17" s="5">
        <f>XGBR!B17</f>
        <v>4.9958762999999999</v>
      </c>
      <c r="G17" s="5">
        <f>Huber!B17</f>
        <v>5.5858014931033999</v>
      </c>
      <c r="H17" s="5">
        <f>BayesRidge!B17</f>
        <v>5.79626774797525</v>
      </c>
      <c r="I17" s="5">
        <f>Elastic!B17</f>
        <v>5.4521373554604997</v>
      </c>
      <c r="J17" s="5">
        <f>GBR!B17</f>
        <v>6.1263604592343501</v>
      </c>
      <c r="K17" s="6">
        <f t="shared" si="0"/>
        <v>5.8081128906695465</v>
      </c>
      <c r="L17">
        <f t="shared" si="2"/>
        <v>6.6594911937377601</v>
      </c>
      <c r="M17">
        <f t="shared" si="3"/>
        <v>4.9958762999999999</v>
      </c>
      <c r="N17">
        <v>5.7</v>
      </c>
      <c r="O17" s="5">
        <f>RF!C17</f>
        <v>4</v>
      </c>
      <c r="P17" s="5">
        <f>LR!C17</f>
        <v>4.1296043913942597</v>
      </c>
      <c r="Q17" s="5">
        <f>Adaboost!C17</f>
        <v>4.6804915514592897</v>
      </c>
      <c r="R17" s="5">
        <f>XGBR!C17</f>
        <v>3.0524464</v>
      </c>
      <c r="S17" s="5">
        <f>Huber!C17</f>
        <v>3.9075300438665801</v>
      </c>
      <c r="T17" s="5">
        <f>BayesRidge!C17</f>
        <v>4.1209080900946198</v>
      </c>
      <c r="U17" s="5">
        <f>Elastic!C17</f>
        <v>4.4842519076589404</v>
      </c>
      <c r="V17" s="5">
        <f>GBR!C17</f>
        <v>4.1159638803533403</v>
      </c>
      <c r="W17" s="6">
        <f t="shared" si="1"/>
        <v>4.0662025091056702</v>
      </c>
      <c r="X17" s="6">
        <f t="shared" si="4"/>
        <v>4.6804915514592897</v>
      </c>
      <c r="Y17" s="6">
        <f t="shared" si="5"/>
        <v>3.0524464</v>
      </c>
      <c r="Z17">
        <v>4.0999999999999996</v>
      </c>
      <c r="AC17" s="6"/>
      <c r="AE17"/>
      <c r="AF17" s="6">
        <f>RF!D17</f>
        <v>5.53</v>
      </c>
      <c r="AG17" s="6">
        <f>LR!D17</f>
        <v>5.0960807740302396</v>
      </c>
      <c r="AH17" s="6">
        <f>Adaboost!D17</f>
        <v>4.9682947729220199</v>
      </c>
      <c r="AI17" s="6">
        <f>XGBR!D17</f>
        <v>4.4153913999999999</v>
      </c>
      <c r="AJ17" s="6">
        <f>Huber!D17</f>
        <v>5.0910995065459197</v>
      </c>
      <c r="AK17" s="6">
        <f>BayesRidge!D17</f>
        <v>5.1072130497642902</v>
      </c>
      <c r="AL17" s="6">
        <f>Elastic!D17</f>
        <v>5.0298495759929196</v>
      </c>
      <c r="AM17" s="6">
        <f>GBR!D17</f>
        <v>5.4291779138546996</v>
      </c>
      <c r="AN17" s="6">
        <f>AVERAGE(AF17:AM17,Neural!D17)</f>
        <v>5.0813554235550704</v>
      </c>
      <c r="AO17" s="6">
        <f>MAX(AF17:AM17,Neural!D17)</f>
        <v>5.53</v>
      </c>
      <c r="AP17" s="6">
        <f>MIN(AF17:AM17,Neural!D17)</f>
        <v>4.4153913999999999</v>
      </c>
    </row>
    <row r="18" spans="1:42" ht="15" thickBot="1" x14ac:dyDescent="0.35">
      <c r="A18" t="s">
        <v>196</v>
      </c>
      <c r="B18" t="s">
        <v>36</v>
      </c>
      <c r="C18" s="5">
        <f>RF!B18</f>
        <v>4.05</v>
      </c>
      <c r="D18" s="5">
        <f>LR!B18</f>
        <v>3.7667027939114202</v>
      </c>
      <c r="E18" s="5">
        <f>Adaboost!B18</f>
        <v>4.47173489278752</v>
      </c>
      <c r="F18" s="5">
        <f>XGBR!B18</f>
        <v>3.0244070999999999</v>
      </c>
      <c r="G18" s="5">
        <f>Huber!B18</f>
        <v>3.6056491131713999</v>
      </c>
      <c r="H18" s="5">
        <f>BayesRidge!B18</f>
        <v>3.7738597841006398</v>
      </c>
      <c r="I18" s="5">
        <f>Elastic!B18</f>
        <v>3.8803384677702901</v>
      </c>
      <c r="J18" s="5">
        <f>GBR!B18</f>
        <v>4.0614637191917202</v>
      </c>
      <c r="K18" s="6">
        <f t="shared" si="0"/>
        <v>3.8178787285160007</v>
      </c>
      <c r="L18">
        <f t="shared" si="2"/>
        <v>4.47173489278752</v>
      </c>
      <c r="M18">
        <f t="shared" si="3"/>
        <v>3.0244070999999999</v>
      </c>
      <c r="N18">
        <v>3.7</v>
      </c>
      <c r="O18" s="5">
        <f>RF!C18</f>
        <v>4.04</v>
      </c>
      <c r="P18" s="5">
        <f>LR!C18</f>
        <v>4.5800524288798297</v>
      </c>
      <c r="Q18" s="5">
        <f>Adaboost!C18</f>
        <v>4.67667436489607</v>
      </c>
      <c r="R18" s="5">
        <f>XGBR!C18</f>
        <v>4.1032279999999997</v>
      </c>
      <c r="S18" s="5">
        <f>Huber!C18</f>
        <v>4.4172125026335003</v>
      </c>
      <c r="T18" s="5">
        <f>BayesRidge!C18</f>
        <v>4.5740827367202899</v>
      </c>
      <c r="U18" s="5">
        <f>Elastic!C18</f>
        <v>4.6295825780910898</v>
      </c>
      <c r="V18" s="5">
        <f>GBR!C18</f>
        <v>4.1183597871206503</v>
      </c>
      <c r="W18" s="6">
        <f t="shared" si="1"/>
        <v>4.4141780274583162</v>
      </c>
      <c r="X18" s="6">
        <f t="shared" si="4"/>
        <v>4.67667436489607</v>
      </c>
      <c r="Y18" s="6">
        <f t="shared" si="5"/>
        <v>4.04</v>
      </c>
      <c r="Z18">
        <v>4.6500000000000004</v>
      </c>
      <c r="AA18" s="6">
        <f>MAX(L18,M18,X19,Y19)-MIN(L19,M19,X18,Y18)</f>
        <v>0.59220088626292</v>
      </c>
      <c r="AB18" s="6">
        <f>MIN(L18,M18,X19,Y19)-MAX(L19,M19,X18,Y18)</f>
        <v>-1.6850276884836002</v>
      </c>
      <c r="AC18" s="6"/>
      <c r="AE18"/>
      <c r="AF18" s="6">
        <f>RF!D18</f>
        <v>4.7</v>
      </c>
      <c r="AG18" s="6">
        <f>LR!D18</f>
        <v>4.4000296306506304</v>
      </c>
      <c r="AH18" s="6">
        <f>Adaboost!D18</f>
        <v>4.2831932773109198</v>
      </c>
      <c r="AI18" s="6">
        <f>XGBR!D18</f>
        <v>4.0807858000000001</v>
      </c>
      <c r="AJ18" s="6">
        <f>Huber!D18</f>
        <v>4.39841966300372</v>
      </c>
      <c r="AK18" s="6">
        <f>BayesRidge!D18</f>
        <v>4.4140622031356003</v>
      </c>
      <c r="AL18" s="6">
        <f>Elastic!D18</f>
        <v>4.6841447578919402</v>
      </c>
      <c r="AM18" s="6">
        <f>GBR!D18</f>
        <v>4.5277717797102701</v>
      </c>
      <c r="AN18" s="6">
        <f>AVERAGE(AF18:AM18,Neural!D18)</f>
        <v>4.4360715624847282</v>
      </c>
      <c r="AO18" s="6">
        <f>MAX(AF18:AM18,Neural!D18)</f>
        <v>4.7</v>
      </c>
      <c r="AP18" s="6">
        <f>MIN(AF18:AM18,Neural!D18)</f>
        <v>4.0807858000000001</v>
      </c>
    </row>
    <row r="19" spans="1:42" ht="15" thickBot="1" x14ac:dyDescent="0.35">
      <c r="A19" t="s">
        <v>36</v>
      </c>
      <c r="B19" t="s">
        <v>196</v>
      </c>
      <c r="C19" s="5">
        <f>RF!B19</f>
        <v>4.04</v>
      </c>
      <c r="D19" s="5">
        <f>LR!B19</f>
        <v>4.7094347884836001</v>
      </c>
      <c r="E19" s="5">
        <f>Adaboost!B19</f>
        <v>4.47173489278752</v>
      </c>
      <c r="F19" s="5">
        <f>XGBR!B19</f>
        <v>4.1499147000000001</v>
      </c>
      <c r="G19" s="5">
        <f>Huber!B19</f>
        <v>4.5153519754437799</v>
      </c>
      <c r="H19" s="5">
        <f>BayesRidge!B19</f>
        <v>4.7064429331756497</v>
      </c>
      <c r="I19" s="5">
        <f>Elastic!B19</f>
        <v>4.6578256115660501</v>
      </c>
      <c r="J19" s="5">
        <f>GBR!B19</f>
        <v>4.1135502827584096</v>
      </c>
      <c r="K19" s="6">
        <f t="shared" si="0"/>
        <v>4.4523631864137583</v>
      </c>
      <c r="L19">
        <f t="shared" si="2"/>
        <v>4.7094347884836001</v>
      </c>
      <c r="M19">
        <f t="shared" si="3"/>
        <v>4.04</v>
      </c>
      <c r="N19">
        <v>4.9000000000000004</v>
      </c>
      <c r="O19" s="5">
        <f>RF!C19</f>
        <v>4.03</v>
      </c>
      <c r="P19" s="5">
        <f>LR!C19</f>
        <v>4.4091179399615097</v>
      </c>
      <c r="Q19" s="5">
        <f>Adaboost!C19</f>
        <v>4.63220088626292</v>
      </c>
      <c r="R19" s="5">
        <f>XGBR!C19</f>
        <v>4.1312249999999997</v>
      </c>
      <c r="S19" s="5">
        <f>Huber!C19</f>
        <v>4.3063408594833303</v>
      </c>
      <c r="T19" s="5">
        <f>BayesRidge!C19</f>
        <v>4.4025232360771902</v>
      </c>
      <c r="U19" s="5">
        <f>Elastic!C19</f>
        <v>4.15663199108611</v>
      </c>
      <c r="V19" s="5">
        <f>GBR!C19</f>
        <v>4.0672452503123298</v>
      </c>
      <c r="W19" s="6">
        <f t="shared" si="1"/>
        <v>4.277434555177055</v>
      </c>
      <c r="X19" s="6">
        <f t="shared" si="4"/>
        <v>4.63220088626292</v>
      </c>
      <c r="Y19" s="6">
        <f t="shared" si="5"/>
        <v>4.03</v>
      </c>
      <c r="Z19">
        <v>4.45</v>
      </c>
      <c r="AC19" s="6"/>
      <c r="AE19"/>
      <c r="AF19" s="6">
        <f>RF!D19</f>
        <v>6.22</v>
      </c>
      <c r="AG19" s="6">
        <f>LR!D19</f>
        <v>5.2737379388370798</v>
      </c>
      <c r="AH19" s="6">
        <f>Adaboost!D19</f>
        <v>5.4595062797747902</v>
      </c>
      <c r="AI19" s="6">
        <f>XGBR!D19</f>
        <v>4.6130849999999999</v>
      </c>
      <c r="AJ19" s="6">
        <f>Huber!D19</f>
        <v>5.2808146810010301</v>
      </c>
      <c r="AK19" s="6">
        <f>BayesRidge!D19</f>
        <v>5.2808607576093003</v>
      </c>
      <c r="AL19" s="6">
        <f>Elastic!D19</f>
        <v>5.07013288087317</v>
      </c>
      <c r="AM19" s="6">
        <f>GBR!D19</f>
        <v>5.7353764400562799</v>
      </c>
      <c r="AN19" s="6">
        <f>AVERAGE(AF19:AM19,Neural!D19)</f>
        <v>5.3527091346292899</v>
      </c>
      <c r="AO19" s="6">
        <f>MAX(AF19:AM19,Neural!D19)</f>
        <v>6.22</v>
      </c>
      <c r="AP19" s="6">
        <f>MIN(AF19:AM19,Neural!D19)</f>
        <v>4.6130849999999999</v>
      </c>
    </row>
    <row r="20" spans="1:42" ht="15" thickBot="1" x14ac:dyDescent="0.35">
      <c r="A20" t="s">
        <v>137</v>
      </c>
      <c r="B20" t="s">
        <v>197</v>
      </c>
      <c r="C20" s="5">
        <f>RF!B20</f>
        <v>4.0199999999999996</v>
      </c>
      <c r="D20" s="5">
        <f>LR!B20</f>
        <v>4.5002836779422104</v>
      </c>
      <c r="E20" s="5">
        <f>Adaboost!B20</f>
        <v>4.47173489278752</v>
      </c>
      <c r="F20" s="5">
        <f>XGBR!B20</f>
        <v>4.1574087000000004</v>
      </c>
      <c r="G20" s="5">
        <f>Huber!B20</f>
        <v>4.3607326240403399</v>
      </c>
      <c r="H20" s="5">
        <f>BayesRidge!B20</f>
        <v>4.5060960666384098</v>
      </c>
      <c r="I20" s="5">
        <f>Elastic!B20</f>
        <v>4.4951358038049696</v>
      </c>
      <c r="J20" s="5">
        <f>GBR!B20</f>
        <v>4.1178620475784404</v>
      </c>
      <c r="K20" s="6">
        <f t="shared" si="0"/>
        <v>4.3465785343422816</v>
      </c>
      <c r="L20">
        <f t="shared" si="2"/>
        <v>4.5060960666384098</v>
      </c>
      <c r="M20">
        <f t="shared" si="3"/>
        <v>4.0199999999999996</v>
      </c>
      <c r="N20">
        <v>4.45</v>
      </c>
      <c r="O20" s="5">
        <f>RF!C20</f>
        <v>4.0199999999999996</v>
      </c>
      <c r="P20" s="5">
        <f>LR!C20</f>
        <v>4.6965736393110298</v>
      </c>
      <c r="Q20" s="5">
        <f>Adaboost!C20</f>
        <v>5.9735449735449704</v>
      </c>
      <c r="R20" s="5">
        <f>XGBR!C20</f>
        <v>4.1809792999999997</v>
      </c>
      <c r="S20" s="5">
        <f>Huber!C20</f>
        <v>4.51095386236641</v>
      </c>
      <c r="T20" s="5">
        <f>BayesRidge!C20</f>
        <v>4.6847358910681498</v>
      </c>
      <c r="U20" s="5">
        <f>Elastic!C20</f>
        <v>4.5670580008135602</v>
      </c>
      <c r="V20" s="5">
        <f>GBR!C20</f>
        <v>5.0785256774098597</v>
      </c>
      <c r="W20" s="6">
        <f t="shared" si="1"/>
        <v>4.7144653525547033</v>
      </c>
      <c r="X20" s="6">
        <f t="shared" si="4"/>
        <v>5.9735449735449704</v>
      </c>
      <c r="Y20" s="6">
        <f t="shared" si="5"/>
        <v>4.0199999999999996</v>
      </c>
      <c r="Z20">
        <v>4.6500000000000004</v>
      </c>
      <c r="AA20" s="6">
        <f>MAX(L20,M20,X21,Y21)-MIN(L21,M21,X20,Y20)</f>
        <v>0.61220088626292046</v>
      </c>
      <c r="AB20" s="6">
        <f>MIN(L20,M20,X21,Y21)-MAX(L21,M21,X20,Y20)</f>
        <v>-2.6594911937377601</v>
      </c>
      <c r="AC20" s="6"/>
      <c r="AE20"/>
      <c r="AF20" s="6">
        <f>RF!D20</f>
        <v>3.82</v>
      </c>
      <c r="AG20" s="6">
        <f>LR!D20</f>
        <v>4.04040747201456</v>
      </c>
      <c r="AH20" s="6">
        <f>Adaboost!D20</f>
        <v>4.2413793103448203</v>
      </c>
      <c r="AI20" s="6">
        <f>XGBR!D20</f>
        <v>4.3648357000000004</v>
      </c>
      <c r="AJ20" s="6">
        <f>Huber!D20</f>
        <v>4.0321443293807802</v>
      </c>
      <c r="AK20" s="6">
        <f>BayesRidge!D20</f>
        <v>4.0643568665836201</v>
      </c>
      <c r="AL20" s="6">
        <f>Elastic!D20</f>
        <v>4.48129673205435</v>
      </c>
      <c r="AM20" s="6">
        <f>GBR!D20</f>
        <v>3.9678014619781599</v>
      </c>
      <c r="AN20" s="6">
        <f>AVERAGE(AF20:AM20,Neural!D20)</f>
        <v>4.1213119393422506</v>
      </c>
      <c r="AO20" s="6">
        <f>MAX(AF20:AM20,Neural!D20)</f>
        <v>4.48129673205435</v>
      </c>
      <c r="AP20" s="6">
        <f>MIN(AF20:AM20,Neural!D20)</f>
        <v>3.82</v>
      </c>
    </row>
    <row r="21" spans="1:42" ht="15" thickBot="1" x14ac:dyDescent="0.35">
      <c r="A21" t="s">
        <v>197</v>
      </c>
      <c r="B21" t="s">
        <v>137</v>
      </c>
      <c r="C21" s="5">
        <f>RF!B21</f>
        <v>6</v>
      </c>
      <c r="D21" s="5">
        <f>LR!B21</f>
        <v>5.87082891890564</v>
      </c>
      <c r="E21" s="5">
        <f>Adaboost!B21</f>
        <v>6.6594911937377601</v>
      </c>
      <c r="F21" s="5">
        <f>XGBR!B21</f>
        <v>5.0137505999999998</v>
      </c>
      <c r="G21" s="5">
        <f>Huber!B21</f>
        <v>5.7097575883732201</v>
      </c>
      <c r="H21" s="5">
        <f>BayesRidge!B21</f>
        <v>5.8675488651137799</v>
      </c>
      <c r="I21" s="5">
        <f>Elastic!B21</f>
        <v>5.2648393193492904</v>
      </c>
      <c r="J21" s="5">
        <f>GBR!B21</f>
        <v>6.0659391264797096</v>
      </c>
      <c r="K21" s="6">
        <f t="shared" si="0"/>
        <v>5.8083774658827032</v>
      </c>
      <c r="L21">
        <f t="shared" si="2"/>
        <v>6.6594911937377601</v>
      </c>
      <c r="M21">
        <f t="shared" si="3"/>
        <v>5.0137505999999998</v>
      </c>
      <c r="N21">
        <v>5.85</v>
      </c>
      <c r="O21" s="5">
        <f>RF!C21</f>
        <v>4</v>
      </c>
      <c r="P21" s="5">
        <f>LR!C21</f>
        <v>4.2286840177341602</v>
      </c>
      <c r="Q21" s="5">
        <f>Adaboost!C21</f>
        <v>4.63220088626292</v>
      </c>
      <c r="R21" s="5">
        <f>XGBR!C21</f>
        <v>4.1396379999999997</v>
      </c>
      <c r="S21" s="5">
        <f>Huber!C21</f>
        <v>4.1120488242686104</v>
      </c>
      <c r="T21" s="5">
        <f>BayesRidge!C21</f>
        <v>4.2370598335895302</v>
      </c>
      <c r="U21" s="5">
        <f>Elastic!C21</f>
        <v>4.3292613791297399</v>
      </c>
      <c r="V21" s="5">
        <f>GBR!C21</f>
        <v>4.1100415500738601</v>
      </c>
      <c r="W21" s="6">
        <f t="shared" si="1"/>
        <v>4.2144235225963804</v>
      </c>
      <c r="X21" s="6">
        <f t="shared" si="4"/>
        <v>4.63220088626292</v>
      </c>
      <c r="Y21" s="6">
        <f t="shared" si="5"/>
        <v>4</v>
      </c>
      <c r="Z21">
        <v>4.3</v>
      </c>
      <c r="AC21" s="6"/>
      <c r="AE21"/>
      <c r="AF21" s="6">
        <f>RF!D21</f>
        <v>3.87</v>
      </c>
      <c r="AG21" s="6">
        <f>LR!D21</f>
        <v>4.38035146638674</v>
      </c>
      <c r="AH21" s="6">
        <f>Adaboost!D21</f>
        <v>4.1063084112149504</v>
      </c>
      <c r="AI21" s="6">
        <f>XGBR!D21</f>
        <v>4.1600237</v>
      </c>
      <c r="AJ21" s="6">
        <f>Huber!D21</f>
        <v>4.3907017066864604</v>
      </c>
      <c r="AK21" s="6">
        <f>BayesRidge!D21</f>
        <v>4.34295118181777</v>
      </c>
      <c r="AL21" s="6">
        <f>Elastic!D21</f>
        <v>4.61102640803706</v>
      </c>
      <c r="AM21" s="6">
        <f>GBR!D21</f>
        <v>4.1945981943514896</v>
      </c>
      <c r="AN21" s="6">
        <f>AVERAGE(AF21:AM21,Neural!D21)</f>
        <v>4.2615438888642769</v>
      </c>
      <c r="AO21" s="6">
        <f>MAX(AF21:AM21,Neural!D21)</f>
        <v>4.61102640803706</v>
      </c>
      <c r="AP21" s="6">
        <f>MIN(AF21:AM21,Neural!D21)</f>
        <v>3.87</v>
      </c>
    </row>
    <row r="22" spans="1:42" ht="15" thickBot="1" x14ac:dyDescent="0.35">
      <c r="A22" t="s">
        <v>136</v>
      </c>
      <c r="B22" t="s">
        <v>177</v>
      </c>
      <c r="C22" s="5">
        <f>RF!B22</f>
        <v>6.04</v>
      </c>
      <c r="D22" s="5">
        <f>LR!B22</f>
        <v>5.6714188467896198</v>
      </c>
      <c r="E22" s="5">
        <f>Adaboost!B22</f>
        <v>6.6594911937377601</v>
      </c>
      <c r="F22" s="5">
        <f>XGBR!B22</f>
        <v>5.0857067000000002</v>
      </c>
      <c r="G22" s="5">
        <f>Huber!B22</f>
        <v>5.5607823749047203</v>
      </c>
      <c r="H22" s="5">
        <f>BayesRidge!B22</f>
        <v>5.67018258837237</v>
      </c>
      <c r="I22" s="5">
        <f>Elastic!B22</f>
        <v>5.1842542048766704</v>
      </c>
      <c r="J22" s="5">
        <f>GBR!B22</f>
        <v>6.08946641657342</v>
      </c>
      <c r="K22" s="6">
        <f t="shared" si="0"/>
        <v>5.7356047131423171</v>
      </c>
      <c r="L22">
        <f t="shared" si="2"/>
        <v>6.6594911937377601</v>
      </c>
      <c r="M22">
        <f t="shared" si="3"/>
        <v>5.0857067000000002</v>
      </c>
      <c r="N22">
        <v>5.6</v>
      </c>
      <c r="O22" s="5">
        <f>RF!C22</f>
        <v>5.05</v>
      </c>
      <c r="P22" s="5">
        <f>LR!C22</f>
        <v>5.1324726038912196</v>
      </c>
      <c r="Q22" s="5">
        <f>Adaboost!C22</f>
        <v>6.0163934426229497</v>
      </c>
      <c r="R22" s="5">
        <f>XGBR!C22</f>
        <v>4.1018046999999997</v>
      </c>
      <c r="S22" s="5">
        <f>Huber!C22</f>
        <v>4.9761907182987102</v>
      </c>
      <c r="T22" s="5">
        <f>BayesRidge!C22</f>
        <v>5.1336344776410696</v>
      </c>
      <c r="U22" s="5">
        <f>Elastic!C22</f>
        <v>4.8084137065151999</v>
      </c>
      <c r="V22" s="5">
        <f>GBR!C22</f>
        <v>5.0823191974315902</v>
      </c>
      <c r="W22" s="6">
        <f t="shared" si="1"/>
        <v>5.0540139409156968</v>
      </c>
      <c r="X22" s="6">
        <f t="shared" si="4"/>
        <v>6.0163934426229497</v>
      </c>
      <c r="Y22" s="6">
        <f t="shared" si="5"/>
        <v>4.1018046999999997</v>
      </c>
      <c r="Z22">
        <v>5.4</v>
      </c>
      <c r="AA22" s="6">
        <f>MAX(L22,M22,X23,Y23)-MIN(L23,M23,X22,Y22)</f>
        <v>3.5343401937377603</v>
      </c>
      <c r="AB22" s="6">
        <f>MIN(L22,M22,X23,Y23)-MAX(L23,M23,X22,Y22)</f>
        <v>-3.8929484426229499</v>
      </c>
      <c r="AC22" s="6"/>
      <c r="AE22"/>
      <c r="AF22" s="6">
        <f>RF!D22</f>
        <v>5.27</v>
      </c>
      <c r="AG22" s="6">
        <f>LR!D22</f>
        <v>5.5485467832942899</v>
      </c>
      <c r="AH22" s="6">
        <f>Adaboost!D22</f>
        <v>5.0133196721311402</v>
      </c>
      <c r="AI22" s="6">
        <f>XGBR!D22</f>
        <v>5.5318775000000002</v>
      </c>
      <c r="AJ22" s="6">
        <f>Huber!D22</f>
        <v>5.5536442105318402</v>
      </c>
      <c r="AK22" s="6">
        <f>BayesRidge!D22</f>
        <v>5.57131630714</v>
      </c>
      <c r="AL22" s="6">
        <f>Elastic!D22</f>
        <v>5.0716984408521997</v>
      </c>
      <c r="AM22" s="6">
        <f>GBR!D22</f>
        <v>5.6905098230870603</v>
      </c>
      <c r="AN22" s="6">
        <f>AVERAGE(AF22:AM22,Neural!D22)</f>
        <v>5.4082182886060322</v>
      </c>
      <c r="AO22" s="6">
        <f>MAX(AF22:AM22,Neural!D22)</f>
        <v>5.6905098230870603</v>
      </c>
      <c r="AP22" s="6">
        <f>MIN(AF22:AM22,Neural!D22)</f>
        <v>5.0133196721311402</v>
      </c>
    </row>
    <row r="23" spans="1:42" ht="15" thickBot="1" x14ac:dyDescent="0.35">
      <c r="A23" t="s">
        <v>177</v>
      </c>
      <c r="B23" t="s">
        <v>136</v>
      </c>
      <c r="C23" s="5">
        <f>RF!B23</f>
        <v>4.03</v>
      </c>
      <c r="D23" s="5">
        <f>LR!B23</f>
        <v>4.07668936869426</v>
      </c>
      <c r="E23" s="5">
        <f>Adaboost!B23</f>
        <v>4.47173489278752</v>
      </c>
      <c r="F23" s="5">
        <f>XGBR!B23</f>
        <v>3.1251509999999998</v>
      </c>
      <c r="G23" s="5">
        <f>Huber!B23</f>
        <v>3.8238764178884601</v>
      </c>
      <c r="H23" s="5">
        <f>BayesRidge!B23</f>
        <v>4.0706218561763103</v>
      </c>
      <c r="I23" s="5">
        <f>Elastic!B23</f>
        <v>4.1931522183457499</v>
      </c>
      <c r="J23" s="5">
        <f>GBR!B23</f>
        <v>4.1133617631939501</v>
      </c>
      <c r="K23" s="6">
        <f t="shared" si="0"/>
        <v>4.002986665611278</v>
      </c>
      <c r="L23">
        <f t="shared" si="2"/>
        <v>4.47173489278752</v>
      </c>
      <c r="M23">
        <f t="shared" si="3"/>
        <v>3.1251509999999998</v>
      </c>
      <c r="N23">
        <v>3.95</v>
      </c>
      <c r="O23" s="5">
        <f>RF!C23</f>
        <v>3</v>
      </c>
      <c r="P23" s="5">
        <f>LR!C23</f>
        <v>3.0665589512657898</v>
      </c>
      <c r="Q23" s="5">
        <f>Adaboost!C23</f>
        <v>3.7608695652173898</v>
      </c>
      <c r="R23" s="5">
        <f>XGBR!C23</f>
        <v>2.1234449999999998</v>
      </c>
      <c r="S23" s="5">
        <f>Huber!C23</f>
        <v>2.92316401254089</v>
      </c>
      <c r="T23" s="5">
        <f>BayesRidge!C23</f>
        <v>3.0745863878977602</v>
      </c>
      <c r="U23" s="5">
        <f>Elastic!C23</f>
        <v>3.52227698463544</v>
      </c>
      <c r="V23" s="5">
        <f>GBR!C23</f>
        <v>3.06829307888751</v>
      </c>
      <c r="W23" s="6">
        <f t="shared" si="1"/>
        <v>3.0745543599198357</v>
      </c>
      <c r="X23" s="6">
        <f t="shared" si="4"/>
        <v>3.7608695652173898</v>
      </c>
      <c r="Y23" s="6">
        <f t="shared" si="5"/>
        <v>2.1234449999999998</v>
      </c>
      <c r="Z23">
        <v>3.1</v>
      </c>
      <c r="AC23" s="6"/>
      <c r="AE23"/>
      <c r="AF23" s="6">
        <f>RF!D23</f>
        <v>4.1399999999999997</v>
      </c>
      <c r="AG23" s="6">
        <f>LR!D23</f>
        <v>4.0357021435518101</v>
      </c>
      <c r="AH23" s="6">
        <f>Adaboost!D23</f>
        <v>4.1544502617800996</v>
      </c>
      <c r="AI23" s="6">
        <f>XGBR!D23</f>
        <v>4.2324095000000002</v>
      </c>
      <c r="AJ23" s="6">
        <f>Huber!D23</f>
        <v>4.0384300874699299</v>
      </c>
      <c r="AK23" s="6">
        <f>BayesRidge!D23</f>
        <v>4.0248526227563799</v>
      </c>
      <c r="AL23" s="6">
        <f>Elastic!D23</f>
        <v>4.4812333737620396</v>
      </c>
      <c r="AM23" s="6">
        <f>GBR!D23</f>
        <v>4.1592460818242802</v>
      </c>
      <c r="AN23" s="6">
        <f>AVERAGE(AF23:AM23,Neural!D23)</f>
        <v>4.1578155214038803</v>
      </c>
      <c r="AO23" s="6">
        <f>MAX(AF23:AM23,Neural!D23)</f>
        <v>4.4812333737620396</v>
      </c>
      <c r="AP23" s="6">
        <f>MIN(AF23:AM23,Neural!D23)</f>
        <v>4.0248526227563799</v>
      </c>
    </row>
    <row r="24" spans="1:42" ht="15" thickBot="1" x14ac:dyDescent="0.35">
      <c r="A24" t="s">
        <v>194</v>
      </c>
      <c r="B24" t="s">
        <v>144</v>
      </c>
      <c r="C24" s="5">
        <f>RF!B24</f>
        <v>4.03</v>
      </c>
      <c r="D24" s="5">
        <f>LR!B24</f>
        <v>4.1584317336154104</v>
      </c>
      <c r="E24" s="5">
        <f>Adaboost!B24</f>
        <v>4.47173489278752</v>
      </c>
      <c r="F24" s="5">
        <f>XGBR!B24</f>
        <v>3.0952834999999999</v>
      </c>
      <c r="G24" s="5">
        <f>Huber!B24</f>
        <v>3.96623397319815</v>
      </c>
      <c r="H24" s="5">
        <f>BayesRidge!B24</f>
        <v>4.1617341317420902</v>
      </c>
      <c r="I24" s="5">
        <f>Elastic!B24</f>
        <v>4.2818046377277001</v>
      </c>
      <c r="J24" s="5">
        <f>GBR!B24</f>
        <v>4.1129471084064804</v>
      </c>
      <c r="K24" s="6">
        <f t="shared" si="0"/>
        <v>4.0498550622531795</v>
      </c>
      <c r="L24">
        <f>MAX(C24:J24)</f>
        <v>4.47173489278752</v>
      </c>
      <c r="M24">
        <f>MIN(C24:J24)</f>
        <v>3.0952834999999999</v>
      </c>
      <c r="N24">
        <v>4.25</v>
      </c>
      <c r="O24" s="5">
        <f>RF!C24</f>
        <v>3</v>
      </c>
      <c r="P24" s="5">
        <f>LR!C24</f>
        <v>3.68103359111808</v>
      </c>
      <c r="Q24" s="5">
        <f>Adaboost!C24</f>
        <v>3.7608695652173898</v>
      </c>
      <c r="R24" s="5">
        <f>XGBR!C24</f>
        <v>3.1162100000000001</v>
      </c>
      <c r="S24" s="5">
        <f>Huber!C24</f>
        <v>3.4767744177333202</v>
      </c>
      <c r="T24" s="5">
        <f>BayesRidge!C24</f>
        <v>3.6828012398872598</v>
      </c>
      <c r="U24" s="5">
        <f>Elastic!C24</f>
        <v>3.9749541612271999</v>
      </c>
      <c r="V24" s="5">
        <f>GBR!C24</f>
        <v>3.06967768642515</v>
      </c>
      <c r="W24" s="6">
        <f t="shared" si="1"/>
        <v>3.4907057385986775</v>
      </c>
      <c r="X24" s="6">
        <f>MAX(O24:V24)</f>
        <v>3.9749541612271999</v>
      </c>
      <c r="Y24" s="6">
        <f>MIN(O24:V24)</f>
        <v>3</v>
      </c>
      <c r="Z24">
        <v>3.6</v>
      </c>
      <c r="AA24" s="6">
        <f>MAX(L24,M24,X25,Y25)-MIN(L25,M25,X24,Y24)</f>
        <v>4.8297604035308899</v>
      </c>
      <c r="AB24" s="6">
        <f>MIN(L24,M24,X25,Y25)-MAX(L25,M25,X24,Y24)</f>
        <v>-0.87967066122720006</v>
      </c>
      <c r="AC24" s="6"/>
      <c r="AE24"/>
      <c r="AF24" s="6">
        <f>RF!D24</f>
        <v>5.69</v>
      </c>
      <c r="AG24" s="6">
        <f>LR!D24</f>
        <v>5.3224127523101297</v>
      </c>
      <c r="AH24" s="6">
        <f>Adaboost!D24</f>
        <v>4.8047619047619001</v>
      </c>
      <c r="AI24" s="6">
        <f>XGBR!D24</f>
        <v>4.4147787000000003</v>
      </c>
      <c r="AJ24" s="6">
        <f>Huber!D24</f>
        <v>5.3087153510776304</v>
      </c>
      <c r="AK24" s="6">
        <f>BayesRidge!D24</f>
        <v>5.2968813522594296</v>
      </c>
      <c r="AL24" s="6">
        <f>Elastic!D24</f>
        <v>4.9363293358885096</v>
      </c>
      <c r="AM24" s="6">
        <f>GBR!D24</f>
        <v>5.3819418314890504</v>
      </c>
      <c r="AN24" s="6">
        <f>AVERAGE(AF24:AM24,Neural!D24)</f>
        <v>5.1554457835953746</v>
      </c>
      <c r="AO24" s="6">
        <f>MAX(AF24:AM24,Neural!D24)</f>
        <v>5.69</v>
      </c>
      <c r="AP24" s="6">
        <f>MIN(AF24:AM24,Neural!D24)</f>
        <v>4.4147787000000003</v>
      </c>
    </row>
    <row r="25" spans="1:42" ht="15" thickBot="1" x14ac:dyDescent="0.35">
      <c r="A25" t="s">
        <v>144</v>
      </c>
      <c r="B25" t="s">
        <v>194</v>
      </c>
      <c r="C25" s="5">
        <f>RF!B25</f>
        <v>2</v>
      </c>
      <c r="D25" s="5">
        <f>LR!B25</f>
        <v>2.5581907259910399</v>
      </c>
      <c r="E25" s="5">
        <f>Adaboost!B25</f>
        <v>2.6917127071823201</v>
      </c>
      <c r="F25" s="5">
        <f>XGBR!B25</f>
        <v>2.0135622</v>
      </c>
      <c r="G25" s="5">
        <f>Huber!B25</f>
        <v>2.46694678021306</v>
      </c>
      <c r="H25" s="5">
        <f>BayesRidge!B25</f>
        <v>2.5531803803064701</v>
      </c>
      <c r="I25" s="5">
        <f>Elastic!B25</f>
        <v>3.2281711861049498</v>
      </c>
      <c r="J25" s="5">
        <f>GBR!B25</f>
        <v>2.0694317788842902</v>
      </c>
      <c r="K25" s="6">
        <f t="shared" ref="K25:K35" si="6">AVERAGE(C25:J25,B62)</f>
        <v>2.462370146300616</v>
      </c>
      <c r="L25">
        <f t="shared" si="2"/>
        <v>3.2281711861049498</v>
      </c>
      <c r="M25">
        <f t="shared" si="3"/>
        <v>2</v>
      </c>
      <c r="N25">
        <v>2.65</v>
      </c>
      <c r="O25" s="5">
        <f>RF!C25</f>
        <v>6</v>
      </c>
      <c r="P25" s="5">
        <f>LR!C25</f>
        <v>6.2711236672931898</v>
      </c>
      <c r="Q25" s="5">
        <f>Adaboost!C25</f>
        <v>6.8297604035308899</v>
      </c>
      <c r="R25" s="5">
        <f>XGBR!C25</f>
        <v>5.0210299999999997</v>
      </c>
      <c r="S25" s="5">
        <f>Huber!C25</f>
        <v>5.9883365813267</v>
      </c>
      <c r="T25" s="5">
        <f>BayesRidge!C25</f>
        <v>6.2786058605019504</v>
      </c>
      <c r="U25" s="5">
        <f>Elastic!C25</f>
        <v>5.6701818485916897</v>
      </c>
      <c r="V25" s="5">
        <f>GBR!C25</f>
        <v>6.1420144507361298</v>
      </c>
      <c r="W25" s="6">
        <f t="shared" si="1"/>
        <v>6.0466966368146675</v>
      </c>
      <c r="X25" s="6">
        <f t="shared" si="4"/>
        <v>6.8297604035308899</v>
      </c>
      <c r="Y25" s="6">
        <f t="shared" si="5"/>
        <v>5.0210299999999997</v>
      </c>
      <c r="Z25">
        <v>6.25</v>
      </c>
      <c r="AC25" s="6"/>
      <c r="AE25"/>
      <c r="AF25" s="6">
        <f>RF!D25</f>
        <v>4.1100000000000003</v>
      </c>
      <c r="AG25" s="6">
        <f>LR!D25</f>
        <v>3.9306560908209298</v>
      </c>
      <c r="AH25" s="6">
        <f>Adaboost!D25</f>
        <v>4.2118551042809997</v>
      </c>
      <c r="AI25" s="6">
        <f>XGBR!D25</f>
        <v>4.4429746000000003</v>
      </c>
      <c r="AJ25" s="6">
        <f>Huber!D25</f>
        <v>3.9359762554467799</v>
      </c>
      <c r="AK25" s="6">
        <f>BayesRidge!D25</f>
        <v>3.9060482584702001</v>
      </c>
      <c r="AL25" s="6">
        <f>Elastic!D25</f>
        <v>4.3328091156051203</v>
      </c>
      <c r="AM25" s="6">
        <f>GBR!D25</f>
        <v>4.0023857801502096</v>
      </c>
      <c r="AN25" s="6">
        <f>AVERAGE(AF25:AM25,Neural!D25)</f>
        <v>4.0923479118695028</v>
      </c>
      <c r="AO25" s="6">
        <f>MAX(AF25:AM25,Neural!D25)</f>
        <v>4.4429746000000003</v>
      </c>
      <c r="AP25" s="6">
        <f>MIN(AF25:AM25,Neural!D25)</f>
        <v>3.9060482584702001</v>
      </c>
    </row>
    <row r="26" spans="1:42" ht="15" thickBot="1" x14ac:dyDescent="0.35">
      <c r="A26" t="s">
        <v>134</v>
      </c>
      <c r="B26" t="s">
        <v>141</v>
      </c>
      <c r="C26" s="5">
        <f>RF!B26</f>
        <v>4</v>
      </c>
      <c r="D26" s="5">
        <f>LR!B26</f>
        <v>4.0144350957452302</v>
      </c>
      <c r="E26" s="5">
        <f>Adaboost!B26</f>
        <v>4.47173489278752</v>
      </c>
      <c r="F26" s="5">
        <f>XGBR!B26</f>
        <v>3.2512498000000001</v>
      </c>
      <c r="G26" s="5">
        <f>Huber!B26</f>
        <v>3.83415073440794</v>
      </c>
      <c r="H26" s="5">
        <f>BayesRidge!B26</f>
        <v>4.0162083412488903</v>
      </c>
      <c r="I26" s="5">
        <f>Elastic!B26</f>
        <v>4.3883837133385102</v>
      </c>
      <c r="J26" s="5">
        <f>GBR!B26</f>
        <v>4.1095225807355398</v>
      </c>
      <c r="K26" s="6">
        <f t="shared" si="6"/>
        <v>4.0000016729077856</v>
      </c>
      <c r="L26">
        <f t="shared" si="2"/>
        <v>4.47173489278752</v>
      </c>
      <c r="M26">
        <f t="shared" si="3"/>
        <v>3.2512498000000001</v>
      </c>
      <c r="N26">
        <v>3.85</v>
      </c>
      <c r="O26" s="5">
        <f>RF!C26</f>
        <v>5.0599999999999996</v>
      </c>
      <c r="P26" s="5">
        <f>LR!C26</f>
        <v>5.6052577477368803</v>
      </c>
      <c r="Q26" s="5">
        <f>Adaboost!C26</f>
        <v>6.0163934426229497</v>
      </c>
      <c r="R26" s="5">
        <f>XGBR!C26</f>
        <v>5.0654073000000004</v>
      </c>
      <c r="S26" s="5">
        <f>Huber!C26</f>
        <v>5.3690245080845003</v>
      </c>
      <c r="T26" s="5">
        <f>BayesRidge!C26</f>
        <v>5.6058313897023</v>
      </c>
      <c r="U26" s="5">
        <f>Elastic!C26</f>
        <v>5.2280001359549599</v>
      </c>
      <c r="V26" s="5">
        <f>GBR!C26</f>
        <v>5.1516295631597302</v>
      </c>
      <c r="W26" s="6">
        <f t="shared" si="1"/>
        <v>5.4112539262365722</v>
      </c>
      <c r="X26" s="6">
        <f t="shared" si="4"/>
        <v>6.0163934426229497</v>
      </c>
      <c r="Y26" s="6">
        <f t="shared" si="5"/>
        <v>5.0599999999999996</v>
      </c>
      <c r="Z26">
        <v>5.5</v>
      </c>
      <c r="AA26" s="6">
        <f>MAX(L26,M26,X27,Y27)-MIN(L27,M27,X26,Y26)</f>
        <v>1.9665458422174806</v>
      </c>
      <c r="AB26" s="6">
        <f>MIN(L26,M26,X27,Y27)-MAX(L27,M27,X26,Y26)</f>
        <v>-2.7651436426229496</v>
      </c>
      <c r="AC26" s="6"/>
      <c r="AE26"/>
      <c r="AF26" s="6">
        <f>RF!D26</f>
        <v>6.64</v>
      </c>
      <c r="AG26" s="6">
        <f>LR!D26</f>
        <v>6.9653093821221903</v>
      </c>
      <c r="AH26" s="6">
        <f>Adaboost!D26</f>
        <v>6.5478662053056498</v>
      </c>
      <c r="AI26" s="6">
        <f>XGBR!D26</f>
        <v>6.8023749999999996</v>
      </c>
      <c r="AJ26" s="6">
        <f>Huber!D26</f>
        <v>6.9640569192872297</v>
      </c>
      <c r="AK26" s="6">
        <f>BayesRidge!D26</f>
        <v>6.9489768661448998</v>
      </c>
      <c r="AL26" s="6">
        <f>Elastic!D26</f>
        <v>5.8069786417927496</v>
      </c>
      <c r="AM26" s="6">
        <f>GBR!D26</f>
        <v>6.9971460698408503</v>
      </c>
      <c r="AN26" s="6">
        <f>AVERAGE(AF26:AM26,Neural!D26)</f>
        <v>6.7147257891054339</v>
      </c>
      <c r="AO26" s="6">
        <f>MAX(AF26:AM26,Neural!D26)</f>
        <v>6.9971460698408503</v>
      </c>
      <c r="AP26" s="6">
        <f>MIN(AF26:AM26,Neural!D26)</f>
        <v>5.8069786417927496</v>
      </c>
    </row>
    <row r="27" spans="1:42" ht="15" thickBot="1" x14ac:dyDescent="0.35">
      <c r="A27" t="s">
        <v>141</v>
      </c>
      <c r="B27" t="s">
        <v>134</v>
      </c>
      <c r="C27" s="5">
        <f>RF!B27</f>
        <v>4.01</v>
      </c>
      <c r="D27" s="5">
        <f>LR!B27</f>
        <v>4.4562955669948803</v>
      </c>
      <c r="E27" s="5">
        <f>Adaboost!B27</f>
        <v>4.47173489278752</v>
      </c>
      <c r="F27" s="5">
        <f>XGBR!B27</f>
        <v>4.0795703000000003</v>
      </c>
      <c r="G27" s="5">
        <f>Huber!B27</f>
        <v>4.3669470341539496</v>
      </c>
      <c r="H27" s="5">
        <f>BayesRidge!B27</f>
        <v>4.4523463490050004</v>
      </c>
      <c r="I27" s="5">
        <f>Elastic!B27</f>
        <v>4.3894552485027196</v>
      </c>
      <c r="J27" s="5">
        <f>GBR!B27</f>
        <v>4.1129471084064804</v>
      </c>
      <c r="K27" s="6">
        <f t="shared" si="6"/>
        <v>4.3174373184569257</v>
      </c>
      <c r="L27">
        <f t="shared" si="2"/>
        <v>4.47173489278752</v>
      </c>
      <c r="M27">
        <f t="shared" si="3"/>
        <v>4.01</v>
      </c>
      <c r="N27">
        <v>4.5</v>
      </c>
      <c r="O27" s="5">
        <f>RF!C27</f>
        <v>5.01</v>
      </c>
      <c r="P27" s="5">
        <f>LR!C27</f>
        <v>5.3232731886526103</v>
      </c>
      <c r="Q27" s="5">
        <f>Adaboost!C27</f>
        <v>5.9765458422174804</v>
      </c>
      <c r="R27" s="5">
        <f>XGBR!C27</f>
        <v>5.0664379999999998</v>
      </c>
      <c r="S27" s="5">
        <f>Huber!C27</f>
        <v>5.1552390565527304</v>
      </c>
      <c r="T27" s="5">
        <f>BayesRidge!C27</f>
        <v>5.3218336330326901</v>
      </c>
      <c r="U27" s="5">
        <f>Elastic!C27</f>
        <v>5.2790824550439304</v>
      </c>
      <c r="V27" s="5">
        <f>GBR!C27</f>
        <v>5.0959688714553604</v>
      </c>
      <c r="W27" s="6">
        <f t="shared" si="1"/>
        <v>5.2753410486677668</v>
      </c>
      <c r="X27" s="6">
        <f t="shared" si="4"/>
        <v>5.9765458422174804</v>
      </c>
      <c r="Y27" s="6">
        <f t="shared" si="5"/>
        <v>5.01</v>
      </c>
      <c r="Z27">
        <v>5.35</v>
      </c>
      <c r="AC27" s="6"/>
      <c r="AE27"/>
      <c r="AF27" s="6">
        <f>RF!D27</f>
        <v>4.95</v>
      </c>
      <c r="AG27" s="6">
        <f>LR!D27</f>
        <v>4.3881557769626101</v>
      </c>
      <c r="AH27" s="6">
        <f>Adaboost!D27</f>
        <v>4.8047619047619001</v>
      </c>
      <c r="AI27" s="6">
        <f>XGBR!D27</f>
        <v>4.8785334000000002</v>
      </c>
      <c r="AJ27" s="6">
        <f>Huber!D27</f>
        <v>4.3913098967139099</v>
      </c>
      <c r="AK27" s="6">
        <f>BayesRidge!D27</f>
        <v>4.3655117489960302</v>
      </c>
      <c r="AL27" s="6">
        <f>Elastic!D27</f>
        <v>4.7101398130858696</v>
      </c>
      <c r="AM27" s="6">
        <f>GBR!D27</f>
        <v>5.0211159266816097</v>
      </c>
      <c r="AN27" s="6">
        <f>AVERAGE(AF27:AM27,Neural!D27)</f>
        <v>4.6496169266759919</v>
      </c>
      <c r="AO27" s="6">
        <f>MAX(AF27:AM27,Neural!D27)</f>
        <v>5.0211159266816097</v>
      </c>
      <c r="AP27" s="6">
        <f>MIN(AF27:AM27,Neural!D27)</f>
        <v>4.3370238728819901</v>
      </c>
    </row>
    <row r="28" spans="1:42" ht="15" thickBot="1" x14ac:dyDescent="0.35">
      <c r="A28" t="s">
        <v>152</v>
      </c>
      <c r="B28" t="s">
        <v>143</v>
      </c>
      <c r="C28" s="5">
        <f>RF!B28</f>
        <v>4.03</v>
      </c>
      <c r="D28" s="5">
        <f>LR!B28</f>
        <v>4.4806192285080897</v>
      </c>
      <c r="E28" s="5">
        <f>Adaboost!B28</f>
        <v>4.47173489278752</v>
      </c>
      <c r="F28" s="5">
        <f>XGBR!B28</f>
        <v>4.1622669999999999</v>
      </c>
      <c r="G28" s="5">
        <f>Huber!B28</f>
        <v>4.2612990022898201</v>
      </c>
      <c r="H28" s="5">
        <f>BayesRidge!B28</f>
        <v>4.4737239309958401</v>
      </c>
      <c r="I28" s="5">
        <f>Elastic!B28</f>
        <v>4.5557785231891703</v>
      </c>
      <c r="J28" s="5">
        <f>GBR!B28</f>
        <v>4.1364743985001997</v>
      </c>
      <c r="K28" s="6">
        <f t="shared" si="6"/>
        <v>4.3370082851491434</v>
      </c>
      <c r="L28">
        <f t="shared" si="2"/>
        <v>4.5557785231891703</v>
      </c>
      <c r="M28">
        <f t="shared" si="3"/>
        <v>4.03</v>
      </c>
      <c r="N28">
        <v>4.45</v>
      </c>
      <c r="O28" s="5">
        <f>RF!C28</f>
        <v>5.04</v>
      </c>
      <c r="P28" s="5">
        <f>LR!C28</f>
        <v>4.7453302437986098</v>
      </c>
      <c r="Q28" s="5">
        <f>Adaboost!C28</f>
        <v>5.9935483870967703</v>
      </c>
      <c r="R28" s="5">
        <f>XGBR!C28</f>
        <v>4.2036743000000003</v>
      </c>
      <c r="S28" s="5">
        <f>Huber!C28</f>
        <v>4.5657155600554198</v>
      </c>
      <c r="T28" s="5">
        <f>BayesRidge!C28</f>
        <v>4.75128811338924</v>
      </c>
      <c r="U28" s="5">
        <f>Elastic!C28</f>
        <v>4.6651726423974198</v>
      </c>
      <c r="V28" s="5">
        <f>GBR!C28</f>
        <v>5.0785256774098597</v>
      </c>
      <c r="W28" s="6">
        <f t="shared" si="1"/>
        <v>4.8604697759785562</v>
      </c>
      <c r="X28" s="6">
        <f t="shared" si="4"/>
        <v>5.9935483870967703</v>
      </c>
      <c r="Y28" s="6">
        <f t="shared" si="5"/>
        <v>4.2036743000000003</v>
      </c>
      <c r="Z28">
        <v>4.5999999999999996</v>
      </c>
      <c r="AA28" s="6">
        <f>MAX(L28,M28,X29,Y29)-MIN(L29,M29,X28,Y28)</f>
        <v>0.42852658626291973</v>
      </c>
      <c r="AB28" s="6">
        <f>MIN(L28,M28,X29,Y29)-MAX(L29,M29,X28,Y28)</f>
        <v>-2.9668976897689703</v>
      </c>
      <c r="AC28" s="6"/>
      <c r="AE28"/>
      <c r="AF28" s="6">
        <f>RF!D28</f>
        <v>5.47</v>
      </c>
      <c r="AG28" s="6">
        <f>LR!D28</f>
        <v>5.2783085419571201</v>
      </c>
      <c r="AH28" s="6">
        <f>Adaboost!D28</f>
        <v>4.8960280373831697</v>
      </c>
      <c r="AI28" s="6">
        <f>XGBR!D28</f>
        <v>4.9543996000000003</v>
      </c>
      <c r="AJ28" s="6">
        <f>Huber!D28</f>
        <v>5.2450605473130301</v>
      </c>
      <c r="AK28" s="6">
        <f>BayesRidge!D28</f>
        <v>5.2848900661847003</v>
      </c>
      <c r="AL28" s="6">
        <f>Elastic!D28</f>
        <v>4.9693748251944996</v>
      </c>
      <c r="AM28" s="6">
        <f>GBR!D28</f>
        <v>5.5665536965378601</v>
      </c>
      <c r="AN28" s="6">
        <f>AVERAGE(AF28:AM28,Neural!D28)</f>
        <v>5.206380529572268</v>
      </c>
      <c r="AO28" s="6">
        <f>MAX(AF28:AM28,Neural!D28)</f>
        <v>5.5665536965378601</v>
      </c>
      <c r="AP28" s="6">
        <f>MIN(AF28:AM28,Neural!D28)</f>
        <v>4.8960280373831697</v>
      </c>
    </row>
    <row r="29" spans="1:42" ht="15" thickBot="1" x14ac:dyDescent="0.35">
      <c r="A29" t="s">
        <v>143</v>
      </c>
      <c r="B29" t="s">
        <v>152</v>
      </c>
      <c r="C29" s="5">
        <f>RF!B29</f>
        <v>6.01</v>
      </c>
      <c r="D29" s="5">
        <f>LR!B29</f>
        <v>6.0113201794115403</v>
      </c>
      <c r="E29" s="5">
        <f>Adaboost!B29</f>
        <v>6.9768976897689701</v>
      </c>
      <c r="F29" s="5">
        <f>XGBR!B29</f>
        <v>5.000013</v>
      </c>
      <c r="G29" s="5">
        <f>Huber!B29</f>
        <v>5.7640000742143496</v>
      </c>
      <c r="H29" s="5">
        <f>BayesRidge!B29</f>
        <v>6.0135475364784199</v>
      </c>
      <c r="I29" s="5">
        <f>Elastic!B29</f>
        <v>5.5803227978073</v>
      </c>
      <c r="J29" s="5">
        <f>GBR!B29</f>
        <v>6.1324055113633102</v>
      </c>
      <c r="K29" s="6">
        <f t="shared" si="6"/>
        <v>5.942259641752071</v>
      </c>
      <c r="L29">
        <f t="shared" si="2"/>
        <v>6.9768976897689701</v>
      </c>
      <c r="M29">
        <f t="shared" si="3"/>
        <v>5.000013</v>
      </c>
      <c r="N29">
        <v>5.95</v>
      </c>
      <c r="O29" s="5">
        <f>RF!C29</f>
        <v>4.01</v>
      </c>
      <c r="P29" s="5">
        <f>LR!C29</f>
        <v>4.3019613630993403</v>
      </c>
      <c r="Q29" s="5">
        <f>Adaboost!C29</f>
        <v>4.63220088626292</v>
      </c>
      <c r="R29" s="5">
        <f>XGBR!C29</f>
        <v>4.1519810000000001</v>
      </c>
      <c r="S29" s="5">
        <f>Huber!C29</f>
        <v>4.1126828941509403</v>
      </c>
      <c r="T29" s="5">
        <f>BayesRidge!C29</f>
        <v>4.3063429830091096</v>
      </c>
      <c r="U29" s="5">
        <f>Elastic!C29</f>
        <v>4.4215134737325297</v>
      </c>
      <c r="V29" s="5">
        <f>GBR!C29</f>
        <v>4.1197574003750796</v>
      </c>
      <c r="W29" s="6">
        <f t="shared" si="1"/>
        <v>4.2553561564613878</v>
      </c>
      <c r="X29" s="6">
        <f t="shared" si="4"/>
        <v>4.63220088626292</v>
      </c>
      <c r="Y29" s="6">
        <f t="shared" si="5"/>
        <v>4.01</v>
      </c>
      <c r="Z29">
        <v>4.25</v>
      </c>
      <c r="AC29" s="6"/>
      <c r="AE29"/>
      <c r="AF29" s="6">
        <f>RF!D29</f>
        <v>4.76</v>
      </c>
      <c r="AG29" s="6">
        <f>LR!D29</f>
        <v>4.59782600592309</v>
      </c>
      <c r="AH29" s="6">
        <f>Adaboost!D29</f>
        <v>4.8047619047619001</v>
      </c>
      <c r="AI29" s="6">
        <f>XGBR!D29</f>
        <v>4.6543646000000001</v>
      </c>
      <c r="AJ29" s="6">
        <f>Huber!D29</f>
        <v>4.6045342298690501</v>
      </c>
      <c r="AK29" s="6">
        <f>BayesRidge!D29</f>
        <v>4.59558814741977</v>
      </c>
      <c r="AL29" s="6">
        <f>Elastic!D29</f>
        <v>4.8188301320635096</v>
      </c>
      <c r="AM29" s="6">
        <f>GBR!D29</f>
        <v>4.8545726845567501</v>
      </c>
      <c r="AN29" s="6">
        <f>AVERAGE(AF29:AM29,Neural!D29)</f>
        <v>4.6879149286742541</v>
      </c>
      <c r="AO29" s="6">
        <f>MAX(AF29:AM29,Neural!D29)</f>
        <v>4.8545726845567501</v>
      </c>
      <c r="AP29" s="6">
        <f>MIN(AF29:AM29,Neural!D29)</f>
        <v>4.5007566534742098</v>
      </c>
    </row>
    <row r="30" spans="1:42" ht="15" thickBot="1" x14ac:dyDescent="0.35">
      <c r="A30" t="s">
        <v>153</v>
      </c>
      <c r="B30" t="s">
        <v>147</v>
      </c>
      <c r="C30" s="5">
        <f>RF!B30</f>
        <v>4.0199999999999996</v>
      </c>
      <c r="D30" s="5">
        <f>LR!B30</f>
        <v>4.6143913826073497</v>
      </c>
      <c r="E30" s="5">
        <f>Adaboost!B30</f>
        <v>4.47173489278752</v>
      </c>
      <c r="F30" s="5">
        <f>XGBR!B30</f>
        <v>4.0020199999999999</v>
      </c>
      <c r="G30" s="5">
        <f>Huber!B30</f>
        <v>4.4857768089866203</v>
      </c>
      <c r="H30" s="5">
        <f>BayesRidge!B30</f>
        <v>4.6098895074085799</v>
      </c>
      <c r="I30" s="5">
        <f>Elastic!B30</f>
        <v>4.4453753102592302</v>
      </c>
      <c r="J30" s="5">
        <f>GBR!B30</f>
        <v>4.0841832367630397</v>
      </c>
      <c r="K30" s="6">
        <f t="shared" si="6"/>
        <v>4.3657986090746199</v>
      </c>
      <c r="L30">
        <f t="shared" si="2"/>
        <v>4.6143913826073497</v>
      </c>
      <c r="M30">
        <f t="shared" si="3"/>
        <v>4.0020199999999999</v>
      </c>
      <c r="N30">
        <v>4.7</v>
      </c>
      <c r="O30" s="5">
        <f>RF!C30</f>
        <v>4</v>
      </c>
      <c r="P30" s="5">
        <f>LR!C30</f>
        <v>4.7087206333285403</v>
      </c>
      <c r="Q30" s="5">
        <f>Adaboost!C30</f>
        <v>4.67667436489607</v>
      </c>
      <c r="R30" s="5">
        <f>XGBR!C30</f>
        <v>4.1541889999999997</v>
      </c>
      <c r="S30" s="5">
        <f>Huber!C30</f>
        <v>4.4586067202755499</v>
      </c>
      <c r="T30" s="5">
        <f>BayesRidge!C30</f>
        <v>4.7063949577747897</v>
      </c>
      <c r="U30" s="5">
        <f>Elastic!C30</f>
        <v>4.6118642029534298</v>
      </c>
      <c r="V30" s="5">
        <f>GBR!C30</f>
        <v>4.1255771076626297</v>
      </c>
      <c r="W30" s="6">
        <f t="shared" si="1"/>
        <v>4.4634893593684968</v>
      </c>
      <c r="X30" s="6">
        <f t="shared" si="4"/>
        <v>4.7087206333285403</v>
      </c>
      <c r="Y30" s="6">
        <f t="shared" si="5"/>
        <v>4</v>
      </c>
      <c r="Z30">
        <v>4.8499999999999996</v>
      </c>
      <c r="AC30" s="6"/>
      <c r="AE30"/>
      <c r="AF30" s="6">
        <f>RF!D30</f>
        <v>4.46</v>
      </c>
      <c r="AG30" s="6">
        <f>LR!D30</f>
        <v>4.6806129416342204</v>
      </c>
      <c r="AH30" s="6">
        <f>Adaboost!D30</f>
        <v>4.2413793103448203</v>
      </c>
      <c r="AI30" s="6">
        <f>XGBR!D30</f>
        <v>3.5264350000000002</v>
      </c>
      <c r="AJ30" s="6">
        <f>Huber!D30</f>
        <v>4.63828172044862</v>
      </c>
      <c r="AK30" s="6">
        <f>BayesRidge!D30</f>
        <v>4.6950827694989696</v>
      </c>
      <c r="AL30" s="6">
        <f>Elastic!D30</f>
        <v>4.7257833652534202</v>
      </c>
      <c r="AM30" s="6">
        <f>GBR!D30</f>
        <v>4.6781951909409996</v>
      </c>
      <c r="AN30" s="6">
        <f>AVERAGE(AF30:AM30,Neural!D30)</f>
        <v>4.4736469383875166</v>
      </c>
      <c r="AO30" s="6">
        <f>MAX(AF30:AM30,Neural!D30)</f>
        <v>4.7257833652534202</v>
      </c>
      <c r="AP30" s="6">
        <f>MIN(AF30:AM30,Neural!D30)</f>
        <v>3.5264350000000002</v>
      </c>
    </row>
    <row r="31" spans="1:42" ht="15" thickBot="1" x14ac:dyDescent="0.35">
      <c r="A31" t="s">
        <v>147</v>
      </c>
      <c r="B31" t="s">
        <v>153</v>
      </c>
      <c r="C31" s="5">
        <f>RF!B31</f>
        <v>5.0199999999999996</v>
      </c>
      <c r="D31" s="5">
        <f>LR!B31</f>
        <v>4.7755638981838597</v>
      </c>
      <c r="E31" s="5">
        <f>Adaboost!B31</f>
        <v>5.9545454545454497</v>
      </c>
      <c r="F31" s="5">
        <f>XGBR!B31</f>
        <v>4.0738797</v>
      </c>
      <c r="G31" s="5">
        <f>Huber!B31</f>
        <v>4.6576658913047302</v>
      </c>
      <c r="H31" s="5">
        <f>BayesRidge!B31</f>
        <v>4.7781327948366403</v>
      </c>
      <c r="I31" s="5">
        <f>Elastic!B31</f>
        <v>4.4760447784273403</v>
      </c>
      <c r="J31" s="5">
        <f>GBR!B31</f>
        <v>5.0593104489727496</v>
      </c>
      <c r="K31" s="6">
        <f t="shared" si="6"/>
        <v>4.8451785768275188</v>
      </c>
      <c r="L31">
        <f t="shared" si="2"/>
        <v>5.9545454545454497</v>
      </c>
      <c r="M31">
        <f t="shared" si="3"/>
        <v>4.0738797</v>
      </c>
      <c r="N31">
        <v>4.8</v>
      </c>
      <c r="O31" s="5">
        <f>RF!C31</f>
        <v>4</v>
      </c>
      <c r="P31" s="5">
        <f>LR!C31</f>
        <v>4.5698359938169499</v>
      </c>
      <c r="Q31" s="5">
        <f>Adaboost!C31</f>
        <v>4.6804915514592897</v>
      </c>
      <c r="R31" s="5">
        <f>XGBR!C31</f>
        <v>4.1081447999999998</v>
      </c>
      <c r="S31" s="5">
        <f>Huber!C31</f>
        <v>4.3901619460974004</v>
      </c>
      <c r="T31" s="5">
        <f>BayesRidge!C31</f>
        <v>4.5694174351835297</v>
      </c>
      <c r="U31" s="5">
        <f>Elastic!C31</f>
        <v>4.5835354423189099</v>
      </c>
      <c r="V31" s="5">
        <f>GBR!C31</f>
        <v>4.1009222783260197</v>
      </c>
      <c r="W31" s="6">
        <f t="shared" si="1"/>
        <v>4.4051234483905368</v>
      </c>
      <c r="X31" s="6">
        <f t="shared" si="4"/>
        <v>4.6804915514592897</v>
      </c>
      <c r="Y31" s="6">
        <f t="shared" si="5"/>
        <v>4</v>
      </c>
      <c r="Z31">
        <v>4.5999999999999996</v>
      </c>
      <c r="AC31" s="6"/>
      <c r="AE31"/>
      <c r="AF31" s="6">
        <f>RF!D31</f>
        <v>5.13</v>
      </c>
      <c r="AG31" s="6">
        <f>LR!D31</f>
        <v>5.2953031671538797</v>
      </c>
      <c r="AH31" s="6">
        <f>Adaboost!D31</f>
        <v>4.7080078125</v>
      </c>
      <c r="AI31" s="6">
        <f>XGBR!D31</f>
        <v>4.4831976999999998</v>
      </c>
      <c r="AJ31" s="6">
        <f>Huber!D31</f>
        <v>5.2834381487797604</v>
      </c>
      <c r="AK31" s="6">
        <f>BayesRidge!D31</f>
        <v>5.2975753613601198</v>
      </c>
      <c r="AL31" s="6">
        <f>Elastic!D31</f>
        <v>5.0109444515649297</v>
      </c>
      <c r="AM31" s="6">
        <f>GBR!D31</f>
        <v>5.0624322322752198</v>
      </c>
      <c r="AN31" s="6">
        <f>AVERAGE(AF31:AM31,Neural!D31)</f>
        <v>5.0560813551851052</v>
      </c>
      <c r="AO31" s="6">
        <f>MAX(AF31:AM31,Neural!D31)</f>
        <v>5.2975753613601198</v>
      </c>
      <c r="AP31" s="6">
        <f>MIN(AF31:AM31,Neural!D31)</f>
        <v>4.4831976999999998</v>
      </c>
    </row>
    <row r="32" spans="1:42" ht="15" thickBot="1" x14ac:dyDescent="0.35">
      <c r="A32" t="s">
        <v>149</v>
      </c>
      <c r="B32" t="s">
        <v>155</v>
      </c>
      <c r="C32" s="5">
        <f>RF!B32</f>
        <v>4.03</v>
      </c>
      <c r="D32" s="5">
        <f>LR!B32</f>
        <v>4.6298603731024803</v>
      </c>
      <c r="E32" s="5">
        <f>Adaboost!B32</f>
        <v>4.47173489278752</v>
      </c>
      <c r="F32" s="5">
        <f>XGBR!B32</f>
        <v>4.1800560000000004</v>
      </c>
      <c r="G32" s="5">
        <f>Huber!B32</f>
        <v>4.3733582216047404</v>
      </c>
      <c r="H32" s="5">
        <f>BayesRidge!B32</f>
        <v>4.6301814985221901</v>
      </c>
      <c r="I32" s="5">
        <f>Elastic!B32</f>
        <v>4.5282267601221697</v>
      </c>
      <c r="J32" s="5">
        <f>GBR!B32</f>
        <v>4.1228050864550303</v>
      </c>
      <c r="K32" s="6">
        <f t="shared" si="6"/>
        <v>4.4048431344527277</v>
      </c>
      <c r="L32">
        <f t="shared" si="2"/>
        <v>4.6301814985221901</v>
      </c>
      <c r="M32">
        <f t="shared" si="3"/>
        <v>4.03</v>
      </c>
      <c r="N32">
        <v>4.55</v>
      </c>
      <c r="O32" s="5">
        <f>RF!C32</f>
        <v>3</v>
      </c>
      <c r="P32" s="5">
        <f>LR!C32</f>
        <v>3.4364411691721601</v>
      </c>
      <c r="Q32" s="5">
        <f>Adaboost!C32</f>
        <v>3.7608695652173898</v>
      </c>
      <c r="R32" s="5">
        <f>XGBR!C32</f>
        <v>3.1545792000000001</v>
      </c>
      <c r="S32" s="5">
        <f>Huber!C32</f>
        <v>3.2219059212203498</v>
      </c>
      <c r="T32" s="5">
        <f>BayesRidge!C32</f>
        <v>3.44091605246826</v>
      </c>
      <c r="U32" s="5">
        <f>Elastic!C32</f>
        <v>3.7865883961780198</v>
      </c>
      <c r="V32" s="5">
        <f>GBR!C32</f>
        <v>3.0716024006578801</v>
      </c>
      <c r="W32" s="6">
        <f t="shared" si="1"/>
        <v>3.3833628792260146</v>
      </c>
      <c r="X32" s="6">
        <f t="shared" si="4"/>
        <v>3.7865883961780198</v>
      </c>
      <c r="Y32" s="6">
        <f t="shared" si="5"/>
        <v>3</v>
      </c>
      <c r="Z32">
        <v>3.35</v>
      </c>
      <c r="AC32" s="6"/>
      <c r="AE32"/>
      <c r="AF32" s="6">
        <f>RF!D32</f>
        <v>6.05</v>
      </c>
      <c r="AG32" s="6">
        <f>LR!D32</f>
        <v>5.83587684388098</v>
      </c>
      <c r="AH32" s="6">
        <f>Adaboost!D32</f>
        <v>6.0216480446927303</v>
      </c>
      <c r="AI32" s="6">
        <f>XGBR!D32</f>
        <v>5.8836554999999997</v>
      </c>
      <c r="AJ32" s="6">
        <f>Huber!D32</f>
        <v>5.8666522232208997</v>
      </c>
      <c r="AK32" s="6">
        <f>BayesRidge!D32</f>
        <v>5.8370176366990698</v>
      </c>
      <c r="AL32" s="6">
        <f>Elastic!D32</f>
        <v>5.3098447071545598</v>
      </c>
      <c r="AM32" s="6">
        <f>GBR!D32</f>
        <v>6.2802657875723504</v>
      </c>
      <c r="AN32" s="6">
        <f>AVERAGE(AF32:AM32,Neural!D32)</f>
        <v>5.8830635685758965</v>
      </c>
      <c r="AO32" s="6">
        <f>MAX(AF32:AM32,Neural!D32)</f>
        <v>6.2802657875723504</v>
      </c>
      <c r="AP32" s="6">
        <f>MIN(AF32:AM32,Neural!D32)</f>
        <v>5.3098447071545598</v>
      </c>
    </row>
    <row r="33" spans="1:42" ht="15" thickBot="1" x14ac:dyDescent="0.35">
      <c r="A33" t="s">
        <v>155</v>
      </c>
      <c r="B33" t="s">
        <v>149</v>
      </c>
      <c r="C33" s="5">
        <f>RF!B33</f>
        <v>4.01</v>
      </c>
      <c r="D33" s="5">
        <f>LR!B33</f>
        <v>4.0254479131658298</v>
      </c>
      <c r="E33" s="5">
        <f>Adaboost!B33</f>
        <v>4.47173489278752</v>
      </c>
      <c r="F33" s="5">
        <f>XGBR!B33</f>
        <v>3.1022941999999998</v>
      </c>
      <c r="G33" s="5">
        <f>Huber!B33</f>
        <v>3.86951486825699</v>
      </c>
      <c r="H33" s="5">
        <f>BayesRidge!B33</f>
        <v>4.0282504126058001</v>
      </c>
      <c r="I33" s="5">
        <f>Elastic!B33</f>
        <v>4.00002195830342</v>
      </c>
      <c r="J33" s="5">
        <f>GBR!B33</f>
        <v>4.0723364396281196</v>
      </c>
      <c r="K33" s="6">
        <f t="shared" si="6"/>
        <v>3.9659323122503918</v>
      </c>
      <c r="L33">
        <f t="shared" si="2"/>
        <v>4.47173489278752</v>
      </c>
      <c r="M33">
        <f t="shared" si="3"/>
        <v>3.1022941999999998</v>
      </c>
      <c r="N33">
        <v>4.2</v>
      </c>
      <c r="O33" s="5">
        <f>RF!C33</f>
        <v>4</v>
      </c>
      <c r="P33" s="5">
        <f>LR!C33</f>
        <v>3.81799713661698</v>
      </c>
      <c r="Q33" s="5">
        <f>Adaboost!C33</f>
        <v>4.63220088626292</v>
      </c>
      <c r="R33" s="5">
        <f>XGBR!C33</f>
        <v>3.0669377</v>
      </c>
      <c r="S33" s="5">
        <f>Huber!C33</f>
        <v>3.5761926634769101</v>
      </c>
      <c r="T33" s="5">
        <f>BayesRidge!C33</f>
        <v>3.8244059986213199</v>
      </c>
      <c r="U33" s="5">
        <f>Elastic!C33</f>
        <v>4.0315592220036498</v>
      </c>
      <c r="V33" s="5">
        <f>GBR!C33</f>
        <v>4.0722520592278997</v>
      </c>
      <c r="W33" s="6">
        <f t="shared" si="1"/>
        <v>3.8700416597553686</v>
      </c>
      <c r="X33" s="6">
        <f t="shared" si="4"/>
        <v>4.63220088626292</v>
      </c>
      <c r="Y33" s="6">
        <f t="shared" si="5"/>
        <v>3.0669377</v>
      </c>
      <c r="Z33">
        <v>3.95</v>
      </c>
      <c r="AC33" s="6"/>
      <c r="AE33"/>
      <c r="AF33" s="6">
        <f>RF!D33</f>
        <v>7.14</v>
      </c>
      <c r="AG33" s="6">
        <f>LR!D33</f>
        <v>6.46056589717685</v>
      </c>
      <c r="AH33" s="6">
        <f>Adaboost!D33</f>
        <v>7.1035422343324202</v>
      </c>
      <c r="AI33" s="6">
        <f>XGBR!D33</f>
        <v>6.7240795999999996</v>
      </c>
      <c r="AJ33" s="6">
        <f>Huber!D33</f>
        <v>6.4557784954181603</v>
      </c>
      <c r="AK33" s="6">
        <f>BayesRidge!D33</f>
        <v>6.4515384176617898</v>
      </c>
      <c r="AL33" s="6">
        <f>Elastic!D33</f>
        <v>5.5226893802659598</v>
      </c>
      <c r="AM33" s="6">
        <f>GBR!D33</f>
        <v>7.1811297905102904</v>
      </c>
      <c r="AN33" s="6">
        <f>AVERAGE(AF33:AM33,Neural!D33)</f>
        <v>6.6072178254761971</v>
      </c>
      <c r="AO33" s="6">
        <f>MAX(AF33:AM33,Neural!D33)</f>
        <v>7.1811297905102904</v>
      </c>
      <c r="AP33" s="6">
        <f>MIN(AF33:AM33,Neural!D33)</f>
        <v>5.5226893802659598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  <c r="AF34" s="6">
        <f>RF!D34</f>
        <v>0</v>
      </c>
      <c r="AG34" s="6">
        <f>LR!D34</f>
        <v>0</v>
      </c>
      <c r="AH34" s="6">
        <f>Adaboost!D34</f>
        <v>0</v>
      </c>
      <c r="AI34" s="6">
        <f>XGBR!D34</f>
        <v>0</v>
      </c>
      <c r="AJ34" s="6">
        <f>Huber!D34</f>
        <v>0</v>
      </c>
      <c r="AK34" s="6">
        <f>BayesRidge!D34</f>
        <v>0</v>
      </c>
      <c r="AL34" s="6">
        <f>Elastic!D34</f>
        <v>0</v>
      </c>
      <c r="AM34" s="6">
        <f>GBR!D34</f>
        <v>0</v>
      </c>
      <c r="AN34" s="6">
        <f>AVERAGE(AF34:AM34,Neural!D34)</f>
        <v>0</v>
      </c>
      <c r="AO34" s="6">
        <f>MAX(AF34:AM34,Neural!D34)</f>
        <v>0</v>
      </c>
      <c r="AP34" s="6">
        <f>MIN(AF34:AM34,Neural!D34)</f>
        <v>0</v>
      </c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  <c r="AF35" s="6">
        <f>RF!D35</f>
        <v>0</v>
      </c>
      <c r="AG35" s="6">
        <f>LR!D35</f>
        <v>0</v>
      </c>
      <c r="AH35" s="6">
        <f>Adaboost!D35</f>
        <v>0</v>
      </c>
      <c r="AI35" s="6">
        <f>XGBR!D35</f>
        <v>0</v>
      </c>
      <c r="AJ35" s="6">
        <f>Huber!D35</f>
        <v>0</v>
      </c>
      <c r="AK35" s="6">
        <f>BayesRidge!D35</f>
        <v>0</v>
      </c>
      <c r="AL35" s="6">
        <f>Elastic!D35</f>
        <v>0</v>
      </c>
      <c r="AM35" s="6">
        <f>GBR!D35</f>
        <v>0</v>
      </c>
      <c r="AN35" s="6">
        <f>AVERAGE(AF35:AM35,Neural!D35)</f>
        <v>0</v>
      </c>
      <c r="AO35" s="6">
        <f>MAX(AF35:AM35,Neural!D35)</f>
        <v>0</v>
      </c>
      <c r="AP35" s="6">
        <f>MIN(AF35:AM35,Neural!D35)</f>
        <v>0</v>
      </c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TEX</v>
      </c>
      <c r="E38" s="6" t="str">
        <f>B2</f>
        <v>NYY</v>
      </c>
      <c r="F38" s="6">
        <f>(K2+W3)/2</f>
        <v>4.5544475561421214</v>
      </c>
      <c r="G38" s="6">
        <f>(K3+W2)/2</f>
        <v>5.6293121349907418</v>
      </c>
      <c r="H38" s="6">
        <f>F38-G38</f>
        <v>-1.0748645788486204</v>
      </c>
      <c r="I38" s="6" t="str">
        <f>IF(G38&gt;F38,E38,D38)</f>
        <v>NYY</v>
      </c>
      <c r="J38" s="6">
        <f t="shared" ref="J38:J51" si="7">F38+G38</f>
        <v>10.183759691132863</v>
      </c>
      <c r="L38" s="10">
        <f>MAX(K2,W3)</f>
        <v>5.2839701314512348</v>
      </c>
      <c r="M38" s="6">
        <f>MAX(K3,W2)</f>
        <v>5.9702515714498414</v>
      </c>
      <c r="N38" s="6">
        <f t="shared" ref="N38:N54" si="8">L38-M38</f>
        <v>-0.68628143999860658</v>
      </c>
      <c r="O38" s="6" t="str">
        <f t="shared" ref="O38:O54" si="9">IF(M38&gt;L38,E38,D38)</f>
        <v>NYY</v>
      </c>
      <c r="P38" s="6">
        <f t="shared" ref="P38:P54" si="10">L38+M38</f>
        <v>11.254221702901077</v>
      </c>
      <c r="AA38"/>
      <c r="AC38" s="6"/>
    </row>
    <row r="39" spans="1:42" ht="15" thickBot="1" x14ac:dyDescent="0.35">
      <c r="A39" t="str">
        <f>A2</f>
        <v>TEX</v>
      </c>
      <c r="B39" s="5">
        <f>Neural!B2</f>
        <v>3.7918186916465499</v>
      </c>
      <c r="C39" s="5">
        <f>Neural!C2</f>
        <v>5.4250396429355403</v>
      </c>
      <c r="D39" s="6" t="str">
        <f>A4</f>
        <v>OAK</v>
      </c>
      <c r="E39" s="6" t="str">
        <f>B4</f>
        <v>TOR</v>
      </c>
      <c r="F39" s="6">
        <f>(K4+W5)/2</f>
        <v>5.1577756558974643</v>
      </c>
      <c r="G39" s="6">
        <f>(K5+W4)/2</f>
        <v>4.1575591984999996</v>
      </c>
      <c r="H39" s="6">
        <f t="shared" ref="H39:H46" si="11">F39-G39</f>
        <v>1.0002164573974648</v>
      </c>
      <c r="I39" s="6" t="str">
        <f t="shared" ref="I39:I51" si="12">IF(G39&gt;F39,E39,D39)</f>
        <v>OAK</v>
      </c>
      <c r="J39" s="6">
        <f t="shared" si="7"/>
        <v>9.315334854397463</v>
      </c>
      <c r="L39" s="10">
        <f>MAX(K4,W5)</f>
        <v>5.3561256164065734</v>
      </c>
      <c r="M39" s="11">
        <f>MAX(K5,W4)</f>
        <v>4.4003139389655654</v>
      </c>
      <c r="N39" s="6">
        <f t="shared" si="8"/>
        <v>0.95581167744100792</v>
      </c>
      <c r="O39" s="6" t="str">
        <f t="shared" si="9"/>
        <v>OAK</v>
      </c>
      <c r="P39" s="6">
        <f t="shared" si="10"/>
        <v>9.7564395553721397</v>
      </c>
      <c r="AA39"/>
      <c r="AC39" s="6"/>
    </row>
    <row r="40" spans="1:42" ht="15" thickBot="1" x14ac:dyDescent="0.35">
      <c r="A40" t="str">
        <f>A3</f>
        <v>NYY</v>
      </c>
      <c r="B40" s="5">
        <f>Neural!B3</f>
        <v>6.0219017014524399</v>
      </c>
      <c r="C40" s="5">
        <f>Neural!C3</f>
        <v>5.29066913023353</v>
      </c>
      <c r="D40" s="6" t="str">
        <f>A6</f>
        <v>DET</v>
      </c>
      <c r="E40" s="6" t="str">
        <f>B6</f>
        <v>SFG</v>
      </c>
      <c r="F40" s="6">
        <f>(K6+W7)/2</f>
        <v>3.4326716369263872</v>
      </c>
      <c r="G40" s="6">
        <f>(K7+W6)/2</f>
        <v>4.2734824697218059</v>
      </c>
      <c r="H40" s="6">
        <f t="shared" si="11"/>
        <v>-0.84081083279541868</v>
      </c>
      <c r="I40" s="6" t="str">
        <f t="shared" si="12"/>
        <v>SFG</v>
      </c>
      <c r="J40" s="6">
        <f t="shared" si="7"/>
        <v>7.7061541066481931</v>
      </c>
      <c r="L40" s="10">
        <f>MAX(K6,W7)</f>
        <v>3.4525101655613644</v>
      </c>
      <c r="M40" s="10">
        <f>MAX(K7,W6)</f>
        <v>4.3010544298354922</v>
      </c>
      <c r="N40" s="6">
        <f t="shared" si="8"/>
        <v>-0.84854426427412788</v>
      </c>
      <c r="O40" s="6" t="str">
        <f t="shared" si="9"/>
        <v>SFG</v>
      </c>
      <c r="P40" s="6">
        <f t="shared" si="10"/>
        <v>7.7535645953968562</v>
      </c>
      <c r="AA40"/>
      <c r="AC40" s="6"/>
    </row>
    <row r="41" spans="1:42" ht="15" thickBot="1" x14ac:dyDescent="0.35">
      <c r="A41" t="str">
        <f>A4</f>
        <v>OAK</v>
      </c>
      <c r="B41" s="5">
        <f>Neural!B4</f>
        <v>4.9730682277313996</v>
      </c>
      <c r="C41" s="5">
        <f>Neural!C4</f>
        <v>3.9436262466166698</v>
      </c>
      <c r="D41" s="6" t="str">
        <f>A8</f>
        <v>HOU</v>
      </c>
      <c r="E41" s="6" t="str">
        <f>B8</f>
        <v>BOS</v>
      </c>
      <c r="F41" s="6">
        <f>(K8+W9)/2</f>
        <v>5.0871644621771051</v>
      </c>
      <c r="G41" s="6">
        <f>(K9+W8)/2</f>
        <v>5.0318079350415772</v>
      </c>
      <c r="H41" s="6">
        <f t="shared" si="11"/>
        <v>5.5356527135527855E-2</v>
      </c>
      <c r="I41" s="6" t="str">
        <f t="shared" si="12"/>
        <v>HOU</v>
      </c>
      <c r="J41" s="6">
        <f t="shared" si="7"/>
        <v>10.118972397218682</v>
      </c>
      <c r="L41" s="10">
        <f>MAX(K8,W9)</f>
        <v>6.8084896746134449</v>
      </c>
      <c r="M41" s="10">
        <f>MAX(K9,W8)</f>
        <v>6.1981590748780349</v>
      </c>
      <c r="N41" s="6">
        <f t="shared" si="8"/>
        <v>0.61033059973541004</v>
      </c>
      <c r="O41" s="6" t="str">
        <f t="shared" si="9"/>
        <v>HOU</v>
      </c>
      <c r="P41" s="6">
        <f t="shared" si="10"/>
        <v>13.006648749491479</v>
      </c>
      <c r="AA41"/>
      <c r="AC41" s="6"/>
    </row>
    <row r="42" spans="1:42" ht="15" thickBot="1" x14ac:dyDescent="0.35">
      <c r="A42" t="str">
        <f>A5</f>
        <v>TOR</v>
      </c>
      <c r="B42" s="5">
        <f>Neural!B5</f>
        <v>4.5871357208771704</v>
      </c>
      <c r="C42" s="5">
        <f>Neural!C5</f>
        <v>5.5876303487305998</v>
      </c>
      <c r="D42" s="6" t="str">
        <f>A10</f>
        <v>SDP</v>
      </c>
      <c r="E42" s="6" t="str">
        <f>B10</f>
        <v>MIA</v>
      </c>
      <c r="F42" s="6">
        <f>(K10+W11)/2</f>
        <v>5.1576692551066303</v>
      </c>
      <c r="G42" s="6">
        <f>(K11+W10)/2</f>
        <v>3.7186390705590933</v>
      </c>
      <c r="H42" s="6">
        <f t="shared" si="11"/>
        <v>1.4390301845475371</v>
      </c>
      <c r="I42" s="6" t="str">
        <f t="shared" si="12"/>
        <v>SDP</v>
      </c>
      <c r="J42" s="6">
        <f t="shared" si="7"/>
        <v>8.8763083256657236</v>
      </c>
      <c r="L42" s="10">
        <f>MAX(K10,W11)</f>
        <v>5.4037612211113624</v>
      </c>
      <c r="M42" s="6">
        <f>MAX(K11,W10)</f>
        <v>4.2257339643871648</v>
      </c>
      <c r="N42" s="6">
        <f t="shared" si="8"/>
        <v>1.1780272567241976</v>
      </c>
      <c r="O42" s="6" t="str">
        <f t="shared" si="9"/>
        <v>SDP</v>
      </c>
      <c r="P42" s="6">
        <f t="shared" si="10"/>
        <v>9.6294951854985271</v>
      </c>
      <c r="R42" s="23" t="s">
        <v>49</v>
      </c>
      <c r="S42" s="2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DET</v>
      </c>
      <c r="B43" s="5">
        <f>Neural!B6</f>
        <v>3.5852081942474698</v>
      </c>
      <c r="C43" s="5">
        <f>Neural!C6</f>
        <v>4.42207027331429</v>
      </c>
      <c r="D43" s="6" t="str">
        <f>A12</f>
        <v>TEX</v>
      </c>
      <c r="E43" s="6" t="str">
        <f>B12</f>
        <v>NYY</v>
      </c>
      <c r="F43" s="6">
        <f>(K12+W13)/2</f>
        <v>4.5292599232257293</v>
      </c>
      <c r="G43" s="6">
        <f>(K13+W12)/2</f>
        <v>5.6281816554344921</v>
      </c>
      <c r="H43" s="6">
        <f t="shared" si="11"/>
        <v>-1.0989217322087628</v>
      </c>
      <c r="I43" s="6" t="str">
        <f t="shared" si="12"/>
        <v>NYY</v>
      </c>
      <c r="J43" s="6">
        <f t="shared" si="7"/>
        <v>10.157441578660222</v>
      </c>
      <c r="L43" s="10">
        <f>MAX(K12,W13)</f>
        <v>5.2617906452584382</v>
      </c>
      <c r="M43" s="6">
        <f>MAX(K13,W12)</f>
        <v>5.947693410558708</v>
      </c>
      <c r="N43" s="6">
        <f t="shared" si="8"/>
        <v>-0.68590276530026983</v>
      </c>
      <c r="O43" s="6" t="str">
        <f t="shared" si="9"/>
        <v>NYY</v>
      </c>
      <c r="P43" s="6">
        <f t="shared" si="10"/>
        <v>11.209484055817146</v>
      </c>
      <c r="R43" t="s">
        <v>151</v>
      </c>
      <c r="S43" t="s">
        <v>157</v>
      </c>
      <c r="T43">
        <v>1.75</v>
      </c>
      <c r="AA43"/>
      <c r="AC43" s="6"/>
    </row>
    <row r="44" spans="1:42" ht="15" thickBot="1" x14ac:dyDescent="0.35">
      <c r="A44" t="str">
        <f>A8</f>
        <v>HOU</v>
      </c>
      <c r="B44" s="5">
        <f>Neural!B7</f>
        <v>4.2761067849004801</v>
      </c>
      <c r="C44" s="5">
        <f>Neural!C7</f>
        <v>3.3078148298382</v>
      </c>
      <c r="D44" s="6" t="str">
        <f>A14</f>
        <v>LAA</v>
      </c>
      <c r="E44" s="6" t="str">
        <f>B14</f>
        <v>WSN</v>
      </c>
      <c r="F44" s="6">
        <f>(K14+W15)/2</f>
        <v>5.1052281037106564</v>
      </c>
      <c r="G44" s="6">
        <f>(K15+W14)/2</f>
        <v>4.591977134067486</v>
      </c>
      <c r="H44" s="6">
        <f t="shared" si="11"/>
        <v>0.51325096964317041</v>
      </c>
      <c r="I44" s="6" t="str">
        <f t="shared" si="12"/>
        <v>LAA</v>
      </c>
      <c r="J44" s="6">
        <f t="shared" si="7"/>
        <v>9.6972052377781424</v>
      </c>
      <c r="L44" s="10">
        <f>MAX(K14,W15)</f>
        <v>5.9114632622738617</v>
      </c>
      <c r="M44" s="6">
        <f>MAX(K15,W14)</f>
        <v>4.9211312824806992</v>
      </c>
      <c r="N44" s="6">
        <f t="shared" si="8"/>
        <v>0.99033197979316245</v>
      </c>
      <c r="O44" s="6" t="str">
        <f t="shared" si="9"/>
        <v>LAA</v>
      </c>
      <c r="P44" s="6">
        <f t="shared" si="10"/>
        <v>10.83259454475456</v>
      </c>
      <c r="R44" t="s">
        <v>157</v>
      </c>
      <c r="S44" t="s">
        <v>151</v>
      </c>
      <c r="T44">
        <v>4.25</v>
      </c>
      <c r="AA44"/>
      <c r="AC44" s="6"/>
    </row>
    <row r="45" spans="1:42" ht="15" thickBot="1" x14ac:dyDescent="0.35">
      <c r="A45" t="str">
        <f>A7</f>
        <v>SFG</v>
      </c>
      <c r="B45" s="5">
        <f>Neural!B8</f>
        <v>3.2772025217578298</v>
      </c>
      <c r="C45" s="5">
        <f>Neural!C8</f>
        <v>3.7591614370214299</v>
      </c>
      <c r="D45" s="6" t="str">
        <f>A16</f>
        <v>CIN</v>
      </c>
      <c r="E45" s="6" t="str">
        <f>B16</f>
        <v>MIL</v>
      </c>
      <c r="F45" s="6">
        <f>(K16+W17)/2</f>
        <v>4.182482788384128</v>
      </c>
      <c r="G45" s="6">
        <f>(K17+W16)/2</f>
        <v>5.0593986454314654</v>
      </c>
      <c r="H45" s="6">
        <f t="shared" si="11"/>
        <v>-0.87691585704733743</v>
      </c>
      <c r="I45" s="6" t="str">
        <f t="shared" si="12"/>
        <v>MIL</v>
      </c>
      <c r="J45" s="6">
        <f t="shared" si="7"/>
        <v>9.2418814338155926</v>
      </c>
      <c r="L45" s="10">
        <f>MAX(K16,W17)</f>
        <v>4.298763067662585</v>
      </c>
      <c r="M45" s="6">
        <f>MAX(K17,W16)</f>
        <v>5.8081128906695465</v>
      </c>
      <c r="N45" s="6">
        <f t="shared" si="8"/>
        <v>-1.5093498230069615</v>
      </c>
      <c r="O45" s="6" t="str">
        <f t="shared" si="9"/>
        <v>MIL</v>
      </c>
      <c r="P45" s="6">
        <f t="shared" si="10"/>
        <v>10.106875958332132</v>
      </c>
      <c r="R45" t="s">
        <v>133</v>
      </c>
      <c r="S45" t="s">
        <v>160</v>
      </c>
      <c r="T45">
        <v>2</v>
      </c>
      <c r="AA45"/>
      <c r="AC45" s="6"/>
    </row>
    <row r="46" spans="1:42" ht="15" thickBot="1" x14ac:dyDescent="0.35">
      <c r="A46" t="str">
        <f t="shared" ref="A46:A61" si="13">A9</f>
        <v>BOS</v>
      </c>
      <c r="B46" s="5">
        <f>Neural!B9</f>
        <v>6.2560868375415701</v>
      </c>
      <c r="C46" s="5">
        <f>Neural!C9</f>
        <v>6.7074668554874499</v>
      </c>
      <c r="D46" s="6" t="str">
        <f>A18</f>
        <v>CLE</v>
      </c>
      <c r="E46" s="6" t="str">
        <f>B18</f>
        <v>MIN</v>
      </c>
      <c r="F46" s="6">
        <f>(K18+W19)/2</f>
        <v>4.0476566418465278</v>
      </c>
      <c r="G46" s="6">
        <f>(K19+W18)/2</f>
        <v>4.4332706069360377</v>
      </c>
      <c r="H46" s="6">
        <f t="shared" si="11"/>
        <v>-0.38561396508950985</v>
      </c>
      <c r="I46" s="6" t="str">
        <f t="shared" si="12"/>
        <v>MIN</v>
      </c>
      <c r="J46" s="6">
        <f t="shared" si="7"/>
        <v>8.4809272487825655</v>
      </c>
      <c r="L46" s="10">
        <f>MAX(K18,W19)</f>
        <v>4.277434555177055</v>
      </c>
      <c r="M46" s="6">
        <f>MAX(K19,W18)</f>
        <v>4.4523631864137583</v>
      </c>
      <c r="N46" s="6">
        <f t="shared" si="8"/>
        <v>-0.17492863123670332</v>
      </c>
      <c r="O46" s="6" t="str">
        <f t="shared" si="9"/>
        <v>MIN</v>
      </c>
      <c r="P46" s="6">
        <f t="shared" si="10"/>
        <v>8.7297977415908132</v>
      </c>
      <c r="R46" t="s">
        <v>160</v>
      </c>
      <c r="S46" t="s">
        <v>133</v>
      </c>
      <c r="T46">
        <v>3</v>
      </c>
      <c r="AA46"/>
      <c r="AC46" s="6"/>
    </row>
    <row r="47" spans="1:42" ht="15" thickBot="1" x14ac:dyDescent="0.35">
      <c r="A47" t="str">
        <f t="shared" si="13"/>
        <v>SDP</v>
      </c>
      <c r="B47" s="5">
        <f>Neural!B10</f>
        <v>5.5864870577613699</v>
      </c>
      <c r="C47" s="5">
        <f>Neural!C10</f>
        <v>3.2273110986670801</v>
      </c>
      <c r="D47" s="6" t="str">
        <f>A20</f>
        <v>STL</v>
      </c>
      <c r="E47" s="6" t="str">
        <f>B20</f>
        <v>KCR</v>
      </c>
      <c r="F47" s="6">
        <f>(K20+W21)/2</f>
        <v>4.280501028469331</v>
      </c>
      <c r="G47" s="6">
        <f>(K21+W20)/2</f>
        <v>5.2614214092187037</v>
      </c>
      <c r="H47" s="6">
        <f t="shared" ref="H47:H48" si="14">F47-G47</f>
        <v>-0.98092038074937271</v>
      </c>
      <c r="I47" s="6" t="str">
        <f t="shared" si="12"/>
        <v>KCR</v>
      </c>
      <c r="J47" s="6">
        <f t="shared" si="7"/>
        <v>9.5419224376880347</v>
      </c>
      <c r="L47" s="10">
        <f>MAX(K20,W21)</f>
        <v>4.3465785343422816</v>
      </c>
      <c r="M47" s="6">
        <f>MAX(K21,W20)</f>
        <v>5.8083774658827032</v>
      </c>
      <c r="N47" s="6">
        <f t="shared" si="8"/>
        <v>-1.4617989315404216</v>
      </c>
      <c r="O47" s="6" t="str">
        <f t="shared" si="9"/>
        <v>KCR</v>
      </c>
      <c r="P47" s="6">
        <f t="shared" si="10"/>
        <v>10.154956000224985</v>
      </c>
      <c r="R47" t="s">
        <v>146</v>
      </c>
      <c r="S47" t="s">
        <v>193</v>
      </c>
      <c r="T47">
        <v>8</v>
      </c>
      <c r="AA47"/>
      <c r="AC47" s="6"/>
    </row>
    <row r="48" spans="1:42" ht="15" thickBot="1" x14ac:dyDescent="0.35">
      <c r="A48" t="str">
        <f t="shared" si="13"/>
        <v>MIA</v>
      </c>
      <c r="B48" s="5">
        <f>Neural!B11</f>
        <v>4.2600198510474296</v>
      </c>
      <c r="C48" s="5">
        <f>Neural!C11</f>
        <v>4.7743487949417602</v>
      </c>
      <c r="D48" s="6" t="str">
        <f>A22</f>
        <v>BAL</v>
      </c>
      <c r="E48" s="6" t="str">
        <f>B22</f>
        <v>TBR</v>
      </c>
      <c r="F48" s="6">
        <f>(K22+W23)/2</f>
        <v>4.4050795365310762</v>
      </c>
      <c r="G48" s="6">
        <f>(K23+W22)/2</f>
        <v>4.5285003032634874</v>
      </c>
      <c r="H48" s="6">
        <f t="shared" si="14"/>
        <v>-0.1234207667324112</v>
      </c>
      <c r="I48" s="6" t="str">
        <f t="shared" si="12"/>
        <v>TBR</v>
      </c>
      <c r="J48" s="6">
        <f t="shared" si="7"/>
        <v>8.9335798397945645</v>
      </c>
      <c r="L48" s="10">
        <f>MAX(K22,W23)</f>
        <v>5.7356047131423171</v>
      </c>
      <c r="M48" s="6">
        <f>MAX(K23,W22)</f>
        <v>5.0540139409156968</v>
      </c>
      <c r="N48" s="6">
        <f t="shared" si="8"/>
        <v>0.68159077222662035</v>
      </c>
      <c r="O48" s="6" t="str">
        <f t="shared" si="9"/>
        <v>BAL</v>
      </c>
      <c r="P48" s="6">
        <f t="shared" si="10"/>
        <v>10.789618654058014</v>
      </c>
      <c r="R48" t="s">
        <v>193</v>
      </c>
      <c r="S48" t="s">
        <v>146</v>
      </c>
      <c r="T48">
        <v>4</v>
      </c>
      <c r="AA48"/>
      <c r="AC48" s="6"/>
    </row>
    <row r="49" spans="1:29" ht="15" thickBot="1" x14ac:dyDescent="0.35">
      <c r="A49" t="str">
        <f t="shared" si="13"/>
        <v>TEX</v>
      </c>
      <c r="B49" s="5">
        <f>Neural!B12</f>
        <v>3.6775496996507</v>
      </c>
      <c r="C49" s="5">
        <f>Neural!C12</f>
        <v>5.4686463664282101</v>
      </c>
      <c r="D49" s="6" t="str">
        <f>A24</f>
        <v>CHC</v>
      </c>
      <c r="E49" s="6" t="str">
        <f>B24</f>
        <v>CHW</v>
      </c>
      <c r="F49" s="6">
        <f>(K24+W25)/2</f>
        <v>5.0482758495339235</v>
      </c>
      <c r="G49" s="6">
        <f>(K25+W24)/2</f>
        <v>2.9765379424496468</v>
      </c>
      <c r="H49" s="6">
        <f t="shared" ref="H49" si="15">F49-G49</f>
        <v>2.0717379070842767</v>
      </c>
      <c r="I49" s="6" t="str">
        <f t="shared" si="12"/>
        <v>CHC</v>
      </c>
      <c r="J49" s="6">
        <f t="shared" si="7"/>
        <v>8.0248137919835703</v>
      </c>
      <c r="L49" s="10">
        <f>MAX(K24,W25)</f>
        <v>6.0466966368146675</v>
      </c>
      <c r="M49" s="6">
        <f>MAX(K25,W24)</f>
        <v>3.4907057385986775</v>
      </c>
      <c r="N49" s="6">
        <f t="shared" si="8"/>
        <v>2.55599089821599</v>
      </c>
      <c r="O49" s="6" t="str">
        <f t="shared" si="9"/>
        <v>CHC</v>
      </c>
      <c r="P49" s="6">
        <f t="shared" si="10"/>
        <v>9.537402375413345</v>
      </c>
      <c r="R49" t="s">
        <v>176</v>
      </c>
      <c r="S49" t="s">
        <v>140</v>
      </c>
      <c r="T49">
        <v>3.25</v>
      </c>
      <c r="AA49"/>
      <c r="AC49" s="6"/>
    </row>
    <row r="50" spans="1:29" ht="15" thickBot="1" x14ac:dyDescent="0.35">
      <c r="A50" t="str">
        <f t="shared" si="13"/>
        <v>NYY</v>
      </c>
      <c r="B50" s="5">
        <f>Neural!B13</f>
        <v>6.04372094417299</v>
      </c>
      <c r="C50" s="5">
        <f>Neural!C13</f>
        <v>5.1350066244006296</v>
      </c>
      <c r="D50" s="6" t="str">
        <f>A26</f>
        <v>ATL</v>
      </c>
      <c r="E50" s="6" t="str">
        <f>B26</f>
        <v>COL</v>
      </c>
      <c r="F50" s="6">
        <f>(K26+W27)/2</f>
        <v>4.6376713607877758</v>
      </c>
      <c r="G50" s="6">
        <f>(K27+W26)/2</f>
        <v>4.8643456223467485</v>
      </c>
      <c r="H50" s="6">
        <f t="shared" ref="H50:H51" si="16">F50-G50</f>
        <v>-0.22667426155897274</v>
      </c>
      <c r="I50" s="6" t="str">
        <f t="shared" si="12"/>
        <v>COL</v>
      </c>
      <c r="J50" s="6">
        <f t="shared" si="7"/>
        <v>9.5020169831345243</v>
      </c>
      <c r="L50" s="10">
        <f>MAX(K26,W27)</f>
        <v>5.2753410486677668</v>
      </c>
      <c r="M50" s="6">
        <f>MAX(K27,W26)</f>
        <v>5.4112539262365722</v>
      </c>
      <c r="N50" s="6">
        <f t="shared" si="8"/>
        <v>-0.13591287756880543</v>
      </c>
      <c r="O50" s="6" t="str">
        <f t="shared" si="9"/>
        <v>COL</v>
      </c>
      <c r="P50" s="6">
        <f t="shared" si="10"/>
        <v>10.686594974904338</v>
      </c>
      <c r="R50" t="s">
        <v>140</v>
      </c>
      <c r="S50" t="s">
        <v>176</v>
      </c>
      <c r="T50">
        <v>3</v>
      </c>
      <c r="AA50"/>
      <c r="AC50" s="6"/>
    </row>
    <row r="51" spans="1:29" ht="15" thickBot="1" x14ac:dyDescent="0.35">
      <c r="A51" t="str">
        <f t="shared" si="13"/>
        <v>LAA</v>
      </c>
      <c r="B51" s="5">
        <f>Neural!B14</f>
        <v>4.3823786578796602</v>
      </c>
      <c r="C51" s="5">
        <f>Neural!C14</f>
        <v>4.3613114362204604</v>
      </c>
      <c r="D51" s="6" t="str">
        <f>A28</f>
        <v>PHI</v>
      </c>
      <c r="E51" s="6" t="str">
        <f>B28</f>
        <v>ARI</v>
      </c>
      <c r="F51" s="6">
        <f>(K28+W29)/2</f>
        <v>4.2961822208052656</v>
      </c>
      <c r="G51" s="6">
        <f>(K29+W28)/2</f>
        <v>5.4013647088653141</v>
      </c>
      <c r="H51" s="6">
        <f t="shared" si="16"/>
        <v>-1.1051824880600485</v>
      </c>
      <c r="I51" s="6" t="str">
        <f t="shared" si="12"/>
        <v>ARI</v>
      </c>
      <c r="J51" s="6">
        <f t="shared" si="7"/>
        <v>9.6975469296705796</v>
      </c>
      <c r="L51" s="10">
        <f>MAX(K28,W29)</f>
        <v>4.3370082851491434</v>
      </c>
      <c r="M51" s="6">
        <f>MAX(K29,W28)</f>
        <v>5.942259641752071</v>
      </c>
      <c r="N51" s="6">
        <f t="shared" si="8"/>
        <v>-1.6052513566029276</v>
      </c>
      <c r="O51" s="6" t="str">
        <f t="shared" si="9"/>
        <v>ARI</v>
      </c>
      <c r="P51" s="6">
        <f t="shared" si="10"/>
        <v>10.279267926901214</v>
      </c>
      <c r="R51" t="s">
        <v>142</v>
      </c>
      <c r="S51" t="s">
        <v>159</v>
      </c>
      <c r="T51">
        <v>2</v>
      </c>
      <c r="AA51"/>
      <c r="AC51" s="6"/>
    </row>
    <row r="52" spans="1:29" ht="15" thickBot="1" x14ac:dyDescent="0.35">
      <c r="A52" t="str">
        <f t="shared" si="13"/>
        <v>WSN</v>
      </c>
      <c r="B52" s="5">
        <f>Neural!B15</f>
        <v>4.8958266331850204</v>
      </c>
      <c r="C52" s="5">
        <f>Neural!C15</f>
        <v>5.9626466352402199</v>
      </c>
      <c r="D52" s="6" t="str">
        <f>A30</f>
        <v>PIT</v>
      </c>
      <c r="E52" s="6" t="str">
        <f>B30</f>
        <v>LAD</v>
      </c>
      <c r="F52" s="6">
        <f>(K30+W31)/2</f>
        <v>4.3854610287325784</v>
      </c>
      <c r="G52" s="6">
        <f>(K31+W30)/2</f>
        <v>4.6543339680980083</v>
      </c>
      <c r="H52" s="6">
        <f t="shared" ref="H52" si="17">F52-G52</f>
        <v>-0.26887293936542989</v>
      </c>
      <c r="I52" s="6" t="str">
        <f t="shared" ref="I52" si="18">IF(G52&gt;F52,E52,D52)</f>
        <v>LAD</v>
      </c>
      <c r="J52" s="6">
        <f t="shared" ref="J52" si="19">F52+G52</f>
        <v>9.0397949968305866</v>
      </c>
      <c r="L52" s="10">
        <f>MAX(K30,W31)</f>
        <v>4.4051234483905368</v>
      </c>
      <c r="M52" s="6">
        <f>MAX(K31,W30)</f>
        <v>4.8451785768275188</v>
      </c>
      <c r="N52" s="6">
        <f t="shared" si="8"/>
        <v>-0.44005512843698202</v>
      </c>
      <c r="O52" s="6" t="str">
        <f t="shared" si="9"/>
        <v>LAD</v>
      </c>
      <c r="P52" s="6">
        <f t="shared" si="10"/>
        <v>9.2503020252180548</v>
      </c>
      <c r="R52" t="s">
        <v>159</v>
      </c>
      <c r="S52" t="s">
        <v>142</v>
      </c>
      <c r="T52">
        <v>3</v>
      </c>
      <c r="AA52"/>
      <c r="AC52" s="6"/>
    </row>
    <row r="53" spans="1:29" ht="15" thickBot="1" x14ac:dyDescent="0.35">
      <c r="A53" t="str">
        <f t="shared" si="13"/>
        <v>CIN</v>
      </c>
      <c r="B53" s="5">
        <f>Neural!B16</f>
        <v>4.4001886875301999</v>
      </c>
      <c r="C53" s="5">
        <f>Neural!C16</f>
        <v>4.4901293430958296</v>
      </c>
      <c r="D53" s="6" t="str">
        <f>A32</f>
        <v>NYM</v>
      </c>
      <c r="E53" s="6" t="str">
        <f>B32</f>
        <v>SEA</v>
      </c>
      <c r="F53" s="6">
        <f>(K32+W33)/2</f>
        <v>4.1374423971040484</v>
      </c>
      <c r="G53" s="6">
        <f>(K33+W32)/2</f>
        <v>3.674647595738203</v>
      </c>
      <c r="H53" s="6">
        <f t="shared" ref="H53:H54" si="20">F53-G53</f>
        <v>0.46279480136584539</v>
      </c>
      <c r="I53" s="6" t="str">
        <f t="shared" ref="I53:I54" si="21">IF(G53&gt;F53,E53,D53)</f>
        <v>NYM</v>
      </c>
      <c r="J53" s="6">
        <f t="shared" ref="J53:J54" si="22">F53+G53</f>
        <v>7.8120899928422514</v>
      </c>
      <c r="L53" s="10">
        <f>MAX(K32,W33)</f>
        <v>4.4048431344527277</v>
      </c>
      <c r="M53" s="6">
        <f>MAX(K33,W32)</f>
        <v>3.9659323122503918</v>
      </c>
      <c r="N53" s="6">
        <f t="shared" si="8"/>
        <v>0.4389108222023359</v>
      </c>
      <c r="O53" s="6" t="str">
        <f t="shared" si="9"/>
        <v>NYM</v>
      </c>
      <c r="P53" s="6">
        <f t="shared" si="10"/>
        <v>8.370775446703119</v>
      </c>
      <c r="R53" t="s">
        <v>145</v>
      </c>
      <c r="S53" t="s">
        <v>148</v>
      </c>
      <c r="T53">
        <v>4.4285714285714288</v>
      </c>
      <c r="AA53"/>
      <c r="AC53" s="6"/>
    </row>
    <row r="54" spans="1:29" ht="15" thickBot="1" x14ac:dyDescent="0.35">
      <c r="A54" t="str">
        <f t="shared" si="13"/>
        <v>MIL</v>
      </c>
      <c r="B54" s="5">
        <f>Neural!B17</f>
        <v>5.8512556774294602</v>
      </c>
      <c r="C54" s="5">
        <f>Neural!C17</f>
        <v>4.1046263171239996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148</v>
      </c>
      <c r="S54" t="s">
        <v>145</v>
      </c>
      <c r="T54">
        <v>6.4285714285714288</v>
      </c>
      <c r="AA54"/>
      <c r="AC54" s="6"/>
    </row>
    <row r="55" spans="1:29" ht="15" thickBot="1" x14ac:dyDescent="0.35">
      <c r="A55" t="str">
        <f t="shared" si="13"/>
        <v>CLE</v>
      </c>
      <c r="B55" s="5">
        <f>Neural!B18</f>
        <v>3.7267526857110198</v>
      </c>
      <c r="C55" s="5">
        <f>Neural!C18</f>
        <v>4.58840984878342</v>
      </c>
      <c r="N55" s="10"/>
      <c r="R55" t="s">
        <v>196</v>
      </c>
      <c r="S55" t="s">
        <v>36</v>
      </c>
      <c r="T55">
        <v>4.4285714285714288</v>
      </c>
    </row>
    <row r="56" spans="1:29" ht="15" thickBot="1" x14ac:dyDescent="0.35">
      <c r="A56" t="str">
        <f t="shared" si="13"/>
        <v>MIN</v>
      </c>
      <c r="B56" s="5">
        <f>Neural!B19</f>
        <v>4.7070134935088097</v>
      </c>
      <c r="C56" s="5">
        <f>Neural!C19</f>
        <v>4.3616258334101001</v>
      </c>
      <c r="D56" s="6" t="s">
        <v>39</v>
      </c>
      <c r="L56" s="6" t="s">
        <v>36</v>
      </c>
      <c r="R56" t="s">
        <v>36</v>
      </c>
      <c r="S56" t="s">
        <v>196</v>
      </c>
      <c r="T56">
        <v>3</v>
      </c>
      <c r="AA56"/>
      <c r="AC56" s="6"/>
    </row>
    <row r="57" spans="1:29" ht="15" thickBot="1" x14ac:dyDescent="0.35">
      <c r="A57" t="str">
        <f t="shared" si="13"/>
        <v>STL</v>
      </c>
      <c r="B57" s="5">
        <f>Neural!B20</f>
        <v>4.4899529962886504</v>
      </c>
      <c r="C57" s="5">
        <f>Neural!C20</f>
        <v>4.7178168284783499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137</v>
      </c>
      <c r="S57" t="s">
        <v>197</v>
      </c>
      <c r="T57">
        <v>5.666666666666667</v>
      </c>
      <c r="AA57"/>
      <c r="AC57" s="6"/>
    </row>
    <row r="58" spans="1:29" ht="15" thickBot="1" x14ac:dyDescent="0.35">
      <c r="A58" t="str">
        <f t="shared" si="13"/>
        <v>KCR</v>
      </c>
      <c r="B58" s="5">
        <f>Neural!B21</f>
        <v>5.8232415809849201</v>
      </c>
      <c r="C58" s="5">
        <f>Neural!C21</f>
        <v>4.1408772123085997</v>
      </c>
      <c r="D58" s="8" t="str">
        <f t="shared" ref="D58:E74" si="23">D38</f>
        <v>TEX</v>
      </c>
      <c r="E58" s="8" t="str">
        <f t="shared" si="23"/>
        <v>NYY</v>
      </c>
      <c r="F58" s="6">
        <f t="shared" ref="F58:F74" si="24">MIN(L38,L58)</f>
        <v>3.8249249808330075</v>
      </c>
      <c r="G58" s="6">
        <f t="shared" ref="G58:G74" si="25">MAX(M38,M58)</f>
        <v>5.9702515714498414</v>
      </c>
      <c r="H58" s="6">
        <f t="shared" ref="H58:H69" si="26">F58-G58</f>
        <v>-2.145326590616834</v>
      </c>
      <c r="I58" s="6" t="str">
        <f>IF(G58&gt;F58,E58,D58)</f>
        <v>NYY</v>
      </c>
      <c r="J58" s="6">
        <f t="shared" ref="J58:J71" si="27">F58+G58</f>
        <v>9.7951765522828484</v>
      </c>
      <c r="L58" s="6">
        <f>MIN(K2,W3)</f>
        <v>3.8249249808330075</v>
      </c>
      <c r="M58" s="6">
        <f>MIN(K3,W2)</f>
        <v>5.2883726985316422</v>
      </c>
      <c r="N58" s="6">
        <f t="shared" ref="N58:N74" si="28">L58-M58</f>
        <v>-1.4634477176986347</v>
      </c>
      <c r="O58" s="6" t="str">
        <f t="shared" ref="O58:O74" si="29">IF(M58&gt;L58,E58,D58)</f>
        <v>NYY</v>
      </c>
      <c r="P58" s="6">
        <f t="shared" ref="P58:P74" si="30">L58+M58</f>
        <v>9.1132976793646492</v>
      </c>
      <c r="R58" t="s">
        <v>197</v>
      </c>
      <c r="S58" t="s">
        <v>137</v>
      </c>
      <c r="T58">
        <v>6.333333333333333</v>
      </c>
      <c r="AA58"/>
      <c r="AC58" s="6"/>
    </row>
    <row r="59" spans="1:29" ht="15" thickBot="1" x14ac:dyDescent="0.35">
      <c r="A59" t="str">
        <f t="shared" si="13"/>
        <v>BAL</v>
      </c>
      <c r="B59" s="5">
        <f>Neural!B22</f>
        <v>5.6591400930262896</v>
      </c>
      <c r="C59" s="5">
        <f>Neural!C22</f>
        <v>5.1848966218405401</v>
      </c>
      <c r="D59" s="8" t="str">
        <f t="shared" si="23"/>
        <v>OAK</v>
      </c>
      <c r="E59" s="8" t="str">
        <f t="shared" si="23"/>
        <v>TOR</v>
      </c>
      <c r="F59" s="6">
        <f t="shared" si="24"/>
        <v>4.9594256953883553</v>
      </c>
      <c r="G59" s="6">
        <f t="shared" si="25"/>
        <v>4.4003139389655654</v>
      </c>
      <c r="H59" s="6">
        <f t="shared" si="26"/>
        <v>0.55911175642278987</v>
      </c>
      <c r="I59" s="6" t="str">
        <f t="shared" ref="I59:I71" si="31">IF(G59&gt;F59,E59,D59)</f>
        <v>OAK</v>
      </c>
      <c r="J59" s="6">
        <f t="shared" si="27"/>
        <v>9.3597396343539216</v>
      </c>
      <c r="L59" s="6">
        <f>MIN(K4,W5)</f>
        <v>4.9594256953883553</v>
      </c>
      <c r="M59" s="6">
        <f>MIN(K5,W4)</f>
        <v>3.9148044580344341</v>
      </c>
      <c r="N59" s="6">
        <f t="shared" si="28"/>
        <v>1.0446212373539212</v>
      </c>
      <c r="O59" s="6" t="str">
        <f t="shared" si="29"/>
        <v>OAK</v>
      </c>
      <c r="P59" s="6">
        <f t="shared" si="30"/>
        <v>8.8742301534227899</v>
      </c>
      <c r="R59" t="s">
        <v>136</v>
      </c>
      <c r="S59" t="s">
        <v>177</v>
      </c>
      <c r="T59">
        <v>5.5</v>
      </c>
      <c r="AA59"/>
      <c r="AC59" s="6"/>
    </row>
    <row r="60" spans="1:29" ht="15" thickBot="1" x14ac:dyDescent="0.35">
      <c r="A60" t="str">
        <f t="shared" si="13"/>
        <v>TBR</v>
      </c>
      <c r="B60" s="5">
        <f>Neural!B23</f>
        <v>4.1222924734152597</v>
      </c>
      <c r="C60" s="5">
        <f>Neural!C23</f>
        <v>3.1317952588337401</v>
      </c>
      <c r="D60" s="8" t="str">
        <f t="shared" si="23"/>
        <v>DET</v>
      </c>
      <c r="E60" s="8" t="str">
        <f t="shared" si="23"/>
        <v>SFG</v>
      </c>
      <c r="F60" s="6">
        <f t="shared" si="24"/>
        <v>3.4128331082914101</v>
      </c>
      <c r="G60" s="6">
        <f t="shared" si="25"/>
        <v>4.3010544298354922</v>
      </c>
      <c r="H60" s="6">
        <f t="shared" si="26"/>
        <v>-0.88822132154408218</v>
      </c>
      <c r="I60" s="6" t="str">
        <f t="shared" si="31"/>
        <v>SFG</v>
      </c>
      <c r="J60" s="6">
        <f t="shared" si="27"/>
        <v>7.7138875381269028</v>
      </c>
      <c r="L60" s="6">
        <f>MIN(K6,W7)</f>
        <v>3.4128331082914101</v>
      </c>
      <c r="M60" s="6">
        <f>MIN(K7,W6)</f>
        <v>4.2459105096081196</v>
      </c>
      <c r="N60" s="6">
        <f t="shared" si="28"/>
        <v>-0.83307740131670949</v>
      </c>
      <c r="O60" s="6" t="str">
        <f t="shared" si="29"/>
        <v>SFG</v>
      </c>
      <c r="P60" s="6">
        <f t="shared" si="30"/>
        <v>7.6587436178995301</v>
      </c>
      <c r="R60" t="s">
        <v>177</v>
      </c>
      <c r="S60" t="s">
        <v>136</v>
      </c>
      <c r="T60">
        <v>2.25</v>
      </c>
      <c r="AA60"/>
      <c r="AC60" s="6"/>
    </row>
    <row r="61" spans="1:29" ht="15" thickBot="1" x14ac:dyDescent="0.35">
      <c r="A61" t="str">
        <f t="shared" si="13"/>
        <v>CHC</v>
      </c>
      <c r="B61" s="5">
        <f>Neural!B24</f>
        <v>4.1705255828012699</v>
      </c>
      <c r="C61" s="5">
        <f>Neural!C24</f>
        <v>3.6540309857797002</v>
      </c>
      <c r="D61" s="8" t="str">
        <f t="shared" si="23"/>
        <v>HOU</v>
      </c>
      <c r="E61" s="8" t="str">
        <f t="shared" si="23"/>
        <v>BOS</v>
      </c>
      <c r="F61" s="6">
        <f t="shared" si="24"/>
        <v>3.3658392497407652</v>
      </c>
      <c r="G61" s="6">
        <f t="shared" si="25"/>
        <v>6.1981590748780349</v>
      </c>
      <c r="H61" s="6">
        <f t="shared" si="26"/>
        <v>-2.8323198251372697</v>
      </c>
      <c r="I61" s="6" t="str">
        <f t="shared" si="31"/>
        <v>BOS</v>
      </c>
      <c r="J61" s="6">
        <f t="shared" si="27"/>
        <v>9.563998324618801</v>
      </c>
      <c r="L61" s="6">
        <f>MIN(K8,W9)</f>
        <v>3.3658392497407652</v>
      </c>
      <c r="M61" s="6">
        <f>MIN(K9,W8)</f>
        <v>3.8654567952051204</v>
      </c>
      <c r="N61" s="6">
        <f t="shared" si="28"/>
        <v>-0.49961754546435522</v>
      </c>
      <c r="O61" s="6" t="str">
        <f t="shared" si="29"/>
        <v>BOS</v>
      </c>
      <c r="P61" s="6">
        <f t="shared" si="30"/>
        <v>7.2312960449458856</v>
      </c>
      <c r="R61" t="s">
        <v>194</v>
      </c>
      <c r="S61" t="s">
        <v>144</v>
      </c>
      <c r="T61">
        <v>7</v>
      </c>
      <c r="AA61"/>
      <c r="AC61" s="6"/>
    </row>
    <row r="62" spans="1:29" ht="15" thickBot="1" x14ac:dyDescent="0.35">
      <c r="A62" t="str">
        <f t="shared" ref="A62:A66" si="32">A25</f>
        <v>CHW</v>
      </c>
      <c r="B62" s="5">
        <f>Neural!B25</f>
        <v>2.58013555802341</v>
      </c>
      <c r="C62" s="5">
        <f>Neural!C25</f>
        <v>6.2192169193514601</v>
      </c>
      <c r="D62" s="8" t="str">
        <f t="shared" si="23"/>
        <v>SDP</v>
      </c>
      <c r="E62" s="8" t="str">
        <f t="shared" si="23"/>
        <v>MIA</v>
      </c>
      <c r="F62" s="6">
        <f t="shared" si="24"/>
        <v>4.9115772891018983</v>
      </c>
      <c r="G62" s="6">
        <f t="shared" si="25"/>
        <v>4.2257339643871648</v>
      </c>
      <c r="H62" s="6">
        <f t="shared" si="26"/>
        <v>0.68584332471473353</v>
      </c>
      <c r="I62" s="6" t="str">
        <f t="shared" si="31"/>
        <v>SDP</v>
      </c>
      <c r="J62" s="6">
        <f t="shared" si="27"/>
        <v>9.137311253489063</v>
      </c>
      <c r="L62" s="6">
        <f>MIN(K10,W11)</f>
        <v>4.9115772891018983</v>
      </c>
      <c r="M62" s="6">
        <f>MIN(K11,W9)</f>
        <v>4.2257339643871648</v>
      </c>
      <c r="N62" s="6">
        <f t="shared" si="28"/>
        <v>0.68584332471473353</v>
      </c>
      <c r="O62" s="6" t="str">
        <f t="shared" si="29"/>
        <v>SDP</v>
      </c>
      <c r="P62" s="6">
        <f t="shared" si="30"/>
        <v>9.137311253489063</v>
      </c>
      <c r="R62" t="s">
        <v>144</v>
      </c>
      <c r="S62" t="s">
        <v>194</v>
      </c>
      <c r="T62">
        <v>6</v>
      </c>
      <c r="AA62"/>
      <c r="AC62" s="6"/>
    </row>
    <row r="63" spans="1:29" ht="15" thickBot="1" x14ac:dyDescent="0.35">
      <c r="A63" t="str">
        <f t="shared" si="32"/>
        <v>ATL</v>
      </c>
      <c r="B63" s="5">
        <f>Neural!B26</f>
        <v>3.9143298979064398</v>
      </c>
      <c r="C63" s="5">
        <f>Neural!C26</f>
        <v>5.5997412488678302</v>
      </c>
      <c r="D63" s="8" t="str">
        <f t="shared" si="23"/>
        <v>TEX</v>
      </c>
      <c r="E63" s="8" t="str">
        <f t="shared" si="23"/>
        <v>NYY</v>
      </c>
      <c r="F63" s="6">
        <f t="shared" si="24"/>
        <v>3.7967292011930209</v>
      </c>
      <c r="G63" s="6">
        <f t="shared" si="25"/>
        <v>5.947693410558708</v>
      </c>
      <c r="H63" s="6">
        <f t="shared" si="26"/>
        <v>-2.1509642093656871</v>
      </c>
      <c r="I63" s="6" t="str">
        <f t="shared" si="31"/>
        <v>NYY</v>
      </c>
      <c r="J63" s="6">
        <f t="shared" si="27"/>
        <v>9.7444226117517285</v>
      </c>
      <c r="L63" s="6">
        <f>MIN(K12,W13)</f>
        <v>3.7967292011930209</v>
      </c>
      <c r="M63" s="6">
        <f>MIN(K13,W12)</f>
        <v>5.3086699003102753</v>
      </c>
      <c r="N63" s="6">
        <f t="shared" si="28"/>
        <v>-1.5119406991172544</v>
      </c>
      <c r="O63" s="6" t="str">
        <f t="shared" si="29"/>
        <v>NYY</v>
      </c>
      <c r="P63" s="6">
        <f t="shared" si="30"/>
        <v>9.1053991015032967</v>
      </c>
      <c r="R63" t="s">
        <v>134</v>
      </c>
      <c r="S63" t="s">
        <v>141</v>
      </c>
      <c r="T63">
        <v>5</v>
      </c>
      <c r="AA63"/>
      <c r="AC63" s="6"/>
    </row>
    <row r="64" spans="1:29" ht="15" thickBot="1" x14ac:dyDescent="0.35">
      <c r="A64" t="str">
        <f t="shared" si="32"/>
        <v>COL</v>
      </c>
      <c r="B64" s="5">
        <f>Neural!B27</f>
        <v>4.51763936626178</v>
      </c>
      <c r="C64" s="5">
        <f>Neural!C27</f>
        <v>5.2496883910551002</v>
      </c>
      <c r="D64" s="8" t="str">
        <f t="shared" si="23"/>
        <v>LAA</v>
      </c>
      <c r="E64" s="8" t="str">
        <f t="shared" si="23"/>
        <v>WSN</v>
      </c>
      <c r="F64" s="6">
        <f t="shared" si="24"/>
        <v>4.2989929451474502</v>
      </c>
      <c r="G64" s="6">
        <f t="shared" si="25"/>
        <v>4.9211312824806992</v>
      </c>
      <c r="H64" s="6">
        <f t="shared" si="26"/>
        <v>-0.62213833733324897</v>
      </c>
      <c r="I64" s="6" t="str">
        <f t="shared" si="31"/>
        <v>WSN</v>
      </c>
      <c r="J64" s="6">
        <f t="shared" si="27"/>
        <v>9.2201242276281494</v>
      </c>
      <c r="L64" s="6">
        <f>MIN(K14,W15)</f>
        <v>4.2989929451474502</v>
      </c>
      <c r="M64" s="6">
        <f>MIN(K15,W14)</f>
        <v>4.2628229856542736</v>
      </c>
      <c r="N64" s="6">
        <f t="shared" si="28"/>
        <v>3.6169959493176584E-2</v>
      </c>
      <c r="O64" s="6" t="str">
        <f t="shared" si="29"/>
        <v>LAA</v>
      </c>
      <c r="P64" s="6">
        <f t="shared" si="30"/>
        <v>8.5618159308017248</v>
      </c>
      <c r="R64" t="s">
        <v>141</v>
      </c>
      <c r="S64" t="s">
        <v>134</v>
      </c>
      <c r="T64">
        <v>6</v>
      </c>
      <c r="AA64"/>
      <c r="AC64" s="6"/>
    </row>
    <row r="65" spans="1:46" ht="15" thickBot="1" x14ac:dyDescent="0.35">
      <c r="A65" t="str">
        <f t="shared" si="32"/>
        <v>PHI</v>
      </c>
      <c r="B65" s="5">
        <f>Neural!B28</f>
        <v>4.4611775900716601</v>
      </c>
      <c r="C65" s="5">
        <f>Neural!C28</f>
        <v>4.7009730596596899</v>
      </c>
      <c r="D65" s="8" t="str">
        <f t="shared" si="23"/>
        <v>CIN</v>
      </c>
      <c r="E65" s="8" t="str">
        <f t="shared" si="23"/>
        <v>MIL</v>
      </c>
      <c r="F65" s="6">
        <f t="shared" si="24"/>
        <v>4.0662025091056702</v>
      </c>
      <c r="G65" s="6">
        <f t="shared" si="25"/>
        <v>5.8081128906695465</v>
      </c>
      <c r="H65" s="6">
        <f t="shared" si="26"/>
        <v>-1.7419103815638763</v>
      </c>
      <c r="I65" s="6" t="str">
        <f t="shared" si="31"/>
        <v>MIL</v>
      </c>
      <c r="J65" s="6">
        <f t="shared" si="27"/>
        <v>9.8743153997752167</v>
      </c>
      <c r="L65" s="6">
        <f>MIN(K16,W17)</f>
        <v>4.0662025091056702</v>
      </c>
      <c r="M65" s="6">
        <f>MIN(K17,W16)</f>
        <v>4.3106844001933844</v>
      </c>
      <c r="N65" s="6">
        <f t="shared" si="28"/>
        <v>-0.24448189108771423</v>
      </c>
      <c r="O65" s="6" t="str">
        <f t="shared" si="29"/>
        <v>MIL</v>
      </c>
      <c r="P65" s="6">
        <f t="shared" si="30"/>
        <v>8.3768869092990546</v>
      </c>
      <c r="R65" t="s">
        <v>152</v>
      </c>
      <c r="S65" t="s">
        <v>143</v>
      </c>
      <c r="T65">
        <v>5.6</v>
      </c>
      <c r="AA65"/>
      <c r="AC65" s="6"/>
    </row>
    <row r="66" spans="1:46" ht="15" thickBot="1" x14ac:dyDescent="0.35">
      <c r="A66" t="str">
        <f t="shared" si="32"/>
        <v>ARI</v>
      </c>
      <c r="B66" s="5">
        <f>Neural!B29</f>
        <v>5.9918299867247597</v>
      </c>
      <c r="C66" s="5">
        <f>Neural!C29</f>
        <v>4.2417654075225704</v>
      </c>
      <c r="D66" s="8" t="str">
        <f t="shared" si="23"/>
        <v>CLE</v>
      </c>
      <c r="E66" s="8" t="str">
        <f t="shared" si="23"/>
        <v>MIN</v>
      </c>
      <c r="F66" s="6">
        <f t="shared" si="24"/>
        <v>3.8178787285160007</v>
      </c>
      <c r="G66" s="6">
        <f t="shared" si="25"/>
        <v>4.4523631864137583</v>
      </c>
      <c r="H66" s="6">
        <f t="shared" si="26"/>
        <v>-0.63448445789775754</v>
      </c>
      <c r="I66" s="6" t="str">
        <f t="shared" si="31"/>
        <v>MIN</v>
      </c>
      <c r="J66" s="6">
        <f t="shared" si="27"/>
        <v>8.270241914929759</v>
      </c>
      <c r="L66" s="10">
        <f>MIN(K18,W19)</f>
        <v>3.8178787285160007</v>
      </c>
      <c r="M66" s="6">
        <f>MIN(K19,W18)</f>
        <v>4.4141780274583162</v>
      </c>
      <c r="N66" s="6">
        <f t="shared" si="28"/>
        <v>-0.59629929894231548</v>
      </c>
      <c r="O66" s="6" t="str">
        <f t="shared" si="29"/>
        <v>MIN</v>
      </c>
      <c r="P66" s="6">
        <f t="shared" si="30"/>
        <v>8.2320567559743161</v>
      </c>
      <c r="R66" t="s">
        <v>143</v>
      </c>
      <c r="S66" t="s">
        <v>152</v>
      </c>
      <c r="T66">
        <v>2.8</v>
      </c>
      <c r="AA66"/>
      <c r="AC66" s="6"/>
    </row>
    <row r="67" spans="1:46" ht="15" thickBot="1" x14ac:dyDescent="0.35">
      <c r="A67" t="str">
        <f t="shared" ref="A67:A70" si="33">A30</f>
        <v>PIT</v>
      </c>
      <c r="B67" s="5">
        <f>Neural!B30</f>
        <v>4.5588163428592399</v>
      </c>
      <c r="C67" s="5">
        <f>Neural!C30</f>
        <v>4.7293772474254601</v>
      </c>
      <c r="D67" s="8" t="str">
        <f t="shared" si="23"/>
        <v>STL</v>
      </c>
      <c r="E67" s="8" t="str">
        <f t="shared" si="23"/>
        <v>KCR</v>
      </c>
      <c r="F67" s="6">
        <f t="shared" si="24"/>
        <v>4.2144235225963804</v>
      </c>
      <c r="G67" s="6">
        <f t="shared" si="25"/>
        <v>5.8083774658827032</v>
      </c>
      <c r="H67" s="6">
        <f t="shared" si="26"/>
        <v>-1.5939539432863228</v>
      </c>
      <c r="I67" s="6" t="str">
        <f t="shared" si="31"/>
        <v>KCR</v>
      </c>
      <c r="J67" s="6">
        <f t="shared" si="27"/>
        <v>10.022800988479084</v>
      </c>
      <c r="L67" s="10">
        <f>MIN(K20,W21)</f>
        <v>4.2144235225963804</v>
      </c>
      <c r="M67" s="6">
        <f>MIN(K21,W20)</f>
        <v>4.7144653525547033</v>
      </c>
      <c r="N67" s="6">
        <f t="shared" si="28"/>
        <v>-0.50004182995832291</v>
      </c>
      <c r="O67" s="6" t="str">
        <f t="shared" si="29"/>
        <v>KCR</v>
      </c>
      <c r="P67" s="6">
        <f t="shared" si="30"/>
        <v>8.9288888751510846</v>
      </c>
      <c r="R67" t="s">
        <v>153</v>
      </c>
      <c r="S67" t="s">
        <v>147</v>
      </c>
      <c r="T67">
        <v>5.75</v>
      </c>
      <c r="AA67"/>
      <c r="AC67" s="6"/>
    </row>
    <row r="68" spans="1:46" ht="15" thickBot="1" x14ac:dyDescent="0.35">
      <c r="A68" t="str">
        <f t="shared" si="33"/>
        <v>LAD</v>
      </c>
      <c r="B68" s="5">
        <f>Neural!B31</f>
        <v>4.8114642251769002</v>
      </c>
      <c r="C68" s="5">
        <f>Neural!C31</f>
        <v>4.6436015883127304</v>
      </c>
      <c r="D68" s="8" t="str">
        <f t="shared" si="23"/>
        <v>BAL</v>
      </c>
      <c r="E68" s="8" t="str">
        <f t="shared" si="23"/>
        <v>TBR</v>
      </c>
      <c r="F68" s="6">
        <f t="shared" si="24"/>
        <v>3.0745543599198357</v>
      </c>
      <c r="G68" s="6">
        <f t="shared" si="25"/>
        <v>5.0540139409156968</v>
      </c>
      <c r="H68" s="6">
        <f t="shared" si="26"/>
        <v>-1.9794595809958611</v>
      </c>
      <c r="I68" s="6" t="str">
        <f t="shared" si="31"/>
        <v>TBR</v>
      </c>
      <c r="J68" s="6">
        <f t="shared" si="27"/>
        <v>8.1285683008355321</v>
      </c>
      <c r="L68" s="10">
        <f>MIN(K22,W23)</f>
        <v>3.0745543599198357</v>
      </c>
      <c r="M68" s="6">
        <f>MIN(K23,W22)</f>
        <v>4.002986665611278</v>
      </c>
      <c r="N68" s="6">
        <f t="shared" si="28"/>
        <v>-0.92843230569144231</v>
      </c>
      <c r="O68" s="6" t="str">
        <f t="shared" si="29"/>
        <v>TBR</v>
      </c>
      <c r="P68" s="6">
        <f t="shared" si="30"/>
        <v>7.0775410255311133</v>
      </c>
      <c r="R68" t="s">
        <v>147</v>
      </c>
      <c r="S68" t="s">
        <v>153</v>
      </c>
      <c r="T68">
        <v>6.5</v>
      </c>
      <c r="AA68"/>
      <c r="AC68" s="6"/>
    </row>
    <row r="69" spans="1:46" ht="15" thickBot="1" x14ac:dyDescent="0.35">
      <c r="A69" t="str">
        <f t="shared" si="33"/>
        <v>NYM</v>
      </c>
      <c r="B69" s="5">
        <f>Neural!B32</f>
        <v>4.6773653774804202</v>
      </c>
      <c r="C69" s="13">
        <f>Neural!C32</f>
        <v>3.5773632081200701</v>
      </c>
      <c r="D69" s="8" t="str">
        <f t="shared" si="23"/>
        <v>CHC</v>
      </c>
      <c r="E69" s="8" t="str">
        <f t="shared" si="23"/>
        <v>CHW</v>
      </c>
      <c r="F69" s="6">
        <f t="shared" si="24"/>
        <v>4.0498550622531795</v>
      </c>
      <c r="G69" s="6">
        <f t="shared" si="25"/>
        <v>3.4907057385986775</v>
      </c>
      <c r="H69" s="6">
        <f t="shared" si="26"/>
        <v>0.55914932365450198</v>
      </c>
      <c r="I69" s="6" t="str">
        <f t="shared" si="31"/>
        <v>CHC</v>
      </c>
      <c r="J69" s="6">
        <f t="shared" si="27"/>
        <v>7.540560800851857</v>
      </c>
      <c r="L69" s="10">
        <f>MIN(K24,W25)</f>
        <v>4.0498550622531795</v>
      </c>
      <c r="M69" s="6">
        <f>MIN(K25,W24)</f>
        <v>2.462370146300616</v>
      </c>
      <c r="N69" s="6">
        <f t="shared" si="28"/>
        <v>1.5874849159525635</v>
      </c>
      <c r="O69" s="6" t="str">
        <f t="shared" si="29"/>
        <v>CHC</v>
      </c>
      <c r="P69" s="6">
        <f t="shared" si="30"/>
        <v>6.5122252085537955</v>
      </c>
      <c r="R69" t="s">
        <v>149</v>
      </c>
      <c r="S69" t="s">
        <v>155</v>
      </c>
      <c r="T69">
        <v>0</v>
      </c>
      <c r="AA69"/>
      <c r="AC69" s="6"/>
    </row>
    <row r="70" spans="1:46" ht="15" thickBot="1" x14ac:dyDescent="0.35">
      <c r="A70" t="str">
        <f t="shared" si="33"/>
        <v>SEA</v>
      </c>
      <c r="B70" s="5">
        <f>Neural!B33</f>
        <v>4.11379012550585</v>
      </c>
      <c r="C70" s="13">
        <f>Neural!C33</f>
        <v>3.8088292715886398</v>
      </c>
      <c r="D70" s="8" t="str">
        <f t="shared" si="23"/>
        <v>ATL</v>
      </c>
      <c r="E70" s="8" t="str">
        <f t="shared" si="23"/>
        <v>COL</v>
      </c>
      <c r="F70" s="6">
        <f t="shared" si="24"/>
        <v>4.0000016729077856</v>
      </c>
      <c r="G70" s="6">
        <f t="shared" si="25"/>
        <v>5.4112539262365722</v>
      </c>
      <c r="H70" s="6">
        <f t="shared" ref="H70:H71" si="34">F70-G70</f>
        <v>-1.4112522533287866</v>
      </c>
      <c r="I70" s="6" t="str">
        <f t="shared" si="31"/>
        <v>COL</v>
      </c>
      <c r="J70" s="6">
        <f t="shared" si="27"/>
        <v>9.4112555991443578</v>
      </c>
      <c r="L70" s="10">
        <f>MIN(K26,W27)</f>
        <v>4.0000016729077856</v>
      </c>
      <c r="M70" s="6">
        <f>MIN(K27,W26)</f>
        <v>4.3174373184569257</v>
      </c>
      <c r="N70" s="6">
        <f t="shared" si="28"/>
        <v>-0.31743564554914006</v>
      </c>
      <c r="O70" s="6" t="str">
        <f t="shared" si="29"/>
        <v>COL</v>
      </c>
      <c r="P70" s="6">
        <f t="shared" si="30"/>
        <v>8.3174389913647104</v>
      </c>
      <c r="R70" t="s">
        <v>155</v>
      </c>
      <c r="S70" t="s">
        <v>149</v>
      </c>
      <c r="T70">
        <v>6</v>
      </c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3">
        <f>Neural!C34</f>
        <v>0</v>
      </c>
      <c r="D71" s="8" t="str">
        <f t="shared" si="23"/>
        <v>PHI</v>
      </c>
      <c r="E71" s="8" t="str">
        <f t="shared" si="23"/>
        <v>ARI</v>
      </c>
      <c r="F71" s="6">
        <f t="shared" si="24"/>
        <v>4.2553561564613878</v>
      </c>
      <c r="G71" s="6">
        <f t="shared" si="25"/>
        <v>5.942259641752071</v>
      </c>
      <c r="H71" s="6">
        <f t="shared" si="34"/>
        <v>-1.6869034852906832</v>
      </c>
      <c r="I71" s="6" t="str">
        <f t="shared" si="31"/>
        <v>ARI</v>
      </c>
      <c r="J71" s="6">
        <f t="shared" si="27"/>
        <v>10.197615798213459</v>
      </c>
      <c r="L71" s="10">
        <f>MIN(K28,W29)</f>
        <v>4.2553561564613878</v>
      </c>
      <c r="M71" s="6">
        <f>MIN(K29,W28)</f>
        <v>4.8604697759785562</v>
      </c>
      <c r="N71" s="6">
        <f t="shared" si="28"/>
        <v>-0.60511361951716847</v>
      </c>
      <c r="O71" s="6" t="str">
        <f t="shared" si="29"/>
        <v>ARI</v>
      </c>
      <c r="P71" s="6">
        <f t="shared" si="30"/>
        <v>9.1158259324399431</v>
      </c>
      <c r="R71"/>
      <c r="S71"/>
      <c r="T71"/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3">
        <f>Neural!C35</f>
        <v>0</v>
      </c>
      <c r="D72" s="6" t="str">
        <f t="shared" si="23"/>
        <v>PIT</v>
      </c>
      <c r="E72" s="6" t="str">
        <f t="shared" si="23"/>
        <v>LAD</v>
      </c>
      <c r="F72" s="6">
        <f t="shared" si="24"/>
        <v>4.3657986090746199</v>
      </c>
      <c r="G72" s="6">
        <f t="shared" si="25"/>
        <v>4.8451785768275188</v>
      </c>
      <c r="H72" s="6">
        <f t="shared" ref="H72" si="35">F72-G72</f>
        <v>-0.47937996775289893</v>
      </c>
      <c r="I72" s="6" t="str">
        <f t="shared" ref="I72" si="36">IF(G72&gt;F72,E72,D72)</f>
        <v>LAD</v>
      </c>
      <c r="J72" s="6">
        <f t="shared" ref="J72" si="37">F72+G72</f>
        <v>9.2109771859021379</v>
      </c>
      <c r="L72" s="10">
        <f>MIN(K30,W31)</f>
        <v>4.3657986090746199</v>
      </c>
      <c r="M72" s="6">
        <f>MIN(K31,W30)</f>
        <v>4.4634893593684968</v>
      </c>
      <c r="N72" s="6">
        <f t="shared" si="28"/>
        <v>-9.769075029387686E-2</v>
      </c>
      <c r="O72" s="6" t="str">
        <f t="shared" si="29"/>
        <v>LAD</v>
      </c>
      <c r="P72" s="6">
        <f t="shared" si="30"/>
        <v>8.8292879684431167</v>
      </c>
      <c r="R72"/>
      <c r="S72"/>
      <c r="T72"/>
      <c r="AA72"/>
      <c r="AC72" s="6"/>
    </row>
    <row r="73" spans="1:46" ht="15" thickBot="1" x14ac:dyDescent="0.35">
      <c r="B73" s="5">
        <f>Neural!B36</f>
        <v>0</v>
      </c>
      <c r="C73" s="13">
        <f>Neural!C36</f>
        <v>0</v>
      </c>
      <c r="D73" s="6" t="str">
        <f t="shared" si="23"/>
        <v>NYM</v>
      </c>
      <c r="E73" s="6" t="str">
        <f t="shared" si="23"/>
        <v>SEA</v>
      </c>
      <c r="F73" s="6">
        <f t="shared" si="24"/>
        <v>3.8700416597553686</v>
      </c>
      <c r="G73" s="6">
        <f t="shared" si="25"/>
        <v>3.9659323122503918</v>
      </c>
      <c r="H73" s="6">
        <f t="shared" ref="H73:H74" si="38">F73-G73</f>
        <v>-9.5890652495023154E-2</v>
      </c>
      <c r="I73" s="6" t="str">
        <f t="shared" ref="I73:I74" si="39">IF(G73&gt;F73,E73,D73)</f>
        <v>SEA</v>
      </c>
      <c r="J73" s="6">
        <f t="shared" ref="J73:J74" si="40">F73+G73</f>
        <v>7.8359739720057604</v>
      </c>
      <c r="L73" s="10">
        <f>MIN(K32,W33)</f>
        <v>3.8700416597553686</v>
      </c>
      <c r="M73" s="6">
        <f>MIN(K33,W32)</f>
        <v>3.3833628792260146</v>
      </c>
      <c r="N73" s="6">
        <f t="shared" si="28"/>
        <v>0.48667878052935398</v>
      </c>
      <c r="O73" s="6" t="str">
        <f t="shared" si="29"/>
        <v>NYM</v>
      </c>
      <c r="P73" s="6">
        <f t="shared" si="30"/>
        <v>7.2534045389813837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3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3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3">
        <f>Neural!C42</f>
        <v>0</v>
      </c>
      <c r="D76" s="6" t="s">
        <v>40</v>
      </c>
      <c r="G76" s="6">
        <f>E76-F76</f>
        <v>0</v>
      </c>
      <c r="R76"/>
      <c r="S76"/>
      <c r="T76"/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4" t="s">
        <v>47</v>
      </c>
      <c r="M77" s="14" t="s">
        <v>118</v>
      </c>
      <c r="N77" s="14" t="s">
        <v>123</v>
      </c>
      <c r="O77" s="14" t="s">
        <v>124</v>
      </c>
      <c r="P77" s="20" t="s">
        <v>48</v>
      </c>
      <c r="Q77" s="14" t="s">
        <v>118</v>
      </c>
      <c r="R77" s="14" t="s">
        <v>123</v>
      </c>
      <c r="S77" s="14" t="s">
        <v>124</v>
      </c>
      <c r="T77" s="20" t="s">
        <v>52</v>
      </c>
      <c r="U77" s="20" t="s">
        <v>53</v>
      </c>
      <c r="V77" s="21" t="s">
        <v>54</v>
      </c>
      <c r="W77" s="21" t="s">
        <v>55</v>
      </c>
      <c r="X77" s="22" t="s">
        <v>116</v>
      </c>
      <c r="Y77" s="22" t="s">
        <v>119</v>
      </c>
      <c r="Z77" s="22" t="s">
        <v>131</v>
      </c>
      <c r="AA77" s="22" t="s">
        <v>130</v>
      </c>
      <c r="AB77" s="22" t="s">
        <v>127</v>
      </c>
      <c r="AC77" s="22" t="s">
        <v>60</v>
      </c>
      <c r="AD77" s="22" t="s">
        <v>14</v>
      </c>
      <c r="AE77" s="21" t="s">
        <v>17</v>
      </c>
      <c r="AF77" s="21" t="s">
        <v>45</v>
      </c>
      <c r="AG77" s="21" t="s">
        <v>46</v>
      </c>
      <c r="AH77" s="22" t="s">
        <v>163</v>
      </c>
      <c r="AI77" s="22" t="s">
        <v>164</v>
      </c>
      <c r="AJ77" s="22" t="s">
        <v>165</v>
      </c>
      <c r="AK77" s="22" t="s">
        <v>116</v>
      </c>
      <c r="AL77" s="22" t="s">
        <v>121</v>
      </c>
      <c r="AM77" s="22" t="s">
        <v>120</v>
      </c>
      <c r="AN77" s="22" t="s">
        <v>128</v>
      </c>
      <c r="AO77" s="22" t="s">
        <v>129</v>
      </c>
      <c r="AP77" s="22" t="s">
        <v>60</v>
      </c>
      <c r="AQ77" s="20" t="s">
        <v>14</v>
      </c>
      <c r="AT77"/>
    </row>
    <row r="78" spans="1:46" x14ac:dyDescent="0.3">
      <c r="D78" s="8" t="str">
        <f t="shared" ref="D78:E91" si="41">D38</f>
        <v>TEX</v>
      </c>
      <c r="E78" s="8" t="str">
        <f t="shared" si="41"/>
        <v>NYY</v>
      </c>
      <c r="F78" s="6">
        <f t="shared" ref="F78:F94" si="42">MAX(L38,L58)</f>
        <v>5.2839701314512348</v>
      </c>
      <c r="G78" s="6">
        <f t="shared" ref="G78:G94" si="43">MIN(M38,M58)</f>
        <v>5.2883726985316422</v>
      </c>
      <c r="H78" s="6">
        <f t="shared" ref="H78:H89" si="44">F78-G78</f>
        <v>-4.4025670804073158E-3</v>
      </c>
      <c r="I78" s="6" t="str">
        <f>IF(G78&gt;F78,E78,D78)</f>
        <v>NYY</v>
      </c>
      <c r="J78" s="6">
        <f t="shared" ref="J78:J91" si="45">F78+G78</f>
        <v>10.572342829982876</v>
      </c>
      <c r="L78" s="14" t="str">
        <f t="shared" ref="L78:L93" si="46">D78</f>
        <v>TEX</v>
      </c>
      <c r="M78" s="14">
        <f>N2</f>
        <v>3.75</v>
      </c>
      <c r="N78" s="14">
        <f>Z2</f>
        <v>5.25</v>
      </c>
      <c r="O78" s="14" t="s">
        <v>198</v>
      </c>
      <c r="P78" s="14" t="str">
        <f t="shared" ref="P78:P92" si="47">E78</f>
        <v>NYY</v>
      </c>
      <c r="Q78" s="14">
        <f>N3</f>
        <v>5.85</v>
      </c>
      <c r="R78" s="14">
        <f>Z3</f>
        <v>5.3</v>
      </c>
      <c r="S78" s="14" t="s">
        <v>198</v>
      </c>
      <c r="T78" s="15" t="s">
        <v>199</v>
      </c>
      <c r="U78" s="15" t="s">
        <v>200</v>
      </c>
      <c r="V78" s="29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NYY</v>
      </c>
      <c r="W78" s="30">
        <f t="shared" ref="W78:W92" si="49">(COUNTIF(I38, V78) + COUNTIF(O38, V78) + COUNTIF(I58, V78) + COUNTIF(O58, V78) + COUNTIF(I78, V78))/5</f>
        <v>1</v>
      </c>
      <c r="X78" s="30">
        <f>IF(W78=1, 5, IF(W78=0.8, 4, IF(W78=0.6, 3, IF(W78=0.4, 2, IF(W78=0.2, 1, 0)))))</f>
        <v>5</v>
      </c>
      <c r="Y78" s="30">
        <f>((Q78+N78)/2)-((M78+R78)/2)</f>
        <v>1.0249999999999995</v>
      </c>
      <c r="Z78" s="30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2</v>
      </c>
      <c r="AA78" s="30" t="e">
        <f>S78-O78</f>
        <v>#VALUE!</v>
      </c>
      <c r="AB78" s="30" t="e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#VALUE!</v>
      </c>
      <c r="AC78" s="30">
        <f>SUM(IF(ISNUMBER(X78), X78, 0), IF(ISNUMBER(Z78), Z78, 0), IF(ISNUMBER(AB78), AB78, 0))</f>
        <v>7</v>
      </c>
      <c r="AD78" s="30" t="s">
        <v>150</v>
      </c>
      <c r="AE78" s="31">
        <v>8.5</v>
      </c>
      <c r="AF78" s="32" t="str">
        <f t="shared" ref="AF78:AF92" si="50">IF(COUNTIF(J38, "&gt;" &amp; AE78) + COUNTIF(P38, "&gt;" &amp; AE78) + COUNTIF(J58, "&gt;" &amp; AE78) + COUNTIF(J78, "&gt;" &amp; AE78) + COUNTIF(P58, "&gt;" &amp; AE78) &gt;= 3, "Over", "Under")</f>
        <v>Over</v>
      </c>
      <c r="AG78" s="32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32">
        <f>J38</f>
        <v>10.183759691132863</v>
      </c>
      <c r="AI78" s="32">
        <f>P38</f>
        <v>11.254221702901077</v>
      </c>
      <c r="AJ78" s="32">
        <f>P58</f>
        <v>9.1132976793646492</v>
      </c>
      <c r="AK78" s="32">
        <f t="shared" ref="AK78:AK93" si="52">IF(AG78=1, 5, IF(AG78=0.8, 4, IF(AG78=0.6, 3, IF(AG78=0.4, 2, IF(AG78=0.2, 1, 0)))))</f>
        <v>5</v>
      </c>
      <c r="AL78" s="32">
        <f t="shared" ref="AL78:AL93" si="53">(((N78+Q78)/2)+((M78+R78)/2))-AE78</f>
        <v>1.5749999999999993</v>
      </c>
      <c r="AM78" s="32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1.25</v>
      </c>
      <c r="AN78" s="32" t="e">
        <f t="shared" ref="AN78:AN93" si="55">O78+S78</f>
        <v>#VALUE!</v>
      </c>
      <c r="AO78" s="32" t="e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#VALUE!</v>
      </c>
      <c r="AP78" s="32">
        <f>SUM(IF(ISNUMBER(AK78), AK78, 0), IF(ISNUMBER(AM78), AM78, 0), IF(ISNUMBER(AO78), AO78, 0))</f>
        <v>6.25</v>
      </c>
      <c r="AQ78" s="31">
        <v>8</v>
      </c>
      <c r="AT78"/>
    </row>
    <row r="79" spans="1:46" x14ac:dyDescent="0.3">
      <c r="D79" s="8" t="str">
        <f t="shared" si="41"/>
        <v>OAK</v>
      </c>
      <c r="E79" s="8" t="str">
        <f t="shared" si="41"/>
        <v>TOR</v>
      </c>
      <c r="F79" s="6">
        <f t="shared" si="42"/>
        <v>5.3561256164065734</v>
      </c>
      <c r="G79" s="6">
        <f t="shared" si="43"/>
        <v>3.9148044580344341</v>
      </c>
      <c r="H79" s="6">
        <f t="shared" si="44"/>
        <v>1.4413211583721393</v>
      </c>
      <c r="I79" s="6" t="str">
        <f t="shared" ref="I79:I91" si="57">IF(G79&gt;F79,E79,D79)</f>
        <v>OAK</v>
      </c>
      <c r="J79" s="6">
        <f t="shared" si="45"/>
        <v>9.2709300744410079</v>
      </c>
      <c r="L79" s="14" t="str">
        <f t="shared" si="46"/>
        <v>OAK</v>
      </c>
      <c r="M79" s="14">
        <f>N4</f>
        <v>5</v>
      </c>
      <c r="N79" s="14">
        <f>Z4</f>
        <v>3.8</v>
      </c>
      <c r="O79" s="14">
        <v>1.75</v>
      </c>
      <c r="P79" s="14" t="str">
        <f t="shared" si="47"/>
        <v>TOR</v>
      </c>
      <c r="Q79" s="14">
        <f>N5</f>
        <v>4.55</v>
      </c>
      <c r="R79" s="14">
        <f>Z5</f>
        <v>5.55</v>
      </c>
      <c r="S79" s="14">
        <v>4.25</v>
      </c>
      <c r="T79" s="15" t="s">
        <v>162</v>
      </c>
      <c r="U79" s="15" t="s">
        <v>181</v>
      </c>
      <c r="V79" s="29" t="str">
        <f t="shared" si="48"/>
        <v>OAK</v>
      </c>
      <c r="W79" s="30">
        <f t="shared" si="49"/>
        <v>1</v>
      </c>
      <c r="X79" s="30">
        <f t="shared" ref="X79:X92" si="58">IF(W79=1, 5, IF(W79=0.8, 4, IF(W79=0.6, 3, IF(W79=0.4, 2, IF(W79=0.2, 1, 0)))))</f>
        <v>5</v>
      </c>
      <c r="Y79" s="30">
        <f t="shared" ref="Y79:Y92" si="59">((Q79+N79)/2)-((M79+R79)/2)</f>
        <v>-1.1000000000000005</v>
      </c>
      <c r="Z79" s="30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2</v>
      </c>
      <c r="AA79" s="30">
        <f>S79-O79</f>
        <v>2.5</v>
      </c>
      <c r="AB79" s="30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0</v>
      </c>
      <c r="AC79" s="30">
        <f t="shared" ref="AC79:AC92" si="62">SUM(IF(ISNUMBER(X79), X79, 0), IF(ISNUMBER(Z79), Z79, 0), IF(ISNUMBER(AB79), AB79, 0))</f>
        <v>7</v>
      </c>
      <c r="AD79" s="30" t="s">
        <v>151</v>
      </c>
      <c r="AE79" s="29">
        <v>9.5</v>
      </c>
      <c r="AF79" s="30" t="str">
        <f t="shared" si="50"/>
        <v>Under</v>
      </c>
      <c r="AG79" s="30">
        <f t="shared" si="51"/>
        <v>0.8</v>
      </c>
      <c r="AH79" s="30">
        <f t="shared" ref="AH79:AH93" si="63">J39</f>
        <v>9.315334854397463</v>
      </c>
      <c r="AI79" s="30">
        <f t="shared" ref="AI79:AI93" si="64">P39</f>
        <v>9.7564395553721397</v>
      </c>
      <c r="AJ79" s="30">
        <f t="shared" ref="AJ79:AJ93" si="65">P59</f>
        <v>8.8742301534227899</v>
      </c>
      <c r="AK79" s="30">
        <f t="shared" si="52"/>
        <v>4</v>
      </c>
      <c r="AL79" s="30">
        <f t="shared" si="53"/>
        <v>-5.0000000000000711E-2</v>
      </c>
      <c r="AM79" s="30">
        <f t="shared" si="54"/>
        <v>0</v>
      </c>
      <c r="AN79" s="30">
        <f t="shared" si="55"/>
        <v>6</v>
      </c>
      <c r="AO79" s="30">
        <f t="shared" si="56"/>
        <v>2.5</v>
      </c>
      <c r="AP79" s="30">
        <f t="shared" ref="AP79:AP92" si="66">SUM(IF(ISNUMBER(AK79), AK79, 0), IF(ISNUMBER(AM79), AM79, 0), IF(ISNUMBER(AO79), AO79, 0))</f>
        <v>6.5</v>
      </c>
      <c r="AQ79" s="29">
        <v>1</v>
      </c>
      <c r="AT79"/>
    </row>
    <row r="80" spans="1:46" x14ac:dyDescent="0.3">
      <c r="D80" s="8" t="str">
        <f t="shared" si="41"/>
        <v>DET</v>
      </c>
      <c r="E80" s="8" t="str">
        <f t="shared" si="41"/>
        <v>SFG</v>
      </c>
      <c r="F80" s="6">
        <f t="shared" si="42"/>
        <v>3.4525101655613644</v>
      </c>
      <c r="G80" s="6">
        <f t="shared" si="43"/>
        <v>4.2459105096081196</v>
      </c>
      <c r="H80" s="6">
        <f t="shared" si="44"/>
        <v>-0.79340034404675519</v>
      </c>
      <c r="I80" s="6" t="str">
        <f t="shared" si="57"/>
        <v>SFG</v>
      </c>
      <c r="J80" s="6">
        <f t="shared" si="45"/>
        <v>7.6984206751694835</v>
      </c>
      <c r="L80" s="14" t="str">
        <f t="shared" si="46"/>
        <v>DET</v>
      </c>
      <c r="M80" s="14">
        <f>N6</f>
        <v>3.6</v>
      </c>
      <c r="N80" s="14">
        <f>Z6</f>
        <v>4.25</v>
      </c>
      <c r="O80" s="14">
        <v>2</v>
      </c>
      <c r="P80" s="14" t="str">
        <f t="shared" si="47"/>
        <v>SFG</v>
      </c>
      <c r="Q80" s="14">
        <f>N7</f>
        <v>4.6500000000000004</v>
      </c>
      <c r="R80" s="14">
        <f>Z7</f>
        <v>3.4</v>
      </c>
      <c r="S80" s="14">
        <v>3</v>
      </c>
      <c r="T80" s="15" t="s">
        <v>235</v>
      </c>
      <c r="U80" s="15" t="s">
        <v>189</v>
      </c>
      <c r="V80" s="29" t="str">
        <f t="shared" si="48"/>
        <v>SFG</v>
      </c>
      <c r="W80" s="30">
        <f t="shared" si="49"/>
        <v>1</v>
      </c>
      <c r="X80" s="30">
        <f t="shared" si="58"/>
        <v>5</v>
      </c>
      <c r="Y80" s="30">
        <f t="shared" si="59"/>
        <v>0.95000000000000018</v>
      </c>
      <c r="Z80" s="30">
        <f t="shared" si="60"/>
        <v>1.5</v>
      </c>
      <c r="AA80" s="30">
        <f t="shared" ref="AA80:AA92" si="67">S80-O80</f>
        <v>1</v>
      </c>
      <c r="AB80" s="30">
        <f t="shared" si="61"/>
        <v>1.5</v>
      </c>
      <c r="AC80" s="30">
        <f t="shared" si="62"/>
        <v>8</v>
      </c>
      <c r="AD80" s="30" t="s">
        <v>160</v>
      </c>
      <c r="AE80" s="31">
        <v>7.5</v>
      </c>
      <c r="AF80" s="32" t="str">
        <f t="shared" si="50"/>
        <v>Over</v>
      </c>
      <c r="AG80" s="32">
        <f t="shared" si="51"/>
        <v>1</v>
      </c>
      <c r="AH80" s="32">
        <f t="shared" si="63"/>
        <v>7.7061541066481931</v>
      </c>
      <c r="AI80" s="32">
        <f t="shared" si="64"/>
        <v>7.7535645953968562</v>
      </c>
      <c r="AJ80" s="32">
        <f t="shared" si="65"/>
        <v>7.6587436178995301</v>
      </c>
      <c r="AK80" s="32">
        <f t="shared" si="52"/>
        <v>5</v>
      </c>
      <c r="AL80" s="32">
        <f t="shared" si="53"/>
        <v>0.45000000000000018</v>
      </c>
      <c r="AM80" s="32">
        <f t="shared" si="54"/>
        <v>0</v>
      </c>
      <c r="AN80" s="32">
        <f t="shared" si="55"/>
        <v>5</v>
      </c>
      <c r="AO80" s="32">
        <f t="shared" si="56"/>
        <v>0</v>
      </c>
      <c r="AP80" s="32">
        <f t="shared" si="66"/>
        <v>5</v>
      </c>
      <c r="AQ80" s="31">
        <v>4</v>
      </c>
      <c r="AR80" s="18"/>
      <c r="AT80"/>
    </row>
    <row r="81" spans="4:46" x14ac:dyDescent="0.3">
      <c r="D81" s="8" t="str">
        <f t="shared" si="41"/>
        <v>HOU</v>
      </c>
      <c r="E81" s="8" t="str">
        <f t="shared" si="41"/>
        <v>BOS</v>
      </c>
      <c r="F81" s="6">
        <f t="shared" si="42"/>
        <v>6.8084896746134449</v>
      </c>
      <c r="G81" s="6">
        <f t="shared" si="43"/>
        <v>3.8654567952051204</v>
      </c>
      <c r="H81" s="6">
        <f t="shared" si="44"/>
        <v>2.9430328794083245</v>
      </c>
      <c r="I81" s="6" t="str">
        <f t="shared" si="57"/>
        <v>HOU</v>
      </c>
      <c r="J81" s="6">
        <f t="shared" si="45"/>
        <v>10.673946469818565</v>
      </c>
      <c r="L81" s="14" t="str">
        <f t="shared" si="46"/>
        <v>HOU</v>
      </c>
      <c r="M81" s="14">
        <f>N8</f>
        <v>3.6</v>
      </c>
      <c r="N81" s="14">
        <f>Z8</f>
        <v>3.75</v>
      </c>
      <c r="O81" s="14">
        <v>8</v>
      </c>
      <c r="P81" s="14" t="str">
        <f t="shared" si="47"/>
        <v>BOS</v>
      </c>
      <c r="Q81" s="14">
        <f>N9</f>
        <v>6.3</v>
      </c>
      <c r="R81" s="14">
        <f>Z9</f>
        <v>6.95</v>
      </c>
      <c r="S81" s="14">
        <v>4</v>
      </c>
      <c r="T81" s="15" t="s">
        <v>192</v>
      </c>
      <c r="U81" s="15" t="s">
        <v>191</v>
      </c>
      <c r="V81" s="29" t="str">
        <f t="shared" si="48"/>
        <v>HOU</v>
      </c>
      <c r="W81" s="30">
        <f t="shared" si="49"/>
        <v>0.6</v>
      </c>
      <c r="X81" s="30">
        <f t="shared" si="58"/>
        <v>3</v>
      </c>
      <c r="Y81" s="30">
        <f t="shared" si="59"/>
        <v>-0.25</v>
      </c>
      <c r="Z81" s="30">
        <f t="shared" si="60"/>
        <v>0.5</v>
      </c>
      <c r="AA81" s="30">
        <f t="shared" si="67"/>
        <v>-4</v>
      </c>
      <c r="AB81" s="30">
        <f t="shared" si="61"/>
        <v>2.5</v>
      </c>
      <c r="AC81" s="30">
        <f t="shared" si="62"/>
        <v>6</v>
      </c>
      <c r="AD81" s="30" t="s">
        <v>146</v>
      </c>
      <c r="AE81" s="29">
        <v>10.5</v>
      </c>
      <c r="AF81" s="30" t="str">
        <f t="shared" si="50"/>
        <v>Under</v>
      </c>
      <c r="AG81" s="30">
        <f t="shared" si="51"/>
        <v>0.6</v>
      </c>
      <c r="AH81" s="30">
        <f t="shared" si="63"/>
        <v>10.118972397218682</v>
      </c>
      <c r="AI81" s="30">
        <f t="shared" si="64"/>
        <v>13.006648749491479</v>
      </c>
      <c r="AJ81" s="30">
        <f t="shared" si="65"/>
        <v>7.2312960449458856</v>
      </c>
      <c r="AK81" s="30">
        <f t="shared" si="52"/>
        <v>3</v>
      </c>
      <c r="AL81" s="30">
        <f t="shared" si="53"/>
        <v>-0.19999999999999929</v>
      </c>
      <c r="AM81" s="30">
        <f t="shared" si="54"/>
        <v>0</v>
      </c>
      <c r="AN81" s="30">
        <f t="shared" si="55"/>
        <v>12</v>
      </c>
      <c r="AO81" s="30">
        <f t="shared" si="56"/>
        <v>0</v>
      </c>
      <c r="AP81" s="30">
        <f t="shared" si="66"/>
        <v>3</v>
      </c>
      <c r="AQ81" s="29">
        <v>9</v>
      </c>
      <c r="AT81"/>
    </row>
    <row r="82" spans="4:46" x14ac:dyDescent="0.3">
      <c r="D82" s="8" t="str">
        <f t="shared" si="41"/>
        <v>SDP</v>
      </c>
      <c r="E82" s="8" t="str">
        <f t="shared" si="41"/>
        <v>MIA</v>
      </c>
      <c r="F82" s="6">
        <f t="shared" si="42"/>
        <v>5.4037612211113624</v>
      </c>
      <c r="G82" s="6">
        <f t="shared" si="43"/>
        <v>4.2257339643871648</v>
      </c>
      <c r="H82" s="6">
        <f t="shared" si="44"/>
        <v>1.1780272567241976</v>
      </c>
      <c r="I82" s="6" t="str">
        <f t="shared" si="57"/>
        <v>SDP</v>
      </c>
      <c r="J82" s="6">
        <f t="shared" si="45"/>
        <v>9.6294951854985271</v>
      </c>
      <c r="L82" s="14" t="str">
        <f t="shared" si="46"/>
        <v>SDP</v>
      </c>
      <c r="M82" s="14">
        <f>N10</f>
        <v>5.65</v>
      </c>
      <c r="N82" s="14">
        <f>Z10</f>
        <v>3.2</v>
      </c>
      <c r="O82" s="14">
        <v>3.25</v>
      </c>
      <c r="P82" s="14" t="str">
        <f t="shared" si="47"/>
        <v>MIA</v>
      </c>
      <c r="Q82" s="14">
        <f>N11</f>
        <v>4.1500000000000004</v>
      </c>
      <c r="R82" s="14">
        <f>Z11</f>
        <v>4.7</v>
      </c>
      <c r="S82" s="14">
        <v>3</v>
      </c>
      <c r="T82" s="15" t="s">
        <v>202</v>
      </c>
      <c r="U82" s="15" t="s">
        <v>201</v>
      </c>
      <c r="V82" s="29" t="str">
        <f t="shared" si="48"/>
        <v>SDP</v>
      </c>
      <c r="W82" s="30">
        <f t="shared" si="49"/>
        <v>1</v>
      </c>
      <c r="X82" s="30">
        <f t="shared" si="58"/>
        <v>5</v>
      </c>
      <c r="Y82" s="30">
        <f t="shared" si="59"/>
        <v>-1.5000000000000004</v>
      </c>
      <c r="Z82" s="30">
        <f t="shared" si="60"/>
        <v>2</v>
      </c>
      <c r="AA82" s="30">
        <f t="shared" si="67"/>
        <v>-0.25</v>
      </c>
      <c r="AB82" s="30">
        <f t="shared" si="61"/>
        <v>0.5</v>
      </c>
      <c r="AC82" s="30">
        <f t="shared" si="62"/>
        <v>7.5</v>
      </c>
      <c r="AD82" s="30" t="s">
        <v>176</v>
      </c>
      <c r="AE82" s="29">
        <v>8.5</v>
      </c>
      <c r="AF82" s="30" t="str">
        <f t="shared" si="50"/>
        <v>Over</v>
      </c>
      <c r="AG82" s="30">
        <f t="shared" si="51"/>
        <v>1</v>
      </c>
      <c r="AH82" s="30">
        <f t="shared" si="63"/>
        <v>8.8763083256657236</v>
      </c>
      <c r="AI82" s="30">
        <f t="shared" si="64"/>
        <v>9.6294951854985271</v>
      </c>
      <c r="AJ82" s="30">
        <f t="shared" si="65"/>
        <v>9.137311253489063</v>
      </c>
      <c r="AK82" s="30">
        <f t="shared" si="52"/>
        <v>5</v>
      </c>
      <c r="AL82" s="30">
        <f t="shared" si="53"/>
        <v>0.35000000000000142</v>
      </c>
      <c r="AM82" s="30">
        <f t="shared" si="54"/>
        <v>0</v>
      </c>
      <c r="AN82" s="30">
        <f t="shared" si="55"/>
        <v>6.25</v>
      </c>
      <c r="AO82" s="30">
        <f t="shared" si="56"/>
        <v>0</v>
      </c>
      <c r="AP82" s="30">
        <f t="shared" si="66"/>
        <v>5</v>
      </c>
      <c r="AQ82" s="29">
        <v>17</v>
      </c>
      <c r="AT82"/>
    </row>
    <row r="83" spans="4:46" x14ac:dyDescent="0.3">
      <c r="D83" s="8" t="str">
        <f t="shared" si="41"/>
        <v>TEX</v>
      </c>
      <c r="E83" s="8" t="str">
        <f t="shared" si="41"/>
        <v>NYY</v>
      </c>
      <c r="F83" s="6">
        <f t="shared" si="42"/>
        <v>5.2617906452584382</v>
      </c>
      <c r="G83" s="6">
        <f t="shared" si="43"/>
        <v>5.3086699003102753</v>
      </c>
      <c r="H83" s="6">
        <f t="shared" si="44"/>
        <v>-4.6879255051837099E-2</v>
      </c>
      <c r="I83" s="6" t="str">
        <f t="shared" si="57"/>
        <v>NYY</v>
      </c>
      <c r="J83" s="6">
        <f t="shared" si="45"/>
        <v>10.570460545568714</v>
      </c>
      <c r="L83" s="14" t="str">
        <f t="shared" si="46"/>
        <v>TEX</v>
      </c>
      <c r="M83" s="14">
        <f>N12</f>
        <v>3.75</v>
      </c>
      <c r="N83" s="14">
        <f>Z12</f>
        <v>5.25</v>
      </c>
      <c r="O83" s="14" t="s">
        <v>198</v>
      </c>
      <c r="P83" s="14" t="str">
        <f t="shared" si="47"/>
        <v>NYY</v>
      </c>
      <c r="Q83" s="14">
        <f>N13</f>
        <v>5.85</v>
      </c>
      <c r="R83" s="14">
        <f>Z13</f>
        <v>5.3</v>
      </c>
      <c r="S83" s="14" t="s">
        <v>198</v>
      </c>
      <c r="T83" s="15" t="s">
        <v>236</v>
      </c>
      <c r="U83" s="15" t="s">
        <v>237</v>
      </c>
      <c r="V83" s="31" t="str">
        <f t="shared" si="48"/>
        <v>NYY</v>
      </c>
      <c r="W83" s="32">
        <f t="shared" si="49"/>
        <v>1</v>
      </c>
      <c r="X83" s="32">
        <f t="shared" si="58"/>
        <v>5</v>
      </c>
      <c r="Y83" s="32">
        <f t="shared" si="59"/>
        <v>1.0249999999999995</v>
      </c>
      <c r="Z83" s="32">
        <f t="shared" si="60"/>
        <v>2</v>
      </c>
      <c r="AA83" s="32" t="e">
        <f t="shared" si="67"/>
        <v>#VALUE!</v>
      </c>
      <c r="AB83" s="32" t="e">
        <f t="shared" si="61"/>
        <v>#VALUE!</v>
      </c>
      <c r="AC83" s="32">
        <f t="shared" si="62"/>
        <v>7</v>
      </c>
      <c r="AD83" s="32" t="s">
        <v>156</v>
      </c>
      <c r="AE83" s="29">
        <v>9.5</v>
      </c>
      <c r="AF83" s="30" t="str">
        <f t="shared" si="50"/>
        <v>Over</v>
      </c>
      <c r="AG83" s="30">
        <f t="shared" si="51"/>
        <v>0.8</v>
      </c>
      <c r="AH83" s="30">
        <f t="shared" si="63"/>
        <v>10.157441578660222</v>
      </c>
      <c r="AI83" s="30">
        <f t="shared" si="64"/>
        <v>11.209484055817146</v>
      </c>
      <c r="AJ83" s="30">
        <f t="shared" si="65"/>
        <v>9.1053991015032967</v>
      </c>
      <c r="AK83" s="30">
        <f t="shared" si="52"/>
        <v>4</v>
      </c>
      <c r="AL83" s="30">
        <f t="shared" si="53"/>
        <v>0.57499999999999929</v>
      </c>
      <c r="AM83" s="30">
        <f t="shared" si="54"/>
        <v>0</v>
      </c>
      <c r="AN83" s="30" t="e">
        <f t="shared" si="55"/>
        <v>#VALUE!</v>
      </c>
      <c r="AO83" s="30" t="e">
        <f t="shared" si="56"/>
        <v>#VALUE!</v>
      </c>
      <c r="AP83" s="30">
        <f t="shared" si="66"/>
        <v>4</v>
      </c>
      <c r="AQ83" s="29">
        <v>13</v>
      </c>
      <c r="AT83"/>
    </row>
    <row r="84" spans="4:46" x14ac:dyDescent="0.3">
      <c r="D84" s="8" t="str">
        <f t="shared" si="41"/>
        <v>LAA</v>
      </c>
      <c r="E84" s="8" t="str">
        <f t="shared" si="41"/>
        <v>WSN</v>
      </c>
      <c r="F84" s="6">
        <f t="shared" si="42"/>
        <v>5.9114632622738617</v>
      </c>
      <c r="G84" s="6">
        <f t="shared" si="43"/>
        <v>4.2628229856542736</v>
      </c>
      <c r="H84" s="6">
        <f t="shared" si="44"/>
        <v>1.648640276619588</v>
      </c>
      <c r="I84" s="6" t="str">
        <f t="shared" si="57"/>
        <v>LAA</v>
      </c>
      <c r="J84" s="6">
        <f t="shared" si="45"/>
        <v>10.174286247928135</v>
      </c>
      <c r="L84" s="14" t="str">
        <f t="shared" si="46"/>
        <v>LAA</v>
      </c>
      <c r="M84" s="14">
        <f>N14</f>
        <v>4.3</v>
      </c>
      <c r="N84" s="14">
        <f>Z14</f>
        <v>4.4000000000000004</v>
      </c>
      <c r="O84" s="14">
        <v>2</v>
      </c>
      <c r="P84" s="14" t="str">
        <f t="shared" si="47"/>
        <v>WSN</v>
      </c>
      <c r="Q84" s="14">
        <f>N15</f>
        <v>4.8499999999999996</v>
      </c>
      <c r="R84" s="14">
        <f>Z15</f>
        <v>5.9</v>
      </c>
      <c r="S84" s="14">
        <v>3</v>
      </c>
      <c r="T84" s="15" t="s">
        <v>180</v>
      </c>
      <c r="U84" s="15" t="s">
        <v>180</v>
      </c>
      <c r="V84" s="31" t="str">
        <f t="shared" si="48"/>
        <v>LAA</v>
      </c>
      <c r="W84" s="32">
        <f t="shared" si="49"/>
        <v>0.8</v>
      </c>
      <c r="X84" s="32">
        <f t="shared" si="58"/>
        <v>4</v>
      </c>
      <c r="Y84" s="32">
        <f t="shared" si="59"/>
        <v>-0.47499999999999964</v>
      </c>
      <c r="Z84" s="32">
        <f t="shared" si="60"/>
        <v>1</v>
      </c>
      <c r="AA84" s="32">
        <f t="shared" si="67"/>
        <v>1</v>
      </c>
      <c r="AB84" s="32">
        <f t="shared" si="61"/>
        <v>0</v>
      </c>
      <c r="AC84" s="32">
        <f t="shared" si="62"/>
        <v>5</v>
      </c>
      <c r="AD84" s="32" t="s">
        <v>159</v>
      </c>
      <c r="AE84" s="31">
        <v>9.5</v>
      </c>
      <c r="AF84" s="32" t="str">
        <f t="shared" si="50"/>
        <v>Over</v>
      </c>
      <c r="AG84" s="32">
        <f t="shared" si="51"/>
        <v>0.6</v>
      </c>
      <c r="AH84" s="32">
        <f t="shared" si="63"/>
        <v>9.6972052377781424</v>
      </c>
      <c r="AI84" s="32">
        <f t="shared" si="64"/>
        <v>10.83259454475456</v>
      </c>
      <c r="AJ84" s="32">
        <f t="shared" si="65"/>
        <v>8.5618159308017248</v>
      </c>
      <c r="AK84" s="32">
        <f t="shared" si="52"/>
        <v>3</v>
      </c>
      <c r="AL84" s="32">
        <f t="shared" si="53"/>
        <v>0.22499999999999964</v>
      </c>
      <c r="AM84" s="32">
        <f t="shared" si="54"/>
        <v>0</v>
      </c>
      <c r="AN84" s="32">
        <f t="shared" si="55"/>
        <v>5</v>
      </c>
      <c r="AO84" s="32">
        <f t="shared" si="56"/>
        <v>0</v>
      </c>
      <c r="AP84" s="32">
        <f t="shared" si="66"/>
        <v>3</v>
      </c>
      <c r="AQ84" s="31">
        <v>9</v>
      </c>
      <c r="AT84"/>
    </row>
    <row r="85" spans="4:46" x14ac:dyDescent="0.3">
      <c r="D85" s="8" t="str">
        <f t="shared" si="41"/>
        <v>CIN</v>
      </c>
      <c r="E85" s="8" t="str">
        <f t="shared" si="41"/>
        <v>MIL</v>
      </c>
      <c r="F85" s="6">
        <f t="shared" si="42"/>
        <v>4.298763067662585</v>
      </c>
      <c r="G85" s="6">
        <f t="shared" si="43"/>
        <v>4.3106844001933844</v>
      </c>
      <c r="H85" s="6">
        <f t="shared" si="44"/>
        <v>-1.1921332530799411E-2</v>
      </c>
      <c r="I85" s="6" t="str">
        <f t="shared" si="57"/>
        <v>MIL</v>
      </c>
      <c r="J85" s="6">
        <f t="shared" si="45"/>
        <v>8.6094474678559685</v>
      </c>
      <c r="L85" s="14" t="str">
        <f t="shared" si="46"/>
        <v>CIN</v>
      </c>
      <c r="M85" s="14">
        <f>N16</f>
        <v>4.5</v>
      </c>
      <c r="N85" s="14">
        <f>Z16</f>
        <v>4.45</v>
      </c>
      <c r="O85" s="14">
        <v>4.4286000000000003</v>
      </c>
      <c r="P85" s="14" t="str">
        <f t="shared" si="47"/>
        <v>MIL</v>
      </c>
      <c r="Q85" s="14">
        <f>N17</f>
        <v>5.7</v>
      </c>
      <c r="R85" s="14">
        <f>Z17</f>
        <v>4.0999999999999996</v>
      </c>
      <c r="S85" s="14">
        <v>6.5286</v>
      </c>
      <c r="T85" s="15" t="s">
        <v>199</v>
      </c>
      <c r="U85" s="15" t="s">
        <v>200</v>
      </c>
      <c r="V85" s="29" t="str">
        <f t="shared" si="48"/>
        <v>MIL</v>
      </c>
      <c r="W85" s="30">
        <f t="shared" si="49"/>
        <v>1</v>
      </c>
      <c r="X85" s="30">
        <f t="shared" si="58"/>
        <v>5</v>
      </c>
      <c r="Y85" s="30">
        <f t="shared" si="59"/>
        <v>0.77500000000000036</v>
      </c>
      <c r="Z85" s="30">
        <f t="shared" si="60"/>
        <v>1.5</v>
      </c>
      <c r="AA85" s="30">
        <f t="shared" si="67"/>
        <v>2.0999999999999996</v>
      </c>
      <c r="AB85" s="30">
        <f t="shared" si="61"/>
        <v>1.5</v>
      </c>
      <c r="AC85" s="30">
        <f t="shared" si="62"/>
        <v>8</v>
      </c>
      <c r="AD85" s="30" t="s">
        <v>148</v>
      </c>
      <c r="AE85" s="31">
        <v>8.5</v>
      </c>
      <c r="AF85" s="32" t="str">
        <f t="shared" si="50"/>
        <v>Over</v>
      </c>
      <c r="AG85" s="32">
        <f t="shared" si="51"/>
        <v>0.8</v>
      </c>
      <c r="AH85" s="32">
        <f t="shared" si="63"/>
        <v>9.2418814338155926</v>
      </c>
      <c r="AI85" s="32">
        <f t="shared" si="64"/>
        <v>10.106875958332132</v>
      </c>
      <c r="AJ85" s="32">
        <f t="shared" si="65"/>
        <v>8.3768869092990546</v>
      </c>
      <c r="AK85" s="32">
        <f t="shared" si="52"/>
        <v>4</v>
      </c>
      <c r="AL85" s="32">
        <f t="shared" si="53"/>
        <v>0.875</v>
      </c>
      <c r="AM85" s="32">
        <f t="shared" si="54"/>
        <v>0</v>
      </c>
      <c r="AN85" s="32">
        <f t="shared" si="55"/>
        <v>10.9572</v>
      </c>
      <c r="AO85" s="32">
        <f t="shared" si="56"/>
        <v>2.5</v>
      </c>
      <c r="AP85" s="32">
        <f t="shared" si="66"/>
        <v>6.5</v>
      </c>
      <c r="AQ85" s="31">
        <v>1</v>
      </c>
      <c r="AT85"/>
    </row>
    <row r="86" spans="4:46" x14ac:dyDescent="0.3">
      <c r="D86" s="8" t="str">
        <f t="shared" si="41"/>
        <v>CLE</v>
      </c>
      <c r="E86" s="8" t="str">
        <f t="shared" si="41"/>
        <v>MIN</v>
      </c>
      <c r="F86" s="6">
        <f t="shared" si="42"/>
        <v>4.277434555177055</v>
      </c>
      <c r="G86" s="6">
        <f t="shared" si="43"/>
        <v>4.4141780274583162</v>
      </c>
      <c r="H86" s="6">
        <f t="shared" si="44"/>
        <v>-0.13674347228126127</v>
      </c>
      <c r="I86" s="6" t="str">
        <f t="shared" si="57"/>
        <v>MIN</v>
      </c>
      <c r="J86" s="6">
        <f t="shared" si="45"/>
        <v>8.6916125826353721</v>
      </c>
      <c r="L86" s="12" t="str">
        <f t="shared" si="46"/>
        <v>CLE</v>
      </c>
      <c r="M86" s="14">
        <f>N18</f>
        <v>3.7</v>
      </c>
      <c r="N86" s="14">
        <f>Z18</f>
        <v>4.6500000000000004</v>
      </c>
      <c r="O86" s="14">
        <v>4.4286000000000003</v>
      </c>
      <c r="P86" s="12" t="str">
        <f t="shared" si="47"/>
        <v>MIN</v>
      </c>
      <c r="Q86" s="14">
        <f>N19</f>
        <v>4.9000000000000004</v>
      </c>
      <c r="R86" s="14">
        <f>Z19</f>
        <v>4.45</v>
      </c>
      <c r="S86" s="14">
        <v>3</v>
      </c>
      <c r="T86" s="15" t="s">
        <v>139</v>
      </c>
      <c r="U86" s="15" t="s">
        <v>138</v>
      </c>
      <c r="V86" s="31" t="str">
        <f t="shared" si="48"/>
        <v>MIN</v>
      </c>
      <c r="W86" s="32">
        <f t="shared" si="49"/>
        <v>1</v>
      </c>
      <c r="X86" s="32">
        <f t="shared" si="58"/>
        <v>5</v>
      </c>
      <c r="Y86" s="32">
        <f t="shared" si="59"/>
        <v>0.70000000000000018</v>
      </c>
      <c r="Z86" s="32">
        <f t="shared" si="60"/>
        <v>1.5</v>
      </c>
      <c r="AA86" s="32">
        <f t="shared" si="67"/>
        <v>-1.4286000000000003</v>
      </c>
      <c r="AB86" s="32">
        <f t="shared" si="61"/>
        <v>1.5</v>
      </c>
      <c r="AC86" s="32">
        <f t="shared" si="62"/>
        <v>8</v>
      </c>
      <c r="AD86" s="32" t="s">
        <v>196</v>
      </c>
      <c r="AE86" s="29">
        <v>8.5</v>
      </c>
      <c r="AF86" s="30" t="str">
        <f t="shared" si="50"/>
        <v>Under</v>
      </c>
      <c r="AG86" s="30">
        <f t="shared" si="51"/>
        <v>0.6</v>
      </c>
      <c r="AH86" s="30">
        <f t="shared" si="63"/>
        <v>8.4809272487825655</v>
      </c>
      <c r="AI86" s="30">
        <f t="shared" si="64"/>
        <v>8.7297977415908132</v>
      </c>
      <c r="AJ86" s="30">
        <f t="shared" si="65"/>
        <v>8.2320567559743161</v>
      </c>
      <c r="AK86" s="30">
        <f t="shared" si="52"/>
        <v>3</v>
      </c>
      <c r="AL86" s="30">
        <f t="shared" si="53"/>
        <v>0.35000000000000142</v>
      </c>
      <c r="AM86" s="30">
        <f t="shared" si="54"/>
        <v>0</v>
      </c>
      <c r="AN86" s="30">
        <f t="shared" si="55"/>
        <v>7.4286000000000003</v>
      </c>
      <c r="AO86" s="30">
        <f t="shared" si="56"/>
        <v>1.25</v>
      </c>
      <c r="AP86" s="30">
        <f t="shared" si="66"/>
        <v>4.25</v>
      </c>
      <c r="AQ86" s="29">
        <v>3</v>
      </c>
      <c r="AT86"/>
    </row>
    <row r="87" spans="4:46" x14ac:dyDescent="0.3">
      <c r="D87" s="8" t="str">
        <f t="shared" si="41"/>
        <v>STL</v>
      </c>
      <c r="E87" s="8" t="str">
        <f t="shared" si="41"/>
        <v>KCR</v>
      </c>
      <c r="F87" s="6">
        <f t="shared" si="42"/>
        <v>4.3465785343422816</v>
      </c>
      <c r="G87" s="6">
        <f t="shared" si="43"/>
        <v>4.7144653525547033</v>
      </c>
      <c r="H87" s="6">
        <f t="shared" si="44"/>
        <v>-0.36788681821242175</v>
      </c>
      <c r="I87" s="6" t="str">
        <f t="shared" si="57"/>
        <v>KCR</v>
      </c>
      <c r="J87" s="6">
        <f t="shared" si="45"/>
        <v>9.0610438868969858</v>
      </c>
      <c r="L87" s="12" t="str">
        <f>D87</f>
        <v>STL</v>
      </c>
      <c r="M87" s="14">
        <f>N20</f>
        <v>4.45</v>
      </c>
      <c r="N87" s="14">
        <f>Z20</f>
        <v>4.6500000000000004</v>
      </c>
      <c r="O87" s="14">
        <v>5.6669999999999998</v>
      </c>
      <c r="P87" s="12" t="str">
        <f t="shared" si="47"/>
        <v>KCR</v>
      </c>
      <c r="Q87" s="14">
        <f>N21</f>
        <v>5.85</v>
      </c>
      <c r="R87" s="14">
        <f>Z21</f>
        <v>4.3</v>
      </c>
      <c r="S87" s="14">
        <v>6.3330000000000002</v>
      </c>
      <c r="T87" s="15" t="s">
        <v>162</v>
      </c>
      <c r="U87" s="15" t="s">
        <v>161</v>
      </c>
      <c r="V87" s="29" t="str">
        <f t="shared" si="48"/>
        <v>KCR</v>
      </c>
      <c r="W87" s="30">
        <f t="shared" si="49"/>
        <v>1</v>
      </c>
      <c r="X87" s="30">
        <f t="shared" si="58"/>
        <v>5</v>
      </c>
      <c r="Y87" s="30">
        <f t="shared" si="59"/>
        <v>0.875</v>
      </c>
      <c r="Z87" s="30">
        <f t="shared" si="60"/>
        <v>1.5</v>
      </c>
      <c r="AA87" s="30">
        <f t="shared" si="67"/>
        <v>0.66600000000000037</v>
      </c>
      <c r="AB87" s="30">
        <f t="shared" si="61"/>
        <v>1.5</v>
      </c>
      <c r="AC87" s="30">
        <f t="shared" si="62"/>
        <v>8</v>
      </c>
      <c r="AD87" s="30" t="s">
        <v>197</v>
      </c>
      <c r="AE87" s="29">
        <v>8.5</v>
      </c>
      <c r="AF87" s="30" t="str">
        <f t="shared" si="50"/>
        <v>Over</v>
      </c>
      <c r="AG87" s="30">
        <f t="shared" si="51"/>
        <v>1</v>
      </c>
      <c r="AH87" s="30">
        <f t="shared" si="63"/>
        <v>9.5419224376880347</v>
      </c>
      <c r="AI87" s="30">
        <f t="shared" si="64"/>
        <v>10.154956000224985</v>
      </c>
      <c r="AJ87" s="30">
        <f t="shared" si="65"/>
        <v>8.9288888751510846</v>
      </c>
      <c r="AK87" s="30">
        <f t="shared" si="52"/>
        <v>5</v>
      </c>
      <c r="AL87" s="30">
        <f t="shared" si="53"/>
        <v>1.125</v>
      </c>
      <c r="AM87" s="30">
        <f t="shared" si="54"/>
        <v>1.25</v>
      </c>
      <c r="AN87" s="30">
        <f t="shared" si="55"/>
        <v>12</v>
      </c>
      <c r="AO87" s="30">
        <f t="shared" si="56"/>
        <v>2.5</v>
      </c>
      <c r="AP87" s="30">
        <f t="shared" si="66"/>
        <v>8.75</v>
      </c>
      <c r="AQ87" s="29">
        <v>11</v>
      </c>
      <c r="AT87"/>
    </row>
    <row r="88" spans="4:46" x14ac:dyDescent="0.3">
      <c r="D88" s="8" t="str">
        <f t="shared" si="41"/>
        <v>BAL</v>
      </c>
      <c r="E88" s="8" t="str">
        <f t="shared" si="41"/>
        <v>TBR</v>
      </c>
      <c r="F88" s="6">
        <f t="shared" si="42"/>
        <v>5.7356047131423171</v>
      </c>
      <c r="G88" s="6">
        <f t="shared" si="43"/>
        <v>4.002986665611278</v>
      </c>
      <c r="H88" s="6">
        <f t="shared" si="44"/>
        <v>1.7326180475310391</v>
      </c>
      <c r="I88" s="6" t="str">
        <f t="shared" si="57"/>
        <v>BAL</v>
      </c>
      <c r="J88" s="6">
        <f t="shared" si="45"/>
        <v>9.7385913787535952</v>
      </c>
      <c r="L88" s="12" t="str">
        <f t="shared" si="46"/>
        <v>BAL</v>
      </c>
      <c r="M88" s="14">
        <f>N22</f>
        <v>5.6</v>
      </c>
      <c r="N88" s="14">
        <f>Z22</f>
        <v>5.4</v>
      </c>
      <c r="O88" s="14">
        <v>5.5</v>
      </c>
      <c r="P88" s="12" t="str">
        <f t="shared" si="47"/>
        <v>TBR</v>
      </c>
      <c r="Q88" s="14">
        <f>N23</f>
        <v>3.95</v>
      </c>
      <c r="R88" s="14">
        <f>Z23</f>
        <v>3.1</v>
      </c>
      <c r="S88" s="14">
        <v>2.25</v>
      </c>
      <c r="T88" s="15" t="s">
        <v>186</v>
      </c>
      <c r="U88" s="15" t="s">
        <v>187</v>
      </c>
      <c r="V88" s="31" t="str">
        <f t="shared" si="48"/>
        <v>TBR</v>
      </c>
      <c r="W88" s="32">
        <f t="shared" si="49"/>
        <v>0.6</v>
      </c>
      <c r="X88" s="32">
        <f t="shared" si="58"/>
        <v>3</v>
      </c>
      <c r="Y88" s="32">
        <f t="shared" si="59"/>
        <v>0.32500000000000107</v>
      </c>
      <c r="Z88" s="32">
        <f t="shared" si="60"/>
        <v>0.5</v>
      </c>
      <c r="AA88" s="32">
        <f t="shared" si="67"/>
        <v>-3.25</v>
      </c>
      <c r="AB88" s="32">
        <f t="shared" si="61"/>
        <v>0.5</v>
      </c>
      <c r="AC88" s="32">
        <f t="shared" si="62"/>
        <v>4</v>
      </c>
      <c r="AD88" s="32" t="s">
        <v>136</v>
      </c>
      <c r="AE88" s="29">
        <v>7.5</v>
      </c>
      <c r="AF88" s="30" t="str">
        <f t="shared" si="50"/>
        <v>Over</v>
      </c>
      <c r="AG88" s="30">
        <f t="shared" si="51"/>
        <v>0.8</v>
      </c>
      <c r="AH88" s="30">
        <f t="shared" si="63"/>
        <v>8.9335798397945645</v>
      </c>
      <c r="AI88" s="30">
        <f t="shared" si="64"/>
        <v>10.789618654058014</v>
      </c>
      <c r="AJ88" s="30">
        <f t="shared" si="65"/>
        <v>7.0775410255311133</v>
      </c>
      <c r="AK88" s="30">
        <f t="shared" si="52"/>
        <v>4</v>
      </c>
      <c r="AL88" s="30">
        <f t="shared" si="53"/>
        <v>1.5250000000000004</v>
      </c>
      <c r="AM88" s="30">
        <f t="shared" si="54"/>
        <v>1.25</v>
      </c>
      <c r="AN88" s="30">
        <f t="shared" si="55"/>
        <v>7.75</v>
      </c>
      <c r="AO88" s="30">
        <f t="shared" si="56"/>
        <v>0</v>
      </c>
      <c r="AP88" s="30">
        <f t="shared" si="66"/>
        <v>5.25</v>
      </c>
      <c r="AQ88" s="29">
        <v>12</v>
      </c>
      <c r="AT88"/>
    </row>
    <row r="89" spans="4:46" x14ac:dyDescent="0.3">
      <c r="D89" s="8" t="str">
        <f t="shared" si="41"/>
        <v>CHC</v>
      </c>
      <c r="E89" s="8" t="str">
        <f t="shared" si="41"/>
        <v>CHW</v>
      </c>
      <c r="F89" s="6">
        <f t="shared" si="42"/>
        <v>6.0466966368146675</v>
      </c>
      <c r="G89" s="6">
        <f t="shared" si="43"/>
        <v>2.462370146300616</v>
      </c>
      <c r="H89" s="6">
        <f t="shared" si="44"/>
        <v>3.5843264905140515</v>
      </c>
      <c r="I89" s="6" t="str">
        <f t="shared" si="57"/>
        <v>CHC</v>
      </c>
      <c r="J89" s="6">
        <f t="shared" si="45"/>
        <v>8.5090667831152835</v>
      </c>
      <c r="L89" s="24" t="str">
        <f t="shared" si="46"/>
        <v>CHC</v>
      </c>
      <c r="M89" s="24">
        <f>N24</f>
        <v>4.25</v>
      </c>
      <c r="N89" s="24">
        <f>Z24</f>
        <v>3.6</v>
      </c>
      <c r="O89" s="24">
        <v>7</v>
      </c>
      <c r="P89" s="24" t="str">
        <f>E89</f>
        <v>CHW</v>
      </c>
      <c r="Q89" s="24">
        <f>N25</f>
        <v>2.65</v>
      </c>
      <c r="R89" s="24">
        <f>Z25</f>
        <v>6.25</v>
      </c>
      <c r="S89" s="24">
        <v>6</v>
      </c>
      <c r="T89" s="25" t="s">
        <v>238</v>
      </c>
      <c r="U89" s="25" t="s">
        <v>239</v>
      </c>
      <c r="V89" s="29" t="str">
        <f t="shared" si="48"/>
        <v>CHC</v>
      </c>
      <c r="W89" s="30">
        <f t="shared" si="49"/>
        <v>1</v>
      </c>
      <c r="X89" s="30">
        <f t="shared" si="58"/>
        <v>5</v>
      </c>
      <c r="Y89" s="30">
        <f t="shared" si="59"/>
        <v>-2.125</v>
      </c>
      <c r="Z89" s="30">
        <f t="shared" si="60"/>
        <v>2.5</v>
      </c>
      <c r="AA89" s="30">
        <f t="shared" si="67"/>
        <v>-1</v>
      </c>
      <c r="AB89" s="30">
        <f t="shared" si="61"/>
        <v>1.5</v>
      </c>
      <c r="AC89" s="30">
        <f t="shared" si="62"/>
        <v>9</v>
      </c>
      <c r="AD89" s="30" t="s">
        <v>194</v>
      </c>
      <c r="AE89" s="29">
        <v>8.5</v>
      </c>
      <c r="AF89" s="30" t="str">
        <f t="shared" si="50"/>
        <v>Under</v>
      </c>
      <c r="AG89" s="30">
        <f t="shared" si="51"/>
        <v>0.6</v>
      </c>
      <c r="AH89" s="30">
        <f t="shared" si="63"/>
        <v>8.0248137919835703</v>
      </c>
      <c r="AI89" s="30">
        <f t="shared" si="64"/>
        <v>9.537402375413345</v>
      </c>
      <c r="AJ89" s="30">
        <f t="shared" si="65"/>
        <v>6.5122252085537955</v>
      </c>
      <c r="AK89" s="30">
        <f t="shared" si="52"/>
        <v>3</v>
      </c>
      <c r="AL89" s="30">
        <f t="shared" si="53"/>
        <v>-0.125</v>
      </c>
      <c r="AM89" s="30">
        <f t="shared" si="54"/>
        <v>0</v>
      </c>
      <c r="AN89" s="30">
        <f t="shared" si="55"/>
        <v>13</v>
      </c>
      <c r="AO89" s="30">
        <f t="shared" si="56"/>
        <v>0</v>
      </c>
      <c r="AP89" s="30">
        <f t="shared" si="66"/>
        <v>3</v>
      </c>
      <c r="AQ89" s="29">
        <v>4</v>
      </c>
      <c r="AT89"/>
    </row>
    <row r="90" spans="4:46" x14ac:dyDescent="0.3">
      <c r="D90" s="8" t="str">
        <f t="shared" si="41"/>
        <v>ATL</v>
      </c>
      <c r="E90" s="8" t="str">
        <f t="shared" si="41"/>
        <v>COL</v>
      </c>
      <c r="F90" s="6">
        <f t="shared" si="42"/>
        <v>5.2753410486677668</v>
      </c>
      <c r="G90" s="6">
        <f t="shared" si="43"/>
        <v>4.3174373184569257</v>
      </c>
      <c r="H90" s="6">
        <f t="shared" ref="H90:H91" si="68">F90-G90</f>
        <v>0.95790373021084108</v>
      </c>
      <c r="I90" s="6" t="str">
        <f t="shared" si="57"/>
        <v>ATL</v>
      </c>
      <c r="J90" s="6">
        <f t="shared" si="45"/>
        <v>9.5927783671246925</v>
      </c>
      <c r="L90" s="12" t="str">
        <f t="shared" si="46"/>
        <v>ATL</v>
      </c>
      <c r="M90" s="14">
        <f>N26</f>
        <v>3.85</v>
      </c>
      <c r="N90" s="14">
        <f>Z26</f>
        <v>5.5</v>
      </c>
      <c r="O90" s="14">
        <v>5</v>
      </c>
      <c r="P90" s="12" t="str">
        <f t="shared" si="47"/>
        <v>COL</v>
      </c>
      <c r="Q90" s="14">
        <f>N27</f>
        <v>4.5</v>
      </c>
      <c r="R90" s="14">
        <f>Z27</f>
        <v>5.35</v>
      </c>
      <c r="S90" s="14">
        <v>6</v>
      </c>
      <c r="T90" s="15" t="s">
        <v>202</v>
      </c>
      <c r="U90" s="15" t="s">
        <v>201</v>
      </c>
      <c r="V90" s="31" t="str">
        <f t="shared" si="48"/>
        <v>COL</v>
      </c>
      <c r="W90" s="32">
        <f t="shared" si="49"/>
        <v>0.8</v>
      </c>
      <c r="X90" s="32">
        <f t="shared" si="58"/>
        <v>4</v>
      </c>
      <c r="Y90" s="32">
        <f t="shared" si="59"/>
        <v>0.40000000000000036</v>
      </c>
      <c r="Z90" s="32">
        <f t="shared" si="60"/>
        <v>1</v>
      </c>
      <c r="AA90" s="32">
        <f t="shared" si="67"/>
        <v>1</v>
      </c>
      <c r="AB90" s="32">
        <f t="shared" si="61"/>
        <v>1</v>
      </c>
      <c r="AC90" s="32">
        <f t="shared" si="62"/>
        <v>6</v>
      </c>
      <c r="AD90" s="32" t="s">
        <v>134</v>
      </c>
      <c r="AE90" s="31">
        <v>10.5</v>
      </c>
      <c r="AF90" s="32" t="str">
        <f t="shared" si="50"/>
        <v>Under</v>
      </c>
      <c r="AG90" s="32">
        <f t="shared" si="51"/>
        <v>0.8</v>
      </c>
      <c r="AH90" s="32">
        <f t="shared" si="63"/>
        <v>9.5020169831345243</v>
      </c>
      <c r="AI90" s="32">
        <f t="shared" si="64"/>
        <v>10.686594974904338</v>
      </c>
      <c r="AJ90" s="32">
        <f t="shared" si="65"/>
        <v>8.3174389913647104</v>
      </c>
      <c r="AK90" s="32">
        <f t="shared" si="52"/>
        <v>4</v>
      </c>
      <c r="AL90" s="32">
        <f t="shared" si="53"/>
        <v>-0.90000000000000036</v>
      </c>
      <c r="AM90" s="32">
        <f t="shared" si="54"/>
        <v>0</v>
      </c>
      <c r="AN90" s="32">
        <f t="shared" si="55"/>
        <v>11</v>
      </c>
      <c r="AO90" s="32">
        <f t="shared" si="56"/>
        <v>0</v>
      </c>
      <c r="AP90" s="32">
        <f t="shared" si="66"/>
        <v>4</v>
      </c>
      <c r="AQ90" s="31">
        <v>19</v>
      </c>
      <c r="AT90"/>
    </row>
    <row r="91" spans="4:46" x14ac:dyDescent="0.3">
      <c r="D91" s="8" t="str">
        <f t="shared" si="41"/>
        <v>PHI</v>
      </c>
      <c r="E91" s="8" t="str">
        <f t="shared" si="41"/>
        <v>ARI</v>
      </c>
      <c r="F91" s="6">
        <f t="shared" si="42"/>
        <v>4.3370082851491434</v>
      </c>
      <c r="G91" s="6">
        <f t="shared" si="43"/>
        <v>4.8604697759785562</v>
      </c>
      <c r="H91" s="6">
        <f t="shared" si="68"/>
        <v>-0.52346149082941285</v>
      </c>
      <c r="I91" s="6" t="str">
        <f t="shared" si="57"/>
        <v>ARI</v>
      </c>
      <c r="J91" s="6">
        <f t="shared" si="45"/>
        <v>9.1974780611277005</v>
      </c>
      <c r="L91" s="12" t="str">
        <f t="shared" si="46"/>
        <v>PHI</v>
      </c>
      <c r="M91" s="14">
        <f>N28</f>
        <v>4.45</v>
      </c>
      <c r="N91" s="14">
        <f>Z28</f>
        <v>4.5999999999999996</v>
      </c>
      <c r="O91" s="14">
        <v>5.6</v>
      </c>
      <c r="P91" s="12" t="str">
        <f t="shared" si="47"/>
        <v>ARI</v>
      </c>
      <c r="Q91" s="14">
        <f>N29</f>
        <v>5.95</v>
      </c>
      <c r="R91" s="14">
        <f>Z29</f>
        <v>4.25</v>
      </c>
      <c r="S91" s="14">
        <v>2.8</v>
      </c>
      <c r="T91" s="15" t="s">
        <v>192</v>
      </c>
      <c r="U91" s="15" t="s">
        <v>191</v>
      </c>
      <c r="V91" s="29" t="str">
        <f t="shared" si="48"/>
        <v>ARI</v>
      </c>
      <c r="W91" s="30">
        <f t="shared" si="49"/>
        <v>1</v>
      </c>
      <c r="X91" s="30">
        <f t="shared" si="58"/>
        <v>5</v>
      </c>
      <c r="Y91" s="30">
        <f t="shared" si="59"/>
        <v>0.92500000000000071</v>
      </c>
      <c r="Z91" s="30">
        <f t="shared" si="60"/>
        <v>1.5</v>
      </c>
      <c r="AA91" s="30">
        <f t="shared" si="67"/>
        <v>-2.8</v>
      </c>
      <c r="AB91" s="30">
        <f t="shared" si="61"/>
        <v>1.5</v>
      </c>
      <c r="AC91" s="30">
        <f t="shared" si="62"/>
        <v>8</v>
      </c>
      <c r="AD91" s="30" t="s">
        <v>143</v>
      </c>
      <c r="AE91" s="29">
        <v>8.5</v>
      </c>
      <c r="AF91" s="30" t="str">
        <f t="shared" si="50"/>
        <v>Over</v>
      </c>
      <c r="AG91" s="30">
        <f t="shared" si="51"/>
        <v>1</v>
      </c>
      <c r="AH91" s="30">
        <f t="shared" si="63"/>
        <v>9.6975469296705796</v>
      </c>
      <c r="AI91" s="30">
        <f t="shared" si="64"/>
        <v>10.279267926901214</v>
      </c>
      <c r="AJ91" s="30">
        <f t="shared" si="65"/>
        <v>9.1158259324399431</v>
      </c>
      <c r="AK91" s="30">
        <f t="shared" si="52"/>
        <v>5</v>
      </c>
      <c r="AL91" s="30">
        <f t="shared" si="53"/>
        <v>1.125</v>
      </c>
      <c r="AM91" s="30">
        <f t="shared" si="54"/>
        <v>1.25</v>
      </c>
      <c r="AN91" s="30">
        <f t="shared" si="55"/>
        <v>8.3999999999999986</v>
      </c>
      <c r="AO91" s="30">
        <f t="shared" si="56"/>
        <v>0</v>
      </c>
      <c r="AP91" s="30">
        <f t="shared" si="66"/>
        <v>6.25</v>
      </c>
      <c r="AQ91" s="29">
        <v>12</v>
      </c>
      <c r="AT91"/>
    </row>
    <row r="92" spans="4:46" x14ac:dyDescent="0.3">
      <c r="D92" s="6" t="str">
        <f>D72</f>
        <v>PIT</v>
      </c>
      <c r="E92" s="6" t="str">
        <f>E72</f>
        <v>LAD</v>
      </c>
      <c r="F92" s="6">
        <f t="shared" si="42"/>
        <v>4.4051234483905368</v>
      </c>
      <c r="G92" s="6">
        <f t="shared" si="43"/>
        <v>4.4634893593684968</v>
      </c>
      <c r="H92" s="6">
        <f t="shared" ref="H92" si="69">F92-G92</f>
        <v>-5.8365910977959956E-2</v>
      </c>
      <c r="I92" s="6" t="str">
        <f t="shared" ref="I92" si="70">IF(G92&gt;F92,E92,D92)</f>
        <v>LAD</v>
      </c>
      <c r="J92" s="6">
        <f t="shared" ref="J92" si="71">F92+G92</f>
        <v>8.8686128077590336</v>
      </c>
      <c r="L92" s="12" t="str">
        <f t="shared" si="46"/>
        <v>PIT</v>
      </c>
      <c r="M92" s="14">
        <f>N30</f>
        <v>4.7</v>
      </c>
      <c r="N92" s="14">
        <f>Z30</f>
        <v>4.8499999999999996</v>
      </c>
      <c r="O92" s="14">
        <v>5.75</v>
      </c>
      <c r="P92" s="12" t="str">
        <f t="shared" si="47"/>
        <v>LAD</v>
      </c>
      <c r="Q92" s="14">
        <f>N31</f>
        <v>4.8</v>
      </c>
      <c r="R92" s="14">
        <f>Z31</f>
        <v>4.5999999999999996</v>
      </c>
      <c r="S92" s="14">
        <v>6.5</v>
      </c>
      <c r="T92" s="15" t="s">
        <v>192</v>
      </c>
      <c r="U92" s="15" t="s">
        <v>191</v>
      </c>
      <c r="V92" s="29" t="str">
        <f t="shared" si="48"/>
        <v>LAD</v>
      </c>
      <c r="W92" s="30">
        <f t="shared" si="49"/>
        <v>1</v>
      </c>
      <c r="X92" s="30">
        <f t="shared" si="58"/>
        <v>5</v>
      </c>
      <c r="Y92" s="30">
        <f t="shared" si="59"/>
        <v>0.17499999999999893</v>
      </c>
      <c r="Z92" s="30">
        <f t="shared" si="60"/>
        <v>0.5</v>
      </c>
      <c r="AA92" s="30">
        <f t="shared" si="67"/>
        <v>0.75</v>
      </c>
      <c r="AB92" s="30">
        <f t="shared" si="61"/>
        <v>0.5</v>
      </c>
      <c r="AC92" s="30">
        <f t="shared" si="62"/>
        <v>6</v>
      </c>
      <c r="AD92" s="30" t="s">
        <v>147</v>
      </c>
      <c r="AE92" s="31">
        <v>7.5</v>
      </c>
      <c r="AF92" s="32" t="str">
        <f t="shared" si="50"/>
        <v>Over</v>
      </c>
      <c r="AG92" s="32">
        <f t="shared" si="51"/>
        <v>1</v>
      </c>
      <c r="AH92" s="32">
        <f t="shared" si="63"/>
        <v>9.0397949968305866</v>
      </c>
      <c r="AI92" s="32">
        <f t="shared" si="64"/>
        <v>9.2503020252180548</v>
      </c>
      <c r="AJ92" s="32">
        <f t="shared" si="65"/>
        <v>8.8292879684431167</v>
      </c>
      <c r="AK92" s="32">
        <f t="shared" si="52"/>
        <v>5</v>
      </c>
      <c r="AL92" s="32">
        <f t="shared" si="53"/>
        <v>1.9749999999999996</v>
      </c>
      <c r="AM92" s="32">
        <f t="shared" si="54"/>
        <v>1.25</v>
      </c>
      <c r="AN92" s="32">
        <f t="shared" si="55"/>
        <v>12.25</v>
      </c>
      <c r="AO92" s="32">
        <f t="shared" si="56"/>
        <v>2.5</v>
      </c>
      <c r="AP92" s="32">
        <f t="shared" si="66"/>
        <v>8.75</v>
      </c>
      <c r="AQ92" s="31">
        <v>5</v>
      </c>
      <c r="AT92"/>
    </row>
    <row r="93" spans="4:46" x14ac:dyDescent="0.3">
      <c r="D93" s="6" t="str">
        <f t="shared" ref="D93:E93" si="72">D73</f>
        <v>NYM</v>
      </c>
      <c r="E93" s="6" t="str">
        <f t="shared" si="72"/>
        <v>SEA</v>
      </c>
      <c r="F93" s="6">
        <f t="shared" si="42"/>
        <v>4.4048431344527277</v>
      </c>
      <c r="G93" s="6">
        <f t="shared" si="43"/>
        <v>3.3833628792260146</v>
      </c>
      <c r="H93" s="6">
        <f t="shared" ref="H93:H94" si="73">F93-G93</f>
        <v>1.021480255226713</v>
      </c>
      <c r="I93" s="6" t="str">
        <f t="shared" ref="I93:I94" si="74">IF(G93&gt;F93,E93,D93)</f>
        <v>NYM</v>
      </c>
      <c r="J93" s="6">
        <f t="shared" ref="J93:J94" si="75">F93+G93</f>
        <v>7.7882060136787423</v>
      </c>
      <c r="L93" s="12" t="str">
        <f t="shared" si="46"/>
        <v>NYM</v>
      </c>
      <c r="M93" s="14">
        <f>N32</f>
        <v>4.55</v>
      </c>
      <c r="N93" s="14">
        <f>Z32</f>
        <v>3.35</v>
      </c>
      <c r="O93" s="14">
        <v>0</v>
      </c>
      <c r="P93" s="12" t="str">
        <f t="shared" ref="P93" si="76">E93</f>
        <v>SEA</v>
      </c>
      <c r="Q93" s="14">
        <f>N32</f>
        <v>4.55</v>
      </c>
      <c r="R93" s="14">
        <f>Z32</f>
        <v>3.35</v>
      </c>
      <c r="S93" s="14">
        <v>6</v>
      </c>
      <c r="T93" s="15" t="s">
        <v>162</v>
      </c>
      <c r="U93" s="15" t="s">
        <v>161</v>
      </c>
      <c r="V93" s="31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NYM</v>
      </c>
      <c r="W93" s="32">
        <f t="shared" ref="W93" si="78">(COUNTIF(I53, V93) + COUNTIF(O53, V93) + COUNTIF(I73, V93) + COUNTIF(O73, V93) + COUNTIF(I93, V93))/5</f>
        <v>0.8</v>
      </c>
      <c r="X93" s="32">
        <f t="shared" ref="X93" si="79">IF(W93=1, 5, IF(W93=0.8, 4, IF(W93=0.6, 3, IF(W93=0.4, 2, IF(W93=0.2, 1, 0)))))</f>
        <v>4</v>
      </c>
      <c r="Y93" s="32">
        <f t="shared" ref="Y93" si="80">((Q93+N93)/2)-((M93+R93)/2)</f>
        <v>0</v>
      </c>
      <c r="Z93" s="32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32">
        <f t="shared" ref="AA93" si="82">S93-O93</f>
        <v>6</v>
      </c>
      <c r="AB93" s="32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32">
        <f t="shared" ref="AC93" si="84">SUM(IF(ISNUMBER(X93), X93, 0), IF(ISNUMBER(Z93), Z93, 0), IF(ISNUMBER(AB93), AB93, 0))</f>
        <v>4</v>
      </c>
      <c r="AD93" s="32" t="s">
        <v>155</v>
      </c>
      <c r="AE93" s="31">
        <v>7.5</v>
      </c>
      <c r="AF93" s="32" t="str">
        <f t="shared" ref="AF93" si="85">IF(COUNTIF(J53, "&gt;" &amp; AE93) + COUNTIF(P53, "&gt;" &amp; AE93) + COUNTIF(J73, "&gt;" &amp; AE93) + COUNTIF(J93, "&gt;" &amp; AE93) + COUNTIF(P73, "&gt;" &amp; AE93) &gt;= 3, "Over", "Under")</f>
        <v>Over</v>
      </c>
      <c r="AG93" s="32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0.8</v>
      </c>
      <c r="AH93" s="32">
        <f t="shared" si="63"/>
        <v>7.8120899928422514</v>
      </c>
      <c r="AI93" s="32">
        <f t="shared" si="64"/>
        <v>8.370775446703119</v>
      </c>
      <c r="AJ93" s="32">
        <f t="shared" si="65"/>
        <v>7.2534045389813837</v>
      </c>
      <c r="AK93" s="32">
        <f t="shared" si="52"/>
        <v>4</v>
      </c>
      <c r="AL93" s="32">
        <f t="shared" si="53"/>
        <v>0.40000000000000036</v>
      </c>
      <c r="AM93" s="32">
        <f t="shared" si="54"/>
        <v>0</v>
      </c>
      <c r="AN93" s="32">
        <f t="shared" si="55"/>
        <v>6</v>
      </c>
      <c r="AO93" s="32">
        <f t="shared" si="56"/>
        <v>0</v>
      </c>
      <c r="AP93" s="32">
        <f t="shared" ref="AP93" si="87">SUM(IF(ISNUMBER(AK93), AK93, 0), IF(ISNUMBER(AM93), AM93, 0), IF(ISNUMBER(AO93), AO93, 0))</f>
        <v>4</v>
      </c>
      <c r="AQ93" s="31">
        <v>4</v>
      </c>
    </row>
    <row r="94" spans="4:46" x14ac:dyDescent="0.3">
      <c r="D94" s="6">
        <f t="shared" ref="D94:E94" si="88">D74</f>
        <v>0</v>
      </c>
      <c r="E94" s="6">
        <f t="shared" si="88"/>
        <v>0</v>
      </c>
      <c r="F94" s="6">
        <f t="shared" si="42"/>
        <v>0</v>
      </c>
      <c r="G94" s="6">
        <f t="shared" si="43"/>
        <v>0</v>
      </c>
      <c r="H94" s="6">
        <f t="shared" si="73"/>
        <v>0</v>
      </c>
      <c r="I94" s="6">
        <f t="shared" si="74"/>
        <v>0</v>
      </c>
      <c r="J94" s="6">
        <f t="shared" si="75"/>
        <v>0</v>
      </c>
      <c r="L94" s="12">
        <f t="shared" ref="L94" si="89">D94</f>
        <v>0</v>
      </c>
      <c r="M94" s="14">
        <f>N33</f>
        <v>4.2</v>
      </c>
      <c r="N94" s="14">
        <f>Z33</f>
        <v>3.95</v>
      </c>
      <c r="O94" s="14"/>
      <c r="P94" s="12">
        <f t="shared" ref="P94" si="90">E94</f>
        <v>0</v>
      </c>
      <c r="Q94" s="14">
        <f>N33</f>
        <v>4.2</v>
      </c>
      <c r="R94" s="14">
        <f>Z33</f>
        <v>3.95</v>
      </c>
      <c r="S94" s="12"/>
      <c r="T94" s="15"/>
      <c r="U94" s="15"/>
      <c r="V94" s="26" t="str">
        <f t="shared" ref="V94" si="91">IF(SUM(COUNTIF(I54, L94), COUNTIF(O54, L94), COUNTIF(I74, L94), COUNTIF(O74, L94), COUNTIF(I94, L94)) &gt; SUM(COUNTIF(I54, P94), COUNTIF(O54, P94), COUNTIF(I74, P94), COUNTIF(O74, P94), COUNTIF(I94, P94)), L94, IF(SUM(COUNTIF(I54, L94), COUNTIF(O54, L94), COUNTIF(I74, L94), COUNTIF(O74, L94), COUNTIF(I94, L94)) &lt; SUM(COUNTIF(I54, P94), COUNTIF(O54, P94), COUNTIF(I74, P94), COUNTIF(O74, P94), COUNTIF(I94, P94)), P94, "Tie"))</f>
        <v>Tie</v>
      </c>
      <c r="W94" s="27">
        <f t="shared" ref="W94" si="92">(COUNTIF(I54, V94) + COUNTIF(O54, V94) + COUNTIF(I74, V94) + COUNTIF(O74, V94) + COUNTIF(I94, V94))/5</f>
        <v>0</v>
      </c>
      <c r="X94" s="27">
        <f t="shared" ref="X94" si="93">IF(W94=1, 5, IF(W94=0.8, 4, IF(W94=0.6, 3, IF(W94=0.4, 2, IF(W94=0.2, 1, 0)))))</f>
        <v>0</v>
      </c>
      <c r="Y94" s="27">
        <f t="shared" ref="Y94" si="94">((Q94+N94)/2)-((M94+R94)/2)</f>
        <v>0</v>
      </c>
      <c r="Z94" s="27">
        <f t="shared" ref="Z94" si="95">IF(OR(AND(P94=V94, Y94&gt;1.5), AND(P94&lt;&gt;V94, Y94&lt;-1.5)), 2.5,
   IF(OR(AND(P94=V94, Y94&gt;1), AND(P94&lt;&gt;V94, Y94&lt;-1)), 2,
   IF(OR(AND(P94=V94, Y94&gt;0.66), AND(P94&lt;&gt;V94, Y94&lt;-0.66)), 1.5,
   IF(OR(AND(P94=V94, Y94&gt;0.33), AND(P94&lt;&gt;V94, Y94&lt;-0.33)), 1,
   IF(OR(AND(P94=V94, Y94&gt;0), AND(P94&lt;&gt;V94, Y94&lt;0)), 0.5, 0)))))</f>
        <v>0</v>
      </c>
      <c r="AA94" s="27">
        <f t="shared" ref="AA94" si="96">S94-O94</f>
        <v>0</v>
      </c>
      <c r="AB94" s="27">
        <f t="shared" ref="AB94" si="97">IF(OR(AND(P94=V94, Y94&gt;1.5), AND(P94&lt;&gt;V94, AA94&lt;-1.5)), 2.5,
   IF(OR(AND(P94=V94, Y94&gt;1), AND(P94&lt;&gt;V94, AA94&lt;-1)), 2,
   IF(OR(AND(P94=V94, Y94&gt;0.66), AND(P94&lt;&gt;V94, AA94&lt;-0.66)), 1.5,
   IF(OR(AND(P94=V94, Y94&gt;0.33), AND(P94&lt;&gt;V94, AA94&lt;-0.33)), 1,
   IF(OR(AND(P94=V94, Y94&gt;0), AND(P94&lt;&gt;V94, AA94&lt;0)), 0.5, 0)))))</f>
        <v>0</v>
      </c>
      <c r="AC94" s="27">
        <f t="shared" ref="AC94" si="98">SUM(IF(ISNUMBER(X94), X94, 0), IF(ISNUMBER(Z94), Z94, 0), IF(ISNUMBER(AB94), AB94, 0))</f>
        <v>0</v>
      </c>
      <c r="AD94" s="27"/>
      <c r="AE94" s="26"/>
      <c r="AF94" s="27" t="str">
        <f t="shared" ref="AF94" si="99">IF(COUNTIF(J54, "&gt;" &amp; AE94) + COUNTIF(P54, "&gt;" &amp; AE94) + COUNTIF(J74, "&gt;" &amp; AE94) + COUNTIF(J94, "&gt;" &amp; AE94) + COUNTIF(P74, "&gt;" &amp; AE94) &gt;= 3, "Over", "Under")</f>
        <v>Under</v>
      </c>
      <c r="AG94" s="27">
        <f t="shared" ref="AG94" si="100">IF(AF94="Over",((COUNTIF(J54,"&gt;"&amp;AE94)+COUNTIF(P54,"&gt;"&amp;AE94)+COUNTIF(J74,"&gt;"&amp;AE94)+COUNTIF(J94,"&gt;"&amp;AE94)+COUNTIF(P74,"&gt;"&amp;AE94))/5),((COUNTIF(J54,"&lt;="&amp;AE94)+COUNTIF(P54,"&lt;="&amp;AE94)+COUNTIF(J74,"&lt;="&amp;AE94)+COUNTIF(J94,"&lt;="&amp;AE94)+COUNTIF(P74,"&lt;="&amp;AE94))/5))</f>
        <v>0</v>
      </c>
      <c r="AH94" s="27">
        <f t="shared" ref="AH94" si="101">J54</f>
        <v>0</v>
      </c>
      <c r="AI94" s="27">
        <f t="shared" ref="AI94" si="102">P54</f>
        <v>0</v>
      </c>
      <c r="AJ94" s="27">
        <f t="shared" ref="AJ94" si="103">P74</f>
        <v>0</v>
      </c>
      <c r="AK94" s="27">
        <f t="shared" ref="AK94" si="104">IF(AG94=1, 5, IF(AG94=0.8, 4, IF(AG94=0.6, 3, IF(AG94=0.4, 2, IF(AG94=0.2, 1, 0)))))</f>
        <v>0</v>
      </c>
      <c r="AL94" s="27">
        <f t="shared" ref="AL94" si="105">(((N94+Q94)/2)+((M94+R94)/2))-AE94</f>
        <v>8.15</v>
      </c>
      <c r="AM94" s="27">
        <f t="shared" ref="AM94" si="106">IF(OR(AND(AF94="Over",(((N94+Q94)/2)+((M94+R94)/2))&gt;AE94),AND(AF94="Under",(((N94+Q94)/2)+((M94+R94)/2))&lt;AE94)),IF(OR(AL94&gt;2,AL94&lt;-2),2.5,IF(OR(AND(AL94&lt;2,AL94&gt;1),AND(AL94&gt;-2,AL94&lt;-1)),1.25,IF(OR(AND(AL94&lt;1,AL94&gt;0),AND(AL94&gt;-1,AL94&lt;0)),0,0))),0)</f>
        <v>0</v>
      </c>
      <c r="AN94" s="27">
        <f t="shared" ref="AN94" si="107">O94+S94</f>
        <v>0</v>
      </c>
      <c r="AO94" s="27">
        <f t="shared" ref="AO94" si="108">IF(OR(AND(AF94="Over",AN94&gt;AE94),AND(AF94="Under",AN94&lt;AE94)),IF(OR(AE94-AN94&gt;2,AE94-AN94&lt;-2),2.5,IF(OR(AND(AE94-AN94&lt;2,AE94-AN94&gt;1),AND(AE94-AN94&gt;-2,AE94-AN94&lt;-1)),1.25,IF(OR(AND(AE94-AN94&lt;1,AE94-AN94&gt;0),AND(AE94-AN94&gt;-1,AE94-AN94&lt;0)),0,0))),0)</f>
        <v>0</v>
      </c>
      <c r="AP94" s="27">
        <f t="shared" ref="AP94" si="109">SUM(IF(ISNUMBER(AK94), AK94, 0), IF(ISNUMBER(AM94), AM94, 0), IF(ISNUMBER(AO94), AO94, 0))</f>
        <v>0</v>
      </c>
      <c r="AQ94" s="26"/>
    </row>
    <row r="97" spans="22:26" x14ac:dyDescent="0.3">
      <c r="V97" s="18"/>
      <c r="Z97" s="19"/>
    </row>
    <row r="98" spans="22:26" x14ac:dyDescent="0.3">
      <c r="V98" s="18"/>
      <c r="Z98" s="19"/>
    </row>
    <row r="99" spans="22:26" x14ac:dyDescent="0.3">
      <c r="V99" s="18"/>
      <c r="Z99" s="19"/>
    </row>
    <row r="100" spans="22:26" x14ac:dyDescent="0.3">
      <c r="V100" s="18"/>
      <c r="Z100" s="19"/>
    </row>
    <row r="101" spans="22:26" x14ac:dyDescent="0.3">
      <c r="V101" s="18"/>
      <c r="Z101" s="19"/>
    </row>
    <row r="102" spans="22:26" x14ac:dyDescent="0.3">
      <c r="V102" s="18"/>
      <c r="Z102" s="19"/>
    </row>
    <row r="103" spans="22:26" x14ac:dyDescent="0.3">
      <c r="V103" s="18"/>
      <c r="Z103" s="19"/>
    </row>
    <row r="104" spans="22:26" x14ac:dyDescent="0.3">
      <c r="V104" s="18"/>
      <c r="Z104" s="19"/>
    </row>
    <row r="105" spans="22:26" x14ac:dyDescent="0.3">
      <c r="V105" s="18"/>
      <c r="Z105" s="19"/>
    </row>
    <row r="106" spans="22:26" x14ac:dyDescent="0.3">
      <c r="V106" s="18"/>
      <c r="Z106" s="19"/>
    </row>
    <row r="107" spans="22:26" x14ac:dyDescent="0.3">
      <c r="V107" s="18"/>
      <c r="Z107" s="19"/>
    </row>
    <row r="108" spans="22:26" x14ac:dyDescent="0.3">
      <c r="V108" s="18"/>
      <c r="Z108" s="19"/>
    </row>
    <row r="109" spans="22:26" x14ac:dyDescent="0.3">
      <c r="V109" s="18"/>
      <c r="Z109" s="19"/>
    </row>
    <row r="110" spans="22:26" x14ac:dyDescent="0.3">
      <c r="V110" s="18"/>
      <c r="Z110" s="19"/>
    </row>
    <row r="111" spans="22:26" x14ac:dyDescent="0.3">
      <c r="V111" s="18"/>
      <c r="Z111" s="19"/>
    </row>
    <row r="112" spans="22:26" x14ac:dyDescent="0.3">
      <c r="V112" s="18"/>
      <c r="Z112" s="19"/>
    </row>
    <row r="113" spans="22:26" x14ac:dyDescent="0.3">
      <c r="V113" s="18"/>
      <c r="Z113" s="19"/>
    </row>
    <row r="114" spans="22:26" x14ac:dyDescent="0.3">
      <c r="V114" s="18"/>
      <c r="Z114" s="19"/>
    </row>
    <row r="115" spans="22:26" x14ac:dyDescent="0.3">
      <c r="V115" s="18"/>
      <c r="Z115" s="19"/>
    </row>
    <row r="116" spans="22:26" x14ac:dyDescent="0.3">
      <c r="V116" s="18"/>
      <c r="Z116" s="19"/>
    </row>
    <row r="117" spans="22:26" x14ac:dyDescent="0.3">
      <c r="V117" s="18"/>
      <c r="Z117" s="19"/>
    </row>
    <row r="118" spans="22:26" x14ac:dyDescent="0.3">
      <c r="V118" s="18"/>
      <c r="Z118" s="19"/>
    </row>
    <row r="119" spans="22:26" x14ac:dyDescent="0.3">
      <c r="V119" s="18"/>
      <c r="Z119" s="19"/>
    </row>
    <row r="120" spans="22:26" x14ac:dyDescent="0.3">
      <c r="V120" s="18"/>
      <c r="Z120" s="19"/>
    </row>
    <row r="121" spans="22:26" x14ac:dyDescent="0.3">
      <c r="V121" s="18"/>
      <c r="Z121" s="19"/>
    </row>
    <row r="122" spans="22:26" x14ac:dyDescent="0.3">
      <c r="V122" s="18"/>
      <c r="Z122" s="19"/>
    </row>
    <row r="123" spans="22:26" x14ac:dyDescent="0.3">
      <c r="V123" s="18"/>
      <c r="Z123" s="19"/>
    </row>
    <row r="124" spans="22:26" x14ac:dyDescent="0.3">
      <c r="V124" s="18"/>
      <c r="Z124" s="19"/>
    </row>
    <row r="125" spans="22:26" x14ac:dyDescent="0.3">
      <c r="V125" s="18"/>
      <c r="Z125" s="19"/>
    </row>
    <row r="126" spans="22:26" x14ac:dyDescent="0.3">
      <c r="V126" s="18"/>
      <c r="Z126" s="19"/>
    </row>
    <row r="127" spans="22:26" x14ac:dyDescent="0.3">
      <c r="V127" s="18"/>
      <c r="Z127" s="19"/>
    </row>
    <row r="128" spans="22:26" x14ac:dyDescent="0.3">
      <c r="V128" s="18"/>
    </row>
  </sheetData>
  <autoFilter ref="L77:AQ94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30</v>
      </c>
      <c r="B2" s="1">
        <v>2.9411782999999998</v>
      </c>
      <c r="C2" s="1">
        <v>4.9561605000000002</v>
      </c>
      <c r="D2" s="1">
        <v>5.4953580000000004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29</v>
      </c>
      <c r="B3" s="1">
        <v>5.1329794</v>
      </c>
      <c r="C3" s="1">
        <v>5.0641017000000002</v>
      </c>
      <c r="D3" s="1">
        <v>5.5345472999999998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25</v>
      </c>
      <c r="B4" s="1">
        <v>4.0874505000000001</v>
      </c>
      <c r="C4" s="1">
        <v>3.0846984000000002</v>
      </c>
      <c r="D4" s="1">
        <v>3.0990831999999999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26</v>
      </c>
      <c r="B5" s="1">
        <v>4.1294250000000003</v>
      </c>
      <c r="C5" s="1">
        <v>5.0618366999999997</v>
      </c>
      <c r="D5" s="1">
        <v>2.7372230000000002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21</v>
      </c>
      <c r="B6" s="1">
        <v>3.2219213999999998</v>
      </c>
      <c r="C6" s="1">
        <v>4.0751819999999999</v>
      </c>
      <c r="D6" s="1">
        <v>2.8100567000000001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22</v>
      </c>
      <c r="B7" s="1">
        <v>4.1996775</v>
      </c>
      <c r="C7" s="1">
        <v>3.3379764999999999</v>
      </c>
      <c r="D7" s="1">
        <v>6.5401764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6</v>
      </c>
      <c r="B8" s="1">
        <v>2.9932479999999999</v>
      </c>
      <c r="C8" s="1">
        <v>3.1374898</v>
      </c>
      <c r="D8" s="1">
        <v>5.7740980000000004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5</v>
      </c>
      <c r="B9" s="1">
        <v>6.0921444999999999</v>
      </c>
      <c r="C9" s="1">
        <v>6.1406416999999998</v>
      </c>
      <c r="D9" s="1">
        <v>3.4252791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16</v>
      </c>
      <c r="B10" s="1">
        <v>4.9539474999999999</v>
      </c>
      <c r="C10" s="1">
        <v>3.0104639999999998</v>
      </c>
      <c r="D10" s="1">
        <v>6.4412912999999996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15</v>
      </c>
      <c r="B11" s="1">
        <v>4.1792593</v>
      </c>
      <c r="C11" s="1">
        <v>4.1764229999999998</v>
      </c>
      <c r="D11" s="1">
        <v>4.9315540000000002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30</v>
      </c>
      <c r="B12" s="1">
        <v>2.9365127000000002</v>
      </c>
      <c r="C12" s="1">
        <v>4.9150340000000003</v>
      </c>
      <c r="D12" s="1">
        <v>5.0018900000000004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29</v>
      </c>
      <c r="B13" s="1">
        <v>5.0200524</v>
      </c>
      <c r="C13" s="1">
        <v>5.0791620000000002</v>
      </c>
      <c r="D13" s="1">
        <v>4.8962659999999998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27</v>
      </c>
      <c r="B14" s="1">
        <v>4.231166</v>
      </c>
      <c r="C14" s="1">
        <v>4.171869</v>
      </c>
      <c r="D14" s="1">
        <v>4.7038054000000002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28</v>
      </c>
      <c r="B15" s="1">
        <v>4.1357793999999997</v>
      </c>
      <c r="C15" s="1">
        <v>5.0824749999999996</v>
      </c>
      <c r="D15" s="1">
        <v>4.3273039999999998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17</v>
      </c>
      <c r="B16" s="1">
        <v>4.1955767000000002</v>
      </c>
      <c r="C16" s="1">
        <v>4.1639689999999998</v>
      </c>
      <c r="D16" s="1">
        <v>5.3382896999999998</v>
      </c>
    </row>
    <row r="17" spans="1:4" ht="15" thickBot="1" x14ac:dyDescent="0.35">
      <c r="A17" s="1">
        <v>18</v>
      </c>
      <c r="B17" s="1">
        <v>4.9958762999999999</v>
      </c>
      <c r="C17" s="1">
        <v>3.0524464</v>
      </c>
      <c r="D17" s="1">
        <v>4.4153913999999999</v>
      </c>
    </row>
    <row r="18" spans="1:4" ht="15" thickBot="1" x14ac:dyDescent="0.35">
      <c r="A18" s="1">
        <v>1</v>
      </c>
      <c r="B18" s="1">
        <v>3.0244070999999999</v>
      </c>
      <c r="C18" s="1">
        <v>4.1032279999999997</v>
      </c>
      <c r="D18" s="1">
        <v>4.0807858000000001</v>
      </c>
    </row>
    <row r="19" spans="1:4" ht="15" thickBot="1" x14ac:dyDescent="0.35">
      <c r="A19" s="1">
        <v>2</v>
      </c>
      <c r="B19" s="1">
        <v>4.1499147000000001</v>
      </c>
      <c r="C19" s="1">
        <v>4.1312249999999997</v>
      </c>
      <c r="D19" s="1">
        <v>4.6130849999999999</v>
      </c>
    </row>
    <row r="20" spans="1:4" ht="15" thickBot="1" x14ac:dyDescent="0.35">
      <c r="A20" s="1">
        <v>12</v>
      </c>
      <c r="B20" s="1">
        <v>4.1574087000000004</v>
      </c>
      <c r="C20" s="1">
        <v>4.1809792999999997</v>
      </c>
      <c r="D20" s="1">
        <v>4.3648357000000004</v>
      </c>
    </row>
    <row r="21" spans="1:4" ht="15" thickBot="1" x14ac:dyDescent="0.35">
      <c r="A21" s="1">
        <v>11</v>
      </c>
      <c r="B21" s="1">
        <v>5.0137505999999998</v>
      </c>
      <c r="C21" s="1">
        <v>4.1396379999999997</v>
      </c>
      <c r="D21" s="1">
        <v>4.1600237</v>
      </c>
    </row>
    <row r="22" spans="1:4" ht="15" thickBot="1" x14ac:dyDescent="0.35">
      <c r="A22" s="1">
        <v>23</v>
      </c>
      <c r="B22" s="1">
        <v>5.0857067000000002</v>
      </c>
      <c r="C22" s="1">
        <v>4.1018046999999997</v>
      </c>
      <c r="D22" s="1">
        <v>5.5318775000000002</v>
      </c>
    </row>
    <row r="23" spans="1:4" ht="15" thickBot="1" x14ac:dyDescent="0.35">
      <c r="A23" s="1">
        <v>24</v>
      </c>
      <c r="B23" s="1">
        <v>3.1251509999999998</v>
      </c>
      <c r="C23" s="1">
        <v>2.1234449999999998</v>
      </c>
      <c r="D23" s="1">
        <v>4.2324095000000002</v>
      </c>
    </row>
    <row r="24" spans="1:4" ht="15" thickBot="1" x14ac:dyDescent="0.35">
      <c r="A24" s="1">
        <v>7</v>
      </c>
      <c r="B24" s="1">
        <v>3.0952834999999999</v>
      </c>
      <c r="C24" s="1">
        <v>3.1162100000000001</v>
      </c>
      <c r="D24" s="1">
        <v>4.4147787000000003</v>
      </c>
    </row>
    <row r="25" spans="1:4" ht="15" thickBot="1" x14ac:dyDescent="0.35">
      <c r="A25" s="1">
        <v>8</v>
      </c>
      <c r="B25" s="1">
        <v>2.0135622</v>
      </c>
      <c r="C25" s="1">
        <v>5.0210299999999997</v>
      </c>
      <c r="D25" s="1">
        <v>4.4429746000000003</v>
      </c>
    </row>
    <row r="26" spans="1:4" ht="15" thickBot="1" x14ac:dyDescent="0.35">
      <c r="A26" s="1">
        <v>9</v>
      </c>
      <c r="B26" s="1">
        <v>3.2512498000000001</v>
      </c>
      <c r="C26" s="1">
        <v>5.0654073000000004</v>
      </c>
      <c r="D26" s="1">
        <v>6.8023749999999996</v>
      </c>
    </row>
    <row r="27" spans="1:4" ht="15" thickBot="1" x14ac:dyDescent="0.35">
      <c r="A27" s="1">
        <v>10</v>
      </c>
      <c r="B27" s="1">
        <v>4.0795703000000003</v>
      </c>
      <c r="C27" s="1">
        <v>5.0664379999999998</v>
      </c>
      <c r="D27" s="1">
        <v>4.8785334000000002</v>
      </c>
    </row>
    <row r="28" spans="1:4" ht="15" thickBot="1" x14ac:dyDescent="0.35">
      <c r="A28" s="1">
        <v>4</v>
      </c>
      <c r="B28" s="1">
        <v>4.1622669999999999</v>
      </c>
      <c r="C28" s="1">
        <v>4.2036743000000003</v>
      </c>
      <c r="D28" s="1">
        <v>4.9543996000000003</v>
      </c>
    </row>
    <row r="29" spans="1:4" ht="15" thickBot="1" x14ac:dyDescent="0.35">
      <c r="A29" s="1">
        <v>3</v>
      </c>
      <c r="B29" s="1">
        <v>5.000013</v>
      </c>
      <c r="C29" s="1">
        <v>4.1519810000000001</v>
      </c>
      <c r="D29" s="1">
        <v>4.6543646000000001</v>
      </c>
    </row>
    <row r="30" spans="1:4" ht="15" thickBot="1" x14ac:dyDescent="0.35">
      <c r="A30" s="1">
        <v>14</v>
      </c>
      <c r="B30" s="1">
        <v>4.0020199999999999</v>
      </c>
      <c r="C30" s="1">
        <v>4.1541889999999997</v>
      </c>
      <c r="D30" s="1">
        <v>3.5264350000000002</v>
      </c>
    </row>
    <row r="31" spans="1:4" ht="15" thickBot="1" x14ac:dyDescent="0.35">
      <c r="A31" s="1">
        <v>13</v>
      </c>
      <c r="B31" s="1">
        <v>4.0738797</v>
      </c>
      <c r="C31" s="1">
        <v>4.1081447999999998</v>
      </c>
      <c r="D31" s="1">
        <v>4.4831976999999998</v>
      </c>
    </row>
    <row r="32" spans="1:4" ht="15" thickBot="1" x14ac:dyDescent="0.35">
      <c r="A32" s="1">
        <v>19</v>
      </c>
      <c r="B32" s="1">
        <v>4.1800560000000004</v>
      </c>
      <c r="C32" s="1">
        <v>3.1545792000000001</v>
      </c>
      <c r="D32" s="1">
        <v>5.8836554999999997</v>
      </c>
    </row>
    <row r="33" spans="1:4" ht="15" thickBot="1" x14ac:dyDescent="0.35">
      <c r="A33" s="1">
        <v>20</v>
      </c>
      <c r="B33" s="1">
        <v>3.1022941999999998</v>
      </c>
      <c r="C33" s="1">
        <v>3.0669377</v>
      </c>
      <c r="D33" s="1">
        <v>6.7240795999999996</v>
      </c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30</v>
      </c>
      <c r="B2" s="1">
        <v>3.6593329644492698</v>
      </c>
      <c r="C2" s="1">
        <v>5.2000003689477197</v>
      </c>
      <c r="D2" s="1">
        <v>5.45827983834835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29</v>
      </c>
      <c r="B3" s="1">
        <v>5.7500000069037798</v>
      </c>
      <c r="C3" s="1">
        <v>5.1104776072493001</v>
      </c>
      <c r="D3" s="1">
        <v>5.6948849070013203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25</v>
      </c>
      <c r="B4" s="1">
        <v>4.7792730957496001</v>
      </c>
      <c r="C4" s="1">
        <v>3.6301215293109501</v>
      </c>
      <c r="D4" s="1">
        <v>3.6266955291843201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26</v>
      </c>
      <c r="B5" s="1">
        <v>4.3268528864173899</v>
      </c>
      <c r="C5" s="1">
        <v>5.3828587182998398</v>
      </c>
      <c r="D5" s="1">
        <v>3.6968698163340399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21</v>
      </c>
      <c r="B6" s="1">
        <v>3.3634408069858002</v>
      </c>
      <c r="C6" s="1">
        <v>4.1999990247388297</v>
      </c>
      <c r="D6" s="1">
        <v>1.75715934605871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22</v>
      </c>
      <c r="B7" s="1">
        <v>4.3500196534009401</v>
      </c>
      <c r="C7" s="1">
        <v>3.2650600952259898</v>
      </c>
      <c r="D7" s="1">
        <v>6.6107450745946803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6</v>
      </c>
      <c r="B8" s="1">
        <v>3.3000007853954498</v>
      </c>
      <c r="C8" s="1">
        <v>3.5560243162978802</v>
      </c>
      <c r="D8" s="1">
        <v>5.7441403655753396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5</v>
      </c>
      <c r="B9" s="1">
        <v>6.0053672791471397</v>
      </c>
      <c r="C9" s="1">
        <v>6.6999997632975701</v>
      </c>
      <c r="D9" s="1">
        <v>3.3811646451427801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16</v>
      </c>
      <c r="B10" s="1">
        <v>5.3413011693859103</v>
      </c>
      <c r="C10" s="1">
        <v>3.1157146319317</v>
      </c>
      <c r="D10" s="1">
        <v>6.0773034035458897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15</v>
      </c>
      <c r="B11" s="1">
        <v>4.0140202768122597</v>
      </c>
      <c r="C11" s="1">
        <v>4.5963398816908798</v>
      </c>
      <c r="D11" s="1">
        <v>5.1622677932724796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30</v>
      </c>
      <c r="B12" s="1">
        <v>3.6499997022804802</v>
      </c>
      <c r="C12" s="1">
        <v>5.2220812127111804</v>
      </c>
      <c r="D12" s="1">
        <v>4.5592808287792401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29</v>
      </c>
      <c r="B13" s="1">
        <v>5.7696700784189296</v>
      </c>
      <c r="C13" s="1">
        <v>5.1000004973729904</v>
      </c>
      <c r="D13" s="1">
        <v>5.3173223664497904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27</v>
      </c>
      <c r="B14" s="1">
        <v>4.1233530005835499</v>
      </c>
      <c r="C14" s="1">
        <v>4.1209530051182899</v>
      </c>
      <c r="D14" s="1">
        <v>4.8082609829339198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28</v>
      </c>
      <c r="B15" s="1">
        <v>4.7186661737137099</v>
      </c>
      <c r="C15" s="1">
        <v>5.7261926054390502</v>
      </c>
      <c r="D15" s="1">
        <v>4.4708152460828696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17</v>
      </c>
      <c r="B16" s="1">
        <v>4.30670846449466</v>
      </c>
      <c r="C16" s="1">
        <v>4.19016095638883</v>
      </c>
      <c r="D16" s="1">
        <v>5.0816293288175096</v>
      </c>
    </row>
    <row r="17" spans="1:4" ht="15" thickBot="1" x14ac:dyDescent="0.35">
      <c r="A17" s="1">
        <v>18</v>
      </c>
      <c r="B17" s="1">
        <v>5.5858014931033999</v>
      </c>
      <c r="C17" s="1">
        <v>3.9075300438665801</v>
      </c>
      <c r="D17" s="1">
        <v>5.0910995065459197</v>
      </c>
    </row>
    <row r="18" spans="1:4" ht="15" thickBot="1" x14ac:dyDescent="0.35">
      <c r="A18" s="1">
        <v>1</v>
      </c>
      <c r="B18" s="1">
        <v>3.6056491131713999</v>
      </c>
      <c r="C18" s="1">
        <v>4.4172125026335003</v>
      </c>
      <c r="D18" s="1">
        <v>4.39841966300372</v>
      </c>
    </row>
    <row r="19" spans="1:4" ht="15" thickBot="1" x14ac:dyDescent="0.35">
      <c r="A19" s="1">
        <v>2</v>
      </c>
      <c r="B19" s="1">
        <v>4.5153519754437799</v>
      </c>
      <c r="C19" s="1">
        <v>4.3063408594833303</v>
      </c>
      <c r="D19" s="1">
        <v>5.2808146810010301</v>
      </c>
    </row>
    <row r="20" spans="1:4" ht="15" thickBot="1" x14ac:dyDescent="0.35">
      <c r="A20" s="1">
        <v>12</v>
      </c>
      <c r="B20" s="1">
        <v>4.3607326240403399</v>
      </c>
      <c r="C20" s="1">
        <v>4.51095386236641</v>
      </c>
      <c r="D20" s="1">
        <v>4.0321443293807802</v>
      </c>
    </row>
    <row r="21" spans="1:4" ht="15" thickBot="1" x14ac:dyDescent="0.35">
      <c r="A21" s="1">
        <v>11</v>
      </c>
      <c r="B21" s="1">
        <v>5.7097575883732201</v>
      </c>
      <c r="C21" s="1">
        <v>4.1120488242686104</v>
      </c>
      <c r="D21" s="1">
        <v>4.3907017066864604</v>
      </c>
    </row>
    <row r="22" spans="1:4" ht="15" thickBot="1" x14ac:dyDescent="0.35">
      <c r="A22" s="1">
        <v>23</v>
      </c>
      <c r="B22" s="1">
        <v>5.5607823749047203</v>
      </c>
      <c r="C22" s="1">
        <v>4.9761907182987102</v>
      </c>
      <c r="D22" s="1">
        <v>5.5536442105318402</v>
      </c>
    </row>
    <row r="23" spans="1:4" ht="15" thickBot="1" x14ac:dyDescent="0.35">
      <c r="A23" s="1">
        <v>24</v>
      </c>
      <c r="B23" s="1">
        <v>3.8238764178884601</v>
      </c>
      <c r="C23" s="1">
        <v>2.92316401254089</v>
      </c>
      <c r="D23" s="1">
        <v>4.0384300874699299</v>
      </c>
    </row>
    <row r="24" spans="1:4" ht="15" thickBot="1" x14ac:dyDescent="0.35">
      <c r="A24" s="1">
        <v>7</v>
      </c>
      <c r="B24" s="1">
        <v>3.96623397319815</v>
      </c>
      <c r="C24" s="1">
        <v>3.4767744177333202</v>
      </c>
      <c r="D24" s="1">
        <v>5.3087153510776304</v>
      </c>
    </row>
    <row r="25" spans="1:4" ht="15" thickBot="1" x14ac:dyDescent="0.35">
      <c r="A25" s="1">
        <v>8</v>
      </c>
      <c r="B25" s="1">
        <v>2.46694678021306</v>
      </c>
      <c r="C25" s="1">
        <v>5.9883365813267</v>
      </c>
      <c r="D25" s="1">
        <v>3.9359762554467799</v>
      </c>
    </row>
    <row r="26" spans="1:4" ht="15" thickBot="1" x14ac:dyDescent="0.35">
      <c r="A26" s="1">
        <v>9</v>
      </c>
      <c r="B26" s="1">
        <v>3.83415073440794</v>
      </c>
      <c r="C26" s="1">
        <v>5.3690245080845003</v>
      </c>
      <c r="D26" s="1">
        <v>6.9640569192872297</v>
      </c>
    </row>
    <row r="27" spans="1:4" ht="15" thickBot="1" x14ac:dyDescent="0.35">
      <c r="A27" s="1">
        <v>10</v>
      </c>
      <c r="B27" s="1">
        <v>4.3669470341539496</v>
      </c>
      <c r="C27" s="1">
        <v>5.1552390565527304</v>
      </c>
      <c r="D27" s="1">
        <v>4.3913098967139099</v>
      </c>
    </row>
    <row r="28" spans="1:4" ht="15" thickBot="1" x14ac:dyDescent="0.35">
      <c r="A28" s="1">
        <v>4</v>
      </c>
      <c r="B28" s="1">
        <v>4.2612990022898201</v>
      </c>
      <c r="C28" s="1">
        <v>4.5657155600554198</v>
      </c>
      <c r="D28" s="1">
        <v>5.2450605473130301</v>
      </c>
    </row>
    <row r="29" spans="1:4" ht="15" thickBot="1" x14ac:dyDescent="0.35">
      <c r="A29" s="1">
        <v>3</v>
      </c>
      <c r="B29" s="1">
        <v>5.7640000742143496</v>
      </c>
      <c r="C29" s="1">
        <v>4.1126828941509403</v>
      </c>
      <c r="D29" s="1">
        <v>4.6045342298690501</v>
      </c>
    </row>
    <row r="30" spans="1:4" ht="15" thickBot="1" x14ac:dyDescent="0.35">
      <c r="A30" s="1">
        <v>14</v>
      </c>
      <c r="B30" s="1">
        <v>4.4857768089866203</v>
      </c>
      <c r="C30" s="1">
        <v>4.4586067202755499</v>
      </c>
      <c r="D30" s="1">
        <v>4.63828172044862</v>
      </c>
    </row>
    <row r="31" spans="1:4" ht="15" thickBot="1" x14ac:dyDescent="0.35">
      <c r="A31" s="1">
        <v>13</v>
      </c>
      <c r="B31" s="1">
        <v>4.6576658913047302</v>
      </c>
      <c r="C31" s="1">
        <v>4.3901619460974004</v>
      </c>
      <c r="D31" s="1">
        <v>5.2834381487797604</v>
      </c>
    </row>
    <row r="32" spans="1:4" ht="15" thickBot="1" x14ac:dyDescent="0.35">
      <c r="A32" s="1">
        <v>19</v>
      </c>
      <c r="B32" s="1">
        <v>4.3733582216047404</v>
      </c>
      <c r="C32" s="1">
        <v>3.2219059212203498</v>
      </c>
      <c r="D32" s="1">
        <v>5.8666522232208997</v>
      </c>
    </row>
    <row r="33" spans="1:4" ht="15" thickBot="1" x14ac:dyDescent="0.35">
      <c r="A33" s="1">
        <v>20</v>
      </c>
      <c r="B33" s="1">
        <v>3.86951486825699</v>
      </c>
      <c r="C33" s="1">
        <v>3.5761926634769101</v>
      </c>
      <c r="D33" s="1">
        <v>6.4557784954181603</v>
      </c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30</v>
      </c>
      <c r="B2" s="1">
        <v>3.76406781068283</v>
      </c>
      <c r="C2" s="1">
        <v>5.3782462059902301</v>
      </c>
      <c r="D2" s="1">
        <v>5.4335650749386399</v>
      </c>
    </row>
    <row r="3" spans="1:5" ht="15" thickBot="1" x14ac:dyDescent="0.35">
      <c r="A3" s="1">
        <v>29</v>
      </c>
      <c r="B3" s="1">
        <v>6.0034658563987398</v>
      </c>
      <c r="C3" s="1">
        <v>5.3159291501360997</v>
      </c>
      <c r="D3" s="1">
        <v>5.6393989828169202</v>
      </c>
    </row>
    <row r="4" spans="1:5" ht="15" thickBot="1" x14ac:dyDescent="0.35">
      <c r="A4" s="1">
        <v>25</v>
      </c>
      <c r="B4" s="1">
        <v>5.0009553198795604</v>
      </c>
      <c r="C4" s="1">
        <v>3.8772902307290802</v>
      </c>
      <c r="D4" s="1">
        <v>3.5859915294771798</v>
      </c>
    </row>
    <row r="5" spans="1:5" ht="15" thickBot="1" x14ac:dyDescent="0.35">
      <c r="A5" s="1">
        <v>26</v>
      </c>
      <c r="B5" s="1">
        <v>4.6113811142034997</v>
      </c>
      <c r="C5" s="1">
        <v>5.5563313463624198</v>
      </c>
      <c r="D5" s="1">
        <v>3.67319524285291</v>
      </c>
    </row>
    <row r="6" spans="1:5" ht="15" thickBot="1" x14ac:dyDescent="0.35">
      <c r="A6" s="1">
        <v>21</v>
      </c>
      <c r="B6" s="1">
        <v>3.4789741821626001</v>
      </c>
      <c r="C6" s="1">
        <v>4.2676339735300903</v>
      </c>
      <c r="D6" s="1">
        <v>1.7439672494752001</v>
      </c>
    </row>
    <row r="7" spans="1:5" ht="15" thickBot="1" x14ac:dyDescent="0.35">
      <c r="A7" s="1">
        <v>22</v>
      </c>
      <c r="B7" s="1">
        <v>4.4464010375465604</v>
      </c>
      <c r="C7" s="1">
        <v>3.44100113083238</v>
      </c>
      <c r="D7" s="1">
        <v>6.6399495095726504</v>
      </c>
    </row>
    <row r="8" spans="1:5" ht="15" thickBot="1" x14ac:dyDescent="0.35">
      <c r="A8" s="1">
        <v>6</v>
      </c>
      <c r="B8" s="1">
        <v>3.4281583760485899</v>
      </c>
      <c r="C8" s="1">
        <v>3.7565747502806301</v>
      </c>
      <c r="D8" s="1">
        <v>5.7218028501869602</v>
      </c>
    </row>
    <row r="9" spans="1:5" ht="15" thickBot="1" x14ac:dyDescent="0.35">
      <c r="A9" s="1">
        <v>5</v>
      </c>
      <c r="B9" s="1">
        <v>6.28868618185182</v>
      </c>
      <c r="C9" s="1">
        <v>6.7708302715941002</v>
      </c>
      <c r="D9" s="1">
        <v>3.3268750309387198</v>
      </c>
    </row>
    <row r="10" spans="1:5" ht="15" thickBot="1" x14ac:dyDescent="0.35">
      <c r="A10" s="1">
        <v>16</v>
      </c>
      <c r="B10" s="1">
        <v>5.6491890164785596</v>
      </c>
      <c r="C10" s="1">
        <v>3.1973841036437598</v>
      </c>
      <c r="D10" s="1">
        <v>5.9997096775563001</v>
      </c>
    </row>
    <row r="11" spans="1:5" ht="15" thickBot="1" x14ac:dyDescent="0.35">
      <c r="A11" s="1">
        <v>15</v>
      </c>
      <c r="B11" s="1">
        <v>4.2671087759628703</v>
      </c>
      <c r="C11" s="1">
        <v>4.8469830539991197</v>
      </c>
      <c r="D11" s="1">
        <v>5.11651542351769</v>
      </c>
    </row>
    <row r="12" spans="1:5" ht="15" thickBot="1" x14ac:dyDescent="0.35">
      <c r="A12" s="1">
        <v>30</v>
      </c>
      <c r="B12" s="1">
        <v>3.6885053709545699</v>
      </c>
      <c r="C12" s="1">
        <v>5.4256586166216501</v>
      </c>
      <c r="D12" s="1">
        <v>4.5346598783118299</v>
      </c>
    </row>
    <row r="13" spans="1:5" ht="15" thickBot="1" x14ac:dyDescent="0.35">
      <c r="A13" s="1">
        <v>29</v>
      </c>
      <c r="B13" s="1">
        <v>6.0329940671573397</v>
      </c>
      <c r="C13" s="1">
        <v>5.2433542111569302</v>
      </c>
      <c r="D13" s="1">
        <v>5.2599642094816197</v>
      </c>
    </row>
    <row r="14" spans="1:5" ht="15" thickBot="1" x14ac:dyDescent="0.35">
      <c r="A14" s="1">
        <v>27</v>
      </c>
      <c r="B14" s="1">
        <v>4.36650214934643</v>
      </c>
      <c r="C14" s="1">
        <v>4.2711847283055997</v>
      </c>
      <c r="D14" s="1">
        <v>4.8039644702772799</v>
      </c>
    </row>
    <row r="15" spans="1:5" ht="15" thickBot="1" x14ac:dyDescent="0.35">
      <c r="A15" s="1">
        <v>28</v>
      </c>
      <c r="B15" s="1">
        <v>4.8923063206151198</v>
      </c>
      <c r="C15" s="1">
        <v>5.9384656082114304</v>
      </c>
      <c r="D15" s="1">
        <v>4.4383845227462704</v>
      </c>
    </row>
    <row r="16" spans="1:5" ht="15" thickBot="1" x14ac:dyDescent="0.35">
      <c r="A16" s="1">
        <v>17</v>
      </c>
      <c r="B16" s="1">
        <v>4.4128047102522201</v>
      </c>
      <c r="C16" s="1">
        <v>4.3813977581432102</v>
      </c>
      <c r="D16" s="1">
        <v>5.1043729280897203</v>
      </c>
    </row>
    <row r="17" spans="1:4" ht="15" thickBot="1" x14ac:dyDescent="0.35">
      <c r="A17" s="1">
        <v>18</v>
      </c>
      <c r="B17" s="1">
        <v>5.79626774797525</v>
      </c>
      <c r="C17" s="1">
        <v>4.1209080900946198</v>
      </c>
      <c r="D17" s="1">
        <v>5.1072130497642902</v>
      </c>
    </row>
    <row r="18" spans="1:4" ht="15" thickBot="1" x14ac:dyDescent="0.35">
      <c r="A18" s="1">
        <v>1</v>
      </c>
      <c r="B18" s="1">
        <v>3.7738597841006398</v>
      </c>
      <c r="C18" s="1">
        <v>4.5740827367202899</v>
      </c>
      <c r="D18" s="1">
        <v>4.4140622031356003</v>
      </c>
    </row>
    <row r="19" spans="1:4" ht="15" thickBot="1" x14ac:dyDescent="0.35">
      <c r="A19" s="1">
        <v>2</v>
      </c>
      <c r="B19" s="1">
        <v>4.7064429331756497</v>
      </c>
      <c r="C19" s="1">
        <v>4.4025232360771902</v>
      </c>
      <c r="D19" s="1">
        <v>5.2808607576093003</v>
      </c>
    </row>
    <row r="20" spans="1:4" ht="15" thickBot="1" x14ac:dyDescent="0.35">
      <c r="A20" s="1">
        <v>12</v>
      </c>
      <c r="B20" s="1">
        <v>4.5060960666384098</v>
      </c>
      <c r="C20" s="1">
        <v>4.6847358910681498</v>
      </c>
      <c r="D20" s="1">
        <v>4.0643568665836201</v>
      </c>
    </row>
    <row r="21" spans="1:4" ht="15" thickBot="1" x14ac:dyDescent="0.35">
      <c r="A21" s="1">
        <v>11</v>
      </c>
      <c r="B21" s="1">
        <v>5.8675488651137799</v>
      </c>
      <c r="C21" s="1">
        <v>4.2370598335895302</v>
      </c>
      <c r="D21" s="1">
        <v>4.34295118181777</v>
      </c>
    </row>
    <row r="22" spans="1:4" ht="15" thickBot="1" x14ac:dyDescent="0.35">
      <c r="A22" s="1">
        <v>23</v>
      </c>
      <c r="B22" s="1">
        <v>5.67018258837237</v>
      </c>
      <c r="C22" s="1">
        <v>5.1336344776410696</v>
      </c>
      <c r="D22" s="1">
        <v>5.57131630714</v>
      </c>
    </row>
    <row r="23" spans="1:4" ht="15" thickBot="1" x14ac:dyDescent="0.35">
      <c r="A23" s="1">
        <v>24</v>
      </c>
      <c r="B23" s="1">
        <v>4.0706218561763103</v>
      </c>
      <c r="C23" s="1">
        <v>3.0745863878977602</v>
      </c>
      <c r="D23" s="1">
        <v>4.0248526227563799</v>
      </c>
    </row>
    <row r="24" spans="1:4" ht="15" thickBot="1" x14ac:dyDescent="0.35">
      <c r="A24" s="1">
        <v>7</v>
      </c>
      <c r="B24" s="1">
        <v>4.1617341317420902</v>
      </c>
      <c r="C24" s="1">
        <v>3.6828012398872598</v>
      </c>
      <c r="D24" s="1">
        <v>5.2968813522594296</v>
      </c>
    </row>
    <row r="25" spans="1:4" ht="15" thickBot="1" x14ac:dyDescent="0.35">
      <c r="A25" s="1">
        <v>8</v>
      </c>
      <c r="B25" s="1">
        <v>2.5531803803064701</v>
      </c>
      <c r="C25" s="1">
        <v>6.2786058605019504</v>
      </c>
      <c r="D25" s="1">
        <v>3.9060482584702001</v>
      </c>
    </row>
    <row r="26" spans="1:4" ht="15" thickBot="1" x14ac:dyDescent="0.35">
      <c r="A26" s="1">
        <v>9</v>
      </c>
      <c r="B26" s="1">
        <v>4.0162083412488903</v>
      </c>
      <c r="C26" s="1">
        <v>5.6058313897023</v>
      </c>
      <c r="D26" s="1">
        <v>6.9489768661448998</v>
      </c>
    </row>
    <row r="27" spans="1:4" ht="15" thickBot="1" x14ac:dyDescent="0.35">
      <c r="A27" s="1">
        <v>10</v>
      </c>
      <c r="B27" s="1">
        <v>4.4523463490050004</v>
      </c>
      <c r="C27" s="1">
        <v>5.3218336330326901</v>
      </c>
      <c r="D27" s="1">
        <v>4.3655117489960302</v>
      </c>
    </row>
    <row r="28" spans="1:4" ht="15" thickBot="1" x14ac:dyDescent="0.35">
      <c r="A28" s="1">
        <v>4</v>
      </c>
      <c r="B28" s="1">
        <v>4.4737239309958401</v>
      </c>
      <c r="C28" s="1">
        <v>4.75128811338924</v>
      </c>
      <c r="D28" s="1">
        <v>5.2848900661847003</v>
      </c>
    </row>
    <row r="29" spans="1:4" ht="15" thickBot="1" x14ac:dyDescent="0.35">
      <c r="A29" s="1">
        <v>3</v>
      </c>
      <c r="B29" s="1">
        <v>6.0135475364784199</v>
      </c>
      <c r="C29" s="1">
        <v>4.3063429830091096</v>
      </c>
      <c r="D29" s="1">
        <v>4.59558814741977</v>
      </c>
    </row>
    <row r="30" spans="1:4" ht="15" thickBot="1" x14ac:dyDescent="0.35">
      <c r="A30" s="1">
        <v>14</v>
      </c>
      <c r="B30" s="1">
        <v>4.6098895074085799</v>
      </c>
      <c r="C30" s="1">
        <v>4.7063949577747897</v>
      </c>
      <c r="D30" s="1">
        <v>4.6950827694989696</v>
      </c>
    </row>
    <row r="31" spans="1:4" ht="15" thickBot="1" x14ac:dyDescent="0.35">
      <c r="A31" s="1">
        <v>13</v>
      </c>
      <c r="B31" s="1">
        <v>4.7781327948366403</v>
      </c>
      <c r="C31" s="1">
        <v>4.5694174351835297</v>
      </c>
      <c r="D31" s="1">
        <v>5.2975753613601198</v>
      </c>
    </row>
    <row r="32" spans="1:4" ht="15" thickBot="1" x14ac:dyDescent="0.35">
      <c r="A32" s="1">
        <v>19</v>
      </c>
      <c r="B32" s="1">
        <v>4.6301814985221901</v>
      </c>
      <c r="C32" s="1">
        <v>3.44091605246826</v>
      </c>
      <c r="D32" s="1">
        <v>5.8370176366990698</v>
      </c>
    </row>
    <row r="33" spans="1:4" ht="15" thickBot="1" x14ac:dyDescent="0.35">
      <c r="A33" s="1">
        <v>20</v>
      </c>
      <c r="B33" s="1">
        <v>4.0282504126058001</v>
      </c>
      <c r="C33" s="1">
        <v>3.8244059986213199</v>
      </c>
      <c r="D33" s="1">
        <v>6.4515384176617898</v>
      </c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30</v>
      </c>
      <c r="B2" s="1">
        <v>3.9376648628365798</v>
      </c>
      <c r="C2" s="1">
        <v>5.1101572821745398</v>
      </c>
      <c r="D2" s="1">
        <v>4.9952530252879104</v>
      </c>
    </row>
    <row r="3" spans="1:4" ht="15" thickBot="1" x14ac:dyDescent="0.35">
      <c r="A3" s="1">
        <v>29</v>
      </c>
      <c r="B3" s="1">
        <v>5.6497679503125298</v>
      </c>
      <c r="C3" s="1">
        <v>5.1705595269865299</v>
      </c>
      <c r="D3" s="1">
        <v>5.2484003203226202</v>
      </c>
    </row>
    <row r="4" spans="1:4" ht="15" thickBot="1" x14ac:dyDescent="0.35">
      <c r="A4" s="1">
        <v>25</v>
      </c>
      <c r="B4" s="1">
        <v>4.7498417079983097</v>
      </c>
      <c r="C4" s="1">
        <v>4.10010558344751</v>
      </c>
      <c r="D4" s="1">
        <v>4.3242195448139196</v>
      </c>
    </row>
    <row r="5" spans="1:4" ht="15" thickBot="1" x14ac:dyDescent="0.35">
      <c r="A5" s="1">
        <v>26</v>
      </c>
      <c r="B5" s="1">
        <v>4.6946084434470103</v>
      </c>
      <c r="C5" s="1">
        <v>4.9346468489675397</v>
      </c>
      <c r="D5" s="1">
        <v>4.2149325242208704</v>
      </c>
    </row>
    <row r="6" spans="1:4" ht="15" thickBot="1" x14ac:dyDescent="0.35">
      <c r="A6" s="1">
        <v>21</v>
      </c>
      <c r="B6" s="1">
        <v>3.7129719176801301</v>
      </c>
      <c r="C6" s="1">
        <v>4.1631506688834596</v>
      </c>
      <c r="D6" s="1">
        <v>3.5108734575913298</v>
      </c>
    </row>
    <row r="7" spans="1:4" ht="15" thickBot="1" x14ac:dyDescent="0.35">
      <c r="A7" s="1">
        <v>22</v>
      </c>
      <c r="B7" s="1">
        <v>4.3641056348267799</v>
      </c>
      <c r="C7" s="1">
        <v>3.7411715425681198</v>
      </c>
      <c r="D7" s="1">
        <v>5.6734855848590398</v>
      </c>
    </row>
    <row r="8" spans="1:4" ht="15" thickBot="1" x14ac:dyDescent="0.35">
      <c r="A8" s="1">
        <v>6</v>
      </c>
      <c r="B8" s="1">
        <v>3.9095966404228801</v>
      </c>
      <c r="C8" s="1">
        <v>4.0822783287375897</v>
      </c>
      <c r="D8" s="1">
        <v>5.3415594824279804</v>
      </c>
    </row>
    <row r="9" spans="1:4" ht="15" thickBot="1" x14ac:dyDescent="0.35">
      <c r="A9" s="1">
        <v>5</v>
      </c>
      <c r="B9" s="1">
        <v>5.9905253209229503</v>
      </c>
      <c r="C9" s="1">
        <v>5.8965327726185697</v>
      </c>
      <c r="D9" s="1">
        <v>4.2345341436678599</v>
      </c>
    </row>
    <row r="10" spans="1:4" ht="15" thickBot="1" x14ac:dyDescent="0.35">
      <c r="A10" s="1">
        <v>16</v>
      </c>
      <c r="B10" s="1">
        <v>5.3569002115320901</v>
      </c>
      <c r="C10" s="1">
        <v>3.3707964213653798</v>
      </c>
      <c r="D10" s="1">
        <v>5.4125307897884296</v>
      </c>
    </row>
    <row r="11" spans="1:4" ht="15" thickBot="1" x14ac:dyDescent="0.35">
      <c r="A11" s="1">
        <v>15</v>
      </c>
      <c r="B11" s="1">
        <v>4.4293601506779101</v>
      </c>
      <c r="C11" s="1">
        <v>4.86287553037086</v>
      </c>
      <c r="D11" s="1">
        <v>5.0047262608038698</v>
      </c>
    </row>
    <row r="12" spans="1:4" ht="15" thickBot="1" x14ac:dyDescent="0.35">
      <c r="A12" s="1">
        <v>30</v>
      </c>
      <c r="B12" s="1">
        <v>3.9621803505820199</v>
      </c>
      <c r="C12" s="1">
        <v>5.1313841931112396</v>
      </c>
      <c r="D12" s="1">
        <v>4.5809312837656897</v>
      </c>
    </row>
    <row r="13" spans="1:4" ht="15" thickBot="1" x14ac:dyDescent="0.35">
      <c r="A13" s="1">
        <v>29</v>
      </c>
      <c r="B13" s="1">
        <v>5.6712736354988902</v>
      </c>
      <c r="C13" s="1">
        <v>5.1947572249641896</v>
      </c>
      <c r="D13" s="1">
        <v>5.1094637537139302</v>
      </c>
    </row>
    <row r="14" spans="1:4" ht="15" thickBot="1" x14ac:dyDescent="0.35">
      <c r="A14" s="1">
        <v>27</v>
      </c>
      <c r="B14" s="1">
        <v>4.4121944132997699</v>
      </c>
      <c r="C14" s="1">
        <v>4.3893593720623096</v>
      </c>
      <c r="D14" s="1">
        <v>4.8590721100642602</v>
      </c>
    </row>
    <row r="15" spans="1:4" ht="15" thickBot="1" x14ac:dyDescent="0.35">
      <c r="A15" s="1">
        <v>28</v>
      </c>
      <c r="B15" s="1">
        <v>4.6598372919550801</v>
      </c>
      <c r="C15" s="1">
        <v>5.5417529816341196</v>
      </c>
      <c r="D15" s="1">
        <v>4.7233159241714997</v>
      </c>
    </row>
    <row r="16" spans="1:4" ht="15" thickBot="1" x14ac:dyDescent="0.35">
      <c r="A16" s="1">
        <v>17</v>
      </c>
      <c r="B16" s="1">
        <v>4.3535891577033796</v>
      </c>
      <c r="C16" s="1">
        <v>4.4634176088981397</v>
      </c>
      <c r="D16" s="1">
        <v>5.0717905749057097</v>
      </c>
    </row>
    <row r="17" spans="1:4" ht="15" thickBot="1" x14ac:dyDescent="0.35">
      <c r="A17" s="1">
        <v>18</v>
      </c>
      <c r="B17" s="1">
        <v>5.4521373554604997</v>
      </c>
      <c r="C17" s="1">
        <v>4.4842519076589404</v>
      </c>
      <c r="D17" s="1">
        <v>5.0298495759929196</v>
      </c>
    </row>
    <row r="18" spans="1:4" ht="15" thickBot="1" x14ac:dyDescent="0.35">
      <c r="A18" s="1">
        <v>1</v>
      </c>
      <c r="B18" s="1">
        <v>3.8803384677702901</v>
      </c>
      <c r="C18" s="1">
        <v>4.6295825780910898</v>
      </c>
      <c r="D18" s="1">
        <v>4.6841447578919402</v>
      </c>
    </row>
    <row r="19" spans="1:4" ht="15" thickBot="1" x14ac:dyDescent="0.35">
      <c r="A19" s="1">
        <v>2</v>
      </c>
      <c r="B19" s="1">
        <v>4.6578256115660501</v>
      </c>
      <c r="C19" s="1">
        <v>4.15663199108611</v>
      </c>
      <c r="D19" s="1">
        <v>5.07013288087317</v>
      </c>
    </row>
    <row r="20" spans="1:4" ht="15" thickBot="1" x14ac:dyDescent="0.35">
      <c r="A20" s="1">
        <v>12</v>
      </c>
      <c r="B20" s="1">
        <v>4.4951358038049696</v>
      </c>
      <c r="C20" s="1">
        <v>4.5670580008135602</v>
      </c>
      <c r="D20" s="1">
        <v>4.48129673205435</v>
      </c>
    </row>
    <row r="21" spans="1:4" ht="15" thickBot="1" x14ac:dyDescent="0.35">
      <c r="A21" s="1">
        <v>11</v>
      </c>
      <c r="B21" s="1">
        <v>5.2648393193492904</v>
      </c>
      <c r="C21" s="1">
        <v>4.3292613791297399</v>
      </c>
      <c r="D21" s="1">
        <v>4.61102640803706</v>
      </c>
    </row>
    <row r="22" spans="1:4" ht="15" thickBot="1" x14ac:dyDescent="0.35">
      <c r="A22" s="1">
        <v>23</v>
      </c>
      <c r="B22" s="1">
        <v>5.1842542048766704</v>
      </c>
      <c r="C22" s="1">
        <v>4.8084137065151999</v>
      </c>
      <c r="D22" s="1">
        <v>5.0716984408521997</v>
      </c>
    </row>
    <row r="23" spans="1:4" ht="15" thickBot="1" x14ac:dyDescent="0.35">
      <c r="A23" s="1">
        <v>24</v>
      </c>
      <c r="B23" s="1">
        <v>4.1931522183457499</v>
      </c>
      <c r="C23" s="1">
        <v>3.52227698463544</v>
      </c>
      <c r="D23" s="1">
        <v>4.4812333737620396</v>
      </c>
    </row>
    <row r="24" spans="1:4" ht="15" thickBot="1" x14ac:dyDescent="0.35">
      <c r="A24" s="1">
        <v>7</v>
      </c>
      <c r="B24" s="1">
        <v>4.2818046377277001</v>
      </c>
      <c r="C24" s="1">
        <v>3.9749541612271999</v>
      </c>
      <c r="D24" s="1">
        <v>4.9363293358885096</v>
      </c>
    </row>
    <row r="25" spans="1:4" ht="15" thickBot="1" x14ac:dyDescent="0.35">
      <c r="A25" s="1">
        <v>8</v>
      </c>
      <c r="B25" s="1">
        <v>3.2281711861049498</v>
      </c>
      <c r="C25" s="1">
        <v>5.6701818485916897</v>
      </c>
      <c r="D25" s="1">
        <v>4.3328091156051203</v>
      </c>
    </row>
    <row r="26" spans="1:4" ht="15" thickBot="1" x14ac:dyDescent="0.35">
      <c r="A26" s="1">
        <v>9</v>
      </c>
      <c r="B26" s="1">
        <v>4.3883837133385102</v>
      </c>
      <c r="C26" s="1">
        <v>5.2280001359549599</v>
      </c>
      <c r="D26" s="1">
        <v>5.8069786417927496</v>
      </c>
    </row>
    <row r="27" spans="1:4" ht="15" thickBot="1" x14ac:dyDescent="0.35">
      <c r="A27" s="1">
        <v>10</v>
      </c>
      <c r="B27" s="1">
        <v>4.3894552485027196</v>
      </c>
      <c r="C27" s="1">
        <v>5.2790824550439304</v>
      </c>
      <c r="D27" s="1">
        <v>4.7101398130858696</v>
      </c>
    </row>
    <row r="28" spans="1:4" ht="15" thickBot="1" x14ac:dyDescent="0.35">
      <c r="A28" s="1">
        <v>4</v>
      </c>
      <c r="B28" s="1">
        <v>4.5557785231891703</v>
      </c>
      <c r="C28" s="1">
        <v>4.6651726423974198</v>
      </c>
      <c r="D28" s="1">
        <v>4.9693748251944996</v>
      </c>
    </row>
    <row r="29" spans="1:4" ht="15" thickBot="1" x14ac:dyDescent="0.35">
      <c r="A29" s="1">
        <v>3</v>
      </c>
      <c r="B29" s="1">
        <v>5.5803227978073</v>
      </c>
      <c r="C29" s="1">
        <v>4.4215134737325297</v>
      </c>
      <c r="D29" s="1">
        <v>4.8188301320635096</v>
      </c>
    </row>
    <row r="30" spans="1:4" ht="15" thickBot="1" x14ac:dyDescent="0.35">
      <c r="A30" s="1">
        <v>14</v>
      </c>
      <c r="B30" s="1">
        <v>4.4453753102592302</v>
      </c>
      <c r="C30" s="1">
        <v>4.6118642029534298</v>
      </c>
      <c r="D30" s="1">
        <v>4.7257833652534202</v>
      </c>
    </row>
    <row r="31" spans="1:4" ht="15" thickBot="1" x14ac:dyDescent="0.35">
      <c r="A31" s="1">
        <v>13</v>
      </c>
      <c r="B31" s="1">
        <v>4.4760447784273403</v>
      </c>
      <c r="C31" s="1">
        <v>4.5835354423189099</v>
      </c>
      <c r="D31" s="1">
        <v>5.0109444515649297</v>
      </c>
    </row>
    <row r="32" spans="1:4" ht="15" thickBot="1" x14ac:dyDescent="0.35">
      <c r="A32" s="1">
        <v>19</v>
      </c>
      <c r="B32" s="1">
        <v>4.5282267601221697</v>
      </c>
      <c r="C32" s="1">
        <v>3.7865883961780198</v>
      </c>
      <c r="D32" s="1">
        <v>5.3098447071545598</v>
      </c>
    </row>
    <row r="33" spans="1:4" ht="15" thickBot="1" x14ac:dyDescent="0.35">
      <c r="A33" s="1">
        <v>20</v>
      </c>
      <c r="B33" s="1">
        <v>4.00002195830342</v>
      </c>
      <c r="C33" s="1">
        <v>4.0315592220036498</v>
      </c>
      <c r="D33" s="1">
        <v>5.5226893802659598</v>
      </c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30</v>
      </c>
      <c r="B2" s="1">
        <v>4.0623509563408096</v>
      </c>
      <c r="C2" s="1">
        <v>5.0972677972839904</v>
      </c>
      <c r="D2" s="1">
        <v>5.2412621013911904</v>
      </c>
    </row>
    <row r="3" spans="1:4" ht="15" thickBot="1" x14ac:dyDescent="0.35">
      <c r="A3" s="1">
        <v>29</v>
      </c>
      <c r="B3" s="1">
        <v>6.1870104182075902</v>
      </c>
      <c r="C3" s="1">
        <v>5.1516295631597302</v>
      </c>
      <c r="D3" s="1">
        <v>6.2018803751667297</v>
      </c>
    </row>
    <row r="4" spans="1:4" ht="15" thickBot="1" x14ac:dyDescent="0.35">
      <c r="A4" s="1">
        <v>25</v>
      </c>
      <c r="B4" s="1">
        <v>5.0880462209115596</v>
      </c>
      <c r="C4" s="1">
        <v>4.0679837505641396</v>
      </c>
      <c r="D4" s="1">
        <v>3.8131891720788</v>
      </c>
    </row>
    <row r="5" spans="1:4" ht="15" thickBot="1" x14ac:dyDescent="0.35">
      <c r="A5" s="1">
        <v>26</v>
      </c>
      <c r="B5" s="1">
        <v>4.1204931468255896</v>
      </c>
      <c r="C5" s="1">
        <v>5.1069740267682002</v>
      </c>
      <c r="D5" s="1">
        <v>3.6334837836191398</v>
      </c>
    </row>
    <row r="6" spans="1:4" ht="15" thickBot="1" x14ac:dyDescent="0.35">
      <c r="A6" s="1">
        <v>21</v>
      </c>
      <c r="B6" s="1">
        <v>3.0646213207193802</v>
      </c>
      <c r="C6" s="1">
        <v>4.1029512125163796</v>
      </c>
      <c r="D6" s="1">
        <v>2.2339050400054998</v>
      </c>
    </row>
    <row r="7" spans="1:4" ht="15" thickBot="1" x14ac:dyDescent="0.35">
      <c r="A7" s="1">
        <v>22</v>
      </c>
      <c r="B7" s="1">
        <v>4.1289592861079898</v>
      </c>
      <c r="C7" s="1">
        <v>3.0631383092120901</v>
      </c>
      <c r="D7" s="1">
        <v>7.2128155116303798</v>
      </c>
    </row>
    <row r="8" spans="1:4" ht="15" thickBot="1" x14ac:dyDescent="0.35">
      <c r="A8" s="1">
        <v>6</v>
      </c>
      <c r="B8" s="1">
        <v>3.1106294362330198</v>
      </c>
      <c r="C8" s="1">
        <v>4.1043886338724596</v>
      </c>
      <c r="D8" s="1">
        <v>6.1490804135694601</v>
      </c>
    </row>
    <row r="9" spans="1:4" ht="15" thickBot="1" x14ac:dyDescent="0.35">
      <c r="A9" s="1">
        <v>5</v>
      </c>
      <c r="B9" s="1">
        <v>6.1896415174547403</v>
      </c>
      <c r="C9" s="1">
        <v>7.1067140194182903</v>
      </c>
      <c r="D9" s="1">
        <v>3.2290329701627001</v>
      </c>
    </row>
    <row r="10" spans="1:4" ht="15" thickBot="1" x14ac:dyDescent="0.35">
      <c r="A10" s="1">
        <v>16</v>
      </c>
      <c r="B10" s="1">
        <v>5.1124815587011003</v>
      </c>
      <c r="C10" s="1">
        <v>3.0353999697263601</v>
      </c>
      <c r="D10" s="1">
        <v>6.1120514949988296</v>
      </c>
    </row>
    <row r="11" spans="1:4" ht="15" thickBot="1" x14ac:dyDescent="0.35">
      <c r="A11" s="1">
        <v>15</v>
      </c>
      <c r="B11" s="1">
        <v>4.1178620475784404</v>
      </c>
      <c r="C11" s="1">
        <v>5.0847151041989003</v>
      </c>
      <c r="D11" s="1">
        <v>5.0879508617104703</v>
      </c>
    </row>
    <row r="12" spans="1:4" ht="15" thickBot="1" x14ac:dyDescent="0.35">
      <c r="A12" s="1">
        <v>30</v>
      </c>
      <c r="B12" s="1">
        <v>4.0638694675464597</v>
      </c>
      <c r="C12" s="1">
        <v>5.1165059597840301</v>
      </c>
      <c r="D12" s="1">
        <v>4.1360978647593099</v>
      </c>
    </row>
    <row r="13" spans="1:4" ht="15" thickBot="1" x14ac:dyDescent="0.35">
      <c r="A13" s="1">
        <v>29</v>
      </c>
      <c r="B13" s="1">
        <v>6.1870104182075902</v>
      </c>
      <c r="C13" s="1">
        <v>5.1444935369112201</v>
      </c>
      <c r="D13" s="1">
        <v>5.7108293770453802</v>
      </c>
    </row>
    <row r="14" spans="1:4" ht="15" thickBot="1" x14ac:dyDescent="0.35">
      <c r="A14" s="1">
        <v>27</v>
      </c>
      <c r="B14" s="1">
        <v>4.1238171801783698</v>
      </c>
      <c r="C14" s="1">
        <v>4.1183597871206503</v>
      </c>
      <c r="D14" s="1">
        <v>4.9896660511473403</v>
      </c>
    </row>
    <row r="15" spans="1:4" ht="15" thickBot="1" x14ac:dyDescent="0.35">
      <c r="A15" s="1">
        <v>28</v>
      </c>
      <c r="B15" s="1">
        <v>5.1102778143902601</v>
      </c>
      <c r="C15" s="1">
        <v>6.1269354380122802</v>
      </c>
      <c r="D15" s="1">
        <v>4.9198523148917896</v>
      </c>
    </row>
    <row r="16" spans="1:4" ht="15" thickBot="1" x14ac:dyDescent="0.35">
      <c r="A16" s="1">
        <v>17</v>
      </c>
      <c r="B16" s="1">
        <v>4.1178901472830702</v>
      </c>
      <c r="C16" s="1">
        <v>4.0917117240951102</v>
      </c>
      <c r="D16" s="1">
        <v>5.2259095949566401</v>
      </c>
    </row>
    <row r="17" spans="1:4" ht="15" thickBot="1" x14ac:dyDescent="0.35">
      <c r="A17" s="1">
        <v>18</v>
      </c>
      <c r="B17" s="1">
        <v>6.1263604592343501</v>
      </c>
      <c r="C17" s="1">
        <v>4.1159638803533403</v>
      </c>
      <c r="D17" s="1">
        <v>5.4291779138546996</v>
      </c>
    </row>
    <row r="18" spans="1:4" ht="15" thickBot="1" x14ac:dyDescent="0.35">
      <c r="A18" s="1">
        <v>1</v>
      </c>
      <c r="B18" s="1">
        <v>4.0614637191917202</v>
      </c>
      <c r="C18" s="1">
        <v>4.1183597871206503</v>
      </c>
      <c r="D18" s="1">
        <v>4.5277717797102701</v>
      </c>
    </row>
    <row r="19" spans="1:4" ht="15" thickBot="1" x14ac:dyDescent="0.35">
      <c r="A19" s="1">
        <v>2</v>
      </c>
      <c r="B19" s="1">
        <v>4.1135502827584096</v>
      </c>
      <c r="C19" s="1">
        <v>4.0672452503123298</v>
      </c>
      <c r="D19" s="1">
        <v>5.7353764400562799</v>
      </c>
    </row>
    <row r="20" spans="1:4" ht="15" thickBot="1" x14ac:dyDescent="0.35">
      <c r="A20" s="1">
        <v>12</v>
      </c>
      <c r="B20" s="1">
        <v>4.1178620475784404</v>
      </c>
      <c r="C20" s="1">
        <v>5.0785256774098597</v>
      </c>
      <c r="D20" s="1">
        <v>3.9678014619781599</v>
      </c>
    </row>
    <row r="21" spans="1:4" ht="15" thickBot="1" x14ac:dyDescent="0.35">
      <c r="A21" s="1">
        <v>11</v>
      </c>
      <c r="B21" s="1">
        <v>6.0659391264797096</v>
      </c>
      <c r="C21" s="1">
        <v>4.1100415500738601</v>
      </c>
      <c r="D21" s="1">
        <v>4.1945981943514896</v>
      </c>
    </row>
    <row r="22" spans="1:4" ht="15" thickBot="1" x14ac:dyDescent="0.35">
      <c r="A22" s="1">
        <v>23</v>
      </c>
      <c r="B22" s="1">
        <v>6.08946641657342</v>
      </c>
      <c r="C22" s="1">
        <v>5.0823191974315902</v>
      </c>
      <c r="D22" s="1">
        <v>5.6905098230870603</v>
      </c>
    </row>
    <row r="23" spans="1:4" ht="15" thickBot="1" x14ac:dyDescent="0.35">
      <c r="A23" s="1">
        <v>24</v>
      </c>
      <c r="B23" s="1">
        <v>4.1133617631939501</v>
      </c>
      <c r="C23" s="1">
        <v>3.06829307888751</v>
      </c>
      <c r="D23" s="1">
        <v>4.1592460818242802</v>
      </c>
    </row>
    <row r="24" spans="1:4" ht="15" thickBot="1" x14ac:dyDescent="0.35">
      <c r="A24" s="1">
        <v>7</v>
      </c>
      <c r="B24" s="1">
        <v>4.1129471084064804</v>
      </c>
      <c r="C24" s="1">
        <v>3.06967768642515</v>
      </c>
      <c r="D24" s="1">
        <v>5.3819418314890504</v>
      </c>
    </row>
    <row r="25" spans="1:4" ht="15" thickBot="1" x14ac:dyDescent="0.35">
      <c r="A25" s="1">
        <v>8</v>
      </c>
      <c r="B25" s="1">
        <v>2.0694317788842902</v>
      </c>
      <c r="C25" s="1">
        <v>6.1420144507361298</v>
      </c>
      <c r="D25" s="1">
        <v>4.0023857801502096</v>
      </c>
    </row>
    <row r="26" spans="1:4" ht="15" thickBot="1" x14ac:dyDescent="0.35">
      <c r="A26" s="1">
        <v>9</v>
      </c>
      <c r="B26" s="1">
        <v>4.1095225807355398</v>
      </c>
      <c r="C26" s="1">
        <v>5.1516295631597302</v>
      </c>
      <c r="D26" s="1">
        <v>6.9971460698408503</v>
      </c>
    </row>
    <row r="27" spans="1:4" ht="15" thickBot="1" x14ac:dyDescent="0.35">
      <c r="A27" s="1">
        <v>10</v>
      </c>
      <c r="B27" s="1">
        <v>4.1129471084064804</v>
      </c>
      <c r="C27" s="1">
        <v>5.0959688714553604</v>
      </c>
      <c r="D27" s="1">
        <v>5.0211159266816097</v>
      </c>
    </row>
    <row r="28" spans="1:4" ht="15" thickBot="1" x14ac:dyDescent="0.35">
      <c r="A28" s="1">
        <v>4</v>
      </c>
      <c r="B28" s="1">
        <v>4.1364743985001997</v>
      </c>
      <c r="C28" s="1">
        <v>5.0785256774098597</v>
      </c>
      <c r="D28" s="1">
        <v>5.5665536965378601</v>
      </c>
    </row>
    <row r="29" spans="1:4" ht="15" thickBot="1" x14ac:dyDescent="0.35">
      <c r="A29" s="1">
        <v>3</v>
      </c>
      <c r="B29" s="1">
        <v>6.1324055113633102</v>
      </c>
      <c r="C29" s="1">
        <v>4.1197574003750796</v>
      </c>
      <c r="D29" s="1">
        <v>4.8545726845567501</v>
      </c>
    </row>
    <row r="30" spans="1:4" ht="15" thickBot="1" x14ac:dyDescent="0.35">
      <c r="A30" s="1">
        <v>14</v>
      </c>
      <c r="B30" s="1">
        <v>4.0841832367630397</v>
      </c>
      <c r="C30" s="1">
        <v>4.1255771076626297</v>
      </c>
      <c r="D30" s="1">
        <v>4.6781951909409996</v>
      </c>
    </row>
    <row r="31" spans="1:4" ht="15" thickBot="1" x14ac:dyDescent="0.35">
      <c r="A31" s="1">
        <v>13</v>
      </c>
      <c r="B31" s="1">
        <v>5.0593104489727496</v>
      </c>
      <c r="C31" s="1">
        <v>4.1009222783260197</v>
      </c>
      <c r="D31" s="1">
        <v>5.0624322322752198</v>
      </c>
    </row>
    <row r="32" spans="1:4" ht="15" thickBot="1" x14ac:dyDescent="0.35">
      <c r="A32" s="1">
        <v>19</v>
      </c>
      <c r="B32" s="1">
        <v>4.1228050864550303</v>
      </c>
      <c r="C32" s="1">
        <v>3.0716024006578801</v>
      </c>
      <c r="D32" s="1">
        <v>6.2802657875723504</v>
      </c>
    </row>
    <row r="33" spans="1:4" ht="15" thickBot="1" x14ac:dyDescent="0.35">
      <c r="A33" s="1">
        <v>20</v>
      </c>
      <c r="B33" s="1">
        <v>4.0723364396281196</v>
      </c>
      <c r="C33" s="1">
        <v>4.0722520592278997</v>
      </c>
      <c r="D33" s="1">
        <v>7.1811297905102904</v>
      </c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393-8007-466C-BEB2-26D51AE72BF8}">
  <dimension ref="A1:W12"/>
  <sheetViews>
    <sheetView workbookViewId="0">
      <selection activeCell="D17" sqref="D17"/>
    </sheetView>
  </sheetViews>
  <sheetFormatPr defaultColWidth="9" defaultRowHeight="14.4" x14ac:dyDescent="0.3"/>
  <cols>
    <col min="1" max="1" width="10.5546875" bestFit="1" customWidth="1"/>
    <col min="2" max="2" width="7.109375" bestFit="1" customWidth="1"/>
    <col min="3" max="3" width="13.88671875" bestFit="1" customWidth="1"/>
    <col min="4" max="4" width="33.33203125" bestFit="1" customWidth="1"/>
    <col min="5" max="5" width="11.109375" bestFit="1" customWidth="1"/>
    <col min="6" max="6" width="7.109375" bestFit="1" customWidth="1"/>
    <col min="7" max="7" width="13.88671875" bestFit="1" customWidth="1"/>
    <col min="8" max="8" width="33.33203125" bestFit="1" customWidth="1"/>
    <col min="9" max="9" width="15.44140625" bestFit="1" customWidth="1"/>
    <col min="10" max="10" width="16" bestFit="1" customWidth="1"/>
    <col min="11" max="11" width="13.33203125" bestFit="1" customWidth="1"/>
    <col min="12" max="12" width="35.5546875" bestFit="1" customWidth="1"/>
    <col min="13" max="13" width="22.44140625" bestFit="1" customWidth="1"/>
    <col min="14" max="14" width="6.21875" bestFit="1" customWidth="1"/>
    <col min="15" max="15" width="15.6640625" bestFit="1" customWidth="1"/>
    <col min="16" max="16" width="6.109375" bestFit="1" customWidth="1"/>
    <col min="17" max="17" width="12.44140625" bestFit="1" customWidth="1"/>
    <col min="18" max="18" width="22.21875" bestFit="1" customWidth="1"/>
    <col min="19" max="19" width="18.88671875" bestFit="1" customWidth="1"/>
    <col min="20" max="20" width="18.5546875" bestFit="1" customWidth="1"/>
    <col min="21" max="21" width="31.6640625" bestFit="1" customWidth="1"/>
    <col min="22" max="22" width="22.44140625" bestFit="1" customWidth="1"/>
    <col min="23" max="23" width="10" bestFit="1" customWidth="1"/>
  </cols>
  <sheetData>
    <row r="1" spans="1:23" x14ac:dyDescent="0.3">
      <c r="A1" s="6" t="s">
        <v>47</v>
      </c>
      <c r="B1" s="6" t="s">
        <v>118</v>
      </c>
      <c r="C1" s="6" t="s">
        <v>123</v>
      </c>
      <c r="D1" s="6" t="s">
        <v>124</v>
      </c>
      <c r="E1" s="6" t="s">
        <v>48</v>
      </c>
      <c r="F1" s="6" t="s">
        <v>118</v>
      </c>
      <c r="G1" s="6" t="s">
        <v>123</v>
      </c>
      <c r="H1" s="6" t="s">
        <v>124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60</v>
      </c>
      <c r="N1" s="6" t="s">
        <v>14</v>
      </c>
      <c r="O1" s="6" t="s">
        <v>17</v>
      </c>
      <c r="P1" s="6" t="s">
        <v>45</v>
      </c>
      <c r="Q1" s="6" t="s">
        <v>46</v>
      </c>
      <c r="R1" s="6" t="s">
        <v>163</v>
      </c>
      <c r="S1" s="6" t="s">
        <v>164</v>
      </c>
      <c r="T1" s="6" t="s">
        <v>165</v>
      </c>
      <c r="U1" s="6" t="s">
        <v>121</v>
      </c>
      <c r="V1" s="6" t="s">
        <v>128</v>
      </c>
      <c r="W1" s="6" t="s">
        <v>60</v>
      </c>
    </row>
    <row r="2" spans="1:23" x14ac:dyDescent="0.3">
      <c r="A2" s="6" t="s">
        <v>146</v>
      </c>
      <c r="B2" s="6">
        <v>3.25</v>
      </c>
      <c r="C2" s="6">
        <v>3.6</v>
      </c>
      <c r="D2" s="6">
        <v>4.8333000000000004</v>
      </c>
      <c r="E2" s="6" t="s">
        <v>156</v>
      </c>
      <c r="F2" s="6">
        <v>3.65</v>
      </c>
      <c r="G2" s="6">
        <v>5</v>
      </c>
      <c r="H2" s="6">
        <v>4.75</v>
      </c>
      <c r="I2" s="6" t="s">
        <v>181</v>
      </c>
      <c r="J2" s="6" t="s">
        <v>180</v>
      </c>
      <c r="K2" s="6" t="s">
        <v>146</v>
      </c>
      <c r="L2" s="6">
        <v>0.6</v>
      </c>
      <c r="M2" s="6">
        <v>4.5</v>
      </c>
      <c r="N2" s="6"/>
      <c r="O2" s="6">
        <v>8.5</v>
      </c>
      <c r="P2" s="6" t="s">
        <v>58</v>
      </c>
      <c r="Q2" s="6">
        <v>0.8</v>
      </c>
      <c r="R2" s="6">
        <v>7.7619167826333584</v>
      </c>
      <c r="S2" s="6">
        <v>8.8700207217255382</v>
      </c>
      <c r="T2" s="6">
        <v>6.6538128435411785</v>
      </c>
      <c r="U2" s="6">
        <v>-0.75</v>
      </c>
      <c r="V2" s="6">
        <v>9.5833000000000013</v>
      </c>
      <c r="W2" s="6">
        <v>4</v>
      </c>
    </row>
    <row r="3" spans="1:23" x14ac:dyDescent="0.3">
      <c r="A3" s="6" t="s">
        <v>144</v>
      </c>
      <c r="B3" s="6">
        <v>2.5499999999999998</v>
      </c>
      <c r="C3" s="6">
        <v>6.5</v>
      </c>
      <c r="D3" s="6">
        <v>3</v>
      </c>
      <c r="E3" s="6" t="s">
        <v>151</v>
      </c>
      <c r="F3" s="6">
        <v>5.35</v>
      </c>
      <c r="G3" s="6">
        <v>4.2</v>
      </c>
      <c r="H3" s="6">
        <v>3</v>
      </c>
      <c r="I3" s="6" t="s">
        <v>183</v>
      </c>
      <c r="J3" s="6" t="s">
        <v>184</v>
      </c>
      <c r="K3" s="6" t="s">
        <v>151</v>
      </c>
      <c r="L3" s="6">
        <v>1</v>
      </c>
      <c r="M3" s="6">
        <v>10</v>
      </c>
      <c r="N3" s="6"/>
      <c r="O3" s="6">
        <v>8.5</v>
      </c>
      <c r="P3" s="6" t="s">
        <v>59</v>
      </c>
      <c r="Q3" s="6">
        <v>0.8</v>
      </c>
      <c r="R3" s="6">
        <v>9.0798142808711244</v>
      </c>
      <c r="S3" s="6">
        <v>10.404163827212912</v>
      </c>
      <c r="T3" s="6">
        <v>7.7554647345293368</v>
      </c>
      <c r="U3" s="6">
        <v>0.80000000000000071</v>
      </c>
      <c r="V3" s="6">
        <v>6</v>
      </c>
      <c r="W3" s="6">
        <v>4</v>
      </c>
    </row>
    <row r="4" spans="1:23" x14ac:dyDescent="0.3">
      <c r="A4" s="6" t="s">
        <v>142</v>
      </c>
      <c r="B4" s="6">
        <v>3.8</v>
      </c>
      <c r="C4" s="6">
        <v>4.6500000000000004</v>
      </c>
      <c r="D4" s="6">
        <v>2.6667000000000001</v>
      </c>
      <c r="E4" s="6" t="s">
        <v>150</v>
      </c>
      <c r="F4" s="6">
        <v>5.8</v>
      </c>
      <c r="G4" s="6">
        <v>4.7</v>
      </c>
      <c r="H4" s="6">
        <v>4.3330000000000002</v>
      </c>
      <c r="I4" s="6" t="s">
        <v>178</v>
      </c>
      <c r="J4" s="6" t="s">
        <v>179</v>
      </c>
      <c r="K4" s="6" t="s">
        <v>150</v>
      </c>
      <c r="L4" s="6">
        <v>0.8</v>
      </c>
      <c r="M4" s="6">
        <v>7</v>
      </c>
      <c r="N4" s="6"/>
      <c r="O4" s="6">
        <v>8.5</v>
      </c>
      <c r="P4" s="6" t="s">
        <v>59</v>
      </c>
      <c r="Q4" s="6">
        <v>0.8</v>
      </c>
      <c r="R4" s="6">
        <v>9.389311448415441</v>
      </c>
      <c r="S4" s="6">
        <v>10.490757248449604</v>
      </c>
      <c r="T4" s="6">
        <v>8.0513060382659614</v>
      </c>
      <c r="U4" s="6">
        <v>0.97499999999999964</v>
      </c>
      <c r="V4" s="6">
        <v>6.9997000000000007</v>
      </c>
      <c r="W4" s="6">
        <v>4</v>
      </c>
    </row>
    <row r="5" spans="1:23" x14ac:dyDescent="0.3">
      <c r="A5" s="6" t="s">
        <v>145</v>
      </c>
      <c r="B5" s="6">
        <v>4.9000000000000004</v>
      </c>
      <c r="C5" s="6">
        <v>4.0999999999999996</v>
      </c>
      <c r="D5" s="6">
        <v>7.4</v>
      </c>
      <c r="E5" s="6" t="s">
        <v>140</v>
      </c>
      <c r="F5" s="6">
        <v>4.3</v>
      </c>
      <c r="G5" s="6">
        <v>4.5</v>
      </c>
      <c r="H5" s="6">
        <v>3.6</v>
      </c>
      <c r="I5" s="6" t="s">
        <v>161</v>
      </c>
      <c r="J5" s="6" t="s">
        <v>162</v>
      </c>
      <c r="K5" s="6" t="s">
        <v>145</v>
      </c>
      <c r="L5" s="6">
        <v>1</v>
      </c>
      <c r="M5" s="6">
        <v>8.5</v>
      </c>
      <c r="N5" s="6"/>
      <c r="O5" s="6">
        <v>8.5</v>
      </c>
      <c r="P5" s="6" t="s">
        <v>59</v>
      </c>
      <c r="Q5" s="6">
        <v>0.8</v>
      </c>
      <c r="R5" s="6">
        <v>8.7972648228978354</v>
      </c>
      <c r="S5" s="6">
        <v>9.204844709310434</v>
      </c>
      <c r="T5" s="6">
        <v>8.3896849364852351</v>
      </c>
      <c r="U5" s="6">
        <v>0.39999999999999858</v>
      </c>
      <c r="V5" s="6">
        <v>11</v>
      </c>
      <c r="W5" s="6">
        <v>6.5</v>
      </c>
    </row>
    <row r="6" spans="1:23" x14ac:dyDescent="0.3">
      <c r="A6" s="6" t="s">
        <v>176</v>
      </c>
      <c r="B6" s="6">
        <v>4.75</v>
      </c>
      <c r="C6" s="6">
        <v>3.2</v>
      </c>
      <c r="D6" s="6">
        <v>6</v>
      </c>
      <c r="E6" s="6" t="s">
        <v>153</v>
      </c>
      <c r="F6" s="6">
        <v>4.3</v>
      </c>
      <c r="G6" s="6">
        <v>3.75</v>
      </c>
      <c r="H6" s="6">
        <v>0</v>
      </c>
      <c r="I6" s="6" t="s">
        <v>185</v>
      </c>
      <c r="J6" s="6" t="s">
        <v>175</v>
      </c>
      <c r="K6" s="6" t="s">
        <v>176</v>
      </c>
      <c r="L6" s="6">
        <v>0.8</v>
      </c>
      <c r="M6" s="6">
        <v>7.5</v>
      </c>
      <c r="N6" s="6"/>
      <c r="O6" s="6">
        <v>7.5</v>
      </c>
      <c r="P6" s="6" t="s">
        <v>59</v>
      </c>
      <c r="Q6" s="6">
        <v>0.8</v>
      </c>
      <c r="R6" s="6">
        <v>7.6445737146014032</v>
      </c>
      <c r="S6" s="6">
        <v>8.6923784657351746</v>
      </c>
      <c r="T6" s="6">
        <v>6.5967689634676319</v>
      </c>
      <c r="U6" s="6">
        <v>0.5</v>
      </c>
      <c r="V6" s="6">
        <v>6</v>
      </c>
      <c r="W6" s="6">
        <v>4</v>
      </c>
    </row>
    <row r="7" spans="1:23" x14ac:dyDescent="0.3">
      <c r="A7" s="6" t="s">
        <v>160</v>
      </c>
      <c r="B7" s="6">
        <v>4.0999999999999996</v>
      </c>
      <c r="C7" s="6">
        <v>3.5</v>
      </c>
      <c r="D7" s="6">
        <v>4</v>
      </c>
      <c r="E7" s="6" t="s">
        <v>159</v>
      </c>
      <c r="F7" s="6">
        <v>4.95</v>
      </c>
      <c r="G7" s="6">
        <v>5.8</v>
      </c>
      <c r="H7" s="6">
        <v>5.2</v>
      </c>
      <c r="I7" s="6" t="s">
        <v>186</v>
      </c>
      <c r="J7" s="6" t="s">
        <v>187</v>
      </c>
      <c r="K7" s="6" t="s">
        <v>160</v>
      </c>
      <c r="L7" s="6">
        <v>0.8</v>
      </c>
      <c r="M7" s="6">
        <v>5.5</v>
      </c>
      <c r="N7" s="6"/>
      <c r="O7" s="6">
        <v>7.5</v>
      </c>
      <c r="P7" s="6" t="s">
        <v>59</v>
      </c>
      <c r="Q7" s="6">
        <v>0.8</v>
      </c>
      <c r="R7" s="6">
        <v>9.0990920185511772</v>
      </c>
      <c r="S7" s="6">
        <v>10.823006118367264</v>
      </c>
      <c r="T7" s="6">
        <v>7.3751779187350905</v>
      </c>
      <c r="U7" s="6">
        <v>1.6749999999999989</v>
      </c>
      <c r="V7" s="6">
        <v>9.1999999999999993</v>
      </c>
      <c r="W7" s="6">
        <v>6.5</v>
      </c>
    </row>
    <row r="8" spans="1:23" x14ac:dyDescent="0.3">
      <c r="A8" s="6" t="s">
        <v>142</v>
      </c>
      <c r="B8" s="6">
        <v>3.8</v>
      </c>
      <c r="C8" s="6">
        <v>4.6500000000000004</v>
      </c>
      <c r="D8" s="6">
        <v>2.6667000000000001</v>
      </c>
      <c r="E8" s="6" t="s">
        <v>150</v>
      </c>
      <c r="F8" s="6">
        <v>5.8</v>
      </c>
      <c r="G8" s="6">
        <v>4.7</v>
      </c>
      <c r="H8" s="6">
        <v>4.3330000000000002</v>
      </c>
      <c r="I8" s="6" t="s">
        <v>188</v>
      </c>
      <c r="J8" s="6" t="s">
        <v>189</v>
      </c>
      <c r="K8" s="6" t="s">
        <v>150</v>
      </c>
      <c r="L8" s="6">
        <v>0.8</v>
      </c>
      <c r="M8" s="6">
        <v>7</v>
      </c>
      <c r="N8" s="6"/>
      <c r="O8" s="6">
        <v>8.5</v>
      </c>
      <c r="P8" s="6" t="s">
        <v>59</v>
      </c>
      <c r="Q8" s="6">
        <v>0.8</v>
      </c>
      <c r="R8" s="6">
        <v>9.479168194785542</v>
      </c>
      <c r="S8" s="6">
        <v>10.55188812515971</v>
      </c>
      <c r="T8" s="6">
        <v>8.4064482644113738</v>
      </c>
      <c r="U8" s="6">
        <v>0.97499999999999964</v>
      </c>
      <c r="V8" s="6">
        <v>6.9997000000000007</v>
      </c>
      <c r="W8" s="6">
        <v>4</v>
      </c>
    </row>
    <row r="9" spans="1:23" x14ac:dyDescent="0.3">
      <c r="A9" s="6" t="s">
        <v>177</v>
      </c>
      <c r="B9" s="6">
        <v>3.95</v>
      </c>
      <c r="C9" s="6">
        <v>2.85</v>
      </c>
      <c r="D9" s="6">
        <v>3</v>
      </c>
      <c r="E9" s="6" t="s">
        <v>137</v>
      </c>
      <c r="F9" s="6">
        <v>4.0999999999999996</v>
      </c>
      <c r="G9" s="6">
        <v>4.75</v>
      </c>
      <c r="H9" s="6">
        <v>4</v>
      </c>
      <c r="I9" s="6" t="s">
        <v>139</v>
      </c>
      <c r="J9" s="6" t="s">
        <v>138</v>
      </c>
      <c r="K9" s="6" t="s">
        <v>177</v>
      </c>
      <c r="L9" s="6">
        <v>0.8</v>
      </c>
      <c r="M9" s="6">
        <v>5.5</v>
      </c>
      <c r="N9" s="6"/>
      <c r="O9" s="6">
        <v>7.5</v>
      </c>
      <c r="P9" s="6" t="s">
        <v>59</v>
      </c>
      <c r="Q9" s="6">
        <v>0.8</v>
      </c>
      <c r="R9" s="6">
        <v>7.9444621048941162</v>
      </c>
      <c r="S9" s="6">
        <v>9.0611672091078059</v>
      </c>
      <c r="T9" s="6">
        <v>6.8277570006804256</v>
      </c>
      <c r="U9" s="6">
        <v>0.32499999999999929</v>
      </c>
      <c r="V9" s="6">
        <v>7</v>
      </c>
      <c r="W9" s="6">
        <v>4</v>
      </c>
    </row>
    <row r="10" spans="1:23" x14ac:dyDescent="0.3">
      <c r="A10" s="6" t="s">
        <v>149</v>
      </c>
      <c r="B10" s="6">
        <v>4.6500000000000004</v>
      </c>
      <c r="C10" s="6">
        <v>3.7</v>
      </c>
      <c r="D10" s="6">
        <v>5.5</v>
      </c>
      <c r="E10" s="6" t="s">
        <v>141</v>
      </c>
      <c r="F10" s="6">
        <v>4.8499999999999996</v>
      </c>
      <c r="G10" s="6">
        <v>5.35</v>
      </c>
      <c r="H10" s="6">
        <v>5.75</v>
      </c>
      <c r="I10" s="6" t="s">
        <v>186</v>
      </c>
      <c r="J10" s="6" t="s">
        <v>187</v>
      </c>
      <c r="K10" s="6" t="s">
        <v>149</v>
      </c>
      <c r="L10" s="6">
        <v>0.8</v>
      </c>
      <c r="M10" s="6">
        <v>5.5</v>
      </c>
      <c r="N10" s="6"/>
      <c r="O10" s="6">
        <v>10.5</v>
      </c>
      <c r="P10" s="6" t="s">
        <v>58</v>
      </c>
      <c r="Q10" s="6">
        <v>1</v>
      </c>
      <c r="R10" s="6">
        <v>9.215623169052602</v>
      </c>
      <c r="S10" s="6">
        <v>10.118862297317875</v>
      </c>
      <c r="T10" s="6">
        <v>8.3123840407873306</v>
      </c>
      <c r="U10" s="6">
        <v>-1.2249999999999996</v>
      </c>
      <c r="V10" s="6">
        <v>11.25</v>
      </c>
      <c r="W10" s="6">
        <v>6.25</v>
      </c>
    </row>
    <row r="11" spans="1:23" x14ac:dyDescent="0.3">
      <c r="A11" s="6" t="s">
        <v>133</v>
      </c>
      <c r="B11" s="6">
        <v>3.95</v>
      </c>
      <c r="C11" s="6">
        <v>4.5999999999999996</v>
      </c>
      <c r="D11" s="6">
        <v>4</v>
      </c>
      <c r="E11" s="6" t="s">
        <v>155</v>
      </c>
      <c r="F11" s="6">
        <v>3.95</v>
      </c>
      <c r="G11" s="6">
        <v>4.5999999999999996</v>
      </c>
      <c r="H11" s="6">
        <v>2</v>
      </c>
      <c r="I11" s="6" t="s">
        <v>162</v>
      </c>
      <c r="J11" s="6" t="s">
        <v>161</v>
      </c>
      <c r="K11" s="6" t="s">
        <v>155</v>
      </c>
      <c r="L11" s="6">
        <v>1</v>
      </c>
      <c r="M11" s="6">
        <v>5</v>
      </c>
      <c r="N11" s="6"/>
      <c r="O11" s="6">
        <v>6.5</v>
      </c>
      <c r="P11" s="6" t="s">
        <v>59</v>
      </c>
      <c r="Q11" s="6">
        <v>1</v>
      </c>
      <c r="R11" s="6">
        <v>8.167115451578784</v>
      </c>
      <c r="S11" s="6">
        <v>8.3631140290350565</v>
      </c>
      <c r="T11" s="6">
        <v>7.9711168741225107</v>
      </c>
      <c r="U11" s="6">
        <v>2.0500000000000007</v>
      </c>
      <c r="V11" s="6">
        <v>6</v>
      </c>
      <c r="W11" s="6">
        <v>7.5</v>
      </c>
    </row>
    <row r="12" spans="1:23" x14ac:dyDescent="0.3">
      <c r="A12" s="6" t="s">
        <v>152</v>
      </c>
      <c r="B12" s="6">
        <v>4.45</v>
      </c>
      <c r="C12" s="6">
        <v>3.9</v>
      </c>
      <c r="D12" s="6">
        <v>5.6</v>
      </c>
      <c r="E12" s="6" t="s">
        <v>147</v>
      </c>
      <c r="F12" s="6">
        <v>4.45</v>
      </c>
      <c r="G12" s="6">
        <v>3.9</v>
      </c>
      <c r="H12" s="6">
        <v>2.4</v>
      </c>
      <c r="I12" s="6" t="s">
        <v>182</v>
      </c>
      <c r="J12" s="6" t="s">
        <v>190</v>
      </c>
      <c r="K12" s="6" t="s">
        <v>147</v>
      </c>
      <c r="L12" s="6">
        <v>1</v>
      </c>
      <c r="M12" s="6">
        <v>5</v>
      </c>
      <c r="N12" s="6"/>
      <c r="O12" s="6">
        <v>8.5</v>
      </c>
      <c r="P12" s="6" t="s">
        <v>59</v>
      </c>
      <c r="Q12" s="6">
        <v>1</v>
      </c>
      <c r="R12" s="6">
        <v>9.4477789080167369</v>
      </c>
      <c r="S12" s="6">
        <v>9.7676339933206879</v>
      </c>
      <c r="T12" s="6">
        <v>9.1279238227127877</v>
      </c>
      <c r="U12" s="6">
        <v>-0.15000000000000036</v>
      </c>
      <c r="V12" s="6">
        <v>8</v>
      </c>
      <c r="W12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O33"/>
  <sheetViews>
    <sheetView zoomScale="80" zoomScaleNormal="80" workbookViewId="0">
      <selection activeCell="B1" sqref="B1:B1048576"/>
    </sheetView>
  </sheetViews>
  <sheetFormatPr defaultRowHeight="14.4" x14ac:dyDescent="0.3"/>
  <sheetData>
    <row r="1" spans="1:67" x14ac:dyDescent="0.3">
      <c r="A1" s="28" t="s">
        <v>49</v>
      </c>
      <c r="B1" s="28" t="s">
        <v>107</v>
      </c>
      <c r="C1" s="28" t="s">
        <v>65</v>
      </c>
      <c r="D1" s="28" t="s">
        <v>56</v>
      </c>
      <c r="E1" s="28" t="s">
        <v>166</v>
      </c>
      <c r="F1" s="28" t="s">
        <v>66</v>
      </c>
      <c r="G1" s="28" t="s">
        <v>67</v>
      </c>
      <c r="H1" s="28" t="s">
        <v>50</v>
      </c>
      <c r="I1" s="28" t="s">
        <v>68</v>
      </c>
      <c r="J1" s="28" t="s">
        <v>69</v>
      </c>
      <c r="K1" s="28" t="s">
        <v>70</v>
      </c>
      <c r="L1" s="28" t="s">
        <v>71</v>
      </c>
      <c r="M1" s="28" t="s">
        <v>72</v>
      </c>
      <c r="N1" s="28" t="s">
        <v>73</v>
      </c>
      <c r="O1" s="28" t="s">
        <v>74</v>
      </c>
      <c r="P1" s="28" t="s">
        <v>75</v>
      </c>
      <c r="Q1" s="28" t="s">
        <v>108</v>
      </c>
      <c r="R1" s="28" t="s">
        <v>76</v>
      </c>
      <c r="S1" s="28" t="s">
        <v>77</v>
      </c>
      <c r="T1" s="28" t="s">
        <v>78</v>
      </c>
      <c r="U1" s="28" t="s">
        <v>79</v>
      </c>
      <c r="V1" s="28" t="s">
        <v>80</v>
      </c>
      <c r="W1" s="28" t="s">
        <v>63</v>
      </c>
      <c r="X1" s="28" t="s">
        <v>81</v>
      </c>
      <c r="Y1" s="28" t="s">
        <v>82</v>
      </c>
      <c r="Z1" s="28" t="s">
        <v>83</v>
      </c>
      <c r="AA1" s="28" t="s">
        <v>64</v>
      </c>
      <c r="AB1" s="28" t="s">
        <v>84</v>
      </c>
      <c r="AC1" s="28" t="s">
        <v>85</v>
      </c>
      <c r="AD1" s="28" t="s">
        <v>86</v>
      </c>
      <c r="AE1" s="28" t="s">
        <v>51</v>
      </c>
      <c r="AF1" s="28" t="s">
        <v>87</v>
      </c>
      <c r="AG1" s="28" t="s">
        <v>88</v>
      </c>
      <c r="AH1" s="28" t="s">
        <v>89</v>
      </c>
      <c r="AI1" s="28" t="s">
        <v>90</v>
      </c>
      <c r="AJ1" s="28" t="s">
        <v>91</v>
      </c>
      <c r="AK1" s="28" t="s">
        <v>92</v>
      </c>
      <c r="AL1" s="28" t="s">
        <v>93</v>
      </c>
      <c r="AM1" s="28" t="s">
        <v>94</v>
      </c>
      <c r="AN1" s="28" t="s">
        <v>95</v>
      </c>
      <c r="AO1" s="28" t="s">
        <v>96</v>
      </c>
      <c r="AP1" s="28" t="s">
        <v>97</v>
      </c>
      <c r="AQ1" s="28" t="s">
        <v>98</v>
      </c>
      <c r="AR1" s="28" t="s">
        <v>99</v>
      </c>
      <c r="AS1" s="28" t="s">
        <v>100</v>
      </c>
      <c r="AT1" s="28" t="s">
        <v>101</v>
      </c>
      <c r="AU1" s="28" t="s">
        <v>102</v>
      </c>
      <c r="AV1" s="28" t="s">
        <v>103</v>
      </c>
      <c r="AW1" s="28" t="s">
        <v>104</v>
      </c>
      <c r="AX1" s="28" t="s">
        <v>105</v>
      </c>
      <c r="AY1" s="28" t="s">
        <v>106</v>
      </c>
      <c r="AZ1" s="28" t="s">
        <v>109</v>
      </c>
      <c r="BA1" s="28" t="s">
        <v>110</v>
      </c>
      <c r="BB1" s="28" t="s">
        <v>111</v>
      </c>
      <c r="BC1" s="28" t="s">
        <v>112</v>
      </c>
      <c r="BD1" s="28" t="s">
        <v>113</v>
      </c>
      <c r="BE1" s="28" t="s">
        <v>57</v>
      </c>
      <c r="BF1" s="28" t="s">
        <v>114</v>
      </c>
      <c r="BG1" s="28" t="s">
        <v>115</v>
      </c>
      <c r="BH1" s="28" t="s">
        <v>167</v>
      </c>
      <c r="BI1" s="28" t="s">
        <v>168</v>
      </c>
      <c r="BJ1" s="28" t="s">
        <v>169</v>
      </c>
      <c r="BK1" s="28" t="s">
        <v>170</v>
      </c>
      <c r="BL1" s="28" t="s">
        <v>171</v>
      </c>
      <c r="BM1" s="28" t="s">
        <v>172</v>
      </c>
      <c r="BN1" s="28" t="s">
        <v>173</v>
      </c>
      <c r="BO1" s="28" t="s">
        <v>174</v>
      </c>
    </row>
    <row r="2" spans="1:67" x14ac:dyDescent="0.3">
      <c r="A2" t="s">
        <v>156</v>
      </c>
      <c r="B2" t="s">
        <v>150</v>
      </c>
      <c r="C2" t="s">
        <v>10</v>
      </c>
      <c r="D2" t="s">
        <v>228</v>
      </c>
      <c r="E2" t="s">
        <v>219</v>
      </c>
      <c r="F2">
        <v>36.15</v>
      </c>
      <c r="G2">
        <v>32.75</v>
      </c>
      <c r="H2">
        <v>3.75</v>
      </c>
      <c r="I2">
        <v>6.95</v>
      </c>
      <c r="J2">
        <v>4.5</v>
      </c>
      <c r="K2">
        <v>1</v>
      </c>
      <c r="L2">
        <v>0.15</v>
      </c>
      <c r="M2">
        <v>1.3</v>
      </c>
      <c r="N2">
        <v>3.65</v>
      </c>
      <c r="O2">
        <v>0.35</v>
      </c>
      <c r="P2">
        <v>0.15</v>
      </c>
      <c r="Q2">
        <v>2.95</v>
      </c>
      <c r="R2">
        <v>7.4</v>
      </c>
      <c r="S2">
        <v>0.20505000000000001</v>
      </c>
      <c r="T2">
        <v>0.27265</v>
      </c>
      <c r="U2">
        <v>0.36070000000000002</v>
      </c>
      <c r="V2">
        <v>0.63329999999999997</v>
      </c>
      <c r="W2">
        <v>12.15</v>
      </c>
      <c r="X2">
        <v>0.35</v>
      </c>
      <c r="Y2">
        <v>0.15</v>
      </c>
      <c r="Z2">
        <v>0.1</v>
      </c>
      <c r="AA2">
        <v>0.2</v>
      </c>
      <c r="AB2">
        <v>0.2</v>
      </c>
      <c r="AC2">
        <v>38.9</v>
      </c>
      <c r="AD2">
        <v>34.75</v>
      </c>
      <c r="AE2">
        <v>5.25</v>
      </c>
      <c r="AF2">
        <v>9.3000000000000007</v>
      </c>
      <c r="AG2">
        <v>5.85</v>
      </c>
      <c r="AH2">
        <v>1.8</v>
      </c>
      <c r="AI2">
        <v>0.05</v>
      </c>
      <c r="AJ2">
        <v>1.6</v>
      </c>
      <c r="AK2">
        <v>5.2</v>
      </c>
      <c r="AL2">
        <v>1</v>
      </c>
      <c r="AM2">
        <v>0.1</v>
      </c>
      <c r="AN2">
        <v>3</v>
      </c>
      <c r="AO2">
        <v>8.1999999999999993</v>
      </c>
      <c r="AP2">
        <v>0.26235000000000003</v>
      </c>
      <c r="AQ2">
        <v>0.32305</v>
      </c>
      <c r="AR2">
        <v>0.45179999999999998</v>
      </c>
      <c r="AS2">
        <v>0.77465000000000006</v>
      </c>
      <c r="AT2">
        <v>16</v>
      </c>
      <c r="AU2">
        <v>0.4</v>
      </c>
      <c r="AV2">
        <v>0.6</v>
      </c>
      <c r="AW2">
        <v>0.2</v>
      </c>
      <c r="AX2">
        <v>0.35</v>
      </c>
      <c r="AY2">
        <v>0.25</v>
      </c>
      <c r="AZ2">
        <v>5.7799999999999994</v>
      </c>
      <c r="BA2">
        <v>2.35</v>
      </c>
      <c r="BB2">
        <v>0</v>
      </c>
      <c r="BC2">
        <v>0.85</v>
      </c>
      <c r="BD2">
        <v>1.35</v>
      </c>
      <c r="BE2">
        <v>5.65</v>
      </c>
      <c r="BF2">
        <v>23.55</v>
      </c>
      <c r="BG2">
        <v>6.5</v>
      </c>
      <c r="BH2">
        <v>5.3826086956521726</v>
      </c>
      <c r="BI2">
        <v>2.652173913043478</v>
      </c>
      <c r="BJ2">
        <v>8.6956521739130432E-2</v>
      </c>
      <c r="BK2">
        <v>1.043478260869565</v>
      </c>
      <c r="BL2">
        <v>1.652173913043478</v>
      </c>
      <c r="BM2">
        <v>5.9565217391304346</v>
      </c>
      <c r="BN2">
        <v>23.04347826086957</v>
      </c>
      <c r="BO2">
        <v>7</v>
      </c>
    </row>
    <row r="3" spans="1:67" x14ac:dyDescent="0.3">
      <c r="A3" t="s">
        <v>150</v>
      </c>
      <c r="B3" t="s">
        <v>156</v>
      </c>
      <c r="C3" t="s">
        <v>11</v>
      </c>
      <c r="D3" t="s">
        <v>219</v>
      </c>
      <c r="E3" t="s">
        <v>228</v>
      </c>
      <c r="F3">
        <v>41.25</v>
      </c>
      <c r="G3">
        <v>35.549999999999997</v>
      </c>
      <c r="H3">
        <v>5.85</v>
      </c>
      <c r="I3">
        <v>9.8000000000000007</v>
      </c>
      <c r="J3">
        <v>5.6</v>
      </c>
      <c r="K3">
        <v>2.2000000000000002</v>
      </c>
      <c r="L3">
        <v>0.1</v>
      </c>
      <c r="M3">
        <v>1.9</v>
      </c>
      <c r="N3">
        <v>5.75</v>
      </c>
      <c r="O3">
        <v>0.45</v>
      </c>
      <c r="P3">
        <v>0.05</v>
      </c>
      <c r="Q3">
        <v>4.75</v>
      </c>
      <c r="R3">
        <v>8.0500000000000007</v>
      </c>
      <c r="S3">
        <v>0.2717</v>
      </c>
      <c r="T3">
        <v>0.3579</v>
      </c>
      <c r="U3">
        <v>0.49354999999999999</v>
      </c>
      <c r="V3">
        <v>0.85145000000000004</v>
      </c>
      <c r="W3">
        <v>17.899999999999999</v>
      </c>
      <c r="X3">
        <v>0.65</v>
      </c>
      <c r="Y3">
        <v>0.25</v>
      </c>
      <c r="Z3">
        <v>0.2</v>
      </c>
      <c r="AA3">
        <v>0.5</v>
      </c>
      <c r="AB3">
        <v>0.3</v>
      </c>
      <c r="AC3">
        <v>40.200000000000003</v>
      </c>
      <c r="AD3">
        <v>35.950000000000003</v>
      </c>
      <c r="AE3">
        <v>5.3</v>
      </c>
      <c r="AF3">
        <v>9.3000000000000007</v>
      </c>
      <c r="AG3">
        <v>5.6</v>
      </c>
      <c r="AH3">
        <v>1.9</v>
      </c>
      <c r="AI3">
        <v>0.25</v>
      </c>
      <c r="AJ3">
        <v>1.55</v>
      </c>
      <c r="AK3">
        <v>5.0999999999999996</v>
      </c>
      <c r="AL3">
        <v>0.6</v>
      </c>
      <c r="AM3">
        <v>0.25</v>
      </c>
      <c r="AN3">
        <v>3.35</v>
      </c>
      <c r="AO3">
        <v>9.5500000000000007</v>
      </c>
      <c r="AP3">
        <v>0.25469999999999998</v>
      </c>
      <c r="AQ3">
        <v>0.32629999999999998</v>
      </c>
      <c r="AR3">
        <v>0.44845000000000002</v>
      </c>
      <c r="AS3">
        <v>0.77449999999999997</v>
      </c>
      <c r="AT3">
        <v>16.350000000000001</v>
      </c>
      <c r="AU3">
        <v>0.55000000000000004</v>
      </c>
      <c r="AV3">
        <v>0.7</v>
      </c>
      <c r="AW3">
        <v>0</v>
      </c>
      <c r="AX3">
        <v>0.2</v>
      </c>
      <c r="AY3">
        <v>0.15</v>
      </c>
      <c r="AZ3">
        <v>5.3826086956521726</v>
      </c>
      <c r="BA3">
        <v>2.652173913043478</v>
      </c>
      <c r="BB3">
        <v>8.6956521739130432E-2</v>
      </c>
      <c r="BC3">
        <v>1.043478260869565</v>
      </c>
      <c r="BD3">
        <v>1.652173913043478</v>
      </c>
      <c r="BE3">
        <v>5.9565217391304346</v>
      </c>
      <c r="BF3">
        <v>23.04347826086957</v>
      </c>
      <c r="BG3">
        <v>7</v>
      </c>
      <c r="BH3">
        <v>5.7799999999999994</v>
      </c>
      <c r="BI3">
        <v>2.35</v>
      </c>
      <c r="BJ3">
        <v>0</v>
      </c>
      <c r="BK3">
        <v>0.85</v>
      </c>
      <c r="BL3">
        <v>1.35</v>
      </c>
      <c r="BM3">
        <v>5.65</v>
      </c>
      <c r="BN3">
        <v>23.55</v>
      </c>
      <c r="BO3">
        <v>6.5</v>
      </c>
    </row>
    <row r="4" spans="1:67" x14ac:dyDescent="0.3">
      <c r="A4" t="s">
        <v>151</v>
      </c>
      <c r="B4" t="s">
        <v>157</v>
      </c>
      <c r="C4" t="s">
        <v>10</v>
      </c>
      <c r="D4" t="s">
        <v>220</v>
      </c>
      <c r="E4" t="s">
        <v>229</v>
      </c>
      <c r="F4">
        <v>36.950000000000003</v>
      </c>
      <c r="G4">
        <v>33.25</v>
      </c>
      <c r="H4">
        <v>5</v>
      </c>
      <c r="I4">
        <v>8.4</v>
      </c>
      <c r="J4">
        <v>4.8499999999999996</v>
      </c>
      <c r="K4">
        <v>1.6</v>
      </c>
      <c r="L4">
        <v>0.2</v>
      </c>
      <c r="M4">
        <v>1.75</v>
      </c>
      <c r="N4">
        <v>4.75</v>
      </c>
      <c r="O4">
        <v>0.65</v>
      </c>
      <c r="P4">
        <v>0.45</v>
      </c>
      <c r="Q4">
        <v>3.15</v>
      </c>
      <c r="R4">
        <v>7.15</v>
      </c>
      <c r="S4">
        <v>0.24859999999999999</v>
      </c>
      <c r="T4">
        <v>0.31819999999999998</v>
      </c>
      <c r="U4">
        <v>0.45574999999999999</v>
      </c>
      <c r="V4">
        <v>0.77385000000000004</v>
      </c>
      <c r="W4">
        <v>15.65</v>
      </c>
      <c r="X4">
        <v>0.65</v>
      </c>
      <c r="Y4">
        <v>0.35</v>
      </c>
      <c r="Z4">
        <v>0.05</v>
      </c>
      <c r="AA4">
        <v>0.15</v>
      </c>
      <c r="AB4">
        <v>0.05</v>
      </c>
      <c r="AC4">
        <v>36.4</v>
      </c>
      <c r="AD4">
        <v>32.85</v>
      </c>
      <c r="AE4">
        <v>3.8</v>
      </c>
      <c r="AF4">
        <v>7.7</v>
      </c>
      <c r="AG4">
        <v>5.05</v>
      </c>
      <c r="AH4">
        <v>1.8</v>
      </c>
      <c r="AI4">
        <v>0</v>
      </c>
      <c r="AJ4">
        <v>0.85</v>
      </c>
      <c r="AK4">
        <v>3.6</v>
      </c>
      <c r="AL4">
        <v>0.95</v>
      </c>
      <c r="AM4">
        <v>0.35</v>
      </c>
      <c r="AN4">
        <v>2.6</v>
      </c>
      <c r="AO4">
        <v>7.7</v>
      </c>
      <c r="AP4">
        <v>0.2291</v>
      </c>
      <c r="AQ4">
        <v>0.28899999999999998</v>
      </c>
      <c r="AR4">
        <v>0.36044999999999999</v>
      </c>
      <c r="AS4">
        <v>0.64949999999999997</v>
      </c>
      <c r="AT4">
        <v>12.05</v>
      </c>
      <c r="AU4">
        <v>0.5</v>
      </c>
      <c r="AV4">
        <v>0.5</v>
      </c>
      <c r="AW4">
        <v>0.1</v>
      </c>
      <c r="AX4">
        <v>0.35</v>
      </c>
      <c r="AY4">
        <v>0</v>
      </c>
      <c r="AZ4">
        <v>4.0999999999999996</v>
      </c>
      <c r="BA4">
        <v>3.5</v>
      </c>
      <c r="BB4">
        <v>0.25</v>
      </c>
      <c r="BC4">
        <v>0.5</v>
      </c>
      <c r="BD4">
        <v>2.25</v>
      </c>
      <c r="BE4">
        <v>5.5</v>
      </c>
      <c r="BF4">
        <v>20</v>
      </c>
      <c r="BG4">
        <v>7.75</v>
      </c>
      <c r="BH4">
        <v>3.7545454545454549</v>
      </c>
      <c r="BI4">
        <v>1.7272727272727271</v>
      </c>
      <c r="BJ4">
        <v>0.27272727272727271</v>
      </c>
      <c r="BK4">
        <v>0.27272727272727271</v>
      </c>
      <c r="BL4">
        <v>2.1818181818181821</v>
      </c>
      <c r="BM4">
        <v>4.2727272727272716</v>
      </c>
      <c r="BN4">
        <v>17.36363636363636</v>
      </c>
      <c r="BO4">
        <v>5.5454545454545459</v>
      </c>
    </row>
    <row r="5" spans="1:67" x14ac:dyDescent="0.3">
      <c r="A5" t="s">
        <v>157</v>
      </c>
      <c r="B5" t="s">
        <v>151</v>
      </c>
      <c r="C5" t="s">
        <v>11</v>
      </c>
      <c r="D5" t="s">
        <v>229</v>
      </c>
      <c r="E5" t="s">
        <v>220</v>
      </c>
      <c r="F5">
        <v>37.6</v>
      </c>
      <c r="G5">
        <v>33.950000000000003</v>
      </c>
      <c r="H5">
        <v>4.55</v>
      </c>
      <c r="I5">
        <v>8.9</v>
      </c>
      <c r="J5">
        <v>5.7</v>
      </c>
      <c r="K5">
        <v>2.1</v>
      </c>
      <c r="L5">
        <v>0.1</v>
      </c>
      <c r="M5">
        <v>1</v>
      </c>
      <c r="N5">
        <v>4.3</v>
      </c>
      <c r="O5">
        <v>0.75</v>
      </c>
      <c r="P5">
        <v>0.15</v>
      </c>
      <c r="Q5">
        <v>2.7</v>
      </c>
      <c r="R5">
        <v>8.3000000000000007</v>
      </c>
      <c r="S5">
        <v>0.25795000000000001</v>
      </c>
      <c r="T5">
        <v>0.31535000000000002</v>
      </c>
      <c r="U5">
        <v>0.41289999999999988</v>
      </c>
      <c r="V5">
        <v>0.72815000000000007</v>
      </c>
      <c r="W5">
        <v>14.2</v>
      </c>
      <c r="X5">
        <v>0.5</v>
      </c>
      <c r="Y5">
        <v>0.45</v>
      </c>
      <c r="Z5">
        <v>0.05</v>
      </c>
      <c r="AA5">
        <v>0.45</v>
      </c>
      <c r="AB5">
        <v>0.25</v>
      </c>
      <c r="AC5">
        <v>38.85</v>
      </c>
      <c r="AD5">
        <v>34.1</v>
      </c>
      <c r="AE5">
        <v>5.55</v>
      </c>
      <c r="AF5">
        <v>8.4499999999999993</v>
      </c>
      <c r="AG5">
        <v>5.3</v>
      </c>
      <c r="AH5">
        <v>1.6</v>
      </c>
      <c r="AI5">
        <v>0.15</v>
      </c>
      <c r="AJ5">
        <v>1.4</v>
      </c>
      <c r="AK5">
        <v>5.35</v>
      </c>
      <c r="AL5">
        <v>0.65</v>
      </c>
      <c r="AM5">
        <v>0.15</v>
      </c>
      <c r="AN5">
        <v>4.05</v>
      </c>
      <c r="AO5">
        <v>7.8</v>
      </c>
      <c r="AP5">
        <v>0.24295</v>
      </c>
      <c r="AQ5">
        <v>0.32335000000000003</v>
      </c>
      <c r="AR5">
        <v>0.42070000000000002</v>
      </c>
      <c r="AS5">
        <v>0.74399999999999999</v>
      </c>
      <c r="AT5">
        <v>14.55</v>
      </c>
      <c r="AU5">
        <v>0.4</v>
      </c>
      <c r="AV5">
        <v>0.35</v>
      </c>
      <c r="AW5">
        <v>0.05</v>
      </c>
      <c r="AX5">
        <v>0.25</v>
      </c>
      <c r="AY5">
        <v>0.2</v>
      </c>
      <c r="AZ5">
        <v>3.7545454545454549</v>
      </c>
      <c r="BA5">
        <v>1.7272727272727271</v>
      </c>
      <c r="BB5">
        <v>0.27272727272727271</v>
      </c>
      <c r="BC5">
        <v>0.27272727272727271</v>
      </c>
      <c r="BD5">
        <v>2.1818181818181821</v>
      </c>
      <c r="BE5">
        <v>4.2727272727272716</v>
      </c>
      <c r="BF5">
        <v>17.36363636363636</v>
      </c>
      <c r="BG5">
        <v>5.5454545454545459</v>
      </c>
      <c r="BH5">
        <v>4.0999999999999996</v>
      </c>
      <c r="BI5">
        <v>3.5</v>
      </c>
      <c r="BJ5">
        <v>0.25</v>
      </c>
      <c r="BK5">
        <v>0.5</v>
      </c>
      <c r="BL5">
        <v>2.25</v>
      </c>
      <c r="BM5">
        <v>5.5</v>
      </c>
      <c r="BN5">
        <v>20</v>
      </c>
      <c r="BO5">
        <v>7.75</v>
      </c>
    </row>
    <row r="6" spans="1:67" x14ac:dyDescent="0.3">
      <c r="A6" t="s">
        <v>133</v>
      </c>
      <c r="B6" t="s">
        <v>160</v>
      </c>
      <c r="C6" t="s">
        <v>10</v>
      </c>
      <c r="D6" t="s">
        <v>231</v>
      </c>
      <c r="E6" t="s">
        <v>225</v>
      </c>
      <c r="F6">
        <v>36.1</v>
      </c>
      <c r="G6">
        <v>32.700000000000003</v>
      </c>
      <c r="H6">
        <v>3.6</v>
      </c>
      <c r="I6">
        <v>6.95</v>
      </c>
      <c r="J6">
        <v>4.5</v>
      </c>
      <c r="K6">
        <v>1.35</v>
      </c>
      <c r="L6">
        <v>0.2</v>
      </c>
      <c r="M6">
        <v>0.9</v>
      </c>
      <c r="N6">
        <v>3.35</v>
      </c>
      <c r="O6">
        <v>0.6</v>
      </c>
      <c r="P6">
        <v>0.1</v>
      </c>
      <c r="Q6">
        <v>2.75</v>
      </c>
      <c r="R6">
        <v>8.85</v>
      </c>
      <c r="S6">
        <v>0.20524999999999999</v>
      </c>
      <c r="T6">
        <v>0.26769999999999999</v>
      </c>
      <c r="U6">
        <v>0.33545000000000003</v>
      </c>
      <c r="V6">
        <v>0.60315000000000007</v>
      </c>
      <c r="W6">
        <v>11.4</v>
      </c>
      <c r="X6">
        <v>0.65</v>
      </c>
      <c r="Y6">
        <v>0.2</v>
      </c>
      <c r="Z6">
        <v>0</v>
      </c>
      <c r="AA6">
        <v>0.4</v>
      </c>
      <c r="AB6">
        <v>0.1</v>
      </c>
      <c r="AC6">
        <v>36.9</v>
      </c>
      <c r="AD6">
        <v>33.75</v>
      </c>
      <c r="AE6">
        <v>4.25</v>
      </c>
      <c r="AF6">
        <v>8.1999999999999993</v>
      </c>
      <c r="AG6">
        <v>5.3</v>
      </c>
      <c r="AH6">
        <v>1.45</v>
      </c>
      <c r="AI6">
        <v>0</v>
      </c>
      <c r="AJ6">
        <v>1.45</v>
      </c>
      <c r="AK6">
        <v>4.2</v>
      </c>
      <c r="AL6">
        <v>0.65</v>
      </c>
      <c r="AM6">
        <v>0.1</v>
      </c>
      <c r="AN6">
        <v>2</v>
      </c>
      <c r="AO6">
        <v>8.25</v>
      </c>
      <c r="AP6">
        <v>0.23694999999999999</v>
      </c>
      <c r="AQ6">
        <v>0.28870000000000001</v>
      </c>
      <c r="AR6">
        <v>0.40429999999999999</v>
      </c>
      <c r="AS6">
        <v>0.69299999999999995</v>
      </c>
      <c r="AT6">
        <v>14</v>
      </c>
      <c r="AU6">
        <v>0.65</v>
      </c>
      <c r="AV6">
        <v>0.6</v>
      </c>
      <c r="AW6">
        <v>0.15</v>
      </c>
      <c r="AX6">
        <v>0.4</v>
      </c>
      <c r="AY6">
        <v>0.1</v>
      </c>
      <c r="AZ6">
        <v>1.4</v>
      </c>
      <c r="BA6">
        <v>0.33333333333333331</v>
      </c>
      <c r="BB6">
        <v>0</v>
      </c>
      <c r="BC6">
        <v>0</v>
      </c>
      <c r="BD6">
        <v>0.33333333333333331</v>
      </c>
      <c r="BE6">
        <v>2.666666666666667</v>
      </c>
      <c r="BF6">
        <v>6.666666666666667</v>
      </c>
      <c r="BG6">
        <v>2.333333333333333</v>
      </c>
      <c r="BH6">
        <v>6.1916666666666664</v>
      </c>
      <c r="BI6">
        <v>2.375</v>
      </c>
      <c r="BJ6">
        <v>0.125</v>
      </c>
      <c r="BK6">
        <v>0.29166666666666669</v>
      </c>
      <c r="BL6">
        <v>1.625</v>
      </c>
      <c r="BM6">
        <v>5.208333333333333</v>
      </c>
      <c r="BN6">
        <v>25.875</v>
      </c>
      <c r="BO6">
        <v>8.1666666666666661</v>
      </c>
    </row>
    <row r="7" spans="1:67" x14ac:dyDescent="0.3">
      <c r="A7" t="s">
        <v>160</v>
      </c>
      <c r="B7" t="s">
        <v>133</v>
      </c>
      <c r="C7" t="s">
        <v>11</v>
      </c>
      <c r="D7" t="s">
        <v>225</v>
      </c>
      <c r="E7" t="s">
        <v>231</v>
      </c>
      <c r="F7">
        <v>37.549999999999997</v>
      </c>
      <c r="G7">
        <v>33.85</v>
      </c>
      <c r="H7">
        <v>4.6500000000000004</v>
      </c>
      <c r="I7">
        <v>8.3000000000000007</v>
      </c>
      <c r="J7">
        <v>4.8499999999999996</v>
      </c>
      <c r="K7">
        <v>1.65</v>
      </c>
      <c r="L7">
        <v>0.4</v>
      </c>
      <c r="M7">
        <v>1.4</v>
      </c>
      <c r="N7">
        <v>4.3499999999999996</v>
      </c>
      <c r="O7">
        <v>0.6</v>
      </c>
      <c r="P7">
        <v>0.15</v>
      </c>
      <c r="Q7">
        <v>3</v>
      </c>
      <c r="R7">
        <v>9.5500000000000007</v>
      </c>
      <c r="S7">
        <v>0.2389</v>
      </c>
      <c r="T7">
        <v>0.30354999999999999</v>
      </c>
      <c r="U7">
        <v>0.43095</v>
      </c>
      <c r="V7">
        <v>0.73465000000000003</v>
      </c>
      <c r="W7">
        <v>14.95</v>
      </c>
      <c r="X7">
        <v>0.7</v>
      </c>
      <c r="Y7">
        <v>0.4</v>
      </c>
      <c r="Z7">
        <v>0</v>
      </c>
      <c r="AA7">
        <v>0.3</v>
      </c>
      <c r="AB7">
        <v>0.05</v>
      </c>
      <c r="AC7">
        <v>35.5</v>
      </c>
      <c r="AD7">
        <v>31.7</v>
      </c>
      <c r="AE7">
        <v>3.4</v>
      </c>
      <c r="AF7">
        <v>6.8</v>
      </c>
      <c r="AG7">
        <v>4.3499999999999996</v>
      </c>
      <c r="AH7">
        <v>1.2</v>
      </c>
      <c r="AI7">
        <v>0.15</v>
      </c>
      <c r="AJ7">
        <v>1.1000000000000001</v>
      </c>
      <c r="AK7">
        <v>3.25</v>
      </c>
      <c r="AL7">
        <v>0.8</v>
      </c>
      <c r="AM7">
        <v>0.4</v>
      </c>
      <c r="AN7">
        <v>3</v>
      </c>
      <c r="AO7">
        <v>10.1</v>
      </c>
      <c r="AP7">
        <v>0.20880000000000001</v>
      </c>
      <c r="AQ7">
        <v>0.28460000000000002</v>
      </c>
      <c r="AR7">
        <v>0.35565000000000002</v>
      </c>
      <c r="AS7">
        <v>0.64039999999999997</v>
      </c>
      <c r="AT7">
        <v>11.6</v>
      </c>
      <c r="AU7">
        <v>0.7</v>
      </c>
      <c r="AV7">
        <v>0.5</v>
      </c>
      <c r="AW7">
        <v>0.1</v>
      </c>
      <c r="AX7">
        <v>0.15</v>
      </c>
      <c r="AY7">
        <v>0</v>
      </c>
      <c r="AZ7">
        <v>6.1916666666666664</v>
      </c>
      <c r="BA7">
        <v>2.375</v>
      </c>
      <c r="BB7">
        <v>0.125</v>
      </c>
      <c r="BC7">
        <v>0.29166666666666669</v>
      </c>
      <c r="BD7">
        <v>1.625</v>
      </c>
      <c r="BE7">
        <v>5.208333333333333</v>
      </c>
      <c r="BF7">
        <v>25.875</v>
      </c>
      <c r="BG7">
        <v>8.1666666666666661</v>
      </c>
      <c r="BH7">
        <v>1.4</v>
      </c>
      <c r="BI7">
        <v>0.33333333333333331</v>
      </c>
      <c r="BJ7">
        <v>0</v>
      </c>
      <c r="BK7">
        <v>0</v>
      </c>
      <c r="BL7">
        <v>0.33333333333333331</v>
      </c>
      <c r="BM7">
        <v>2.666666666666667</v>
      </c>
      <c r="BN7">
        <v>6.666666666666667</v>
      </c>
      <c r="BO7">
        <v>2.333333333333333</v>
      </c>
    </row>
    <row r="8" spans="1:67" x14ac:dyDescent="0.3">
      <c r="A8" t="s">
        <v>146</v>
      </c>
      <c r="B8" t="s">
        <v>193</v>
      </c>
      <c r="C8" t="s">
        <v>10</v>
      </c>
      <c r="D8" t="s">
        <v>211</v>
      </c>
      <c r="E8" t="s">
        <v>232</v>
      </c>
      <c r="F8">
        <v>37</v>
      </c>
      <c r="G8">
        <v>33.700000000000003</v>
      </c>
      <c r="H8">
        <v>3.6</v>
      </c>
      <c r="I8">
        <v>8.4</v>
      </c>
      <c r="J8">
        <v>5.75</v>
      </c>
      <c r="K8">
        <v>1.45</v>
      </c>
      <c r="L8">
        <v>0.15</v>
      </c>
      <c r="M8">
        <v>1.05</v>
      </c>
      <c r="N8">
        <v>3.3</v>
      </c>
      <c r="O8">
        <v>0.25</v>
      </c>
      <c r="P8">
        <v>0.15</v>
      </c>
      <c r="Q8">
        <v>2.35</v>
      </c>
      <c r="R8">
        <v>7.7</v>
      </c>
      <c r="S8">
        <v>0.24360000000000001</v>
      </c>
      <c r="T8">
        <v>0.30235000000000001</v>
      </c>
      <c r="U8">
        <v>0.38600000000000001</v>
      </c>
      <c r="V8">
        <v>0.68825000000000003</v>
      </c>
      <c r="W8">
        <v>13.3</v>
      </c>
      <c r="X8">
        <v>0.95</v>
      </c>
      <c r="Y8">
        <v>0.65</v>
      </c>
      <c r="Z8">
        <v>0.15</v>
      </c>
      <c r="AA8">
        <v>0.15</v>
      </c>
      <c r="AB8">
        <v>0.2</v>
      </c>
      <c r="AC8">
        <v>37</v>
      </c>
      <c r="AD8">
        <v>32.85</v>
      </c>
      <c r="AE8">
        <v>3.75</v>
      </c>
      <c r="AF8">
        <v>7.05</v>
      </c>
      <c r="AG8">
        <v>4.2</v>
      </c>
      <c r="AH8">
        <v>1.35</v>
      </c>
      <c r="AI8">
        <v>0.15</v>
      </c>
      <c r="AJ8">
        <v>1.35</v>
      </c>
      <c r="AK8">
        <v>3.55</v>
      </c>
      <c r="AL8">
        <v>0.9</v>
      </c>
      <c r="AM8">
        <v>0.25</v>
      </c>
      <c r="AN8">
        <v>3.75</v>
      </c>
      <c r="AO8">
        <v>10.55</v>
      </c>
      <c r="AP8">
        <v>0.20874999999999999</v>
      </c>
      <c r="AQ8">
        <v>0.29435</v>
      </c>
      <c r="AR8">
        <v>0.379</v>
      </c>
      <c r="AS8">
        <v>0.6734</v>
      </c>
      <c r="AT8">
        <v>12.75</v>
      </c>
      <c r="AU8">
        <v>0.6</v>
      </c>
      <c r="AV8">
        <v>0.25</v>
      </c>
      <c r="AW8">
        <v>0</v>
      </c>
      <c r="AX8">
        <v>0.15</v>
      </c>
      <c r="AY8">
        <v>0</v>
      </c>
      <c r="AZ8">
        <v>4.7949999999999999</v>
      </c>
      <c r="BA8">
        <v>2.9</v>
      </c>
      <c r="BB8">
        <v>0.05</v>
      </c>
      <c r="BC8">
        <v>0.65</v>
      </c>
      <c r="BD8">
        <v>2.4500000000000002</v>
      </c>
      <c r="BE8">
        <v>5.8</v>
      </c>
      <c r="BF8">
        <v>21.95</v>
      </c>
      <c r="BG8">
        <v>7.75</v>
      </c>
      <c r="BH8">
        <v>3.68</v>
      </c>
      <c r="BI8">
        <v>1</v>
      </c>
      <c r="BJ8">
        <v>0</v>
      </c>
      <c r="BK8">
        <v>0.6</v>
      </c>
      <c r="BL8">
        <v>0.8</v>
      </c>
      <c r="BM8">
        <v>1.4</v>
      </c>
      <c r="BN8">
        <v>15.4</v>
      </c>
      <c r="BO8">
        <v>4.5999999999999996</v>
      </c>
    </row>
    <row r="9" spans="1:67" x14ac:dyDescent="0.3">
      <c r="A9" t="s">
        <v>193</v>
      </c>
      <c r="B9" t="s">
        <v>146</v>
      </c>
      <c r="C9" t="s">
        <v>11</v>
      </c>
      <c r="D9" t="s">
        <v>232</v>
      </c>
      <c r="E9" t="s">
        <v>211</v>
      </c>
      <c r="F9">
        <v>41.4</v>
      </c>
      <c r="G9">
        <v>37.35</v>
      </c>
      <c r="H9">
        <v>6.3</v>
      </c>
      <c r="I9">
        <v>11.1</v>
      </c>
      <c r="J9">
        <v>6</v>
      </c>
      <c r="K9">
        <v>3.2</v>
      </c>
      <c r="L9">
        <v>0.2</v>
      </c>
      <c r="M9">
        <v>1.7</v>
      </c>
      <c r="N9">
        <v>6</v>
      </c>
      <c r="O9">
        <v>1.1000000000000001</v>
      </c>
      <c r="P9">
        <v>0.2</v>
      </c>
      <c r="Q9">
        <v>3.3</v>
      </c>
      <c r="R9">
        <v>9.25</v>
      </c>
      <c r="S9">
        <v>0.29399999999999998</v>
      </c>
      <c r="T9">
        <v>0.35659999999999997</v>
      </c>
      <c r="U9">
        <v>0.52400000000000002</v>
      </c>
      <c r="V9">
        <v>0.88049999999999995</v>
      </c>
      <c r="W9">
        <v>19.8</v>
      </c>
      <c r="X9">
        <v>0.8</v>
      </c>
      <c r="Y9">
        <v>0.5</v>
      </c>
      <c r="Z9">
        <v>0</v>
      </c>
      <c r="AA9">
        <v>0.25</v>
      </c>
      <c r="AB9">
        <v>0.2</v>
      </c>
      <c r="AC9">
        <v>40.85</v>
      </c>
      <c r="AD9">
        <v>36.450000000000003</v>
      </c>
      <c r="AE9">
        <v>6.95</v>
      </c>
      <c r="AF9">
        <v>10.4</v>
      </c>
      <c r="AG9">
        <v>5.75</v>
      </c>
      <c r="AH9">
        <v>2.4500000000000002</v>
      </c>
      <c r="AI9">
        <v>0.1</v>
      </c>
      <c r="AJ9">
        <v>2.1</v>
      </c>
      <c r="AK9">
        <v>6.7</v>
      </c>
      <c r="AL9">
        <v>0.5</v>
      </c>
      <c r="AM9">
        <v>0.05</v>
      </c>
      <c r="AN9">
        <v>3.35</v>
      </c>
      <c r="AO9">
        <v>8.0500000000000007</v>
      </c>
      <c r="AP9">
        <v>0.27665000000000001</v>
      </c>
      <c r="AQ9">
        <v>0.33674999999999999</v>
      </c>
      <c r="AR9">
        <v>0.51994999999999991</v>
      </c>
      <c r="AS9">
        <v>0.85670000000000002</v>
      </c>
      <c r="AT9">
        <v>19.350000000000001</v>
      </c>
      <c r="AU9">
        <v>0.6</v>
      </c>
      <c r="AV9">
        <v>0.4</v>
      </c>
      <c r="AW9">
        <v>0.1</v>
      </c>
      <c r="AX9">
        <v>0.55000000000000004</v>
      </c>
      <c r="AY9">
        <v>0.45</v>
      </c>
      <c r="AZ9">
        <v>3.68</v>
      </c>
      <c r="BA9">
        <v>1</v>
      </c>
      <c r="BB9">
        <v>0</v>
      </c>
      <c r="BC9">
        <v>0.6</v>
      </c>
      <c r="BD9">
        <v>0.8</v>
      </c>
      <c r="BE9">
        <v>1.4</v>
      </c>
      <c r="BF9">
        <v>15.4</v>
      </c>
      <c r="BG9">
        <v>4.5999999999999996</v>
      </c>
      <c r="BH9">
        <v>4.7949999999999999</v>
      </c>
      <c r="BI9">
        <v>2.9</v>
      </c>
      <c r="BJ9">
        <v>0.05</v>
      </c>
      <c r="BK9">
        <v>0.65</v>
      </c>
      <c r="BL9">
        <v>2.4500000000000002</v>
      </c>
      <c r="BM9">
        <v>5.8</v>
      </c>
      <c r="BN9">
        <v>21.95</v>
      </c>
      <c r="BO9">
        <v>7.75</v>
      </c>
    </row>
    <row r="10" spans="1:67" x14ac:dyDescent="0.3">
      <c r="A10" t="s">
        <v>176</v>
      </c>
      <c r="B10" t="s">
        <v>140</v>
      </c>
      <c r="C10" t="s">
        <v>10</v>
      </c>
      <c r="D10" t="s">
        <v>223</v>
      </c>
      <c r="E10" t="s">
        <v>215</v>
      </c>
      <c r="F10">
        <v>39.4</v>
      </c>
      <c r="G10">
        <v>35.65</v>
      </c>
      <c r="H10">
        <v>5.65</v>
      </c>
      <c r="I10">
        <v>10.25</v>
      </c>
      <c r="J10">
        <v>6.85</v>
      </c>
      <c r="K10">
        <v>1.9</v>
      </c>
      <c r="L10">
        <v>0.15</v>
      </c>
      <c r="M10">
        <v>1.35</v>
      </c>
      <c r="N10">
        <v>5.3</v>
      </c>
      <c r="O10">
        <v>0.8</v>
      </c>
      <c r="P10">
        <v>0.1</v>
      </c>
      <c r="Q10">
        <v>2.65</v>
      </c>
      <c r="R10">
        <v>6.45</v>
      </c>
      <c r="S10">
        <v>0.28039999999999998</v>
      </c>
      <c r="T10">
        <v>0.33710000000000001</v>
      </c>
      <c r="U10">
        <v>0.4521</v>
      </c>
      <c r="V10">
        <v>0.78915000000000002</v>
      </c>
      <c r="W10">
        <v>16.5</v>
      </c>
      <c r="X10">
        <v>0.95</v>
      </c>
      <c r="Y10">
        <v>0.6</v>
      </c>
      <c r="Z10">
        <v>0.25</v>
      </c>
      <c r="AA10">
        <v>0.25</v>
      </c>
      <c r="AB10">
        <v>0.1</v>
      </c>
      <c r="AC10">
        <v>35.85</v>
      </c>
      <c r="AD10">
        <v>32.4</v>
      </c>
      <c r="AE10">
        <v>3.2</v>
      </c>
      <c r="AF10">
        <v>6.15</v>
      </c>
      <c r="AG10">
        <v>4.3499999999999996</v>
      </c>
      <c r="AH10">
        <v>0.8</v>
      </c>
      <c r="AI10">
        <v>0.2</v>
      </c>
      <c r="AJ10">
        <v>0.8</v>
      </c>
      <c r="AK10">
        <v>3.1</v>
      </c>
      <c r="AL10">
        <v>0.55000000000000004</v>
      </c>
      <c r="AM10">
        <v>0.1</v>
      </c>
      <c r="AN10">
        <v>2.75</v>
      </c>
      <c r="AO10">
        <v>10.050000000000001</v>
      </c>
      <c r="AP10">
        <v>0.18235000000000001</v>
      </c>
      <c r="AQ10">
        <v>0.24660000000000001</v>
      </c>
      <c r="AR10">
        <v>0.29010000000000002</v>
      </c>
      <c r="AS10">
        <v>0.53654999999999997</v>
      </c>
      <c r="AT10">
        <v>9.75</v>
      </c>
      <c r="AU10">
        <v>0.6</v>
      </c>
      <c r="AV10">
        <v>0.3</v>
      </c>
      <c r="AW10">
        <v>0.15</v>
      </c>
      <c r="AX10">
        <v>0.2</v>
      </c>
      <c r="AY10">
        <v>0.1</v>
      </c>
      <c r="AZ10">
        <v>5.4782608695652177</v>
      </c>
      <c r="BA10">
        <v>2.347826086956522</v>
      </c>
      <c r="BB10">
        <v>0.13043478260869559</v>
      </c>
      <c r="BC10">
        <v>0.65217391304347827</v>
      </c>
      <c r="BD10">
        <v>1.5652173913043479</v>
      </c>
      <c r="BE10">
        <v>5.0434782608695654</v>
      </c>
      <c r="BF10">
        <v>22.913043478260871</v>
      </c>
      <c r="BG10">
        <v>6.8260869565217392</v>
      </c>
      <c r="BH10">
        <v>4.9076923076923071</v>
      </c>
      <c r="BI10">
        <v>3.2307692307692308</v>
      </c>
      <c r="BJ10">
        <v>0.38461538461538458</v>
      </c>
      <c r="BK10">
        <v>1.615384615384615</v>
      </c>
      <c r="BL10">
        <v>2.384615384615385</v>
      </c>
      <c r="BM10">
        <v>4.384615384615385</v>
      </c>
      <c r="BN10">
        <v>22.30769230769231</v>
      </c>
      <c r="BO10">
        <v>7.6923076923076934</v>
      </c>
    </row>
    <row r="11" spans="1:67" x14ac:dyDescent="0.3">
      <c r="A11" t="s">
        <v>140</v>
      </c>
      <c r="B11" t="s">
        <v>176</v>
      </c>
      <c r="C11" t="s">
        <v>11</v>
      </c>
      <c r="D11" t="s">
        <v>215</v>
      </c>
      <c r="E11" t="s">
        <v>223</v>
      </c>
      <c r="F11">
        <v>38.25</v>
      </c>
      <c r="G11">
        <v>33.6</v>
      </c>
      <c r="H11">
        <v>4.1500000000000004</v>
      </c>
      <c r="I11">
        <v>8.3000000000000007</v>
      </c>
      <c r="J11">
        <v>5.8</v>
      </c>
      <c r="K11">
        <v>1.1000000000000001</v>
      </c>
      <c r="L11">
        <v>0.1</v>
      </c>
      <c r="M11">
        <v>1.3</v>
      </c>
      <c r="N11">
        <v>4</v>
      </c>
      <c r="O11">
        <v>1.25</v>
      </c>
      <c r="P11">
        <v>0.2</v>
      </c>
      <c r="Q11">
        <v>3.35</v>
      </c>
      <c r="R11">
        <v>9.75</v>
      </c>
      <c r="S11">
        <v>0.24610000000000001</v>
      </c>
      <c r="T11">
        <v>0.32295000000000001</v>
      </c>
      <c r="U11">
        <v>0.4002</v>
      </c>
      <c r="V11">
        <v>0.72320000000000007</v>
      </c>
      <c r="W11">
        <v>13.5</v>
      </c>
      <c r="X11">
        <v>0.65</v>
      </c>
      <c r="Y11">
        <v>0.65</v>
      </c>
      <c r="Z11">
        <v>0.35</v>
      </c>
      <c r="AA11">
        <v>0.3</v>
      </c>
      <c r="AB11">
        <v>0.1</v>
      </c>
      <c r="AC11">
        <v>38.5</v>
      </c>
      <c r="AD11">
        <v>34.15</v>
      </c>
      <c r="AE11">
        <v>4.7</v>
      </c>
      <c r="AF11">
        <v>8.85</v>
      </c>
      <c r="AG11">
        <v>5.75</v>
      </c>
      <c r="AH11">
        <v>1.5</v>
      </c>
      <c r="AI11">
        <v>0.3</v>
      </c>
      <c r="AJ11">
        <v>1.3</v>
      </c>
      <c r="AK11">
        <v>4.55</v>
      </c>
      <c r="AL11">
        <v>0.75</v>
      </c>
      <c r="AM11">
        <v>0.3</v>
      </c>
      <c r="AN11">
        <v>3.45</v>
      </c>
      <c r="AO11">
        <v>9.1999999999999993</v>
      </c>
      <c r="AP11">
        <v>0.25445000000000001</v>
      </c>
      <c r="AQ11">
        <v>0.32650000000000001</v>
      </c>
      <c r="AR11">
        <v>0.42685000000000001</v>
      </c>
      <c r="AS11">
        <v>0.75344999999999995</v>
      </c>
      <c r="AT11">
        <v>14.85</v>
      </c>
      <c r="AU11">
        <v>0.75</v>
      </c>
      <c r="AV11">
        <v>0.4</v>
      </c>
      <c r="AW11">
        <v>0.05</v>
      </c>
      <c r="AX11">
        <v>0.4</v>
      </c>
      <c r="AY11">
        <v>0.05</v>
      </c>
      <c r="AZ11">
        <v>4.9076923076923071</v>
      </c>
      <c r="BA11">
        <v>3.2307692307692308</v>
      </c>
      <c r="BB11">
        <v>0.38461538461538458</v>
      </c>
      <c r="BC11">
        <v>1.615384615384615</v>
      </c>
      <c r="BD11">
        <v>2.384615384615385</v>
      </c>
      <c r="BE11">
        <v>4.384615384615385</v>
      </c>
      <c r="BF11">
        <v>22.30769230769231</v>
      </c>
      <c r="BG11">
        <v>7.6923076923076934</v>
      </c>
      <c r="BH11">
        <v>5.4782608695652177</v>
      </c>
      <c r="BI11">
        <v>2.347826086956522</v>
      </c>
      <c r="BJ11">
        <v>0.13043478260869559</v>
      </c>
      <c r="BK11">
        <v>0.65217391304347827</v>
      </c>
      <c r="BL11">
        <v>1.5652173913043479</v>
      </c>
      <c r="BM11">
        <v>5.0434782608695654</v>
      </c>
      <c r="BN11">
        <v>22.913043478260871</v>
      </c>
      <c r="BO11">
        <v>6.8260869565217392</v>
      </c>
    </row>
    <row r="12" spans="1:67" x14ac:dyDescent="0.3">
      <c r="A12" t="s">
        <v>156</v>
      </c>
      <c r="B12" t="s">
        <v>150</v>
      </c>
      <c r="C12" t="s">
        <v>10</v>
      </c>
      <c r="D12" t="s">
        <v>233</v>
      </c>
      <c r="E12" t="s">
        <v>234</v>
      </c>
      <c r="F12">
        <v>36.15</v>
      </c>
      <c r="G12">
        <v>32.75</v>
      </c>
      <c r="H12">
        <v>3.75</v>
      </c>
      <c r="I12">
        <v>6.95</v>
      </c>
      <c r="J12">
        <v>4.5</v>
      </c>
      <c r="K12">
        <v>1</v>
      </c>
      <c r="L12">
        <v>0.15</v>
      </c>
      <c r="M12">
        <v>1.3</v>
      </c>
      <c r="N12">
        <v>3.65</v>
      </c>
      <c r="O12">
        <v>0.35</v>
      </c>
      <c r="P12">
        <v>0.15</v>
      </c>
      <c r="Q12">
        <v>2.95</v>
      </c>
      <c r="R12">
        <v>7.4</v>
      </c>
      <c r="S12">
        <v>0.20505000000000001</v>
      </c>
      <c r="T12">
        <v>0.27265</v>
      </c>
      <c r="U12">
        <v>0.36070000000000002</v>
      </c>
      <c r="V12">
        <v>0.63329999999999997</v>
      </c>
      <c r="W12">
        <v>12.15</v>
      </c>
      <c r="X12">
        <v>0.35</v>
      </c>
      <c r="Y12">
        <v>0.15</v>
      </c>
      <c r="Z12">
        <v>0.1</v>
      </c>
      <c r="AA12">
        <v>0.2</v>
      </c>
      <c r="AB12">
        <v>0.2</v>
      </c>
      <c r="AC12">
        <v>38.9</v>
      </c>
      <c r="AD12">
        <v>34.75</v>
      </c>
      <c r="AE12">
        <v>5.25</v>
      </c>
      <c r="AF12">
        <v>9.3000000000000007</v>
      </c>
      <c r="AG12">
        <v>5.85</v>
      </c>
      <c r="AH12">
        <v>1.8</v>
      </c>
      <c r="AI12">
        <v>0.05</v>
      </c>
      <c r="AJ12">
        <v>1.6</v>
      </c>
      <c r="AK12">
        <v>5.2</v>
      </c>
      <c r="AL12">
        <v>1</v>
      </c>
      <c r="AM12">
        <v>0.1</v>
      </c>
      <c r="AN12">
        <v>3</v>
      </c>
      <c r="AO12">
        <v>8.1999999999999993</v>
      </c>
      <c r="AP12">
        <v>0.26235000000000003</v>
      </c>
      <c r="AQ12">
        <v>0.32305</v>
      </c>
      <c r="AR12">
        <v>0.45179999999999998</v>
      </c>
      <c r="AS12">
        <v>0.77465000000000006</v>
      </c>
      <c r="AT12">
        <v>16</v>
      </c>
      <c r="AU12">
        <v>0.4</v>
      </c>
      <c r="AV12">
        <v>0.6</v>
      </c>
      <c r="AW12">
        <v>0.2</v>
      </c>
      <c r="AX12">
        <v>0.35</v>
      </c>
      <c r="AY12">
        <v>0.25</v>
      </c>
      <c r="AZ12">
        <v>4.502165156466627</v>
      </c>
      <c r="BA12">
        <v>2.5454693998811639</v>
      </c>
      <c r="BB12">
        <v>0.1832664884135472</v>
      </c>
      <c r="BC12">
        <v>0.76061720142602496</v>
      </c>
      <c r="BD12">
        <v>1.6884618241235889</v>
      </c>
      <c r="BE12">
        <v>3.660035403050109</v>
      </c>
      <c r="BF12">
        <v>20.201742919389979</v>
      </c>
      <c r="BG12">
        <v>6.4944481580511004</v>
      </c>
      <c r="BH12">
        <v>4.9375</v>
      </c>
      <c r="BI12">
        <v>2.875</v>
      </c>
      <c r="BJ12">
        <v>0</v>
      </c>
      <c r="BK12">
        <v>1.125</v>
      </c>
      <c r="BL12">
        <v>1.5</v>
      </c>
      <c r="BM12">
        <v>5.25</v>
      </c>
      <c r="BN12">
        <v>22.25</v>
      </c>
      <c r="BO12">
        <v>7.5</v>
      </c>
    </row>
    <row r="13" spans="1:67" x14ac:dyDescent="0.3">
      <c r="A13" t="s">
        <v>150</v>
      </c>
      <c r="B13" t="s">
        <v>156</v>
      </c>
      <c r="C13" t="s">
        <v>11</v>
      </c>
      <c r="D13" t="s">
        <v>234</v>
      </c>
      <c r="E13" t="s">
        <v>233</v>
      </c>
      <c r="F13">
        <v>41.25</v>
      </c>
      <c r="G13">
        <v>35.549999999999997</v>
      </c>
      <c r="H13">
        <v>5.85</v>
      </c>
      <c r="I13">
        <v>9.8000000000000007</v>
      </c>
      <c r="J13">
        <v>5.6</v>
      </c>
      <c r="K13">
        <v>2.2000000000000002</v>
      </c>
      <c r="L13">
        <v>0.1</v>
      </c>
      <c r="M13">
        <v>1.9</v>
      </c>
      <c r="N13">
        <v>5.75</v>
      </c>
      <c r="O13">
        <v>0.45</v>
      </c>
      <c r="P13">
        <v>0.05</v>
      </c>
      <c r="Q13">
        <v>4.75</v>
      </c>
      <c r="R13">
        <v>8.0500000000000007</v>
      </c>
      <c r="S13">
        <v>0.2717</v>
      </c>
      <c r="T13">
        <v>0.3579</v>
      </c>
      <c r="U13">
        <v>0.49354999999999999</v>
      </c>
      <c r="V13">
        <v>0.85145000000000004</v>
      </c>
      <c r="W13">
        <v>17.899999999999999</v>
      </c>
      <c r="X13">
        <v>0.65</v>
      </c>
      <c r="Y13">
        <v>0.25</v>
      </c>
      <c r="Z13">
        <v>0.2</v>
      </c>
      <c r="AA13">
        <v>0.5</v>
      </c>
      <c r="AB13">
        <v>0.3</v>
      </c>
      <c r="AC13">
        <v>40.200000000000003</v>
      </c>
      <c r="AD13">
        <v>35.950000000000003</v>
      </c>
      <c r="AE13">
        <v>5.3</v>
      </c>
      <c r="AF13">
        <v>9.3000000000000007</v>
      </c>
      <c r="AG13">
        <v>5.6</v>
      </c>
      <c r="AH13">
        <v>1.9</v>
      </c>
      <c r="AI13">
        <v>0.25</v>
      </c>
      <c r="AJ13">
        <v>1.55</v>
      </c>
      <c r="AK13">
        <v>5.0999999999999996</v>
      </c>
      <c r="AL13">
        <v>0.6</v>
      </c>
      <c r="AM13">
        <v>0.25</v>
      </c>
      <c r="AN13">
        <v>3.35</v>
      </c>
      <c r="AO13">
        <v>9.5500000000000007</v>
      </c>
      <c r="AP13">
        <v>0.25469999999999998</v>
      </c>
      <c r="AQ13">
        <v>0.32629999999999998</v>
      </c>
      <c r="AR13">
        <v>0.44845000000000002</v>
      </c>
      <c r="AS13">
        <v>0.77449999999999997</v>
      </c>
      <c r="AT13">
        <v>16.350000000000001</v>
      </c>
      <c r="AU13">
        <v>0.55000000000000004</v>
      </c>
      <c r="AV13">
        <v>0.7</v>
      </c>
      <c r="AW13">
        <v>0</v>
      </c>
      <c r="AX13">
        <v>0.2</v>
      </c>
      <c r="AY13">
        <v>0.15</v>
      </c>
      <c r="AZ13">
        <v>4.9375</v>
      </c>
      <c r="BA13">
        <v>2.875</v>
      </c>
      <c r="BB13">
        <v>0</v>
      </c>
      <c r="BC13">
        <v>1.125</v>
      </c>
      <c r="BD13">
        <v>1.5</v>
      </c>
      <c r="BE13">
        <v>5.25</v>
      </c>
      <c r="BF13">
        <v>22.25</v>
      </c>
      <c r="BG13">
        <v>7.5</v>
      </c>
      <c r="BH13">
        <v>4.502165156466627</v>
      </c>
      <c r="BI13">
        <v>2.5454693998811639</v>
      </c>
      <c r="BJ13">
        <v>0.1832664884135472</v>
      </c>
      <c r="BK13">
        <v>0.76061720142602496</v>
      </c>
      <c r="BL13">
        <v>1.6884618241235889</v>
      </c>
      <c r="BM13">
        <v>3.660035403050109</v>
      </c>
      <c r="BN13">
        <v>20.201742919389979</v>
      </c>
      <c r="BO13">
        <v>6.4944481580511004</v>
      </c>
    </row>
    <row r="14" spans="1:67" x14ac:dyDescent="0.3">
      <c r="A14" t="s">
        <v>142</v>
      </c>
      <c r="B14" t="s">
        <v>159</v>
      </c>
      <c r="C14" t="s">
        <v>10</v>
      </c>
      <c r="D14" t="s">
        <v>213</v>
      </c>
      <c r="E14" t="s">
        <v>230</v>
      </c>
      <c r="F14">
        <v>37.799999999999997</v>
      </c>
      <c r="G14">
        <v>33.549999999999997</v>
      </c>
      <c r="H14">
        <v>4.3</v>
      </c>
      <c r="I14">
        <v>8.3000000000000007</v>
      </c>
      <c r="J14">
        <v>6.15</v>
      </c>
      <c r="K14">
        <v>1.3</v>
      </c>
      <c r="L14">
        <v>0.05</v>
      </c>
      <c r="M14">
        <v>0.8</v>
      </c>
      <c r="N14">
        <v>4.0999999999999996</v>
      </c>
      <c r="O14">
        <v>0.95</v>
      </c>
      <c r="P14">
        <v>0.4</v>
      </c>
      <c r="Q14">
        <v>3.05</v>
      </c>
      <c r="R14">
        <v>8.25</v>
      </c>
      <c r="S14">
        <v>0.2407</v>
      </c>
      <c r="T14">
        <v>0.31445000000000001</v>
      </c>
      <c r="U14">
        <v>0.35120000000000001</v>
      </c>
      <c r="V14">
        <v>0.66559999999999997</v>
      </c>
      <c r="W14">
        <v>12.1</v>
      </c>
      <c r="X14">
        <v>0.6</v>
      </c>
      <c r="Y14">
        <v>0.75</v>
      </c>
      <c r="Z14">
        <v>0.15</v>
      </c>
      <c r="AA14">
        <v>0.3</v>
      </c>
      <c r="AB14">
        <v>0</v>
      </c>
      <c r="AC14">
        <v>37.6</v>
      </c>
      <c r="AD14">
        <v>33.4</v>
      </c>
      <c r="AE14">
        <v>4.4000000000000004</v>
      </c>
      <c r="AF14">
        <v>7.8</v>
      </c>
      <c r="AG14">
        <v>4.95</v>
      </c>
      <c r="AH14">
        <v>1.7</v>
      </c>
      <c r="AI14">
        <v>0.05</v>
      </c>
      <c r="AJ14">
        <v>1.1000000000000001</v>
      </c>
      <c r="AK14">
        <v>4.0999999999999996</v>
      </c>
      <c r="AL14">
        <v>0.7</v>
      </c>
      <c r="AM14">
        <v>0.25</v>
      </c>
      <c r="AN14">
        <v>3.4</v>
      </c>
      <c r="AO14">
        <v>8.35</v>
      </c>
      <c r="AP14">
        <v>0.23035</v>
      </c>
      <c r="AQ14">
        <v>0.3075</v>
      </c>
      <c r="AR14">
        <v>0.38035000000000002</v>
      </c>
      <c r="AS14">
        <v>0.68769999999999998</v>
      </c>
      <c r="AT14">
        <v>12.9</v>
      </c>
      <c r="AU14">
        <v>0.75</v>
      </c>
      <c r="AV14">
        <v>0.4</v>
      </c>
      <c r="AW14">
        <v>0.15</v>
      </c>
      <c r="AX14">
        <v>0.2</v>
      </c>
      <c r="AY14">
        <v>0.1</v>
      </c>
      <c r="AZ14">
        <v>5.178260869565217</v>
      </c>
      <c r="BA14">
        <v>3.043478260869565</v>
      </c>
      <c r="BB14">
        <v>0.17391304347826089</v>
      </c>
      <c r="BC14">
        <v>0.91304347826086951</v>
      </c>
      <c r="BD14">
        <v>2.043478260869565</v>
      </c>
      <c r="BE14">
        <v>4.0434782608695654</v>
      </c>
      <c r="BF14">
        <v>23.173913043478262</v>
      </c>
      <c r="BG14">
        <v>7.9130434782608692</v>
      </c>
      <c r="BH14">
        <v>5.4304347826086961</v>
      </c>
      <c r="BI14">
        <v>3.6086956521739131</v>
      </c>
      <c r="BJ14">
        <v>0.21739130434782611</v>
      </c>
      <c r="BK14">
        <v>0.78260869565217395</v>
      </c>
      <c r="BL14">
        <v>1.7391304347826091</v>
      </c>
      <c r="BM14">
        <v>4.1304347826086953</v>
      </c>
      <c r="BN14">
        <v>24.130434782608699</v>
      </c>
      <c r="BO14">
        <v>8.5652173913043477</v>
      </c>
    </row>
    <row r="15" spans="1:67" x14ac:dyDescent="0.3">
      <c r="A15" t="s">
        <v>159</v>
      </c>
      <c r="B15" t="s">
        <v>142</v>
      </c>
      <c r="C15" t="s">
        <v>11</v>
      </c>
      <c r="D15" t="s">
        <v>230</v>
      </c>
      <c r="E15" t="s">
        <v>213</v>
      </c>
      <c r="F15">
        <v>37.6</v>
      </c>
      <c r="G15">
        <v>33.65</v>
      </c>
      <c r="H15">
        <v>4.8499999999999996</v>
      </c>
      <c r="I15">
        <v>8.65</v>
      </c>
      <c r="J15">
        <v>5.9</v>
      </c>
      <c r="K15">
        <v>1.7</v>
      </c>
      <c r="L15">
        <v>0.3</v>
      </c>
      <c r="M15">
        <v>0.75</v>
      </c>
      <c r="N15">
        <v>4.7</v>
      </c>
      <c r="O15">
        <v>1.8</v>
      </c>
      <c r="P15">
        <v>0.35</v>
      </c>
      <c r="Q15">
        <v>3.15</v>
      </c>
      <c r="R15">
        <v>7.35</v>
      </c>
      <c r="S15">
        <v>0.24904999999999999</v>
      </c>
      <c r="T15">
        <v>0.3125</v>
      </c>
      <c r="U15">
        <v>0.38090000000000002</v>
      </c>
      <c r="V15">
        <v>0.69345000000000001</v>
      </c>
      <c r="W15">
        <v>13.2</v>
      </c>
      <c r="X15">
        <v>0.75</v>
      </c>
      <c r="Y15">
        <v>0.35</v>
      </c>
      <c r="Z15">
        <v>0.25</v>
      </c>
      <c r="AA15">
        <v>0.2</v>
      </c>
      <c r="AB15">
        <v>0.15</v>
      </c>
      <c r="AC15">
        <v>39.549999999999997</v>
      </c>
      <c r="AD15">
        <v>36.299999999999997</v>
      </c>
      <c r="AE15">
        <v>5.9</v>
      </c>
      <c r="AF15">
        <v>10.199999999999999</v>
      </c>
      <c r="AG15">
        <v>6.6</v>
      </c>
      <c r="AH15">
        <v>1.9</v>
      </c>
      <c r="AI15">
        <v>0.25</v>
      </c>
      <c r="AJ15">
        <v>1.45</v>
      </c>
      <c r="AK15">
        <v>5.7</v>
      </c>
      <c r="AL15">
        <v>0.9</v>
      </c>
      <c r="AM15">
        <v>0.05</v>
      </c>
      <c r="AN15">
        <v>2.85</v>
      </c>
      <c r="AO15">
        <v>7.55</v>
      </c>
      <c r="AP15">
        <v>0.2737</v>
      </c>
      <c r="AQ15">
        <v>0.32755000000000001</v>
      </c>
      <c r="AR15">
        <v>0.45745000000000002</v>
      </c>
      <c r="AS15">
        <v>0.78505000000000003</v>
      </c>
      <c r="AT15">
        <v>16.95</v>
      </c>
      <c r="AU15">
        <v>0.8</v>
      </c>
      <c r="AV15">
        <v>0.2</v>
      </c>
      <c r="AW15">
        <v>0.05</v>
      </c>
      <c r="AX15">
        <v>0.15</v>
      </c>
      <c r="AY15">
        <v>0</v>
      </c>
      <c r="AZ15">
        <v>5.4304347826086961</v>
      </c>
      <c r="BA15">
        <v>3.6086956521739131</v>
      </c>
      <c r="BB15">
        <v>0.21739130434782611</v>
      </c>
      <c r="BC15">
        <v>0.78260869565217395</v>
      </c>
      <c r="BD15">
        <v>1.7391304347826091</v>
      </c>
      <c r="BE15">
        <v>4.1304347826086953</v>
      </c>
      <c r="BF15">
        <v>24.130434782608699</v>
      </c>
      <c r="BG15">
        <v>8.5652173913043477</v>
      </c>
      <c r="BH15">
        <v>5.178260869565217</v>
      </c>
      <c r="BI15">
        <v>3.043478260869565</v>
      </c>
      <c r="BJ15">
        <v>0.17391304347826089</v>
      </c>
      <c r="BK15">
        <v>0.91304347826086951</v>
      </c>
      <c r="BL15">
        <v>2.043478260869565</v>
      </c>
      <c r="BM15">
        <v>4.0434782608695654</v>
      </c>
      <c r="BN15">
        <v>23.173913043478262</v>
      </c>
      <c r="BO15">
        <v>7.9130434782608692</v>
      </c>
    </row>
    <row r="16" spans="1:67" x14ac:dyDescent="0.3">
      <c r="A16" t="s">
        <v>145</v>
      </c>
      <c r="B16" t="s">
        <v>148</v>
      </c>
      <c r="C16" t="s">
        <v>10</v>
      </c>
      <c r="D16" t="s">
        <v>208</v>
      </c>
      <c r="E16" t="s">
        <v>216</v>
      </c>
      <c r="F16">
        <v>37.65</v>
      </c>
      <c r="G16">
        <v>33.9</v>
      </c>
      <c r="H16">
        <v>4.5</v>
      </c>
      <c r="I16">
        <v>7.7</v>
      </c>
      <c r="J16">
        <v>4.2</v>
      </c>
      <c r="K16">
        <v>2</v>
      </c>
      <c r="L16">
        <v>0.1</v>
      </c>
      <c r="M16">
        <v>1.4</v>
      </c>
      <c r="N16">
        <v>4.3</v>
      </c>
      <c r="O16">
        <v>1.5</v>
      </c>
      <c r="P16">
        <v>0.25</v>
      </c>
      <c r="Q16">
        <v>2.95</v>
      </c>
      <c r="R16">
        <v>8.85</v>
      </c>
      <c r="S16">
        <v>0.21879999999999999</v>
      </c>
      <c r="T16">
        <v>0.28734999999999999</v>
      </c>
      <c r="U16">
        <v>0.40275</v>
      </c>
      <c r="V16">
        <v>0.68994999999999995</v>
      </c>
      <c r="W16">
        <v>14.1</v>
      </c>
      <c r="X16">
        <v>0.25</v>
      </c>
      <c r="Y16">
        <v>0.45</v>
      </c>
      <c r="Z16">
        <v>0.05</v>
      </c>
      <c r="AA16">
        <v>0.3</v>
      </c>
      <c r="AB16">
        <v>0.05</v>
      </c>
      <c r="AC16">
        <v>37.4</v>
      </c>
      <c r="AD16">
        <v>33.4</v>
      </c>
      <c r="AE16">
        <v>4.45</v>
      </c>
      <c r="AF16">
        <v>7.85</v>
      </c>
      <c r="AG16">
        <v>5</v>
      </c>
      <c r="AH16">
        <v>1.65</v>
      </c>
      <c r="AI16">
        <v>0.05</v>
      </c>
      <c r="AJ16">
        <v>1.1499999999999999</v>
      </c>
      <c r="AK16">
        <v>4.1500000000000004</v>
      </c>
      <c r="AL16">
        <v>1.2</v>
      </c>
      <c r="AM16">
        <v>0.25</v>
      </c>
      <c r="AN16">
        <v>3</v>
      </c>
      <c r="AO16">
        <v>9.25</v>
      </c>
      <c r="AP16">
        <v>0.22885</v>
      </c>
      <c r="AQ16">
        <v>0.30869999999999997</v>
      </c>
      <c r="AR16">
        <v>0.38305</v>
      </c>
      <c r="AS16">
        <v>0.69179999999999997</v>
      </c>
      <c r="AT16">
        <v>13.05</v>
      </c>
      <c r="AU16">
        <v>0.35</v>
      </c>
      <c r="AV16">
        <v>0.8</v>
      </c>
      <c r="AW16">
        <v>0.1</v>
      </c>
      <c r="AX16">
        <v>0.1</v>
      </c>
      <c r="AY16">
        <v>0.1</v>
      </c>
      <c r="AZ16">
        <v>5.0333333333333332</v>
      </c>
      <c r="BA16">
        <v>3.5</v>
      </c>
      <c r="BB16">
        <v>0.33333333333333331</v>
      </c>
      <c r="BC16">
        <v>0.5</v>
      </c>
      <c r="BD16">
        <v>0.66666666666666663</v>
      </c>
      <c r="BE16">
        <v>3.666666666666667</v>
      </c>
      <c r="BF16">
        <v>23.5</v>
      </c>
      <c r="BG16">
        <v>8.6666666666666661</v>
      </c>
      <c r="BH16">
        <v>5.2750000000000004</v>
      </c>
      <c r="BI16">
        <v>1.8125</v>
      </c>
      <c r="BJ16">
        <v>6.25E-2</v>
      </c>
      <c r="BK16">
        <v>0.8125</v>
      </c>
      <c r="BL16">
        <v>1.5</v>
      </c>
      <c r="BM16">
        <v>4.5625</v>
      </c>
      <c r="BN16">
        <v>21.5625</v>
      </c>
      <c r="BO16">
        <v>6.5</v>
      </c>
    </row>
    <row r="17" spans="1:67" x14ac:dyDescent="0.3">
      <c r="A17" t="s">
        <v>148</v>
      </c>
      <c r="B17" t="s">
        <v>145</v>
      </c>
      <c r="C17" t="s">
        <v>11</v>
      </c>
      <c r="D17" t="s">
        <v>216</v>
      </c>
      <c r="E17" t="s">
        <v>208</v>
      </c>
      <c r="F17">
        <v>39.799999999999997</v>
      </c>
      <c r="G17">
        <v>35.1</v>
      </c>
      <c r="H17">
        <v>5.7</v>
      </c>
      <c r="I17">
        <v>9.75</v>
      </c>
      <c r="J17">
        <v>6.45</v>
      </c>
      <c r="K17">
        <v>1.7</v>
      </c>
      <c r="L17">
        <v>0.2</v>
      </c>
      <c r="M17">
        <v>1.4</v>
      </c>
      <c r="N17">
        <v>5.55</v>
      </c>
      <c r="O17">
        <v>1.05</v>
      </c>
      <c r="P17">
        <v>0.3</v>
      </c>
      <c r="Q17">
        <v>4</v>
      </c>
      <c r="R17">
        <v>9.1999999999999993</v>
      </c>
      <c r="S17">
        <v>0.2712</v>
      </c>
      <c r="T17">
        <v>0.34365000000000001</v>
      </c>
      <c r="U17">
        <v>0.44650000000000001</v>
      </c>
      <c r="V17">
        <v>0.79025000000000001</v>
      </c>
      <c r="W17">
        <v>16.05</v>
      </c>
      <c r="X17">
        <v>0.5</v>
      </c>
      <c r="Y17">
        <v>0.2</v>
      </c>
      <c r="Z17">
        <v>0.15</v>
      </c>
      <c r="AA17">
        <v>0.3</v>
      </c>
      <c r="AB17">
        <v>0.1</v>
      </c>
      <c r="AC17">
        <v>38</v>
      </c>
      <c r="AD17">
        <v>34.4</v>
      </c>
      <c r="AE17">
        <v>4.0999999999999996</v>
      </c>
      <c r="AF17">
        <v>8.75</v>
      </c>
      <c r="AG17">
        <v>5.45</v>
      </c>
      <c r="AH17">
        <v>1.6</v>
      </c>
      <c r="AI17">
        <v>0.2</v>
      </c>
      <c r="AJ17">
        <v>1.5</v>
      </c>
      <c r="AK17">
        <v>3.9</v>
      </c>
      <c r="AL17">
        <v>0.9</v>
      </c>
      <c r="AM17">
        <v>0.15</v>
      </c>
      <c r="AN17">
        <v>3.1</v>
      </c>
      <c r="AO17">
        <v>8.9499999999999993</v>
      </c>
      <c r="AP17">
        <v>0.25380000000000003</v>
      </c>
      <c r="AQ17">
        <v>0.31635000000000002</v>
      </c>
      <c r="AR17">
        <v>0.44269999999999998</v>
      </c>
      <c r="AS17">
        <v>0.75924999999999998</v>
      </c>
      <c r="AT17">
        <v>15.25</v>
      </c>
      <c r="AU17">
        <v>1.05</v>
      </c>
      <c r="AV17">
        <v>0.2</v>
      </c>
      <c r="AW17">
        <v>0.25</v>
      </c>
      <c r="AX17">
        <v>0.05</v>
      </c>
      <c r="AY17">
        <v>0.05</v>
      </c>
      <c r="AZ17">
        <v>5.2750000000000004</v>
      </c>
      <c r="BA17">
        <v>1.8125</v>
      </c>
      <c r="BB17">
        <v>6.25E-2</v>
      </c>
      <c r="BC17">
        <v>0.8125</v>
      </c>
      <c r="BD17">
        <v>1.5</v>
      </c>
      <c r="BE17">
        <v>4.5625</v>
      </c>
      <c r="BF17">
        <v>21.5625</v>
      </c>
      <c r="BG17">
        <v>6.5</v>
      </c>
      <c r="BH17">
        <v>5.0333333333333332</v>
      </c>
      <c r="BI17">
        <v>3.5</v>
      </c>
      <c r="BJ17">
        <v>0.33333333333333331</v>
      </c>
      <c r="BK17">
        <v>0.5</v>
      </c>
      <c r="BL17">
        <v>0.66666666666666663</v>
      </c>
      <c r="BM17">
        <v>3.666666666666667</v>
      </c>
      <c r="BN17">
        <v>23.5</v>
      </c>
      <c r="BO17">
        <v>8.6666666666666661</v>
      </c>
    </row>
    <row r="18" spans="1:67" x14ac:dyDescent="0.3">
      <c r="A18" t="s">
        <v>196</v>
      </c>
      <c r="B18" t="s">
        <v>36</v>
      </c>
      <c r="C18" t="s">
        <v>10</v>
      </c>
      <c r="D18" t="s">
        <v>209</v>
      </c>
      <c r="E18" t="s">
        <v>217</v>
      </c>
      <c r="F18">
        <v>35.9</v>
      </c>
      <c r="G18">
        <v>32.85</v>
      </c>
      <c r="H18">
        <v>3.7</v>
      </c>
      <c r="I18">
        <v>7.4</v>
      </c>
      <c r="J18">
        <v>4.95</v>
      </c>
      <c r="K18">
        <v>1.2</v>
      </c>
      <c r="L18">
        <v>0.15</v>
      </c>
      <c r="M18">
        <v>1.1000000000000001</v>
      </c>
      <c r="N18">
        <v>3.6</v>
      </c>
      <c r="O18">
        <v>1.05</v>
      </c>
      <c r="P18">
        <v>0.1</v>
      </c>
      <c r="Q18">
        <v>2.25</v>
      </c>
      <c r="R18">
        <v>7.15</v>
      </c>
      <c r="S18">
        <v>0.21929999999999999</v>
      </c>
      <c r="T18">
        <v>0.27124999999999999</v>
      </c>
      <c r="U18">
        <v>0.36120000000000002</v>
      </c>
      <c r="V18">
        <v>0.63259999999999994</v>
      </c>
      <c r="W18">
        <v>12.2</v>
      </c>
      <c r="X18">
        <v>0.65</v>
      </c>
      <c r="Y18">
        <v>0.35</v>
      </c>
      <c r="Z18">
        <v>0.15</v>
      </c>
      <c r="AA18">
        <v>0.3</v>
      </c>
      <c r="AB18">
        <v>0.1</v>
      </c>
      <c r="AC18">
        <v>37.5</v>
      </c>
      <c r="AD18">
        <v>33.5</v>
      </c>
      <c r="AE18">
        <v>4.6500000000000004</v>
      </c>
      <c r="AF18">
        <v>8.25</v>
      </c>
      <c r="AG18">
        <v>4.9000000000000004</v>
      </c>
      <c r="AH18">
        <v>1.7</v>
      </c>
      <c r="AI18">
        <v>0.15</v>
      </c>
      <c r="AJ18">
        <v>1.5</v>
      </c>
      <c r="AK18">
        <v>4.4000000000000004</v>
      </c>
      <c r="AL18">
        <v>0.55000000000000004</v>
      </c>
      <c r="AM18">
        <v>0.05</v>
      </c>
      <c r="AN18">
        <v>3.2</v>
      </c>
      <c r="AO18">
        <v>8.4</v>
      </c>
      <c r="AP18">
        <v>0.24065</v>
      </c>
      <c r="AQ18">
        <v>0.30825000000000002</v>
      </c>
      <c r="AR18">
        <v>0.43059999999999998</v>
      </c>
      <c r="AS18">
        <v>0.73875000000000002</v>
      </c>
      <c r="AT18">
        <v>14.75</v>
      </c>
      <c r="AU18">
        <v>0.95</v>
      </c>
      <c r="AV18">
        <v>0.25</v>
      </c>
      <c r="AW18">
        <v>0.15</v>
      </c>
      <c r="AX18">
        <v>0.4</v>
      </c>
      <c r="AY18">
        <v>0.05</v>
      </c>
      <c r="AZ18">
        <v>4.6142857142857139</v>
      </c>
      <c r="BA18">
        <v>2.5714285714285721</v>
      </c>
      <c r="BB18">
        <v>0.14285714285714279</v>
      </c>
      <c r="BC18">
        <v>0.42857142857142849</v>
      </c>
      <c r="BD18">
        <v>1.857142857142857</v>
      </c>
      <c r="BE18">
        <v>5.5714285714285712</v>
      </c>
      <c r="BF18">
        <v>21.285714285714281</v>
      </c>
      <c r="BG18">
        <v>7.5714285714285712</v>
      </c>
      <c r="BH18">
        <v>4.8578947368421046</v>
      </c>
      <c r="BI18">
        <v>2.1578947368421049</v>
      </c>
      <c r="BJ18">
        <v>5.2631578947368418E-2</v>
      </c>
      <c r="BK18">
        <v>0.47368421052631582</v>
      </c>
      <c r="BL18">
        <v>1.631578947368421</v>
      </c>
      <c r="BM18">
        <v>4.4210526315789478</v>
      </c>
      <c r="BN18">
        <v>21.10526315789474</v>
      </c>
      <c r="BO18">
        <v>6.4210526315789478</v>
      </c>
    </row>
    <row r="19" spans="1:67" ht="15" customHeight="1" x14ac:dyDescent="0.3">
      <c r="A19" t="s">
        <v>36</v>
      </c>
      <c r="B19" t="s">
        <v>196</v>
      </c>
      <c r="C19" t="s">
        <v>11</v>
      </c>
      <c r="D19" t="s">
        <v>217</v>
      </c>
      <c r="E19" t="s">
        <v>209</v>
      </c>
      <c r="F19">
        <v>38.1</v>
      </c>
      <c r="G19">
        <v>33.450000000000003</v>
      </c>
      <c r="H19">
        <v>4.9000000000000004</v>
      </c>
      <c r="I19">
        <v>8.1</v>
      </c>
      <c r="J19">
        <v>4.7</v>
      </c>
      <c r="K19">
        <v>2</v>
      </c>
      <c r="L19">
        <v>0.15</v>
      </c>
      <c r="M19">
        <v>1.25</v>
      </c>
      <c r="N19">
        <v>4.5</v>
      </c>
      <c r="O19">
        <v>0.55000000000000004</v>
      </c>
      <c r="P19">
        <v>0.05</v>
      </c>
      <c r="Q19">
        <v>3.8</v>
      </c>
      <c r="R19">
        <v>8.65</v>
      </c>
      <c r="S19">
        <v>0.2389</v>
      </c>
      <c r="T19">
        <v>0.31830000000000003</v>
      </c>
      <c r="U19">
        <v>0.41894999999999999</v>
      </c>
      <c r="V19">
        <v>0.73745000000000005</v>
      </c>
      <c r="W19">
        <v>14.15</v>
      </c>
      <c r="X19">
        <v>0.65</v>
      </c>
      <c r="Y19">
        <v>0.55000000000000004</v>
      </c>
      <c r="Z19">
        <v>0.05</v>
      </c>
      <c r="AA19">
        <v>0.25</v>
      </c>
      <c r="AB19">
        <v>0.15</v>
      </c>
      <c r="AC19">
        <v>36.75</v>
      </c>
      <c r="AD19">
        <v>33.15</v>
      </c>
      <c r="AE19">
        <v>4.45</v>
      </c>
      <c r="AF19">
        <v>7.4</v>
      </c>
      <c r="AG19">
        <v>4.8499999999999996</v>
      </c>
      <c r="AH19">
        <v>1.35</v>
      </c>
      <c r="AI19">
        <v>0.2</v>
      </c>
      <c r="AJ19">
        <v>1</v>
      </c>
      <c r="AK19">
        <v>4.3</v>
      </c>
      <c r="AL19">
        <v>0.8</v>
      </c>
      <c r="AM19">
        <v>0.05</v>
      </c>
      <c r="AN19">
        <v>2.75</v>
      </c>
      <c r="AO19">
        <v>9.5500000000000007</v>
      </c>
      <c r="AP19">
        <v>0.216</v>
      </c>
      <c r="AQ19">
        <v>0.2762</v>
      </c>
      <c r="AR19">
        <v>0.35780000000000001</v>
      </c>
      <c r="AS19">
        <v>0.63390000000000002</v>
      </c>
      <c r="AT19">
        <v>12.15</v>
      </c>
      <c r="AU19">
        <v>0.3</v>
      </c>
      <c r="AV19">
        <v>0.3</v>
      </c>
      <c r="AW19">
        <v>0.15</v>
      </c>
      <c r="AX19">
        <v>0.35</v>
      </c>
      <c r="AY19">
        <v>0.05</v>
      </c>
      <c r="AZ19">
        <v>4.8578947368421046</v>
      </c>
      <c r="BA19">
        <v>2.1578947368421049</v>
      </c>
      <c r="BB19">
        <v>5.2631578947368418E-2</v>
      </c>
      <c r="BC19">
        <v>0.47368421052631582</v>
      </c>
      <c r="BD19">
        <v>1.631578947368421</v>
      </c>
      <c r="BE19">
        <v>4.4210526315789478</v>
      </c>
      <c r="BF19">
        <v>21.10526315789474</v>
      </c>
      <c r="BG19">
        <v>6.4210526315789478</v>
      </c>
      <c r="BH19">
        <v>4.6142857142857139</v>
      </c>
      <c r="BI19">
        <v>2.5714285714285721</v>
      </c>
      <c r="BJ19">
        <v>0.14285714285714279</v>
      </c>
      <c r="BK19">
        <v>0.42857142857142849</v>
      </c>
      <c r="BL19">
        <v>1.857142857142857</v>
      </c>
      <c r="BM19">
        <v>5.5714285714285712</v>
      </c>
      <c r="BN19">
        <v>21.285714285714281</v>
      </c>
      <c r="BO19">
        <v>7.5714285714285712</v>
      </c>
    </row>
    <row r="20" spans="1:67" x14ac:dyDescent="0.3">
      <c r="A20" t="s">
        <v>137</v>
      </c>
      <c r="B20" t="s">
        <v>197</v>
      </c>
      <c r="C20" t="s">
        <v>10</v>
      </c>
      <c r="D20" t="s">
        <v>226</v>
      </c>
      <c r="E20" t="s">
        <v>212</v>
      </c>
      <c r="F20">
        <v>37.25</v>
      </c>
      <c r="G20">
        <v>33.950000000000003</v>
      </c>
      <c r="H20">
        <v>4.45</v>
      </c>
      <c r="I20">
        <v>8.5</v>
      </c>
      <c r="J20">
        <v>5.75</v>
      </c>
      <c r="K20">
        <v>1.3</v>
      </c>
      <c r="L20">
        <v>0.15</v>
      </c>
      <c r="M20">
        <v>1.3</v>
      </c>
      <c r="N20">
        <v>4.3499999999999996</v>
      </c>
      <c r="O20">
        <v>0.45</v>
      </c>
      <c r="P20">
        <v>0.15</v>
      </c>
      <c r="Q20">
        <v>2.8</v>
      </c>
      <c r="R20">
        <v>7.4</v>
      </c>
      <c r="S20">
        <v>0.24575</v>
      </c>
      <c r="T20">
        <v>0.30704999999999999</v>
      </c>
      <c r="U20">
        <v>0.40450000000000003</v>
      </c>
      <c r="V20">
        <v>0.71174999999999999</v>
      </c>
      <c r="W20">
        <v>14</v>
      </c>
      <c r="X20">
        <v>0.65</v>
      </c>
      <c r="Y20">
        <v>0.3</v>
      </c>
      <c r="Z20">
        <v>0.05</v>
      </c>
      <c r="AA20">
        <v>0.15</v>
      </c>
      <c r="AB20">
        <v>0</v>
      </c>
      <c r="AC20">
        <v>37.200000000000003</v>
      </c>
      <c r="AD20">
        <v>34</v>
      </c>
      <c r="AE20">
        <v>4.6500000000000004</v>
      </c>
      <c r="AF20">
        <v>8.6999999999999993</v>
      </c>
      <c r="AG20">
        <v>5.55</v>
      </c>
      <c r="AH20">
        <v>1.9</v>
      </c>
      <c r="AI20">
        <v>0.3</v>
      </c>
      <c r="AJ20">
        <v>0.95</v>
      </c>
      <c r="AK20">
        <v>4.5</v>
      </c>
      <c r="AL20">
        <v>1.1000000000000001</v>
      </c>
      <c r="AM20">
        <v>0.15</v>
      </c>
      <c r="AN20">
        <v>2.6</v>
      </c>
      <c r="AO20">
        <v>7.2</v>
      </c>
      <c r="AP20">
        <v>0.25180000000000002</v>
      </c>
      <c r="AQ20">
        <v>0.30195</v>
      </c>
      <c r="AR20">
        <v>0.40855000000000002</v>
      </c>
      <c r="AS20">
        <v>0.71034999999999993</v>
      </c>
      <c r="AT20">
        <v>14.05</v>
      </c>
      <c r="AU20">
        <v>0.8</v>
      </c>
      <c r="AV20">
        <v>0.25</v>
      </c>
      <c r="AW20">
        <v>0.05</v>
      </c>
      <c r="AX20">
        <v>0.3</v>
      </c>
      <c r="AY20">
        <v>0.05</v>
      </c>
      <c r="AZ20">
        <v>5.0545454545454547</v>
      </c>
      <c r="BA20">
        <v>2.3636363636363642</v>
      </c>
      <c r="BB20">
        <v>9.0909090909090912E-2</v>
      </c>
      <c r="BC20">
        <v>0.36363636363636359</v>
      </c>
      <c r="BD20">
        <v>1.8181818181818179</v>
      </c>
      <c r="BE20">
        <v>4.0909090909090908</v>
      </c>
      <c r="BF20">
        <v>21.54545454545455</v>
      </c>
      <c r="BG20">
        <v>6.8181818181818183</v>
      </c>
      <c r="BH20">
        <v>5.5950000000000006</v>
      </c>
      <c r="BI20">
        <v>2.25</v>
      </c>
      <c r="BJ20">
        <v>0.1</v>
      </c>
      <c r="BK20">
        <v>0.65</v>
      </c>
      <c r="BL20">
        <v>1.75</v>
      </c>
      <c r="BM20">
        <v>4.6500000000000004</v>
      </c>
      <c r="BN20">
        <v>23.65</v>
      </c>
      <c r="BO20">
        <v>7.25</v>
      </c>
    </row>
    <row r="21" spans="1:67" x14ac:dyDescent="0.3">
      <c r="A21" t="s">
        <v>197</v>
      </c>
      <c r="B21" t="s">
        <v>137</v>
      </c>
      <c r="C21" t="s">
        <v>11</v>
      </c>
      <c r="D21" t="s">
        <v>212</v>
      </c>
      <c r="E21" t="s">
        <v>226</v>
      </c>
      <c r="F21">
        <v>38.299999999999997</v>
      </c>
      <c r="G21">
        <v>34.75</v>
      </c>
      <c r="H21">
        <v>5.85</v>
      </c>
      <c r="I21">
        <v>9.6999999999999993</v>
      </c>
      <c r="J21">
        <v>6.5</v>
      </c>
      <c r="K21">
        <v>1.7</v>
      </c>
      <c r="L21">
        <v>0.25</v>
      </c>
      <c r="M21">
        <v>1.25</v>
      </c>
      <c r="N21">
        <v>5.7</v>
      </c>
      <c r="O21">
        <v>0.8</v>
      </c>
      <c r="P21">
        <v>0.25</v>
      </c>
      <c r="Q21">
        <v>2.5</v>
      </c>
      <c r="R21">
        <v>6.35</v>
      </c>
      <c r="S21">
        <v>0.27465000000000001</v>
      </c>
      <c r="T21">
        <v>0.33084999999999998</v>
      </c>
      <c r="U21">
        <v>0.44230000000000003</v>
      </c>
      <c r="V21">
        <v>0.77329999999999999</v>
      </c>
      <c r="W21">
        <v>15.65</v>
      </c>
      <c r="X21">
        <v>0.6</v>
      </c>
      <c r="Y21">
        <v>0.5</v>
      </c>
      <c r="Z21">
        <v>0.25</v>
      </c>
      <c r="AA21">
        <v>0.3</v>
      </c>
      <c r="AB21">
        <v>0.1</v>
      </c>
      <c r="AC21">
        <v>37.549999999999997</v>
      </c>
      <c r="AD21">
        <v>33.950000000000003</v>
      </c>
      <c r="AE21">
        <v>4.3</v>
      </c>
      <c r="AF21">
        <v>8.15</v>
      </c>
      <c r="AG21">
        <v>4.95</v>
      </c>
      <c r="AH21">
        <v>1.9</v>
      </c>
      <c r="AI21">
        <v>0.25</v>
      </c>
      <c r="AJ21">
        <v>1.05</v>
      </c>
      <c r="AK21">
        <v>4.0999999999999996</v>
      </c>
      <c r="AL21">
        <v>0.55000000000000004</v>
      </c>
      <c r="AM21">
        <v>0.2</v>
      </c>
      <c r="AN21">
        <v>2.8</v>
      </c>
      <c r="AO21">
        <v>7</v>
      </c>
      <c r="AP21">
        <v>0.23225000000000001</v>
      </c>
      <c r="AQ21">
        <v>0.29459999999999997</v>
      </c>
      <c r="AR21">
        <v>0.38784999999999997</v>
      </c>
      <c r="AS21">
        <v>0.68254999999999999</v>
      </c>
      <c r="AT21">
        <v>13.7</v>
      </c>
      <c r="AU21">
        <v>0.8</v>
      </c>
      <c r="AV21">
        <v>0.4</v>
      </c>
      <c r="AW21">
        <v>0.15</v>
      </c>
      <c r="AX21">
        <v>0.25</v>
      </c>
      <c r="AY21">
        <v>0.4</v>
      </c>
      <c r="AZ21">
        <v>5.5950000000000006</v>
      </c>
      <c r="BA21">
        <v>2.25</v>
      </c>
      <c r="BB21">
        <v>0.1</v>
      </c>
      <c r="BC21">
        <v>0.65</v>
      </c>
      <c r="BD21">
        <v>1.75</v>
      </c>
      <c r="BE21">
        <v>4.6500000000000004</v>
      </c>
      <c r="BF21">
        <v>23.65</v>
      </c>
      <c r="BG21">
        <v>7.25</v>
      </c>
      <c r="BH21">
        <v>5.0545454545454547</v>
      </c>
      <c r="BI21">
        <v>2.3636363636363642</v>
      </c>
      <c r="BJ21">
        <v>9.0909090909090912E-2</v>
      </c>
      <c r="BK21">
        <v>0.36363636363636359</v>
      </c>
      <c r="BL21">
        <v>1.8181818181818179</v>
      </c>
      <c r="BM21">
        <v>4.0909090909090908</v>
      </c>
      <c r="BN21">
        <v>21.54545454545455</v>
      </c>
      <c r="BO21">
        <v>6.8181818181818183</v>
      </c>
    </row>
    <row r="22" spans="1:67" x14ac:dyDescent="0.3">
      <c r="A22" t="s">
        <v>136</v>
      </c>
      <c r="B22" t="s">
        <v>177</v>
      </c>
      <c r="C22" t="s">
        <v>10</v>
      </c>
      <c r="D22" t="s">
        <v>205</v>
      </c>
      <c r="E22" t="s">
        <v>212</v>
      </c>
      <c r="F22">
        <v>39.25</v>
      </c>
      <c r="G22">
        <v>34.15</v>
      </c>
      <c r="H22">
        <v>5.6</v>
      </c>
      <c r="I22">
        <v>8.9499999999999993</v>
      </c>
      <c r="J22">
        <v>5.75</v>
      </c>
      <c r="K22">
        <v>1.6</v>
      </c>
      <c r="L22">
        <v>0.2</v>
      </c>
      <c r="M22">
        <v>1.4</v>
      </c>
      <c r="N22">
        <v>5.55</v>
      </c>
      <c r="O22">
        <v>0.35</v>
      </c>
      <c r="P22">
        <v>0.25</v>
      </c>
      <c r="Q22">
        <v>4.2</v>
      </c>
      <c r="R22">
        <v>9.0500000000000007</v>
      </c>
      <c r="S22">
        <v>0.25629999999999997</v>
      </c>
      <c r="T22">
        <v>0.33900000000000002</v>
      </c>
      <c r="U22">
        <v>0.43354999999999999</v>
      </c>
      <c r="V22">
        <v>0.77255000000000007</v>
      </c>
      <c r="W22">
        <v>15.15</v>
      </c>
      <c r="X22">
        <v>0.7</v>
      </c>
      <c r="Y22">
        <v>0.4</v>
      </c>
      <c r="Z22">
        <v>0.1</v>
      </c>
      <c r="AA22">
        <v>0.3</v>
      </c>
      <c r="AB22">
        <v>0.1</v>
      </c>
      <c r="AC22">
        <v>38.299999999999997</v>
      </c>
      <c r="AD22">
        <v>34.299999999999997</v>
      </c>
      <c r="AE22">
        <v>5.4</v>
      </c>
      <c r="AF22">
        <v>9.15</v>
      </c>
      <c r="AG22">
        <v>6.15</v>
      </c>
      <c r="AH22">
        <v>1.85</v>
      </c>
      <c r="AI22">
        <v>0.1</v>
      </c>
      <c r="AJ22">
        <v>1.05</v>
      </c>
      <c r="AK22">
        <v>4.95</v>
      </c>
      <c r="AL22">
        <v>1.1000000000000001</v>
      </c>
      <c r="AM22">
        <v>0.15</v>
      </c>
      <c r="AN22">
        <v>3.1</v>
      </c>
      <c r="AO22">
        <v>8</v>
      </c>
      <c r="AP22">
        <v>0.26395000000000002</v>
      </c>
      <c r="AQ22">
        <v>0.32419999999999999</v>
      </c>
      <c r="AR22">
        <v>0.41289999999999999</v>
      </c>
      <c r="AS22">
        <v>0.73725000000000007</v>
      </c>
      <c r="AT22">
        <v>14.35</v>
      </c>
      <c r="AU22">
        <v>0.5</v>
      </c>
      <c r="AV22">
        <v>0.25</v>
      </c>
      <c r="AW22">
        <v>0.1</v>
      </c>
      <c r="AX22">
        <v>0.55000000000000004</v>
      </c>
      <c r="AY22">
        <v>0.15</v>
      </c>
      <c r="AZ22">
        <v>6.1652173913043482</v>
      </c>
      <c r="BA22">
        <v>1.869565217391304</v>
      </c>
      <c r="BB22">
        <v>0.21739130434782611</v>
      </c>
      <c r="BC22">
        <v>0.69565217391304346</v>
      </c>
      <c r="BD22">
        <v>1.4782608695652171</v>
      </c>
      <c r="BE22">
        <v>5.7391304347826084</v>
      </c>
      <c r="BF22">
        <v>25.04347826086957</v>
      </c>
      <c r="BG22">
        <v>6.7826086956521738</v>
      </c>
      <c r="BH22">
        <v>5.5950000000000006</v>
      </c>
      <c r="BI22">
        <v>2.25</v>
      </c>
      <c r="BJ22">
        <v>0.1</v>
      </c>
      <c r="BK22">
        <v>0.65</v>
      </c>
      <c r="BL22">
        <v>1.75</v>
      </c>
      <c r="BM22">
        <v>4.6500000000000004</v>
      </c>
      <c r="BN22">
        <v>23.65</v>
      </c>
      <c r="BO22">
        <v>7.25</v>
      </c>
    </row>
    <row r="23" spans="1:67" x14ac:dyDescent="0.3">
      <c r="A23" t="s">
        <v>177</v>
      </c>
      <c r="B23" t="s">
        <v>136</v>
      </c>
      <c r="C23" t="s">
        <v>11</v>
      </c>
      <c r="D23" t="s">
        <v>227</v>
      </c>
      <c r="E23" t="s">
        <v>206</v>
      </c>
      <c r="F23">
        <v>37.25</v>
      </c>
      <c r="G23">
        <v>32.85</v>
      </c>
      <c r="H23">
        <v>3.95</v>
      </c>
      <c r="I23">
        <v>7.4</v>
      </c>
      <c r="J23">
        <v>4.3</v>
      </c>
      <c r="K23">
        <v>1.75</v>
      </c>
      <c r="L23">
        <v>0.1</v>
      </c>
      <c r="M23">
        <v>1.25</v>
      </c>
      <c r="N23">
        <v>3.8</v>
      </c>
      <c r="O23">
        <v>1.45</v>
      </c>
      <c r="P23">
        <v>0.35</v>
      </c>
      <c r="Q23">
        <v>3.4</v>
      </c>
      <c r="R23">
        <v>9.6</v>
      </c>
      <c r="S23">
        <v>0.21840000000000001</v>
      </c>
      <c r="T23">
        <v>0.30345</v>
      </c>
      <c r="U23">
        <v>0.38895000000000002</v>
      </c>
      <c r="V23">
        <v>0.69219999999999993</v>
      </c>
      <c r="W23">
        <v>13.1</v>
      </c>
      <c r="X23">
        <v>0.6</v>
      </c>
      <c r="Y23">
        <v>0.75</v>
      </c>
      <c r="Z23">
        <v>0.05</v>
      </c>
      <c r="AA23">
        <v>0.15</v>
      </c>
      <c r="AB23">
        <v>0</v>
      </c>
      <c r="AC23">
        <v>35.450000000000003</v>
      </c>
      <c r="AD23">
        <v>32.549999999999997</v>
      </c>
      <c r="AE23">
        <v>3.1</v>
      </c>
      <c r="AF23">
        <v>7.2</v>
      </c>
      <c r="AG23">
        <v>4.9000000000000004</v>
      </c>
      <c r="AH23">
        <v>1.35</v>
      </c>
      <c r="AI23">
        <v>0.05</v>
      </c>
      <c r="AJ23">
        <v>0.9</v>
      </c>
      <c r="AK23">
        <v>2.9</v>
      </c>
      <c r="AL23">
        <v>0.9</v>
      </c>
      <c r="AM23">
        <v>0.2</v>
      </c>
      <c r="AN23">
        <v>2.35</v>
      </c>
      <c r="AO23">
        <v>8.1999999999999993</v>
      </c>
      <c r="AP23">
        <v>0.21675</v>
      </c>
      <c r="AQ23">
        <v>0.27479999999999999</v>
      </c>
      <c r="AR23">
        <v>0.34015000000000001</v>
      </c>
      <c r="AS23">
        <v>0.61499999999999999</v>
      </c>
      <c r="AT23">
        <v>11.35</v>
      </c>
      <c r="AU23">
        <v>0.7</v>
      </c>
      <c r="AV23">
        <v>0.35</v>
      </c>
      <c r="AW23">
        <v>0.1</v>
      </c>
      <c r="AX23">
        <v>0.1</v>
      </c>
      <c r="AY23">
        <v>0.05</v>
      </c>
      <c r="AZ23">
        <v>4.2206228486818071</v>
      </c>
      <c r="BA23">
        <v>1.890586986823021</v>
      </c>
      <c r="BB23">
        <v>0.1922626185901862</v>
      </c>
      <c r="BC23">
        <v>0.62737857780932227</v>
      </c>
      <c r="BD23">
        <v>1.5308052959065881</v>
      </c>
      <c r="BE23">
        <v>4.1378318645952241</v>
      </c>
      <c r="BF23">
        <v>18.881603603579979</v>
      </c>
      <c r="BG23">
        <v>6.2080275161864202</v>
      </c>
      <c r="BH23">
        <v>5.8055555555555554</v>
      </c>
      <c r="BI23">
        <v>2.3888888888888888</v>
      </c>
      <c r="BJ23">
        <v>0.22222222222222221</v>
      </c>
      <c r="BK23">
        <v>0.55555555555555558</v>
      </c>
      <c r="BL23">
        <v>1.6111111111111109</v>
      </c>
      <c r="BM23">
        <v>5.7777777777777777</v>
      </c>
      <c r="BN23">
        <v>24.722222222222221</v>
      </c>
      <c r="BO23">
        <v>7</v>
      </c>
    </row>
    <row r="24" spans="1:67" x14ac:dyDescent="0.3">
      <c r="A24" t="s">
        <v>194</v>
      </c>
      <c r="B24" t="s">
        <v>144</v>
      </c>
      <c r="C24" t="s">
        <v>10</v>
      </c>
      <c r="D24" t="s">
        <v>206</v>
      </c>
      <c r="E24" t="s">
        <v>227</v>
      </c>
      <c r="F24">
        <v>36.75</v>
      </c>
      <c r="G24">
        <v>33.4</v>
      </c>
      <c r="H24">
        <v>4.25</v>
      </c>
      <c r="I24">
        <v>8.0500000000000007</v>
      </c>
      <c r="J24">
        <v>5.05</v>
      </c>
      <c r="K24">
        <v>1.65</v>
      </c>
      <c r="L24">
        <v>0.25</v>
      </c>
      <c r="M24">
        <v>1.1000000000000001</v>
      </c>
      <c r="N24">
        <v>3.95</v>
      </c>
      <c r="O24">
        <v>1.05</v>
      </c>
      <c r="P24">
        <v>0.1</v>
      </c>
      <c r="Q24">
        <v>2.8</v>
      </c>
      <c r="R24">
        <v>8.1</v>
      </c>
      <c r="S24">
        <v>0.23435</v>
      </c>
      <c r="T24">
        <v>0.29544999999999999</v>
      </c>
      <c r="U24">
        <v>0.3921</v>
      </c>
      <c r="V24">
        <v>0.6875</v>
      </c>
      <c r="W24">
        <v>13.5</v>
      </c>
      <c r="X24">
        <v>0.3</v>
      </c>
      <c r="Y24">
        <v>0.2</v>
      </c>
      <c r="Z24">
        <v>0.15</v>
      </c>
      <c r="AA24">
        <v>0.2</v>
      </c>
      <c r="AB24">
        <v>0.1</v>
      </c>
      <c r="AC24">
        <v>36.65</v>
      </c>
      <c r="AD24">
        <v>33.299999999999997</v>
      </c>
      <c r="AE24">
        <v>3.6</v>
      </c>
      <c r="AF24">
        <v>7.65</v>
      </c>
      <c r="AG24">
        <v>4.95</v>
      </c>
      <c r="AH24">
        <v>1.55</v>
      </c>
      <c r="AI24">
        <v>0.05</v>
      </c>
      <c r="AJ24">
        <v>1.1000000000000001</v>
      </c>
      <c r="AK24">
        <v>3.45</v>
      </c>
      <c r="AL24">
        <v>0.6</v>
      </c>
      <c r="AM24">
        <v>0.3</v>
      </c>
      <c r="AN24">
        <v>2.5499999999999998</v>
      </c>
      <c r="AO24">
        <v>7.9</v>
      </c>
      <c r="AP24">
        <v>0.22495000000000001</v>
      </c>
      <c r="AQ24">
        <v>0.28815000000000002</v>
      </c>
      <c r="AR24">
        <v>0.37175000000000002</v>
      </c>
      <c r="AS24">
        <v>0.66005000000000003</v>
      </c>
      <c r="AT24">
        <v>12.6</v>
      </c>
      <c r="AU24">
        <v>0.35</v>
      </c>
      <c r="AV24">
        <v>0.45</v>
      </c>
      <c r="AW24">
        <v>0.2</v>
      </c>
      <c r="AX24">
        <v>0.15</v>
      </c>
      <c r="AY24">
        <v>0</v>
      </c>
      <c r="AZ24">
        <v>5.8055555555555554</v>
      </c>
      <c r="BA24">
        <v>2.3888888888888888</v>
      </c>
      <c r="BB24">
        <v>0.22222222222222221</v>
      </c>
      <c r="BC24">
        <v>0.55555555555555558</v>
      </c>
      <c r="BD24">
        <v>1.6111111111111109</v>
      </c>
      <c r="BE24">
        <v>5.7777777777777777</v>
      </c>
      <c r="BF24">
        <v>24.722222222222221</v>
      </c>
      <c r="BG24">
        <v>7</v>
      </c>
      <c r="BH24">
        <v>4.0976154401154394</v>
      </c>
      <c r="BI24">
        <v>2.591498316498317</v>
      </c>
      <c r="BJ24">
        <v>0.1512385762385762</v>
      </c>
      <c r="BK24">
        <v>0.73232323232323226</v>
      </c>
      <c r="BL24">
        <v>2.0887445887445888</v>
      </c>
      <c r="BM24">
        <v>3.742436267436267</v>
      </c>
      <c r="BN24">
        <v>19.060485810485812</v>
      </c>
      <c r="BO24">
        <v>6.6988576238576236</v>
      </c>
    </row>
    <row r="25" spans="1:67" x14ac:dyDescent="0.3">
      <c r="A25" t="s">
        <v>144</v>
      </c>
      <c r="B25" t="s">
        <v>194</v>
      </c>
      <c r="C25" t="s">
        <v>11</v>
      </c>
      <c r="D25" t="s">
        <v>207</v>
      </c>
      <c r="E25" t="s">
        <v>204</v>
      </c>
      <c r="F25">
        <v>35</v>
      </c>
      <c r="G25">
        <v>33.049999999999997</v>
      </c>
      <c r="H25">
        <v>2.65</v>
      </c>
      <c r="I25">
        <v>6.75</v>
      </c>
      <c r="J25">
        <v>4.2</v>
      </c>
      <c r="K25">
        <v>1.65</v>
      </c>
      <c r="L25">
        <v>0.1</v>
      </c>
      <c r="M25">
        <v>0.8</v>
      </c>
      <c r="N25">
        <v>2.4500000000000002</v>
      </c>
      <c r="O25">
        <v>0.6</v>
      </c>
      <c r="P25">
        <v>0.4</v>
      </c>
      <c r="Q25">
        <v>1.65</v>
      </c>
      <c r="R25">
        <v>9.1999999999999993</v>
      </c>
      <c r="S25">
        <v>0.19889999999999999</v>
      </c>
      <c r="T25">
        <v>0.2402</v>
      </c>
      <c r="U25">
        <v>0.32374999999999998</v>
      </c>
      <c r="V25">
        <v>0.56390000000000007</v>
      </c>
      <c r="W25">
        <v>11</v>
      </c>
      <c r="X25">
        <v>0.5</v>
      </c>
      <c r="Y25">
        <v>0.25</v>
      </c>
      <c r="Z25">
        <v>0.05</v>
      </c>
      <c r="AA25">
        <v>0</v>
      </c>
      <c r="AB25">
        <v>0</v>
      </c>
      <c r="AC25">
        <v>39.200000000000003</v>
      </c>
      <c r="AD25">
        <v>33.6</v>
      </c>
      <c r="AE25">
        <v>6.25</v>
      </c>
      <c r="AF25">
        <v>9.6</v>
      </c>
      <c r="AG25">
        <v>6.2</v>
      </c>
      <c r="AH25">
        <v>1.45</v>
      </c>
      <c r="AI25">
        <v>0.3</v>
      </c>
      <c r="AJ25">
        <v>1.65</v>
      </c>
      <c r="AK25">
        <v>5.95</v>
      </c>
      <c r="AL25">
        <v>0.85</v>
      </c>
      <c r="AM25">
        <v>0.45</v>
      </c>
      <c r="AN25">
        <v>4.55</v>
      </c>
      <c r="AO25">
        <v>7</v>
      </c>
      <c r="AP25">
        <v>0.27775</v>
      </c>
      <c r="AQ25">
        <v>0.37114999999999998</v>
      </c>
      <c r="AR25">
        <v>0.47554999999999997</v>
      </c>
      <c r="AS25">
        <v>0.84675000000000011</v>
      </c>
      <c r="AT25">
        <v>16.600000000000001</v>
      </c>
      <c r="AU25">
        <v>0.5</v>
      </c>
      <c r="AV25">
        <v>0.5</v>
      </c>
      <c r="AW25">
        <v>0.25</v>
      </c>
      <c r="AX25">
        <v>0.3</v>
      </c>
      <c r="AY25">
        <v>0.3</v>
      </c>
      <c r="AZ25">
        <v>4.7136363636363638</v>
      </c>
      <c r="BA25">
        <v>3.1363636363636358</v>
      </c>
      <c r="BB25">
        <v>0.31818181818181818</v>
      </c>
      <c r="BC25">
        <v>0.81818181818181823</v>
      </c>
      <c r="BD25">
        <v>2.045454545454545</v>
      </c>
      <c r="BE25">
        <v>3.5909090909090908</v>
      </c>
      <c r="BF25">
        <v>21.86363636363636</v>
      </c>
      <c r="BG25">
        <v>7.8181818181818183</v>
      </c>
      <c r="BH25">
        <v>5.7736842105263158</v>
      </c>
      <c r="BI25">
        <v>2.2105263157894739</v>
      </c>
      <c r="BJ25">
        <v>0.15789473684210531</v>
      </c>
      <c r="BK25">
        <v>0.47368421052631582</v>
      </c>
      <c r="BL25">
        <v>2.052631578947369</v>
      </c>
      <c r="BM25">
        <v>5.3157894736842106</v>
      </c>
      <c r="BN25">
        <v>24.210526315789469</v>
      </c>
      <c r="BO25">
        <v>7.3684210526315788</v>
      </c>
    </row>
    <row r="26" spans="1:67" x14ac:dyDescent="0.3">
      <c r="A26" t="s">
        <v>134</v>
      </c>
      <c r="B26" t="s">
        <v>141</v>
      </c>
      <c r="C26" t="s">
        <v>10</v>
      </c>
      <c r="D26" t="s">
        <v>204</v>
      </c>
      <c r="E26" t="s">
        <v>207</v>
      </c>
      <c r="F26">
        <v>36.950000000000003</v>
      </c>
      <c r="G26">
        <v>33.15</v>
      </c>
      <c r="H26">
        <v>3.85</v>
      </c>
      <c r="I26">
        <v>7.7</v>
      </c>
      <c r="J26">
        <v>4.75</v>
      </c>
      <c r="K26">
        <v>1</v>
      </c>
      <c r="L26">
        <v>0.15</v>
      </c>
      <c r="M26">
        <v>1.8</v>
      </c>
      <c r="N26">
        <v>3.8</v>
      </c>
      <c r="O26">
        <v>0.25</v>
      </c>
      <c r="P26">
        <v>0.1</v>
      </c>
      <c r="Q26">
        <v>3.05</v>
      </c>
      <c r="R26">
        <v>10.65</v>
      </c>
      <c r="S26">
        <v>0.22795000000000001</v>
      </c>
      <c r="T26">
        <v>0.29665000000000002</v>
      </c>
      <c r="U26">
        <v>0.42759999999999998</v>
      </c>
      <c r="V26">
        <v>0.72435000000000005</v>
      </c>
      <c r="W26">
        <v>14.4</v>
      </c>
      <c r="X26">
        <v>1.1000000000000001</v>
      </c>
      <c r="Y26">
        <v>0.25</v>
      </c>
      <c r="Z26">
        <v>0.25</v>
      </c>
      <c r="AA26">
        <v>0.25</v>
      </c>
      <c r="AB26">
        <v>0.05</v>
      </c>
      <c r="AC26">
        <v>39.549999999999997</v>
      </c>
      <c r="AD26">
        <v>35.4</v>
      </c>
      <c r="AE26">
        <v>5.5</v>
      </c>
      <c r="AF26">
        <v>9.75</v>
      </c>
      <c r="AG26">
        <v>6.4</v>
      </c>
      <c r="AH26">
        <v>1.5</v>
      </c>
      <c r="AI26">
        <v>0.3</v>
      </c>
      <c r="AJ26">
        <v>1.55</v>
      </c>
      <c r="AK26">
        <v>5.35</v>
      </c>
      <c r="AL26">
        <v>1.4</v>
      </c>
      <c r="AM26">
        <v>0.05</v>
      </c>
      <c r="AN26">
        <v>3.4</v>
      </c>
      <c r="AO26">
        <v>11.1</v>
      </c>
      <c r="AP26">
        <v>0.26705000000000001</v>
      </c>
      <c r="AQ26">
        <v>0.33119999999999999</v>
      </c>
      <c r="AR26">
        <v>0.4506</v>
      </c>
      <c r="AS26">
        <v>0.78170000000000006</v>
      </c>
      <c r="AT26">
        <v>16.5</v>
      </c>
      <c r="AU26">
        <v>0.6</v>
      </c>
      <c r="AV26">
        <v>0.4</v>
      </c>
      <c r="AW26">
        <v>0</v>
      </c>
      <c r="AX26">
        <v>0.35</v>
      </c>
      <c r="AY26">
        <v>0.15</v>
      </c>
      <c r="AZ26">
        <v>5.7736842105263158</v>
      </c>
      <c r="BA26">
        <v>2.2105263157894739</v>
      </c>
      <c r="BB26">
        <v>0.15789473684210531</v>
      </c>
      <c r="BC26">
        <v>0.47368421052631582</v>
      </c>
      <c r="BD26">
        <v>2.052631578947369</v>
      </c>
      <c r="BE26">
        <v>5.3157894736842106</v>
      </c>
      <c r="BF26">
        <v>24.210526315789469</v>
      </c>
      <c r="BG26">
        <v>7.3684210526315788</v>
      </c>
      <c r="BH26">
        <v>4.7136363636363638</v>
      </c>
      <c r="BI26">
        <v>3.1363636363636358</v>
      </c>
      <c r="BJ26">
        <v>0.31818181818181818</v>
      </c>
      <c r="BK26">
        <v>0.81818181818181823</v>
      </c>
      <c r="BL26">
        <v>2.045454545454545</v>
      </c>
      <c r="BM26">
        <v>3.5909090909090908</v>
      </c>
      <c r="BN26">
        <v>21.86363636363636</v>
      </c>
      <c r="BO26">
        <v>7.8181818181818183</v>
      </c>
    </row>
    <row r="27" spans="1:67" x14ac:dyDescent="0.3">
      <c r="A27" t="s">
        <v>141</v>
      </c>
      <c r="B27" t="s">
        <v>134</v>
      </c>
      <c r="C27" t="s">
        <v>11</v>
      </c>
      <c r="D27" t="s">
        <v>210</v>
      </c>
      <c r="E27" t="s">
        <v>204</v>
      </c>
      <c r="F27">
        <v>37.450000000000003</v>
      </c>
      <c r="G27">
        <v>33.450000000000003</v>
      </c>
      <c r="H27">
        <v>4.5</v>
      </c>
      <c r="I27">
        <v>7.85</v>
      </c>
      <c r="J27">
        <v>4.9000000000000004</v>
      </c>
      <c r="K27">
        <v>1.55</v>
      </c>
      <c r="L27">
        <v>0.1</v>
      </c>
      <c r="M27">
        <v>1.3</v>
      </c>
      <c r="N27">
        <v>4.3499999999999996</v>
      </c>
      <c r="O27">
        <v>0.3</v>
      </c>
      <c r="P27">
        <v>0.2</v>
      </c>
      <c r="Q27">
        <v>2.95</v>
      </c>
      <c r="R27">
        <v>10.6</v>
      </c>
      <c r="S27">
        <v>0.22695000000000001</v>
      </c>
      <c r="T27">
        <v>0.29504999999999998</v>
      </c>
      <c r="U27">
        <v>0.39084999999999998</v>
      </c>
      <c r="V27">
        <v>0.68600000000000005</v>
      </c>
      <c r="W27">
        <v>13.5</v>
      </c>
      <c r="X27">
        <v>0.8</v>
      </c>
      <c r="Y27">
        <v>0.55000000000000004</v>
      </c>
      <c r="Z27">
        <v>0.15</v>
      </c>
      <c r="AA27">
        <v>0.35</v>
      </c>
      <c r="AB27">
        <v>0.25</v>
      </c>
      <c r="AC27">
        <v>38.35</v>
      </c>
      <c r="AD27">
        <v>34.85</v>
      </c>
      <c r="AE27">
        <v>5.35</v>
      </c>
      <c r="AF27">
        <v>9.6999999999999993</v>
      </c>
      <c r="AG27">
        <v>5.4</v>
      </c>
      <c r="AH27">
        <v>2.25</v>
      </c>
      <c r="AI27">
        <v>0.55000000000000004</v>
      </c>
      <c r="AJ27">
        <v>1.5</v>
      </c>
      <c r="AK27">
        <v>5.15</v>
      </c>
      <c r="AL27">
        <v>0.5</v>
      </c>
      <c r="AM27">
        <v>0.2</v>
      </c>
      <c r="AN27">
        <v>2.4500000000000002</v>
      </c>
      <c r="AO27">
        <v>7.75</v>
      </c>
      <c r="AP27">
        <v>0.27395000000000003</v>
      </c>
      <c r="AQ27">
        <v>0.32440000000000002</v>
      </c>
      <c r="AR27">
        <v>0.49595</v>
      </c>
      <c r="AS27">
        <v>0.8206</v>
      </c>
      <c r="AT27">
        <v>17.55</v>
      </c>
      <c r="AU27">
        <v>0.75</v>
      </c>
      <c r="AV27">
        <v>0.5</v>
      </c>
      <c r="AW27">
        <v>0.25</v>
      </c>
      <c r="AX27">
        <v>0.3</v>
      </c>
      <c r="AY27">
        <v>0</v>
      </c>
      <c r="AZ27">
        <v>5.2478260869565219</v>
      </c>
      <c r="BA27">
        <v>2.695652173913043</v>
      </c>
      <c r="BB27">
        <v>4.3478260869565223E-2</v>
      </c>
      <c r="BC27">
        <v>0.73913043478260865</v>
      </c>
      <c r="BD27">
        <v>2.0869565217391299</v>
      </c>
      <c r="BE27">
        <v>4</v>
      </c>
      <c r="BF27">
        <v>23</v>
      </c>
      <c r="BG27">
        <v>8.0434782608695645</v>
      </c>
      <c r="BH27">
        <v>5.7736842105263158</v>
      </c>
      <c r="BI27">
        <v>2.2105263157894739</v>
      </c>
      <c r="BJ27">
        <v>0.15789473684210531</v>
      </c>
      <c r="BK27">
        <v>0.47368421052631582</v>
      </c>
      <c r="BL27">
        <v>2.052631578947369</v>
      </c>
      <c r="BM27">
        <v>5.3157894736842106</v>
      </c>
      <c r="BN27">
        <v>24.210526315789469</v>
      </c>
      <c r="BO27">
        <v>7.3684210526315788</v>
      </c>
    </row>
    <row r="28" spans="1:67" x14ac:dyDescent="0.3">
      <c r="A28" t="s">
        <v>152</v>
      </c>
      <c r="B28" t="s">
        <v>143</v>
      </c>
      <c r="C28" t="s">
        <v>10</v>
      </c>
      <c r="D28" t="s">
        <v>221</v>
      </c>
      <c r="E28" t="s">
        <v>203</v>
      </c>
      <c r="F28">
        <v>39.049999999999997</v>
      </c>
      <c r="G28">
        <v>35.549999999999997</v>
      </c>
      <c r="H28">
        <v>4.45</v>
      </c>
      <c r="I28">
        <v>8.6999999999999993</v>
      </c>
      <c r="J28">
        <v>5.5</v>
      </c>
      <c r="K28">
        <v>1.7</v>
      </c>
      <c r="L28">
        <v>0.15</v>
      </c>
      <c r="M28">
        <v>1.35</v>
      </c>
      <c r="N28">
        <v>4.25</v>
      </c>
      <c r="O28">
        <v>0.7</v>
      </c>
      <c r="P28">
        <v>0.1</v>
      </c>
      <c r="Q28">
        <v>2.8</v>
      </c>
      <c r="R28">
        <v>8.75</v>
      </c>
      <c r="S28">
        <v>0.24074999999999999</v>
      </c>
      <c r="T28">
        <v>0.30085000000000001</v>
      </c>
      <c r="U28">
        <v>0.40984999999999988</v>
      </c>
      <c r="V28">
        <v>0.71060000000000001</v>
      </c>
      <c r="W28">
        <v>14.75</v>
      </c>
      <c r="X28">
        <v>0.4</v>
      </c>
      <c r="Y28">
        <v>0.5</v>
      </c>
      <c r="Z28">
        <v>0.05</v>
      </c>
      <c r="AA28">
        <v>0.15</v>
      </c>
      <c r="AB28">
        <v>0.25</v>
      </c>
      <c r="AC28">
        <v>37.450000000000003</v>
      </c>
      <c r="AD28">
        <v>33.65</v>
      </c>
      <c r="AE28">
        <v>4.5999999999999996</v>
      </c>
      <c r="AF28">
        <v>8.65</v>
      </c>
      <c r="AG28">
        <v>5.65</v>
      </c>
      <c r="AH28">
        <v>1.6</v>
      </c>
      <c r="AI28">
        <v>0.1</v>
      </c>
      <c r="AJ28">
        <v>1.3</v>
      </c>
      <c r="AK28">
        <v>4.55</v>
      </c>
      <c r="AL28">
        <v>0.6</v>
      </c>
      <c r="AM28">
        <v>0.1</v>
      </c>
      <c r="AN28">
        <v>2.95</v>
      </c>
      <c r="AO28">
        <v>7.75</v>
      </c>
      <c r="AP28">
        <v>0.25374999999999998</v>
      </c>
      <c r="AQ28">
        <v>0.31509999999999999</v>
      </c>
      <c r="AR28">
        <v>0.41909999999999997</v>
      </c>
      <c r="AS28">
        <v>0.73425000000000007</v>
      </c>
      <c r="AT28">
        <v>14.35</v>
      </c>
      <c r="AU28">
        <v>0.9</v>
      </c>
      <c r="AV28">
        <v>0.45</v>
      </c>
      <c r="AW28">
        <v>0.1</v>
      </c>
      <c r="AX28">
        <v>0.3</v>
      </c>
      <c r="AY28">
        <v>0.05</v>
      </c>
      <c r="AZ28">
        <v>6.0565217391304351</v>
      </c>
      <c r="BA28">
        <v>2.4347826086956519</v>
      </c>
      <c r="BB28">
        <v>0.13043478260869559</v>
      </c>
      <c r="BC28">
        <v>0.86956521739130432</v>
      </c>
      <c r="BD28">
        <v>1.4782608695652171</v>
      </c>
      <c r="BE28">
        <v>5.8260869565217392</v>
      </c>
      <c r="BF28">
        <v>24.913043478260871</v>
      </c>
      <c r="BG28">
        <v>7.0434782608695654</v>
      </c>
      <c r="BH28">
        <v>5.2368421052631584</v>
      </c>
      <c r="BI28">
        <v>2.2105263157894739</v>
      </c>
      <c r="BJ28">
        <v>0.10526315789473679</v>
      </c>
      <c r="BK28">
        <v>0.42105263157894729</v>
      </c>
      <c r="BL28">
        <v>1.736842105263158</v>
      </c>
      <c r="BM28">
        <v>5.0526315789473681</v>
      </c>
      <c r="BN28">
        <v>22.10526315789474</v>
      </c>
      <c r="BO28">
        <v>6.9473684210526319</v>
      </c>
    </row>
    <row r="29" spans="1:67" x14ac:dyDescent="0.3">
      <c r="A29" t="s">
        <v>143</v>
      </c>
      <c r="B29" t="s">
        <v>152</v>
      </c>
      <c r="C29" t="s">
        <v>11</v>
      </c>
      <c r="D29" t="s">
        <v>203</v>
      </c>
      <c r="E29" t="s">
        <v>221</v>
      </c>
      <c r="F29">
        <v>39.15</v>
      </c>
      <c r="G29">
        <v>34.450000000000003</v>
      </c>
      <c r="H29">
        <v>5.95</v>
      </c>
      <c r="I29">
        <v>9.6</v>
      </c>
      <c r="J29">
        <v>5.6</v>
      </c>
      <c r="K29">
        <v>1.55</v>
      </c>
      <c r="L29">
        <v>0.5</v>
      </c>
      <c r="M29">
        <v>1.95</v>
      </c>
      <c r="N29">
        <v>5.75</v>
      </c>
      <c r="O29">
        <v>0.85</v>
      </c>
      <c r="P29">
        <v>0.1</v>
      </c>
      <c r="Q29">
        <v>3.5</v>
      </c>
      <c r="R29">
        <v>7.15</v>
      </c>
      <c r="S29">
        <v>0.27360000000000001</v>
      </c>
      <c r="T29">
        <v>0.34439999999999998</v>
      </c>
      <c r="U29">
        <v>0.51369999999999993</v>
      </c>
      <c r="V29">
        <v>0.85809999999999997</v>
      </c>
      <c r="W29">
        <v>18</v>
      </c>
      <c r="X29">
        <v>0.85</v>
      </c>
      <c r="Y29">
        <v>0.45</v>
      </c>
      <c r="Z29">
        <v>0.3</v>
      </c>
      <c r="AA29">
        <v>0.45</v>
      </c>
      <c r="AB29">
        <v>0.15</v>
      </c>
      <c r="AC29">
        <v>38.5</v>
      </c>
      <c r="AD29">
        <v>34.450000000000003</v>
      </c>
      <c r="AE29">
        <v>4.25</v>
      </c>
      <c r="AF29">
        <v>8.6999999999999993</v>
      </c>
      <c r="AG29">
        <v>5.6</v>
      </c>
      <c r="AH29">
        <v>2.15</v>
      </c>
      <c r="AI29">
        <v>0.3</v>
      </c>
      <c r="AJ29">
        <v>0.65</v>
      </c>
      <c r="AK29">
        <v>4.0999999999999996</v>
      </c>
      <c r="AL29">
        <v>0.7</v>
      </c>
      <c r="AM29">
        <v>0.2</v>
      </c>
      <c r="AN29">
        <v>3.35</v>
      </c>
      <c r="AO29">
        <v>8.1999999999999993</v>
      </c>
      <c r="AP29">
        <v>0.24629999999999999</v>
      </c>
      <c r="AQ29">
        <v>0.31795000000000001</v>
      </c>
      <c r="AR29">
        <v>0.38045000000000001</v>
      </c>
      <c r="AS29">
        <v>0.69845000000000002</v>
      </c>
      <c r="AT29">
        <v>13.4</v>
      </c>
      <c r="AU29">
        <v>0.7</v>
      </c>
      <c r="AV29">
        <v>0.45</v>
      </c>
      <c r="AW29">
        <v>0</v>
      </c>
      <c r="AX29">
        <v>0.25</v>
      </c>
      <c r="AY29">
        <v>0.3</v>
      </c>
      <c r="AZ29">
        <v>5.2368421052631584</v>
      </c>
      <c r="BA29">
        <v>2.2105263157894739</v>
      </c>
      <c r="BB29">
        <v>0.10526315789473679</v>
      </c>
      <c r="BC29">
        <v>0.42105263157894729</v>
      </c>
      <c r="BD29">
        <v>1.736842105263158</v>
      </c>
      <c r="BE29">
        <v>5.0526315789473681</v>
      </c>
      <c r="BF29">
        <v>22.10526315789474</v>
      </c>
      <c r="BG29">
        <v>6.9473684210526319</v>
      </c>
      <c r="BH29">
        <v>6.0565217391304351</v>
      </c>
      <c r="BI29">
        <v>2.4347826086956519</v>
      </c>
      <c r="BJ29">
        <v>0.13043478260869559</v>
      </c>
      <c r="BK29">
        <v>0.86956521739130432</v>
      </c>
      <c r="BL29">
        <v>1.4782608695652171</v>
      </c>
      <c r="BM29">
        <v>5.8260869565217392</v>
      </c>
      <c r="BN29">
        <v>24.913043478260871</v>
      </c>
      <c r="BO29">
        <v>7.0434782608695654</v>
      </c>
    </row>
    <row r="30" spans="1:67" x14ac:dyDescent="0.3">
      <c r="A30" t="s">
        <v>153</v>
      </c>
      <c r="B30" t="s">
        <v>147</v>
      </c>
      <c r="C30" t="s">
        <v>10</v>
      </c>
      <c r="D30" t="s">
        <v>222</v>
      </c>
      <c r="E30" t="s">
        <v>214</v>
      </c>
      <c r="F30">
        <v>38.25</v>
      </c>
      <c r="G30">
        <v>34.450000000000003</v>
      </c>
      <c r="H30">
        <v>4.7</v>
      </c>
      <c r="I30">
        <v>8.85</v>
      </c>
      <c r="J30">
        <v>5.9</v>
      </c>
      <c r="K30">
        <v>1.9</v>
      </c>
      <c r="L30">
        <v>0.2</v>
      </c>
      <c r="M30">
        <v>0.85</v>
      </c>
      <c r="N30">
        <v>4.45</v>
      </c>
      <c r="O30">
        <v>0.95</v>
      </c>
      <c r="P30">
        <v>0.2</v>
      </c>
      <c r="Q30">
        <v>2.95</v>
      </c>
      <c r="R30">
        <v>9.5</v>
      </c>
      <c r="S30">
        <v>0.2535</v>
      </c>
      <c r="T30">
        <v>0.31850000000000001</v>
      </c>
      <c r="U30">
        <v>0.39465</v>
      </c>
      <c r="V30">
        <v>0.71319999999999995</v>
      </c>
      <c r="W30">
        <v>13.7</v>
      </c>
      <c r="X30">
        <v>0.7</v>
      </c>
      <c r="Y30">
        <v>0.55000000000000004</v>
      </c>
      <c r="Z30">
        <v>0.05</v>
      </c>
      <c r="AA30">
        <v>0.25</v>
      </c>
      <c r="AB30">
        <v>0.1</v>
      </c>
      <c r="AC30">
        <v>38.85</v>
      </c>
      <c r="AD30">
        <v>34.049999999999997</v>
      </c>
      <c r="AE30">
        <v>4.8499999999999996</v>
      </c>
      <c r="AF30">
        <v>8.6999999999999993</v>
      </c>
      <c r="AG30">
        <v>6</v>
      </c>
      <c r="AH30">
        <v>0.95</v>
      </c>
      <c r="AI30">
        <v>0.3</v>
      </c>
      <c r="AJ30">
        <v>1.45</v>
      </c>
      <c r="AK30">
        <v>4.45</v>
      </c>
      <c r="AL30">
        <v>0.8</v>
      </c>
      <c r="AM30">
        <v>0.15</v>
      </c>
      <c r="AN30">
        <v>3.5</v>
      </c>
      <c r="AO30">
        <v>6.9</v>
      </c>
      <c r="AP30">
        <v>0.25040000000000001</v>
      </c>
      <c r="AQ30">
        <v>0.32669999999999999</v>
      </c>
      <c r="AR30">
        <v>0.42159999999999997</v>
      </c>
      <c r="AS30">
        <v>0.74835000000000007</v>
      </c>
      <c r="AT30">
        <v>14.6</v>
      </c>
      <c r="AU30">
        <v>0.7</v>
      </c>
      <c r="AV30">
        <v>0.75</v>
      </c>
      <c r="AW30">
        <v>0.2</v>
      </c>
      <c r="AX30">
        <v>0.35</v>
      </c>
      <c r="AY30">
        <v>0.05</v>
      </c>
      <c r="AZ30">
        <v>6.0928571428571434</v>
      </c>
      <c r="BA30">
        <v>1.357142857142857</v>
      </c>
      <c r="BB30">
        <v>7.1428571428571425E-2</v>
      </c>
      <c r="BC30">
        <v>0.5714285714285714</v>
      </c>
      <c r="BD30">
        <v>1.357142857142857</v>
      </c>
      <c r="BE30">
        <v>7.6428571428571432</v>
      </c>
      <c r="BF30">
        <v>23.642857142857139</v>
      </c>
      <c r="BG30">
        <v>6.2142857142857144</v>
      </c>
      <c r="BH30">
        <v>4.833333333333333</v>
      </c>
      <c r="BI30">
        <v>1</v>
      </c>
      <c r="BJ30">
        <v>0.33333333333333331</v>
      </c>
      <c r="BK30">
        <v>0.33333333333333331</v>
      </c>
      <c r="BL30">
        <v>3</v>
      </c>
      <c r="BM30">
        <v>4.666666666666667</v>
      </c>
      <c r="BN30">
        <v>21.333333333333329</v>
      </c>
      <c r="BO30">
        <v>6.666666666666667</v>
      </c>
    </row>
    <row r="31" spans="1:67" x14ac:dyDescent="0.3">
      <c r="A31" t="s">
        <v>147</v>
      </c>
      <c r="B31" t="s">
        <v>153</v>
      </c>
      <c r="C31" t="s">
        <v>11</v>
      </c>
      <c r="D31" t="s">
        <v>214</v>
      </c>
      <c r="E31" t="s">
        <v>222</v>
      </c>
      <c r="F31">
        <v>37.35</v>
      </c>
      <c r="G31">
        <v>32.950000000000003</v>
      </c>
      <c r="H31">
        <v>4.8</v>
      </c>
      <c r="I31">
        <v>7.8</v>
      </c>
      <c r="J31">
        <v>4.5999999999999996</v>
      </c>
      <c r="K31">
        <v>1.9</v>
      </c>
      <c r="L31">
        <v>0</v>
      </c>
      <c r="M31">
        <v>1.3</v>
      </c>
      <c r="N31">
        <v>4.6500000000000004</v>
      </c>
      <c r="O31">
        <v>0.9</v>
      </c>
      <c r="P31">
        <v>0.25</v>
      </c>
      <c r="Q31">
        <v>3.65</v>
      </c>
      <c r="R31">
        <v>9.85</v>
      </c>
      <c r="S31">
        <v>0.23269999999999999</v>
      </c>
      <c r="T31">
        <v>0.31355</v>
      </c>
      <c r="U31">
        <v>0.40725</v>
      </c>
      <c r="V31">
        <v>0.7208</v>
      </c>
      <c r="W31">
        <v>13.6</v>
      </c>
      <c r="X31">
        <v>0.35</v>
      </c>
      <c r="Y31">
        <v>0.45</v>
      </c>
      <c r="Z31">
        <v>0.1</v>
      </c>
      <c r="AA31">
        <v>0.2</v>
      </c>
      <c r="AB31">
        <v>0.2</v>
      </c>
      <c r="AC31">
        <v>38.450000000000003</v>
      </c>
      <c r="AD31">
        <v>34.700000000000003</v>
      </c>
      <c r="AE31">
        <v>4.5999999999999996</v>
      </c>
      <c r="AF31">
        <v>9.0500000000000007</v>
      </c>
      <c r="AG31">
        <v>5.7</v>
      </c>
      <c r="AH31">
        <v>1.8</v>
      </c>
      <c r="AI31">
        <v>0.25</v>
      </c>
      <c r="AJ31">
        <v>1.3</v>
      </c>
      <c r="AK31">
        <v>4.3499999999999996</v>
      </c>
      <c r="AL31">
        <v>0.9</v>
      </c>
      <c r="AM31">
        <v>0.05</v>
      </c>
      <c r="AN31">
        <v>3.2</v>
      </c>
      <c r="AO31">
        <v>9.35</v>
      </c>
      <c r="AP31">
        <v>0.25785000000000002</v>
      </c>
      <c r="AQ31">
        <v>0.32429999999999998</v>
      </c>
      <c r="AR31">
        <v>0.43419999999999997</v>
      </c>
      <c r="AS31">
        <v>0.75834999999999997</v>
      </c>
      <c r="AT31">
        <v>15.25</v>
      </c>
      <c r="AU31">
        <v>0.8</v>
      </c>
      <c r="AV31">
        <v>0.35</v>
      </c>
      <c r="AW31">
        <v>0.1</v>
      </c>
      <c r="AX31">
        <v>0.1</v>
      </c>
      <c r="AY31">
        <v>0.15</v>
      </c>
      <c r="AZ31">
        <v>4.833333333333333</v>
      </c>
      <c r="BA31">
        <v>1</v>
      </c>
      <c r="BB31">
        <v>0.33333333333333331</v>
      </c>
      <c r="BC31">
        <v>0.33333333333333331</v>
      </c>
      <c r="BD31">
        <v>3</v>
      </c>
      <c r="BE31">
        <v>4.666666666666667</v>
      </c>
      <c r="BF31">
        <v>21.333333333333329</v>
      </c>
      <c r="BG31">
        <v>6.666666666666667</v>
      </c>
      <c r="BH31">
        <v>6.0928571428571434</v>
      </c>
      <c r="BI31">
        <v>1.357142857142857</v>
      </c>
      <c r="BJ31">
        <v>7.1428571428571425E-2</v>
      </c>
      <c r="BK31">
        <v>0.5714285714285714</v>
      </c>
      <c r="BL31">
        <v>1.357142857142857</v>
      </c>
      <c r="BM31">
        <v>7.6428571428571432</v>
      </c>
      <c r="BN31">
        <v>23.642857142857139</v>
      </c>
      <c r="BO31">
        <v>6.2142857142857144</v>
      </c>
    </row>
    <row r="32" spans="1:67" x14ac:dyDescent="0.3">
      <c r="A32" t="s">
        <v>149</v>
      </c>
      <c r="B32" t="s">
        <v>155</v>
      </c>
      <c r="C32" t="s">
        <v>10</v>
      </c>
      <c r="D32" t="s">
        <v>218</v>
      </c>
      <c r="E32" t="s">
        <v>224</v>
      </c>
      <c r="F32">
        <v>38.299999999999997</v>
      </c>
      <c r="G32">
        <v>34.35</v>
      </c>
      <c r="H32">
        <v>4.55</v>
      </c>
      <c r="I32">
        <v>8.6</v>
      </c>
      <c r="J32">
        <v>5.5</v>
      </c>
      <c r="K32">
        <v>1.85</v>
      </c>
      <c r="L32">
        <v>0.1</v>
      </c>
      <c r="M32">
        <v>1.1499999999999999</v>
      </c>
      <c r="N32">
        <v>4.3499999999999996</v>
      </c>
      <c r="O32">
        <v>0.65</v>
      </c>
      <c r="P32">
        <v>0.15</v>
      </c>
      <c r="Q32">
        <v>3.05</v>
      </c>
      <c r="R32">
        <v>9.65</v>
      </c>
      <c r="S32">
        <v>0.24379999999999999</v>
      </c>
      <c r="T32">
        <v>0.30859999999999999</v>
      </c>
      <c r="U32">
        <v>0.39945000000000003</v>
      </c>
      <c r="V32">
        <v>0.70799999999999996</v>
      </c>
      <c r="W32">
        <v>14.1</v>
      </c>
      <c r="X32">
        <v>0.5</v>
      </c>
      <c r="Y32">
        <v>0.5</v>
      </c>
      <c r="Z32">
        <v>0</v>
      </c>
      <c r="AA32">
        <v>0.35</v>
      </c>
      <c r="AB32">
        <v>0.05</v>
      </c>
      <c r="AC32">
        <v>36.85</v>
      </c>
      <c r="AD32">
        <v>32.200000000000003</v>
      </c>
      <c r="AE32">
        <v>3.35</v>
      </c>
      <c r="AF32">
        <v>6.85</v>
      </c>
      <c r="AG32">
        <v>4.5</v>
      </c>
      <c r="AH32">
        <v>1.05</v>
      </c>
      <c r="AI32">
        <v>0.1</v>
      </c>
      <c r="AJ32">
        <v>1.2</v>
      </c>
      <c r="AK32">
        <v>3.2</v>
      </c>
      <c r="AL32">
        <v>0.7</v>
      </c>
      <c r="AM32">
        <v>0.2</v>
      </c>
      <c r="AN32">
        <v>3.4</v>
      </c>
      <c r="AO32">
        <v>9.85</v>
      </c>
      <c r="AP32">
        <v>0.21099999999999999</v>
      </c>
      <c r="AQ32">
        <v>0.30044999999999999</v>
      </c>
      <c r="AR32">
        <v>0.35804999999999998</v>
      </c>
      <c r="AS32">
        <v>0.65860000000000007</v>
      </c>
      <c r="AT32">
        <v>11.7</v>
      </c>
      <c r="AU32">
        <v>0.55000000000000004</v>
      </c>
      <c r="AV32">
        <v>0.85</v>
      </c>
      <c r="AW32">
        <v>0.25</v>
      </c>
      <c r="AX32">
        <v>0.15</v>
      </c>
      <c r="AY32">
        <v>0.05</v>
      </c>
      <c r="AZ32">
        <v>5.3272727272727272</v>
      </c>
      <c r="BA32">
        <v>2</v>
      </c>
      <c r="BB32">
        <v>0.1818181818181818</v>
      </c>
      <c r="BC32">
        <v>0.54545454545454541</v>
      </c>
      <c r="BD32">
        <v>2.0909090909090908</v>
      </c>
      <c r="BE32">
        <v>5.5454545454545459</v>
      </c>
      <c r="BF32">
        <v>22.63636363636364</v>
      </c>
      <c r="BG32">
        <v>6.9090909090909092</v>
      </c>
      <c r="BH32">
        <v>6.2173913043478262</v>
      </c>
      <c r="BI32">
        <v>2.1739130434782612</v>
      </c>
      <c r="BJ32">
        <v>0.21739130434782611</v>
      </c>
      <c r="BK32">
        <v>0.73913043478260865</v>
      </c>
      <c r="BL32">
        <v>1.130434782608696</v>
      </c>
      <c r="BM32">
        <v>6.2173913043478262</v>
      </c>
      <c r="BN32">
        <v>24.521739130434781</v>
      </c>
      <c r="BO32">
        <v>6.0434782608695654</v>
      </c>
    </row>
    <row r="33" spans="1:67" x14ac:dyDescent="0.3">
      <c r="A33" t="s">
        <v>155</v>
      </c>
      <c r="B33" t="s">
        <v>149</v>
      </c>
      <c r="C33" t="s">
        <v>11</v>
      </c>
      <c r="D33" t="s">
        <v>224</v>
      </c>
      <c r="E33" t="s">
        <v>218</v>
      </c>
      <c r="F33">
        <v>37.299999999999997</v>
      </c>
      <c r="G33">
        <v>32.700000000000003</v>
      </c>
      <c r="H33">
        <v>4.2</v>
      </c>
      <c r="I33">
        <v>6.65</v>
      </c>
      <c r="J33">
        <v>4</v>
      </c>
      <c r="K33">
        <v>1.25</v>
      </c>
      <c r="L33">
        <v>0.1</v>
      </c>
      <c r="M33">
        <v>1.3</v>
      </c>
      <c r="N33">
        <v>3.85</v>
      </c>
      <c r="O33">
        <v>0.95</v>
      </c>
      <c r="P33">
        <v>0.1</v>
      </c>
      <c r="Q33">
        <v>3.75</v>
      </c>
      <c r="R33">
        <v>9.6999999999999993</v>
      </c>
      <c r="S33">
        <v>0.19839999999999999</v>
      </c>
      <c r="T33">
        <v>0.29320000000000002</v>
      </c>
      <c r="U33">
        <v>0.35610000000000003</v>
      </c>
      <c r="V33">
        <v>0.6492</v>
      </c>
      <c r="W33">
        <v>12</v>
      </c>
      <c r="X33">
        <v>0.65</v>
      </c>
      <c r="Y33">
        <v>0.8</v>
      </c>
      <c r="Z33">
        <v>0</v>
      </c>
      <c r="AA33">
        <v>0.05</v>
      </c>
      <c r="AB33">
        <v>0.05</v>
      </c>
      <c r="AC33">
        <v>36.950000000000003</v>
      </c>
      <c r="AD33">
        <v>34.450000000000003</v>
      </c>
      <c r="AE33">
        <v>3.95</v>
      </c>
      <c r="AF33">
        <v>8.1999999999999993</v>
      </c>
      <c r="AG33">
        <v>5</v>
      </c>
      <c r="AH33">
        <v>2.25</v>
      </c>
      <c r="AI33">
        <v>0.1</v>
      </c>
      <c r="AJ33">
        <v>0.85</v>
      </c>
      <c r="AK33">
        <v>3.55</v>
      </c>
      <c r="AL33">
        <v>0.7</v>
      </c>
      <c r="AM33">
        <v>0.3</v>
      </c>
      <c r="AN33">
        <v>1.95</v>
      </c>
      <c r="AO33">
        <v>9.6</v>
      </c>
      <c r="AP33">
        <v>0.23215</v>
      </c>
      <c r="AQ33">
        <v>0.28225</v>
      </c>
      <c r="AR33">
        <v>0.37235000000000001</v>
      </c>
      <c r="AS33">
        <v>0.65460000000000007</v>
      </c>
      <c r="AT33">
        <v>13.2</v>
      </c>
      <c r="AU33">
        <v>0.45</v>
      </c>
      <c r="AV33">
        <v>0.45</v>
      </c>
      <c r="AW33">
        <v>0.05</v>
      </c>
      <c r="AX33">
        <v>0.05</v>
      </c>
      <c r="AY33">
        <v>0.05</v>
      </c>
      <c r="AZ33">
        <v>6.2173913043478262</v>
      </c>
      <c r="BA33">
        <v>2.1739130434782612</v>
      </c>
      <c r="BB33">
        <v>0.21739130434782611</v>
      </c>
      <c r="BC33">
        <v>0.73913043478260865</v>
      </c>
      <c r="BD33">
        <v>1.130434782608696</v>
      </c>
      <c r="BE33">
        <v>6.2173913043478262</v>
      </c>
      <c r="BF33">
        <v>24.521739130434781</v>
      </c>
      <c r="BG33">
        <v>6.0434782608695654</v>
      </c>
      <c r="BH33">
        <v>5.3272727272727272</v>
      </c>
      <c r="BI33">
        <v>2</v>
      </c>
      <c r="BJ33">
        <v>0.1818181818181818</v>
      </c>
      <c r="BK33">
        <v>0.54545454545454541</v>
      </c>
      <c r="BL33">
        <v>2.0909090909090908</v>
      </c>
      <c r="BM33">
        <v>5.5454545454545459</v>
      </c>
      <c r="BN33">
        <v>22.63636363636364</v>
      </c>
      <c r="BO33">
        <v>6.9090909090909092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29"/>
  <sheetViews>
    <sheetView workbookViewId="0">
      <selection activeCell="I2" sqref="I2:I29"/>
    </sheetView>
  </sheetViews>
  <sheetFormatPr defaultRowHeight="14.4" x14ac:dyDescent="0.3"/>
  <sheetData>
    <row r="1" spans="1:52" x14ac:dyDescent="0.3">
      <c r="A1" s="28" t="s">
        <v>49</v>
      </c>
      <c r="B1" s="28" t="s">
        <v>107</v>
      </c>
      <c r="C1" s="28" t="s">
        <v>125</v>
      </c>
      <c r="D1" s="28" t="s">
        <v>56</v>
      </c>
      <c r="E1" s="28" t="s">
        <v>166</v>
      </c>
      <c r="F1" s="28" t="s">
        <v>132</v>
      </c>
      <c r="G1" s="28" t="s">
        <v>66</v>
      </c>
      <c r="H1" s="28" t="s">
        <v>67</v>
      </c>
      <c r="I1" s="28" t="s">
        <v>50</v>
      </c>
      <c r="J1" s="28" t="s">
        <v>68</v>
      </c>
      <c r="K1" s="28" t="s">
        <v>69</v>
      </c>
      <c r="L1" s="28" t="s">
        <v>70</v>
      </c>
      <c r="M1" s="28" t="s">
        <v>71</v>
      </c>
      <c r="N1" s="28" t="s">
        <v>72</v>
      </c>
      <c r="O1" s="28" t="s">
        <v>73</v>
      </c>
      <c r="P1" s="28" t="s">
        <v>74</v>
      </c>
      <c r="Q1" s="28" t="s">
        <v>75</v>
      </c>
      <c r="R1" s="28" t="s">
        <v>126</v>
      </c>
      <c r="S1" s="28" t="s">
        <v>76</v>
      </c>
      <c r="T1" s="28" t="s">
        <v>77</v>
      </c>
      <c r="U1" s="28" t="s">
        <v>78</v>
      </c>
      <c r="V1" s="28" t="s">
        <v>79</v>
      </c>
      <c r="W1" s="28" t="s">
        <v>80</v>
      </c>
      <c r="X1" s="28" t="s">
        <v>63</v>
      </c>
      <c r="Y1" s="28" t="s">
        <v>81</v>
      </c>
      <c r="Z1" s="28" t="s">
        <v>82</v>
      </c>
      <c r="AA1" s="28" t="s">
        <v>83</v>
      </c>
      <c r="AB1" s="28" t="s">
        <v>64</v>
      </c>
      <c r="AC1" s="28" t="s">
        <v>84</v>
      </c>
      <c r="AD1" s="28" t="s">
        <v>85</v>
      </c>
      <c r="AE1" s="28" t="s">
        <v>86</v>
      </c>
      <c r="AF1" s="28" t="s">
        <v>51</v>
      </c>
      <c r="AG1" s="28" t="s">
        <v>87</v>
      </c>
      <c r="AH1" s="28" t="s">
        <v>88</v>
      </c>
      <c r="AI1" s="28" t="s">
        <v>89</v>
      </c>
      <c r="AJ1" s="28" t="s">
        <v>90</v>
      </c>
      <c r="AK1" s="28" t="s">
        <v>91</v>
      </c>
      <c r="AL1" s="28" t="s">
        <v>92</v>
      </c>
      <c r="AM1" s="28" t="s">
        <v>93</v>
      </c>
      <c r="AN1" s="28" t="s">
        <v>94</v>
      </c>
      <c r="AO1" s="28" t="s">
        <v>95</v>
      </c>
      <c r="AP1" s="28" t="s">
        <v>96</v>
      </c>
      <c r="AQ1" s="28" t="s">
        <v>97</v>
      </c>
      <c r="AR1" s="28" t="s">
        <v>98</v>
      </c>
      <c r="AS1" s="28" t="s">
        <v>99</v>
      </c>
      <c r="AT1" s="28" t="s">
        <v>100</v>
      </c>
      <c r="AU1" s="28" t="s">
        <v>101</v>
      </c>
      <c r="AV1" s="28" t="s">
        <v>102</v>
      </c>
      <c r="AW1" s="28" t="s">
        <v>103</v>
      </c>
      <c r="AX1" s="28" t="s">
        <v>104</v>
      </c>
      <c r="AY1" s="28" t="s">
        <v>105</v>
      </c>
      <c r="AZ1" s="28" t="s">
        <v>106</v>
      </c>
    </row>
    <row r="2" spans="1:52" x14ac:dyDescent="0.3">
      <c r="A2" t="s">
        <v>151</v>
      </c>
      <c r="B2" t="s">
        <v>157</v>
      </c>
      <c r="C2" t="s">
        <v>10</v>
      </c>
      <c r="D2" t="s">
        <v>220</v>
      </c>
      <c r="E2" t="s">
        <v>229</v>
      </c>
      <c r="F2">
        <v>0</v>
      </c>
      <c r="G2">
        <v>34</v>
      </c>
      <c r="H2">
        <v>32</v>
      </c>
      <c r="I2">
        <v>1.75</v>
      </c>
      <c r="J2">
        <v>5.75</v>
      </c>
      <c r="K2">
        <v>4.25</v>
      </c>
      <c r="L2">
        <v>0.75</v>
      </c>
      <c r="M2">
        <v>0</v>
      </c>
      <c r="N2">
        <v>0.75</v>
      </c>
      <c r="O2">
        <v>1.5</v>
      </c>
      <c r="P2">
        <v>0.25</v>
      </c>
      <c r="Q2">
        <v>0</v>
      </c>
      <c r="R2">
        <v>1.75</v>
      </c>
      <c r="S2">
        <v>8.75</v>
      </c>
      <c r="T2">
        <v>0.17899999999999999</v>
      </c>
      <c r="U2">
        <v>0.22175</v>
      </c>
      <c r="V2">
        <v>0.27150000000000002</v>
      </c>
      <c r="W2">
        <v>0.49299999999999999</v>
      </c>
      <c r="X2">
        <v>8.75</v>
      </c>
      <c r="Y2">
        <v>0.5</v>
      </c>
      <c r="Z2">
        <v>0</v>
      </c>
      <c r="AA2">
        <v>0.25</v>
      </c>
      <c r="AB2">
        <v>0</v>
      </c>
      <c r="AC2">
        <v>0</v>
      </c>
      <c r="AD2">
        <v>37.5</v>
      </c>
      <c r="AE2">
        <v>32.75</v>
      </c>
      <c r="AF2">
        <v>4.25</v>
      </c>
      <c r="AG2">
        <v>8</v>
      </c>
      <c r="AH2">
        <v>5</v>
      </c>
      <c r="AI2">
        <v>2.25</v>
      </c>
      <c r="AJ2">
        <v>0</v>
      </c>
      <c r="AK2">
        <v>0.75</v>
      </c>
      <c r="AL2">
        <v>4</v>
      </c>
      <c r="AM2">
        <v>0.75</v>
      </c>
      <c r="AN2">
        <v>0.25</v>
      </c>
      <c r="AO2">
        <v>3.25</v>
      </c>
      <c r="AP2">
        <v>4.5</v>
      </c>
      <c r="AQ2">
        <v>0.24124999999999999</v>
      </c>
      <c r="AR2">
        <v>0.31574999999999998</v>
      </c>
      <c r="AS2">
        <v>0.37375000000000003</v>
      </c>
      <c r="AT2">
        <v>0.6895</v>
      </c>
      <c r="AU2">
        <v>12.5</v>
      </c>
      <c r="AV2">
        <v>0.75</v>
      </c>
      <c r="AW2">
        <v>0.75</v>
      </c>
      <c r="AX2">
        <v>0.25</v>
      </c>
      <c r="AY2">
        <v>0.5</v>
      </c>
      <c r="AZ2">
        <v>0.25</v>
      </c>
    </row>
    <row r="3" spans="1:52" x14ac:dyDescent="0.3">
      <c r="A3" t="s">
        <v>157</v>
      </c>
      <c r="B3" t="s">
        <v>151</v>
      </c>
      <c r="C3" t="s">
        <v>11</v>
      </c>
      <c r="D3" t="s">
        <v>229</v>
      </c>
      <c r="E3" t="s">
        <v>220</v>
      </c>
      <c r="F3">
        <v>0</v>
      </c>
      <c r="G3">
        <v>37.5</v>
      </c>
      <c r="H3">
        <v>32.75</v>
      </c>
      <c r="I3">
        <v>4.25</v>
      </c>
      <c r="J3">
        <v>8</v>
      </c>
      <c r="K3">
        <v>5</v>
      </c>
      <c r="L3">
        <v>2.25</v>
      </c>
      <c r="M3">
        <v>0</v>
      </c>
      <c r="N3">
        <v>0.75</v>
      </c>
      <c r="O3">
        <v>4</v>
      </c>
      <c r="P3">
        <v>0.75</v>
      </c>
      <c r="Q3">
        <v>0.25</v>
      </c>
      <c r="R3">
        <v>3.25</v>
      </c>
      <c r="S3">
        <v>4.5</v>
      </c>
      <c r="T3">
        <v>0.24124999999999999</v>
      </c>
      <c r="U3">
        <v>0.31574999999999998</v>
      </c>
      <c r="V3">
        <v>0.37375000000000003</v>
      </c>
      <c r="W3">
        <v>0.6895</v>
      </c>
      <c r="X3">
        <v>12.5</v>
      </c>
      <c r="Y3">
        <v>0.75</v>
      </c>
      <c r="Z3">
        <v>0.75</v>
      </c>
      <c r="AA3">
        <v>0.25</v>
      </c>
      <c r="AB3">
        <v>0.5</v>
      </c>
      <c r="AC3">
        <v>0.25</v>
      </c>
      <c r="AD3">
        <v>34</v>
      </c>
      <c r="AE3">
        <v>32</v>
      </c>
      <c r="AF3">
        <v>1.75</v>
      </c>
      <c r="AG3">
        <v>5.75</v>
      </c>
      <c r="AH3">
        <v>4.25</v>
      </c>
      <c r="AI3">
        <v>0.75</v>
      </c>
      <c r="AJ3">
        <v>0</v>
      </c>
      <c r="AK3">
        <v>0.75</v>
      </c>
      <c r="AL3">
        <v>1.5</v>
      </c>
      <c r="AM3">
        <v>0.25</v>
      </c>
      <c r="AN3">
        <v>0</v>
      </c>
      <c r="AO3">
        <v>1.75</v>
      </c>
      <c r="AP3">
        <v>8.75</v>
      </c>
      <c r="AQ3">
        <v>0.17899999999999999</v>
      </c>
      <c r="AR3">
        <v>0.22175</v>
      </c>
      <c r="AS3">
        <v>0.27150000000000002</v>
      </c>
      <c r="AT3">
        <v>0.49299999999999999</v>
      </c>
      <c r="AU3">
        <v>8.75</v>
      </c>
      <c r="AV3">
        <v>0.5</v>
      </c>
      <c r="AW3">
        <v>0</v>
      </c>
      <c r="AX3">
        <v>0.25</v>
      </c>
      <c r="AY3">
        <v>0</v>
      </c>
      <c r="AZ3">
        <v>0</v>
      </c>
    </row>
    <row r="4" spans="1:52" x14ac:dyDescent="0.3">
      <c r="A4" t="s">
        <v>133</v>
      </c>
      <c r="B4" t="s">
        <v>160</v>
      </c>
      <c r="C4" t="s">
        <v>10</v>
      </c>
      <c r="D4" t="s">
        <v>231</v>
      </c>
      <c r="E4" t="s">
        <v>225</v>
      </c>
      <c r="F4">
        <v>0</v>
      </c>
      <c r="G4">
        <v>34</v>
      </c>
      <c r="H4">
        <v>29</v>
      </c>
      <c r="I4">
        <v>2</v>
      </c>
      <c r="J4">
        <v>5</v>
      </c>
      <c r="K4">
        <v>3</v>
      </c>
      <c r="L4">
        <v>2</v>
      </c>
      <c r="M4">
        <v>0</v>
      </c>
      <c r="N4">
        <v>0</v>
      </c>
      <c r="O4">
        <v>1</v>
      </c>
      <c r="P4">
        <v>2</v>
      </c>
      <c r="Q4">
        <v>1</v>
      </c>
      <c r="R4">
        <v>3</v>
      </c>
      <c r="S4">
        <v>10</v>
      </c>
      <c r="T4">
        <v>0.17199999999999999</v>
      </c>
      <c r="U4">
        <v>0.24199999999999999</v>
      </c>
      <c r="V4">
        <v>0.24099999999999999</v>
      </c>
      <c r="W4">
        <v>0.48399999999999999</v>
      </c>
      <c r="X4">
        <v>7</v>
      </c>
      <c r="Y4">
        <v>1</v>
      </c>
      <c r="Z4">
        <v>0</v>
      </c>
      <c r="AA4">
        <v>0</v>
      </c>
      <c r="AB4">
        <v>1</v>
      </c>
      <c r="AC4">
        <v>0</v>
      </c>
      <c r="AD4">
        <v>34</v>
      </c>
      <c r="AE4">
        <v>28</v>
      </c>
      <c r="AF4">
        <v>3</v>
      </c>
      <c r="AG4">
        <v>4</v>
      </c>
      <c r="AH4">
        <v>4</v>
      </c>
      <c r="AI4">
        <v>0</v>
      </c>
      <c r="AJ4">
        <v>0</v>
      </c>
      <c r="AK4">
        <v>0</v>
      </c>
      <c r="AL4">
        <v>3</v>
      </c>
      <c r="AM4">
        <v>0</v>
      </c>
      <c r="AN4">
        <v>0</v>
      </c>
      <c r="AO4">
        <v>2</v>
      </c>
      <c r="AP4">
        <v>7</v>
      </c>
      <c r="AQ4">
        <v>0.14299999999999999</v>
      </c>
      <c r="AR4">
        <v>0.20599999999999999</v>
      </c>
      <c r="AS4">
        <v>0.14299999999999999</v>
      </c>
      <c r="AT4">
        <v>0.34899999999999998</v>
      </c>
      <c r="AU4">
        <v>4</v>
      </c>
      <c r="AV4">
        <v>0</v>
      </c>
      <c r="AW4">
        <v>1</v>
      </c>
      <c r="AX4">
        <v>0</v>
      </c>
      <c r="AY4">
        <v>3</v>
      </c>
      <c r="AZ4">
        <v>0</v>
      </c>
    </row>
    <row r="5" spans="1:52" x14ac:dyDescent="0.3">
      <c r="A5" t="s">
        <v>160</v>
      </c>
      <c r="B5" t="s">
        <v>133</v>
      </c>
      <c r="C5" t="s">
        <v>11</v>
      </c>
      <c r="D5" t="s">
        <v>225</v>
      </c>
      <c r="E5" t="s">
        <v>231</v>
      </c>
      <c r="F5">
        <v>0</v>
      </c>
      <c r="G5">
        <v>34</v>
      </c>
      <c r="H5">
        <v>28</v>
      </c>
      <c r="I5">
        <v>3</v>
      </c>
      <c r="J5">
        <v>4</v>
      </c>
      <c r="K5">
        <v>4</v>
      </c>
      <c r="L5">
        <v>0</v>
      </c>
      <c r="M5">
        <v>0</v>
      </c>
      <c r="N5">
        <v>0</v>
      </c>
      <c r="O5">
        <v>3</v>
      </c>
      <c r="P5">
        <v>0</v>
      </c>
      <c r="Q5">
        <v>0</v>
      </c>
      <c r="R5">
        <v>2</v>
      </c>
      <c r="S5">
        <v>7</v>
      </c>
      <c r="T5">
        <v>0.14299999999999999</v>
      </c>
      <c r="U5">
        <v>0.20599999999999999</v>
      </c>
      <c r="V5">
        <v>0.14299999999999999</v>
      </c>
      <c r="W5">
        <v>0.34899999999999998</v>
      </c>
      <c r="X5">
        <v>4</v>
      </c>
      <c r="Y5">
        <v>0</v>
      </c>
      <c r="Z5">
        <v>1</v>
      </c>
      <c r="AA5">
        <v>0</v>
      </c>
      <c r="AB5">
        <v>3</v>
      </c>
      <c r="AC5">
        <v>0</v>
      </c>
      <c r="AD5">
        <v>34</v>
      </c>
      <c r="AE5">
        <v>29</v>
      </c>
      <c r="AF5">
        <v>2</v>
      </c>
      <c r="AG5">
        <v>5</v>
      </c>
      <c r="AH5">
        <v>3</v>
      </c>
      <c r="AI5">
        <v>2</v>
      </c>
      <c r="AJ5">
        <v>0</v>
      </c>
      <c r="AK5">
        <v>0</v>
      </c>
      <c r="AL5">
        <v>1</v>
      </c>
      <c r="AM5">
        <v>2</v>
      </c>
      <c r="AN5">
        <v>1</v>
      </c>
      <c r="AO5">
        <v>3</v>
      </c>
      <c r="AP5">
        <v>10</v>
      </c>
      <c r="AQ5">
        <v>0.17199999999999999</v>
      </c>
      <c r="AR5">
        <v>0.24199999999999999</v>
      </c>
      <c r="AS5">
        <v>0.24099999999999999</v>
      </c>
      <c r="AT5">
        <v>0.48399999999999999</v>
      </c>
      <c r="AU5">
        <v>7</v>
      </c>
      <c r="AV5">
        <v>1</v>
      </c>
      <c r="AW5">
        <v>0</v>
      </c>
      <c r="AX5">
        <v>0</v>
      </c>
      <c r="AY5">
        <v>1</v>
      </c>
      <c r="AZ5">
        <v>0</v>
      </c>
    </row>
    <row r="6" spans="1:52" x14ac:dyDescent="0.3">
      <c r="A6" t="s">
        <v>146</v>
      </c>
      <c r="B6" t="s">
        <v>193</v>
      </c>
      <c r="C6" t="s">
        <v>10</v>
      </c>
      <c r="D6" t="s">
        <v>211</v>
      </c>
      <c r="E6" t="s">
        <v>232</v>
      </c>
      <c r="F6">
        <v>0</v>
      </c>
      <c r="G6">
        <v>45</v>
      </c>
      <c r="H6">
        <v>41</v>
      </c>
      <c r="I6">
        <v>8</v>
      </c>
      <c r="J6">
        <v>16</v>
      </c>
      <c r="K6">
        <v>11</v>
      </c>
      <c r="L6">
        <v>2</v>
      </c>
      <c r="M6">
        <v>1</v>
      </c>
      <c r="N6">
        <v>2</v>
      </c>
      <c r="O6">
        <v>7</v>
      </c>
      <c r="P6">
        <v>0</v>
      </c>
      <c r="Q6">
        <v>0</v>
      </c>
      <c r="R6">
        <v>3</v>
      </c>
      <c r="S6">
        <v>4</v>
      </c>
      <c r="T6">
        <v>0.39</v>
      </c>
      <c r="U6">
        <v>0.44400000000000001</v>
      </c>
      <c r="V6">
        <v>0.63400000000000001</v>
      </c>
      <c r="W6">
        <v>1.079</v>
      </c>
      <c r="X6">
        <v>26</v>
      </c>
      <c r="Y6">
        <v>3</v>
      </c>
      <c r="Z6">
        <v>1</v>
      </c>
      <c r="AA6">
        <v>0</v>
      </c>
      <c r="AB6">
        <v>0</v>
      </c>
      <c r="AC6">
        <v>1</v>
      </c>
      <c r="AD6">
        <v>41</v>
      </c>
      <c r="AE6">
        <v>33</v>
      </c>
      <c r="AF6">
        <v>4</v>
      </c>
      <c r="AG6">
        <v>6</v>
      </c>
      <c r="AH6">
        <v>3</v>
      </c>
      <c r="AI6">
        <v>3</v>
      </c>
      <c r="AJ6">
        <v>0</v>
      </c>
      <c r="AK6">
        <v>0</v>
      </c>
      <c r="AL6">
        <v>3</v>
      </c>
      <c r="AM6">
        <v>2</v>
      </c>
      <c r="AN6">
        <v>0</v>
      </c>
      <c r="AO6">
        <v>8</v>
      </c>
      <c r="AP6">
        <v>12</v>
      </c>
      <c r="AQ6">
        <v>0.182</v>
      </c>
      <c r="AR6">
        <v>0.34100000000000003</v>
      </c>
      <c r="AS6">
        <v>0.27300000000000002</v>
      </c>
      <c r="AT6">
        <v>0.61399999999999999</v>
      </c>
      <c r="AU6">
        <v>9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3">
      <c r="A7" t="s">
        <v>193</v>
      </c>
      <c r="B7" t="s">
        <v>146</v>
      </c>
      <c r="C7" t="s">
        <v>11</v>
      </c>
      <c r="D7" t="s">
        <v>232</v>
      </c>
      <c r="E7" t="s">
        <v>211</v>
      </c>
      <c r="F7">
        <v>0</v>
      </c>
      <c r="G7">
        <v>41</v>
      </c>
      <c r="H7">
        <v>33</v>
      </c>
      <c r="I7">
        <v>4</v>
      </c>
      <c r="J7">
        <v>6</v>
      </c>
      <c r="K7">
        <v>3</v>
      </c>
      <c r="L7">
        <v>3</v>
      </c>
      <c r="M7">
        <v>0</v>
      </c>
      <c r="N7">
        <v>0</v>
      </c>
      <c r="O7">
        <v>3</v>
      </c>
      <c r="P7">
        <v>2</v>
      </c>
      <c r="Q7">
        <v>0</v>
      </c>
      <c r="R7">
        <v>8</v>
      </c>
      <c r="S7">
        <v>12</v>
      </c>
      <c r="T7">
        <v>0.182</v>
      </c>
      <c r="U7">
        <v>0.34100000000000003</v>
      </c>
      <c r="V7">
        <v>0.27300000000000002</v>
      </c>
      <c r="W7">
        <v>0.61399999999999999</v>
      </c>
      <c r="X7">
        <v>9</v>
      </c>
      <c r="Y7">
        <v>0</v>
      </c>
      <c r="Z7">
        <v>0</v>
      </c>
      <c r="AA7">
        <v>0</v>
      </c>
      <c r="AB7">
        <v>0</v>
      </c>
      <c r="AC7">
        <v>0</v>
      </c>
      <c r="AD7">
        <v>45</v>
      </c>
      <c r="AE7">
        <v>41</v>
      </c>
      <c r="AF7">
        <v>8</v>
      </c>
      <c r="AG7">
        <v>16</v>
      </c>
      <c r="AH7">
        <v>11</v>
      </c>
      <c r="AI7">
        <v>2</v>
      </c>
      <c r="AJ7">
        <v>1</v>
      </c>
      <c r="AK7">
        <v>2</v>
      </c>
      <c r="AL7">
        <v>7</v>
      </c>
      <c r="AM7">
        <v>0</v>
      </c>
      <c r="AN7">
        <v>0</v>
      </c>
      <c r="AO7">
        <v>3</v>
      </c>
      <c r="AP7">
        <v>4</v>
      </c>
      <c r="AQ7">
        <v>0.39</v>
      </c>
      <c r="AR7">
        <v>0.44400000000000001</v>
      </c>
      <c r="AS7">
        <v>0.63400000000000001</v>
      </c>
      <c r="AT7">
        <v>1.079</v>
      </c>
      <c r="AU7">
        <v>26</v>
      </c>
      <c r="AV7">
        <v>3</v>
      </c>
      <c r="AW7">
        <v>1</v>
      </c>
      <c r="AX7">
        <v>0</v>
      </c>
      <c r="AY7">
        <v>0</v>
      </c>
      <c r="AZ7">
        <v>1</v>
      </c>
    </row>
    <row r="8" spans="1:52" x14ac:dyDescent="0.3">
      <c r="A8" t="s">
        <v>176</v>
      </c>
      <c r="B8" t="s">
        <v>140</v>
      </c>
      <c r="C8" t="s">
        <v>10</v>
      </c>
      <c r="D8" t="s">
        <v>223</v>
      </c>
      <c r="E8" t="s">
        <v>215</v>
      </c>
      <c r="F8">
        <v>0</v>
      </c>
      <c r="G8">
        <v>37</v>
      </c>
      <c r="H8">
        <v>34.25</v>
      </c>
      <c r="I8">
        <v>3.25</v>
      </c>
      <c r="J8">
        <v>9</v>
      </c>
      <c r="K8">
        <v>6.25</v>
      </c>
      <c r="L8">
        <v>1.5</v>
      </c>
      <c r="M8">
        <v>0.25</v>
      </c>
      <c r="N8">
        <v>1</v>
      </c>
      <c r="O8">
        <v>3.25</v>
      </c>
      <c r="P8">
        <v>1</v>
      </c>
      <c r="Q8">
        <v>0.25</v>
      </c>
      <c r="R8">
        <v>2.25</v>
      </c>
      <c r="S8">
        <v>4.5</v>
      </c>
      <c r="T8">
        <v>0.26200000000000001</v>
      </c>
      <c r="U8">
        <v>0.31724999999999998</v>
      </c>
      <c r="V8">
        <v>0.40350000000000003</v>
      </c>
      <c r="W8">
        <v>0.72075</v>
      </c>
      <c r="X8">
        <v>14</v>
      </c>
      <c r="Y8">
        <v>1</v>
      </c>
      <c r="Z8">
        <v>0.5</v>
      </c>
      <c r="AA8">
        <v>0</v>
      </c>
      <c r="AB8">
        <v>0</v>
      </c>
      <c r="AC8">
        <v>0</v>
      </c>
      <c r="AD8">
        <v>37</v>
      </c>
      <c r="AE8">
        <v>35.5</v>
      </c>
      <c r="AF8">
        <v>3</v>
      </c>
      <c r="AG8">
        <v>7.5</v>
      </c>
      <c r="AH8">
        <v>4.75</v>
      </c>
      <c r="AI8">
        <v>1.5</v>
      </c>
      <c r="AJ8">
        <v>0.25</v>
      </c>
      <c r="AK8">
        <v>1</v>
      </c>
      <c r="AL8">
        <v>2.75</v>
      </c>
      <c r="AM8">
        <v>1.25</v>
      </c>
      <c r="AN8">
        <v>0</v>
      </c>
      <c r="AO8">
        <v>1.5</v>
      </c>
      <c r="AP8">
        <v>9.25</v>
      </c>
      <c r="AQ8">
        <v>0.19825000000000001</v>
      </c>
      <c r="AR8">
        <v>0.23050000000000001</v>
      </c>
      <c r="AS8">
        <v>0.33800000000000002</v>
      </c>
      <c r="AT8">
        <v>0.56825000000000003</v>
      </c>
      <c r="AU8">
        <v>12.5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3">
      <c r="A9" t="s">
        <v>140</v>
      </c>
      <c r="B9" t="s">
        <v>176</v>
      </c>
      <c r="C9" t="s">
        <v>11</v>
      </c>
      <c r="D9" t="s">
        <v>215</v>
      </c>
      <c r="E9" t="s">
        <v>223</v>
      </c>
      <c r="F9">
        <v>0</v>
      </c>
      <c r="G9">
        <v>37</v>
      </c>
      <c r="H9">
        <v>35.5</v>
      </c>
      <c r="I9">
        <v>3</v>
      </c>
      <c r="J9">
        <v>7.5</v>
      </c>
      <c r="K9">
        <v>4.75</v>
      </c>
      <c r="L9">
        <v>1.5</v>
      </c>
      <c r="M9">
        <v>0.25</v>
      </c>
      <c r="N9">
        <v>1</v>
      </c>
      <c r="O9">
        <v>2.75</v>
      </c>
      <c r="P9">
        <v>1.25</v>
      </c>
      <c r="Q9">
        <v>0</v>
      </c>
      <c r="R9">
        <v>1.5</v>
      </c>
      <c r="S9">
        <v>9.25</v>
      </c>
      <c r="T9">
        <v>0.19825000000000001</v>
      </c>
      <c r="U9">
        <v>0.23050000000000001</v>
      </c>
      <c r="V9">
        <v>0.33800000000000002</v>
      </c>
      <c r="W9">
        <v>0.56825000000000003</v>
      </c>
      <c r="X9">
        <v>12.5</v>
      </c>
      <c r="Y9">
        <v>0</v>
      </c>
      <c r="Z9">
        <v>0</v>
      </c>
      <c r="AA9">
        <v>0</v>
      </c>
      <c r="AB9">
        <v>0</v>
      </c>
      <c r="AC9">
        <v>0</v>
      </c>
      <c r="AD9">
        <v>37</v>
      </c>
      <c r="AE9">
        <v>34.25</v>
      </c>
      <c r="AF9">
        <v>3.25</v>
      </c>
      <c r="AG9">
        <v>9</v>
      </c>
      <c r="AH9">
        <v>6.25</v>
      </c>
      <c r="AI9">
        <v>1.5</v>
      </c>
      <c r="AJ9">
        <v>0.25</v>
      </c>
      <c r="AK9">
        <v>1</v>
      </c>
      <c r="AL9">
        <v>3.25</v>
      </c>
      <c r="AM9">
        <v>1</v>
      </c>
      <c r="AN9">
        <v>0.25</v>
      </c>
      <c r="AO9">
        <v>2.25</v>
      </c>
      <c r="AP9">
        <v>4.5</v>
      </c>
      <c r="AQ9">
        <v>0.26200000000000001</v>
      </c>
      <c r="AR9">
        <v>0.31724999999999998</v>
      </c>
      <c r="AS9">
        <v>0.40350000000000003</v>
      </c>
      <c r="AT9">
        <v>0.72075</v>
      </c>
      <c r="AU9">
        <v>14</v>
      </c>
      <c r="AV9">
        <v>1</v>
      </c>
      <c r="AW9">
        <v>0.5</v>
      </c>
      <c r="AX9">
        <v>0</v>
      </c>
      <c r="AY9">
        <v>0</v>
      </c>
      <c r="AZ9">
        <v>0</v>
      </c>
    </row>
    <row r="10" spans="1:52" x14ac:dyDescent="0.3">
      <c r="A10" t="s">
        <v>142</v>
      </c>
      <c r="B10" t="s">
        <v>159</v>
      </c>
      <c r="C10" t="s">
        <v>10</v>
      </c>
      <c r="D10" t="s">
        <v>213</v>
      </c>
      <c r="E10" t="s">
        <v>230</v>
      </c>
      <c r="F10">
        <v>0</v>
      </c>
      <c r="G10">
        <v>42</v>
      </c>
      <c r="H10">
        <v>41</v>
      </c>
      <c r="I10">
        <v>2</v>
      </c>
      <c r="J10">
        <v>10</v>
      </c>
      <c r="K10">
        <v>9</v>
      </c>
      <c r="L10">
        <v>0</v>
      </c>
      <c r="M10">
        <v>0</v>
      </c>
      <c r="N10">
        <v>1</v>
      </c>
      <c r="O10">
        <v>2</v>
      </c>
      <c r="P10">
        <v>1</v>
      </c>
      <c r="Q10">
        <v>1</v>
      </c>
      <c r="R10">
        <v>1</v>
      </c>
      <c r="S10">
        <v>10</v>
      </c>
      <c r="T10">
        <v>0.24399999999999999</v>
      </c>
      <c r="U10">
        <v>0.26200000000000001</v>
      </c>
      <c r="V10">
        <v>0.317</v>
      </c>
      <c r="W10">
        <v>0.57899999999999996</v>
      </c>
      <c r="X10">
        <v>13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37</v>
      </c>
      <c r="AE10">
        <v>33</v>
      </c>
      <c r="AF10">
        <v>3</v>
      </c>
      <c r="AG10">
        <v>7</v>
      </c>
      <c r="AH10">
        <v>7</v>
      </c>
      <c r="AI10">
        <v>0</v>
      </c>
      <c r="AJ10">
        <v>0</v>
      </c>
      <c r="AK10">
        <v>0</v>
      </c>
      <c r="AL10">
        <v>3</v>
      </c>
      <c r="AM10">
        <v>1</v>
      </c>
      <c r="AN10">
        <v>1</v>
      </c>
      <c r="AO10">
        <v>2</v>
      </c>
      <c r="AP10">
        <v>7</v>
      </c>
      <c r="AQ10">
        <v>0.21199999999999999</v>
      </c>
      <c r="AR10">
        <v>0.25</v>
      </c>
      <c r="AS10">
        <v>0.21199999999999999</v>
      </c>
      <c r="AT10">
        <v>0.46200000000000002</v>
      </c>
      <c r="AU10">
        <v>7</v>
      </c>
      <c r="AV10">
        <v>0</v>
      </c>
      <c r="AW10">
        <v>0</v>
      </c>
      <c r="AX10">
        <v>1</v>
      </c>
      <c r="AY10">
        <v>1</v>
      </c>
      <c r="AZ10">
        <v>0</v>
      </c>
    </row>
    <row r="11" spans="1:52" x14ac:dyDescent="0.3">
      <c r="A11" t="s">
        <v>159</v>
      </c>
      <c r="B11" t="s">
        <v>142</v>
      </c>
      <c r="C11" t="s">
        <v>11</v>
      </c>
      <c r="D11" t="s">
        <v>230</v>
      </c>
      <c r="E11" t="s">
        <v>213</v>
      </c>
      <c r="F11">
        <v>0</v>
      </c>
      <c r="G11">
        <v>37</v>
      </c>
      <c r="H11">
        <v>33</v>
      </c>
      <c r="I11">
        <v>3</v>
      </c>
      <c r="J11">
        <v>7</v>
      </c>
      <c r="K11">
        <v>7</v>
      </c>
      <c r="L11">
        <v>0</v>
      </c>
      <c r="M11">
        <v>0</v>
      </c>
      <c r="N11">
        <v>0</v>
      </c>
      <c r="O11">
        <v>3</v>
      </c>
      <c r="P11">
        <v>1</v>
      </c>
      <c r="Q11">
        <v>1</v>
      </c>
      <c r="R11">
        <v>2</v>
      </c>
      <c r="S11">
        <v>7</v>
      </c>
      <c r="T11">
        <v>0.21199999999999999</v>
      </c>
      <c r="U11">
        <v>0.25</v>
      </c>
      <c r="V11">
        <v>0.21199999999999999</v>
      </c>
      <c r="W11">
        <v>0.46200000000000002</v>
      </c>
      <c r="X11">
        <v>7</v>
      </c>
      <c r="Y11">
        <v>0</v>
      </c>
      <c r="Z11">
        <v>0</v>
      </c>
      <c r="AA11">
        <v>1</v>
      </c>
      <c r="AB11">
        <v>1</v>
      </c>
      <c r="AC11">
        <v>0</v>
      </c>
      <c r="AD11">
        <v>42</v>
      </c>
      <c r="AE11">
        <v>41</v>
      </c>
      <c r="AF11">
        <v>2</v>
      </c>
      <c r="AG11">
        <v>10</v>
      </c>
      <c r="AH11">
        <v>9</v>
      </c>
      <c r="AI11">
        <v>0</v>
      </c>
      <c r="AJ11">
        <v>0</v>
      </c>
      <c r="AK11">
        <v>1</v>
      </c>
      <c r="AL11">
        <v>2</v>
      </c>
      <c r="AM11">
        <v>1</v>
      </c>
      <c r="AN11">
        <v>1</v>
      </c>
      <c r="AO11">
        <v>1</v>
      </c>
      <c r="AP11">
        <v>10</v>
      </c>
      <c r="AQ11">
        <v>0.24399999999999999</v>
      </c>
      <c r="AR11">
        <v>0.26200000000000001</v>
      </c>
      <c r="AS11">
        <v>0.317</v>
      </c>
      <c r="AT11">
        <v>0.57899999999999996</v>
      </c>
      <c r="AU11">
        <v>13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3">
      <c r="A12" t="s">
        <v>145</v>
      </c>
      <c r="B12" t="s">
        <v>148</v>
      </c>
      <c r="C12" t="s">
        <v>10</v>
      </c>
      <c r="D12" t="s">
        <v>208</v>
      </c>
      <c r="E12" t="s">
        <v>216</v>
      </c>
      <c r="F12">
        <v>0</v>
      </c>
      <c r="G12">
        <v>36.857142857142847</v>
      </c>
      <c r="H12">
        <v>33.571428571428569</v>
      </c>
      <c r="I12">
        <v>4.4285714285714288</v>
      </c>
      <c r="J12">
        <v>8</v>
      </c>
      <c r="K12">
        <v>4.1428571428571432</v>
      </c>
      <c r="L12">
        <v>2.1428571428571428</v>
      </c>
      <c r="M12">
        <v>0.2857142857142857</v>
      </c>
      <c r="N12">
        <v>1.428571428571429</v>
      </c>
      <c r="O12">
        <v>4</v>
      </c>
      <c r="P12">
        <v>1.428571428571429</v>
      </c>
      <c r="Q12">
        <v>0</v>
      </c>
      <c r="R12">
        <v>2.4285714285714279</v>
      </c>
      <c r="S12">
        <v>7.1428571428571432</v>
      </c>
      <c r="T12">
        <v>0.23385714285714279</v>
      </c>
      <c r="U12">
        <v>0.29628571428571432</v>
      </c>
      <c r="V12">
        <v>0.438</v>
      </c>
      <c r="W12">
        <v>0.73399999999999999</v>
      </c>
      <c r="X12">
        <v>15</v>
      </c>
      <c r="Y12">
        <v>0.7142857142857143</v>
      </c>
      <c r="Z12">
        <v>0.5714285714285714</v>
      </c>
      <c r="AA12">
        <v>0.14285714285714279</v>
      </c>
      <c r="AB12">
        <v>0.14285714285714279</v>
      </c>
      <c r="AC12">
        <v>0.14285714285714279</v>
      </c>
      <c r="AD12">
        <v>39</v>
      </c>
      <c r="AE12">
        <v>34.285714285714278</v>
      </c>
      <c r="AF12">
        <v>6.4285714285714288</v>
      </c>
      <c r="AG12">
        <v>8.2857142857142865</v>
      </c>
      <c r="AH12">
        <v>5.5714285714285712</v>
      </c>
      <c r="AI12">
        <v>1.285714285714286</v>
      </c>
      <c r="AJ12">
        <v>0.14285714285714279</v>
      </c>
      <c r="AK12">
        <v>1.285714285714286</v>
      </c>
      <c r="AL12">
        <v>6.1428571428571432</v>
      </c>
      <c r="AM12">
        <v>1.714285714285714</v>
      </c>
      <c r="AN12">
        <v>0.14285714285714279</v>
      </c>
      <c r="AO12">
        <v>4</v>
      </c>
      <c r="AP12">
        <v>9.2857142857142865</v>
      </c>
      <c r="AQ12">
        <v>0.2355714285714286</v>
      </c>
      <c r="AR12">
        <v>0.32485714285714279</v>
      </c>
      <c r="AS12">
        <v>0.39442857142857152</v>
      </c>
      <c r="AT12">
        <v>0.71928571428571431</v>
      </c>
      <c r="AU12">
        <v>13.71428571428571</v>
      </c>
      <c r="AV12">
        <v>0</v>
      </c>
      <c r="AW12">
        <v>0.5714285714285714</v>
      </c>
      <c r="AX12">
        <v>0</v>
      </c>
      <c r="AY12">
        <v>0.14285714285714279</v>
      </c>
      <c r="AZ12">
        <v>0</v>
      </c>
    </row>
    <row r="13" spans="1:52" x14ac:dyDescent="0.3">
      <c r="A13" t="s">
        <v>148</v>
      </c>
      <c r="B13" t="s">
        <v>145</v>
      </c>
      <c r="C13" t="s">
        <v>11</v>
      </c>
      <c r="D13" t="s">
        <v>216</v>
      </c>
      <c r="E13" t="s">
        <v>208</v>
      </c>
      <c r="F13">
        <v>0</v>
      </c>
      <c r="G13">
        <v>39</v>
      </c>
      <c r="H13">
        <v>34.285714285714278</v>
      </c>
      <c r="I13">
        <v>6.4285714285714288</v>
      </c>
      <c r="J13">
        <v>8.2857142857142865</v>
      </c>
      <c r="K13">
        <v>5.5714285714285712</v>
      </c>
      <c r="L13">
        <v>1.285714285714286</v>
      </c>
      <c r="M13">
        <v>0.14285714285714279</v>
      </c>
      <c r="N13">
        <v>1.285714285714286</v>
      </c>
      <c r="O13">
        <v>6.1428571428571432</v>
      </c>
      <c r="P13">
        <v>1.714285714285714</v>
      </c>
      <c r="Q13">
        <v>0.14285714285714279</v>
      </c>
      <c r="R13">
        <v>4</v>
      </c>
      <c r="S13">
        <v>9.2857142857142865</v>
      </c>
      <c r="T13">
        <v>0.2355714285714286</v>
      </c>
      <c r="U13">
        <v>0.32485714285714279</v>
      </c>
      <c r="V13">
        <v>0.39442857142857152</v>
      </c>
      <c r="W13">
        <v>0.71928571428571431</v>
      </c>
      <c r="X13">
        <v>13.71428571428571</v>
      </c>
      <c r="Y13">
        <v>0</v>
      </c>
      <c r="Z13">
        <v>0.5714285714285714</v>
      </c>
      <c r="AA13">
        <v>0</v>
      </c>
      <c r="AB13">
        <v>0.14285714285714279</v>
      </c>
      <c r="AC13">
        <v>0</v>
      </c>
      <c r="AD13">
        <v>36.857142857142847</v>
      </c>
      <c r="AE13">
        <v>33.571428571428569</v>
      </c>
      <c r="AF13">
        <v>4.4285714285714288</v>
      </c>
      <c r="AG13">
        <v>8</v>
      </c>
      <c r="AH13">
        <v>4.1428571428571432</v>
      </c>
      <c r="AI13">
        <v>2.1428571428571428</v>
      </c>
      <c r="AJ13">
        <v>0.2857142857142857</v>
      </c>
      <c r="AK13">
        <v>1.428571428571429</v>
      </c>
      <c r="AL13">
        <v>4</v>
      </c>
      <c r="AM13">
        <v>1.428571428571429</v>
      </c>
      <c r="AN13">
        <v>0</v>
      </c>
      <c r="AO13">
        <v>2.4285714285714279</v>
      </c>
      <c r="AP13">
        <v>7.1428571428571432</v>
      </c>
      <c r="AQ13">
        <v>0.23385714285714279</v>
      </c>
      <c r="AR13">
        <v>0.29628571428571432</v>
      </c>
      <c r="AS13">
        <v>0.438</v>
      </c>
      <c r="AT13">
        <v>0.73399999999999999</v>
      </c>
      <c r="AU13">
        <v>15</v>
      </c>
      <c r="AV13">
        <v>0.7142857142857143</v>
      </c>
      <c r="AW13">
        <v>0.5714285714285714</v>
      </c>
      <c r="AX13">
        <v>0.14285714285714279</v>
      </c>
      <c r="AY13">
        <v>0.14285714285714279</v>
      </c>
      <c r="AZ13">
        <v>0.14285714285714279</v>
      </c>
    </row>
    <row r="14" spans="1:52" x14ac:dyDescent="0.3">
      <c r="A14" t="s">
        <v>196</v>
      </c>
      <c r="B14" t="s">
        <v>36</v>
      </c>
      <c r="C14" t="s">
        <v>10</v>
      </c>
      <c r="D14" t="s">
        <v>209</v>
      </c>
      <c r="E14" t="s">
        <v>217</v>
      </c>
      <c r="F14">
        <v>0</v>
      </c>
      <c r="G14">
        <v>35.714285714285722</v>
      </c>
      <c r="H14">
        <v>33</v>
      </c>
      <c r="I14">
        <v>4.4285714285714288</v>
      </c>
      <c r="J14">
        <v>7.7142857142857144</v>
      </c>
      <c r="K14">
        <v>5.7142857142857144</v>
      </c>
      <c r="L14">
        <v>0.8571428571428571</v>
      </c>
      <c r="M14">
        <v>0</v>
      </c>
      <c r="N14">
        <v>1.142857142857143</v>
      </c>
      <c r="O14">
        <v>4.2857142857142856</v>
      </c>
      <c r="P14">
        <v>0.5714285714285714</v>
      </c>
      <c r="Q14">
        <v>0.2857142857142857</v>
      </c>
      <c r="R14">
        <v>1.571428571428571</v>
      </c>
      <c r="S14">
        <v>7.8571428571428568</v>
      </c>
      <c r="T14">
        <v>0.2297142857142857</v>
      </c>
      <c r="U14">
        <v>0.27600000000000002</v>
      </c>
      <c r="V14">
        <v>0.36199999999999999</v>
      </c>
      <c r="W14">
        <v>0.63800000000000001</v>
      </c>
      <c r="X14">
        <v>12</v>
      </c>
      <c r="Y14">
        <v>0.2857142857142857</v>
      </c>
      <c r="Z14">
        <v>0.8571428571428571</v>
      </c>
      <c r="AA14">
        <v>0</v>
      </c>
      <c r="AB14">
        <v>0.2857142857142857</v>
      </c>
      <c r="AC14">
        <v>0.14285714285714279</v>
      </c>
      <c r="AD14">
        <v>35.285714285714278</v>
      </c>
      <c r="AE14">
        <v>31.142857142857139</v>
      </c>
      <c r="AF14">
        <v>3</v>
      </c>
      <c r="AG14">
        <v>6.5714285714285712</v>
      </c>
      <c r="AH14">
        <v>4.2857142857142856</v>
      </c>
      <c r="AI14">
        <v>1.142857142857143</v>
      </c>
      <c r="AJ14">
        <v>0.2857142857142857</v>
      </c>
      <c r="AK14">
        <v>0.8571428571428571</v>
      </c>
      <c r="AL14">
        <v>2.1428571428571428</v>
      </c>
      <c r="AM14">
        <v>0.5714285714285714</v>
      </c>
      <c r="AN14">
        <v>0</v>
      </c>
      <c r="AO14">
        <v>3</v>
      </c>
      <c r="AP14">
        <v>9.4285714285714288</v>
      </c>
      <c r="AQ14">
        <v>0.20985714285714291</v>
      </c>
      <c r="AR14">
        <v>0.29828571428571432</v>
      </c>
      <c r="AS14">
        <v>0.35199999999999998</v>
      </c>
      <c r="AT14">
        <v>0.65071428571428569</v>
      </c>
      <c r="AU14">
        <v>10.857142857142859</v>
      </c>
      <c r="AV14">
        <v>2</v>
      </c>
      <c r="AW14">
        <v>0.8571428571428571</v>
      </c>
      <c r="AX14">
        <v>0</v>
      </c>
      <c r="AY14">
        <v>0.14285714285714279</v>
      </c>
      <c r="AZ14">
        <v>0</v>
      </c>
    </row>
    <row r="15" spans="1:52" x14ac:dyDescent="0.3">
      <c r="A15" t="s">
        <v>36</v>
      </c>
      <c r="B15" t="s">
        <v>196</v>
      </c>
      <c r="C15" t="s">
        <v>11</v>
      </c>
      <c r="D15" t="s">
        <v>217</v>
      </c>
      <c r="E15" t="s">
        <v>209</v>
      </c>
      <c r="F15">
        <v>0</v>
      </c>
      <c r="G15">
        <v>35.285714285714278</v>
      </c>
      <c r="H15">
        <v>31.142857142857139</v>
      </c>
      <c r="I15">
        <v>3</v>
      </c>
      <c r="J15">
        <v>6.5714285714285712</v>
      </c>
      <c r="K15">
        <v>4.2857142857142856</v>
      </c>
      <c r="L15">
        <v>1.142857142857143</v>
      </c>
      <c r="M15">
        <v>0.2857142857142857</v>
      </c>
      <c r="N15">
        <v>0.8571428571428571</v>
      </c>
      <c r="O15">
        <v>2.1428571428571428</v>
      </c>
      <c r="P15">
        <v>0.5714285714285714</v>
      </c>
      <c r="Q15">
        <v>0</v>
      </c>
      <c r="R15">
        <v>3</v>
      </c>
      <c r="S15">
        <v>9.4285714285714288</v>
      </c>
      <c r="T15">
        <v>0.20985714285714291</v>
      </c>
      <c r="U15">
        <v>0.29828571428571432</v>
      </c>
      <c r="V15">
        <v>0.35199999999999998</v>
      </c>
      <c r="W15">
        <v>0.65071428571428569</v>
      </c>
      <c r="X15">
        <v>10.857142857142859</v>
      </c>
      <c r="Y15">
        <v>2</v>
      </c>
      <c r="Z15">
        <v>0.8571428571428571</v>
      </c>
      <c r="AA15">
        <v>0</v>
      </c>
      <c r="AB15">
        <v>0.14285714285714279</v>
      </c>
      <c r="AC15">
        <v>0</v>
      </c>
      <c r="AD15">
        <v>35.714285714285722</v>
      </c>
      <c r="AE15">
        <v>33</v>
      </c>
      <c r="AF15">
        <v>4.4285714285714288</v>
      </c>
      <c r="AG15">
        <v>7.7142857142857144</v>
      </c>
      <c r="AH15">
        <v>5.7142857142857144</v>
      </c>
      <c r="AI15">
        <v>0.8571428571428571</v>
      </c>
      <c r="AJ15">
        <v>0</v>
      </c>
      <c r="AK15">
        <v>1.142857142857143</v>
      </c>
      <c r="AL15">
        <v>4.2857142857142856</v>
      </c>
      <c r="AM15">
        <v>0.5714285714285714</v>
      </c>
      <c r="AN15">
        <v>0.2857142857142857</v>
      </c>
      <c r="AO15">
        <v>1.571428571428571</v>
      </c>
      <c r="AP15">
        <v>7.8571428571428568</v>
      </c>
      <c r="AQ15">
        <v>0.2297142857142857</v>
      </c>
      <c r="AR15">
        <v>0.27600000000000002</v>
      </c>
      <c r="AS15">
        <v>0.36199999999999999</v>
      </c>
      <c r="AT15">
        <v>0.63800000000000001</v>
      </c>
      <c r="AU15">
        <v>12</v>
      </c>
      <c r="AV15">
        <v>0.2857142857142857</v>
      </c>
      <c r="AW15">
        <v>0.8571428571428571</v>
      </c>
      <c r="AX15">
        <v>0</v>
      </c>
      <c r="AY15">
        <v>0.2857142857142857</v>
      </c>
      <c r="AZ15">
        <v>0.14285714285714279</v>
      </c>
    </row>
    <row r="16" spans="1:52" x14ac:dyDescent="0.3">
      <c r="A16" t="s">
        <v>137</v>
      </c>
      <c r="B16" t="s">
        <v>197</v>
      </c>
      <c r="C16" t="s">
        <v>10</v>
      </c>
      <c r="D16" t="s">
        <v>226</v>
      </c>
      <c r="E16" t="s">
        <v>212</v>
      </c>
      <c r="F16">
        <v>0</v>
      </c>
      <c r="G16">
        <v>39</v>
      </c>
      <c r="H16">
        <v>36.333333333333343</v>
      </c>
      <c r="I16">
        <v>5.666666666666667</v>
      </c>
      <c r="J16">
        <v>9.6666666666666661</v>
      </c>
      <c r="K16">
        <v>4.333333333333333</v>
      </c>
      <c r="L16">
        <v>3</v>
      </c>
      <c r="M16">
        <v>0</v>
      </c>
      <c r="N16">
        <v>2.333333333333333</v>
      </c>
      <c r="O16">
        <v>5.666666666666667</v>
      </c>
      <c r="P16">
        <v>0</v>
      </c>
      <c r="Q16">
        <v>0</v>
      </c>
      <c r="R16">
        <v>2.666666666666667</v>
      </c>
      <c r="S16">
        <v>8.3333333333333339</v>
      </c>
      <c r="T16">
        <v>0.26166666666666671</v>
      </c>
      <c r="U16">
        <v>0.30566666666666659</v>
      </c>
      <c r="V16">
        <v>0.53533333333333333</v>
      </c>
      <c r="W16">
        <v>0.84133333333333338</v>
      </c>
      <c r="X16">
        <v>19.666666666666671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38</v>
      </c>
      <c r="AE16">
        <v>35.333333333333343</v>
      </c>
      <c r="AF16">
        <v>6.333333333333333</v>
      </c>
      <c r="AG16">
        <v>10.33333333333333</v>
      </c>
      <c r="AH16">
        <v>7</v>
      </c>
      <c r="AI16">
        <v>1.666666666666667</v>
      </c>
      <c r="AJ16">
        <v>0.33333333333333331</v>
      </c>
      <c r="AK16">
        <v>1.333333333333333</v>
      </c>
      <c r="AL16">
        <v>6.333333333333333</v>
      </c>
      <c r="AM16">
        <v>1</v>
      </c>
      <c r="AN16">
        <v>0</v>
      </c>
      <c r="AO16">
        <v>1.333333333333333</v>
      </c>
      <c r="AP16">
        <v>6.666666666666667</v>
      </c>
      <c r="AQ16">
        <v>0.29199999999999998</v>
      </c>
      <c r="AR16">
        <v>0.30533333333333329</v>
      </c>
      <c r="AS16">
        <v>0.47033333333333333</v>
      </c>
      <c r="AT16">
        <v>0.77599999999999991</v>
      </c>
      <c r="AU16">
        <v>16.666666666666671</v>
      </c>
      <c r="AV16">
        <v>0.66666666666666663</v>
      </c>
      <c r="AW16">
        <v>0</v>
      </c>
      <c r="AX16">
        <v>0</v>
      </c>
      <c r="AY16">
        <v>1.333333333333333</v>
      </c>
      <c r="AZ16">
        <v>0</v>
      </c>
    </row>
    <row r="17" spans="1:52" x14ac:dyDescent="0.3">
      <c r="A17" t="s">
        <v>197</v>
      </c>
      <c r="B17" t="s">
        <v>137</v>
      </c>
      <c r="C17" t="s">
        <v>11</v>
      </c>
      <c r="D17" t="s">
        <v>212</v>
      </c>
      <c r="E17" t="s">
        <v>226</v>
      </c>
      <c r="F17">
        <v>0</v>
      </c>
      <c r="G17">
        <v>38</v>
      </c>
      <c r="H17">
        <v>35.333333333333343</v>
      </c>
      <c r="I17">
        <v>6.333333333333333</v>
      </c>
      <c r="J17">
        <v>10.33333333333333</v>
      </c>
      <c r="K17">
        <v>7</v>
      </c>
      <c r="L17">
        <v>1.666666666666667</v>
      </c>
      <c r="M17">
        <v>0.33333333333333331</v>
      </c>
      <c r="N17">
        <v>1.333333333333333</v>
      </c>
      <c r="O17">
        <v>6.333333333333333</v>
      </c>
      <c r="P17">
        <v>1</v>
      </c>
      <c r="Q17">
        <v>0</v>
      </c>
      <c r="R17">
        <v>1.333333333333333</v>
      </c>
      <c r="S17">
        <v>6.666666666666667</v>
      </c>
      <c r="T17">
        <v>0.29199999999999998</v>
      </c>
      <c r="U17">
        <v>0.30533333333333329</v>
      </c>
      <c r="V17">
        <v>0.47033333333333333</v>
      </c>
      <c r="W17">
        <v>0.77599999999999991</v>
      </c>
      <c r="X17">
        <v>16.666666666666671</v>
      </c>
      <c r="Y17">
        <v>0.66666666666666663</v>
      </c>
      <c r="Z17">
        <v>0</v>
      </c>
      <c r="AA17">
        <v>0</v>
      </c>
      <c r="AB17">
        <v>1.333333333333333</v>
      </c>
      <c r="AC17">
        <v>0</v>
      </c>
      <c r="AD17">
        <v>39</v>
      </c>
      <c r="AE17">
        <v>36.333333333333343</v>
      </c>
      <c r="AF17">
        <v>5.666666666666667</v>
      </c>
      <c r="AG17">
        <v>9.6666666666666661</v>
      </c>
      <c r="AH17">
        <v>4.333333333333333</v>
      </c>
      <c r="AI17">
        <v>3</v>
      </c>
      <c r="AJ17">
        <v>0</v>
      </c>
      <c r="AK17">
        <v>2.333333333333333</v>
      </c>
      <c r="AL17">
        <v>5.666666666666667</v>
      </c>
      <c r="AM17">
        <v>0</v>
      </c>
      <c r="AN17">
        <v>0</v>
      </c>
      <c r="AO17">
        <v>2.666666666666667</v>
      </c>
      <c r="AP17">
        <v>8.3333333333333339</v>
      </c>
      <c r="AQ17">
        <v>0.26166666666666671</v>
      </c>
      <c r="AR17">
        <v>0.30566666666666659</v>
      </c>
      <c r="AS17">
        <v>0.53533333333333333</v>
      </c>
      <c r="AT17">
        <v>0.84133333333333338</v>
      </c>
      <c r="AU17">
        <v>19.666666666666671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3">
      <c r="A18" t="s">
        <v>136</v>
      </c>
      <c r="B18" t="s">
        <v>177</v>
      </c>
      <c r="C18" t="s">
        <v>10</v>
      </c>
      <c r="D18" t="s">
        <v>205</v>
      </c>
      <c r="E18" t="s">
        <v>212</v>
      </c>
      <c r="F18">
        <v>0</v>
      </c>
      <c r="G18">
        <v>39.75</v>
      </c>
      <c r="H18">
        <v>36.75</v>
      </c>
      <c r="I18">
        <v>5.5</v>
      </c>
      <c r="J18">
        <v>11.125</v>
      </c>
      <c r="K18">
        <v>7.125</v>
      </c>
      <c r="L18">
        <v>1.5</v>
      </c>
      <c r="M18">
        <v>0.5</v>
      </c>
      <c r="N18">
        <v>2</v>
      </c>
      <c r="O18">
        <v>5.5</v>
      </c>
      <c r="P18">
        <v>0.625</v>
      </c>
      <c r="Q18">
        <v>0</v>
      </c>
      <c r="R18">
        <v>2.625</v>
      </c>
      <c r="S18">
        <v>8.75</v>
      </c>
      <c r="T18">
        <v>0.301375</v>
      </c>
      <c r="U18">
        <v>0.35062500000000002</v>
      </c>
      <c r="V18">
        <v>0.53437500000000004</v>
      </c>
      <c r="W18">
        <v>0.88512500000000005</v>
      </c>
      <c r="X18">
        <v>19.625</v>
      </c>
      <c r="Y18">
        <v>0.5</v>
      </c>
      <c r="Z18">
        <v>0.25</v>
      </c>
      <c r="AA18">
        <v>0</v>
      </c>
      <c r="AB18">
        <v>0.125</v>
      </c>
      <c r="AC18">
        <v>0.125</v>
      </c>
      <c r="AD18">
        <v>36</v>
      </c>
      <c r="AE18">
        <v>33.25</v>
      </c>
      <c r="AF18">
        <v>2.25</v>
      </c>
      <c r="AG18">
        <v>6.875</v>
      </c>
      <c r="AH18">
        <v>5</v>
      </c>
      <c r="AI18">
        <v>1.25</v>
      </c>
      <c r="AJ18">
        <v>0.125</v>
      </c>
      <c r="AK18">
        <v>0.5</v>
      </c>
      <c r="AL18">
        <v>2.125</v>
      </c>
      <c r="AM18">
        <v>0.375</v>
      </c>
      <c r="AN18">
        <v>0.375</v>
      </c>
      <c r="AO18">
        <v>2.25</v>
      </c>
      <c r="AP18">
        <v>9.625</v>
      </c>
      <c r="AQ18">
        <v>0.200125</v>
      </c>
      <c r="AR18">
        <v>0.24925</v>
      </c>
      <c r="AS18">
        <v>0.28799999999999998</v>
      </c>
      <c r="AT18">
        <v>0.53725000000000001</v>
      </c>
      <c r="AU18">
        <v>9.875</v>
      </c>
      <c r="AV18">
        <v>0.125</v>
      </c>
      <c r="AW18">
        <v>0.125</v>
      </c>
      <c r="AX18">
        <v>0.125</v>
      </c>
      <c r="AY18">
        <v>0.25</v>
      </c>
      <c r="AZ18">
        <v>0</v>
      </c>
    </row>
    <row r="19" spans="1:52" x14ac:dyDescent="0.3">
      <c r="A19" t="s">
        <v>177</v>
      </c>
      <c r="B19" t="s">
        <v>136</v>
      </c>
      <c r="C19" t="s">
        <v>11</v>
      </c>
      <c r="D19" t="s">
        <v>227</v>
      </c>
      <c r="E19" t="s">
        <v>206</v>
      </c>
      <c r="F19">
        <v>0</v>
      </c>
      <c r="G19">
        <v>36</v>
      </c>
      <c r="H19">
        <v>33.25</v>
      </c>
      <c r="I19">
        <v>2.25</v>
      </c>
      <c r="J19">
        <v>6.875</v>
      </c>
      <c r="K19">
        <v>5</v>
      </c>
      <c r="L19">
        <v>1.25</v>
      </c>
      <c r="M19">
        <v>0.125</v>
      </c>
      <c r="N19">
        <v>0.5</v>
      </c>
      <c r="O19">
        <v>2.125</v>
      </c>
      <c r="P19">
        <v>0.375</v>
      </c>
      <c r="Q19">
        <v>0.375</v>
      </c>
      <c r="R19">
        <v>2.25</v>
      </c>
      <c r="S19">
        <v>9.625</v>
      </c>
      <c r="T19">
        <v>0.200125</v>
      </c>
      <c r="U19">
        <v>0.24925</v>
      </c>
      <c r="V19">
        <v>0.28799999999999998</v>
      </c>
      <c r="W19">
        <v>0.53725000000000001</v>
      </c>
      <c r="X19">
        <v>9.875</v>
      </c>
      <c r="Y19">
        <v>0.125</v>
      </c>
      <c r="Z19">
        <v>0.125</v>
      </c>
      <c r="AA19">
        <v>0.125</v>
      </c>
      <c r="AB19">
        <v>0.25</v>
      </c>
      <c r="AC19">
        <v>0</v>
      </c>
      <c r="AD19">
        <v>39.75</v>
      </c>
      <c r="AE19">
        <v>36.75</v>
      </c>
      <c r="AF19">
        <v>5.5</v>
      </c>
      <c r="AG19">
        <v>11.125</v>
      </c>
      <c r="AH19">
        <v>7.125</v>
      </c>
      <c r="AI19">
        <v>1.5</v>
      </c>
      <c r="AJ19">
        <v>0.5</v>
      </c>
      <c r="AK19">
        <v>2</v>
      </c>
      <c r="AL19">
        <v>5.5</v>
      </c>
      <c r="AM19">
        <v>0.625</v>
      </c>
      <c r="AN19">
        <v>0</v>
      </c>
      <c r="AO19">
        <v>2.625</v>
      </c>
      <c r="AP19">
        <v>8.75</v>
      </c>
      <c r="AQ19">
        <v>0.301375</v>
      </c>
      <c r="AR19">
        <v>0.35062500000000002</v>
      </c>
      <c r="AS19">
        <v>0.53437500000000004</v>
      </c>
      <c r="AT19">
        <v>0.88512500000000005</v>
      </c>
      <c r="AU19">
        <v>19.625</v>
      </c>
      <c r="AV19">
        <v>0.5</v>
      </c>
      <c r="AW19">
        <v>0.25</v>
      </c>
      <c r="AX19">
        <v>0</v>
      </c>
      <c r="AY19">
        <v>0.125</v>
      </c>
      <c r="AZ19">
        <v>0.125</v>
      </c>
    </row>
    <row r="20" spans="1:52" x14ac:dyDescent="0.3">
      <c r="A20" t="s">
        <v>194</v>
      </c>
      <c r="B20" t="s">
        <v>144</v>
      </c>
      <c r="C20" t="s">
        <v>10</v>
      </c>
      <c r="D20" t="s">
        <v>206</v>
      </c>
      <c r="E20" t="s">
        <v>227</v>
      </c>
      <c r="F20">
        <v>0</v>
      </c>
      <c r="G20">
        <v>37.666666666666657</v>
      </c>
      <c r="H20">
        <v>34.666666666666657</v>
      </c>
      <c r="I20">
        <v>7</v>
      </c>
      <c r="J20">
        <v>10.66666666666667</v>
      </c>
      <c r="K20">
        <v>7</v>
      </c>
      <c r="L20">
        <v>1</v>
      </c>
      <c r="M20">
        <v>0.33333333333333331</v>
      </c>
      <c r="N20">
        <v>2.333333333333333</v>
      </c>
      <c r="O20">
        <v>6.333333333333333</v>
      </c>
      <c r="P20">
        <v>1</v>
      </c>
      <c r="Q20">
        <v>0.33333333333333331</v>
      </c>
      <c r="R20">
        <v>1.666666666666667</v>
      </c>
      <c r="S20">
        <v>10.66666666666667</v>
      </c>
      <c r="T20">
        <v>0.3</v>
      </c>
      <c r="U20">
        <v>0.34899999999999998</v>
      </c>
      <c r="V20">
        <v>0.54166666666666663</v>
      </c>
      <c r="W20">
        <v>0.89066666666666672</v>
      </c>
      <c r="X20">
        <v>19.333333333333329</v>
      </c>
      <c r="Y20">
        <v>0</v>
      </c>
      <c r="Z20">
        <v>1</v>
      </c>
      <c r="AA20">
        <v>0</v>
      </c>
      <c r="AB20">
        <v>0.33333333333333331</v>
      </c>
      <c r="AC20">
        <v>0</v>
      </c>
      <c r="AD20">
        <v>39.666666666666657</v>
      </c>
      <c r="AE20">
        <v>37.333333333333343</v>
      </c>
      <c r="AF20">
        <v>6</v>
      </c>
      <c r="AG20">
        <v>12</v>
      </c>
      <c r="AH20">
        <v>8</v>
      </c>
      <c r="AI20">
        <v>1.666666666666667</v>
      </c>
      <c r="AJ20">
        <v>0</v>
      </c>
      <c r="AK20">
        <v>2.333333333333333</v>
      </c>
      <c r="AL20">
        <v>5.666666666666667</v>
      </c>
      <c r="AM20">
        <v>0.66666666666666663</v>
      </c>
      <c r="AN20">
        <v>0.66666666666666663</v>
      </c>
      <c r="AO20">
        <v>2.333333333333333</v>
      </c>
      <c r="AP20">
        <v>9</v>
      </c>
      <c r="AQ20">
        <v>0.3193333333333333</v>
      </c>
      <c r="AR20">
        <v>0.35899999999999999</v>
      </c>
      <c r="AS20">
        <v>0.55100000000000005</v>
      </c>
      <c r="AT20">
        <v>0.91</v>
      </c>
      <c r="AU20">
        <v>20.666666666666671</v>
      </c>
      <c r="AV20">
        <v>1</v>
      </c>
      <c r="AW20">
        <v>0</v>
      </c>
      <c r="AX20">
        <v>0</v>
      </c>
      <c r="AY20">
        <v>0</v>
      </c>
      <c r="AZ20">
        <v>0</v>
      </c>
    </row>
    <row r="21" spans="1:52" x14ac:dyDescent="0.3">
      <c r="A21" t="s">
        <v>144</v>
      </c>
      <c r="B21" t="s">
        <v>194</v>
      </c>
      <c r="C21" t="s">
        <v>11</v>
      </c>
      <c r="D21" t="s">
        <v>207</v>
      </c>
      <c r="E21" t="s">
        <v>204</v>
      </c>
      <c r="F21">
        <v>0</v>
      </c>
      <c r="G21">
        <v>39.666666666666657</v>
      </c>
      <c r="H21">
        <v>37.333333333333343</v>
      </c>
      <c r="I21">
        <v>6</v>
      </c>
      <c r="J21">
        <v>12</v>
      </c>
      <c r="K21">
        <v>8</v>
      </c>
      <c r="L21">
        <v>1.666666666666667</v>
      </c>
      <c r="M21">
        <v>0</v>
      </c>
      <c r="N21">
        <v>2.333333333333333</v>
      </c>
      <c r="O21">
        <v>5.666666666666667</v>
      </c>
      <c r="P21">
        <v>0.66666666666666663</v>
      </c>
      <c r="Q21">
        <v>0.66666666666666663</v>
      </c>
      <c r="R21">
        <v>2.333333333333333</v>
      </c>
      <c r="S21">
        <v>9</v>
      </c>
      <c r="T21">
        <v>0.3193333333333333</v>
      </c>
      <c r="U21">
        <v>0.35899999999999999</v>
      </c>
      <c r="V21">
        <v>0.55100000000000005</v>
      </c>
      <c r="W21">
        <v>0.91</v>
      </c>
      <c r="X21">
        <v>20.666666666666671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37.666666666666657</v>
      </c>
      <c r="AE21">
        <v>34.666666666666657</v>
      </c>
      <c r="AF21">
        <v>7</v>
      </c>
      <c r="AG21">
        <v>10.66666666666667</v>
      </c>
      <c r="AH21">
        <v>7</v>
      </c>
      <c r="AI21">
        <v>1</v>
      </c>
      <c r="AJ21">
        <v>0.33333333333333331</v>
      </c>
      <c r="AK21">
        <v>2.333333333333333</v>
      </c>
      <c r="AL21">
        <v>6.333333333333333</v>
      </c>
      <c r="AM21">
        <v>1</v>
      </c>
      <c r="AN21">
        <v>0.33333333333333331</v>
      </c>
      <c r="AO21">
        <v>1.666666666666667</v>
      </c>
      <c r="AP21">
        <v>10.66666666666667</v>
      </c>
      <c r="AQ21">
        <v>0.3</v>
      </c>
      <c r="AR21">
        <v>0.34899999999999998</v>
      </c>
      <c r="AS21">
        <v>0.54166666666666663</v>
      </c>
      <c r="AT21">
        <v>0.89066666666666672</v>
      </c>
      <c r="AU21">
        <v>19.333333333333329</v>
      </c>
      <c r="AV21">
        <v>0</v>
      </c>
      <c r="AW21">
        <v>1</v>
      </c>
      <c r="AX21">
        <v>0</v>
      </c>
      <c r="AY21">
        <v>0.33333333333333331</v>
      </c>
      <c r="AZ21">
        <v>0</v>
      </c>
    </row>
    <row r="22" spans="1:52" x14ac:dyDescent="0.3">
      <c r="A22" t="s">
        <v>134</v>
      </c>
      <c r="B22" t="s">
        <v>141</v>
      </c>
      <c r="C22" t="s">
        <v>10</v>
      </c>
      <c r="D22" t="s">
        <v>204</v>
      </c>
      <c r="E22" t="s">
        <v>207</v>
      </c>
      <c r="F22">
        <v>0</v>
      </c>
      <c r="G22">
        <v>38</v>
      </c>
      <c r="H22">
        <v>37</v>
      </c>
      <c r="I22">
        <v>5</v>
      </c>
      <c r="J22">
        <v>12</v>
      </c>
      <c r="K22">
        <v>6</v>
      </c>
      <c r="L22">
        <v>2</v>
      </c>
      <c r="M22">
        <v>1</v>
      </c>
      <c r="N22">
        <v>3</v>
      </c>
      <c r="O22">
        <v>5</v>
      </c>
      <c r="P22">
        <v>0</v>
      </c>
      <c r="Q22">
        <v>0</v>
      </c>
      <c r="R22">
        <v>0</v>
      </c>
      <c r="S22">
        <v>10</v>
      </c>
      <c r="T22">
        <v>0.32400000000000001</v>
      </c>
      <c r="U22">
        <v>0.32400000000000001</v>
      </c>
      <c r="V22">
        <v>0.67600000000000005</v>
      </c>
      <c r="W22">
        <v>1</v>
      </c>
      <c r="X22">
        <v>25</v>
      </c>
      <c r="Y22">
        <v>1</v>
      </c>
      <c r="Z22">
        <v>0</v>
      </c>
      <c r="AA22">
        <v>1</v>
      </c>
      <c r="AB22">
        <v>0</v>
      </c>
      <c r="AC22">
        <v>0</v>
      </c>
      <c r="AD22">
        <v>38</v>
      </c>
      <c r="AE22">
        <v>33</v>
      </c>
      <c r="AF22">
        <v>6</v>
      </c>
      <c r="AG22">
        <v>10</v>
      </c>
      <c r="AH22">
        <v>6</v>
      </c>
      <c r="AI22">
        <v>3</v>
      </c>
      <c r="AJ22">
        <v>0</v>
      </c>
      <c r="AK22">
        <v>1</v>
      </c>
      <c r="AL22">
        <v>6</v>
      </c>
      <c r="AM22">
        <v>1</v>
      </c>
      <c r="AN22">
        <v>0</v>
      </c>
      <c r="AO22">
        <v>5</v>
      </c>
      <c r="AP22">
        <v>12</v>
      </c>
      <c r="AQ22">
        <v>0.30299999999999999</v>
      </c>
      <c r="AR22">
        <v>0.39500000000000002</v>
      </c>
      <c r="AS22">
        <v>0.48499999999999999</v>
      </c>
      <c r="AT22">
        <v>0.88</v>
      </c>
      <c r="AU22">
        <v>16</v>
      </c>
      <c r="AV22">
        <v>1</v>
      </c>
      <c r="AW22">
        <v>0</v>
      </c>
      <c r="AX22">
        <v>0</v>
      </c>
      <c r="AY22">
        <v>0</v>
      </c>
      <c r="AZ22">
        <v>0</v>
      </c>
    </row>
    <row r="23" spans="1:52" x14ac:dyDescent="0.3">
      <c r="A23" t="s">
        <v>141</v>
      </c>
      <c r="B23" t="s">
        <v>134</v>
      </c>
      <c r="C23" t="s">
        <v>11</v>
      </c>
      <c r="D23" t="s">
        <v>210</v>
      </c>
      <c r="E23" t="s">
        <v>204</v>
      </c>
      <c r="F23">
        <v>0</v>
      </c>
      <c r="G23">
        <v>38</v>
      </c>
      <c r="H23">
        <v>33</v>
      </c>
      <c r="I23">
        <v>6</v>
      </c>
      <c r="J23">
        <v>10</v>
      </c>
      <c r="K23">
        <v>6</v>
      </c>
      <c r="L23">
        <v>3</v>
      </c>
      <c r="M23">
        <v>0</v>
      </c>
      <c r="N23">
        <v>1</v>
      </c>
      <c r="O23">
        <v>6</v>
      </c>
      <c r="P23">
        <v>1</v>
      </c>
      <c r="Q23">
        <v>0</v>
      </c>
      <c r="R23">
        <v>5</v>
      </c>
      <c r="S23">
        <v>12</v>
      </c>
      <c r="T23">
        <v>0.30299999999999999</v>
      </c>
      <c r="U23">
        <v>0.39500000000000002</v>
      </c>
      <c r="V23">
        <v>0.48499999999999999</v>
      </c>
      <c r="W23">
        <v>0.88</v>
      </c>
      <c r="X23">
        <v>16</v>
      </c>
      <c r="Y23">
        <v>1</v>
      </c>
      <c r="Z23">
        <v>0</v>
      </c>
      <c r="AA23">
        <v>0</v>
      </c>
      <c r="AB23">
        <v>0</v>
      </c>
      <c r="AC23">
        <v>0</v>
      </c>
      <c r="AD23">
        <v>38</v>
      </c>
      <c r="AE23">
        <v>37</v>
      </c>
      <c r="AF23">
        <v>5</v>
      </c>
      <c r="AG23">
        <v>12</v>
      </c>
      <c r="AH23">
        <v>6</v>
      </c>
      <c r="AI23">
        <v>2</v>
      </c>
      <c r="AJ23">
        <v>1</v>
      </c>
      <c r="AK23">
        <v>3</v>
      </c>
      <c r="AL23">
        <v>5</v>
      </c>
      <c r="AM23">
        <v>0</v>
      </c>
      <c r="AN23">
        <v>0</v>
      </c>
      <c r="AO23">
        <v>0</v>
      </c>
      <c r="AP23">
        <v>10</v>
      </c>
      <c r="AQ23">
        <v>0.32400000000000001</v>
      </c>
      <c r="AR23">
        <v>0.32400000000000001</v>
      </c>
      <c r="AS23">
        <v>0.67600000000000005</v>
      </c>
      <c r="AT23">
        <v>1</v>
      </c>
      <c r="AU23">
        <v>25</v>
      </c>
      <c r="AV23">
        <v>1</v>
      </c>
      <c r="AW23">
        <v>0</v>
      </c>
      <c r="AX23">
        <v>1</v>
      </c>
      <c r="AY23">
        <v>0</v>
      </c>
      <c r="AZ23">
        <v>0</v>
      </c>
    </row>
    <row r="24" spans="1:52" x14ac:dyDescent="0.3">
      <c r="A24" t="s">
        <v>152</v>
      </c>
      <c r="B24" t="s">
        <v>143</v>
      </c>
      <c r="C24" t="s">
        <v>10</v>
      </c>
      <c r="D24" t="s">
        <v>221</v>
      </c>
      <c r="E24" t="s">
        <v>203</v>
      </c>
      <c r="F24">
        <v>0</v>
      </c>
      <c r="G24">
        <v>39.200000000000003</v>
      </c>
      <c r="H24">
        <v>35</v>
      </c>
      <c r="I24">
        <v>5.6</v>
      </c>
      <c r="J24">
        <v>10.199999999999999</v>
      </c>
      <c r="K24">
        <v>5.6</v>
      </c>
      <c r="L24">
        <v>3</v>
      </c>
      <c r="M24">
        <v>0</v>
      </c>
      <c r="N24">
        <v>1.6</v>
      </c>
      <c r="O24">
        <v>5.6</v>
      </c>
      <c r="P24">
        <v>0</v>
      </c>
      <c r="Q24">
        <v>0.2</v>
      </c>
      <c r="R24">
        <v>3.2</v>
      </c>
      <c r="S24">
        <v>6.2</v>
      </c>
      <c r="T24">
        <v>0.28520000000000001</v>
      </c>
      <c r="U24">
        <v>0.35039999999999999</v>
      </c>
      <c r="V24">
        <v>0.50600000000000001</v>
      </c>
      <c r="W24">
        <v>0.85640000000000005</v>
      </c>
      <c r="X24">
        <v>18</v>
      </c>
      <c r="Y24">
        <v>0.6</v>
      </c>
      <c r="Z24">
        <v>0.8</v>
      </c>
      <c r="AA24">
        <v>0</v>
      </c>
      <c r="AB24">
        <v>0.2</v>
      </c>
      <c r="AC24">
        <v>0.4</v>
      </c>
      <c r="AD24">
        <v>34.6</v>
      </c>
      <c r="AE24">
        <v>31.8</v>
      </c>
      <c r="AF24">
        <v>2.8</v>
      </c>
      <c r="AG24">
        <v>7.4</v>
      </c>
      <c r="AH24">
        <v>5.6</v>
      </c>
      <c r="AI24">
        <v>0.4</v>
      </c>
      <c r="AJ24">
        <v>0</v>
      </c>
      <c r="AK24">
        <v>1.4</v>
      </c>
      <c r="AL24">
        <v>2.8</v>
      </c>
      <c r="AM24">
        <v>0.4</v>
      </c>
      <c r="AN24">
        <v>0</v>
      </c>
      <c r="AO24">
        <v>2</v>
      </c>
      <c r="AP24">
        <v>8.1999999999999993</v>
      </c>
      <c r="AQ24">
        <v>0.22839999999999999</v>
      </c>
      <c r="AR24">
        <v>0.28260000000000002</v>
      </c>
      <c r="AS24">
        <v>0.36799999999999999</v>
      </c>
      <c r="AT24">
        <v>0.6502</v>
      </c>
      <c r="AU24">
        <v>12</v>
      </c>
      <c r="AV24">
        <v>1.6</v>
      </c>
      <c r="AW24">
        <v>0.8</v>
      </c>
      <c r="AX24">
        <v>0</v>
      </c>
      <c r="AY24">
        <v>0</v>
      </c>
      <c r="AZ24">
        <v>0</v>
      </c>
    </row>
    <row r="25" spans="1:52" x14ac:dyDescent="0.3">
      <c r="A25" t="s">
        <v>143</v>
      </c>
      <c r="B25" t="s">
        <v>152</v>
      </c>
      <c r="C25" t="s">
        <v>11</v>
      </c>
      <c r="D25" t="s">
        <v>203</v>
      </c>
      <c r="E25" t="s">
        <v>221</v>
      </c>
      <c r="F25">
        <v>0</v>
      </c>
      <c r="G25">
        <v>34.6</v>
      </c>
      <c r="H25">
        <v>31.8</v>
      </c>
      <c r="I25">
        <v>2.8</v>
      </c>
      <c r="J25">
        <v>7.4</v>
      </c>
      <c r="K25">
        <v>5.6</v>
      </c>
      <c r="L25">
        <v>0.4</v>
      </c>
      <c r="M25">
        <v>0</v>
      </c>
      <c r="N25">
        <v>1.4</v>
      </c>
      <c r="O25">
        <v>2.8</v>
      </c>
      <c r="P25">
        <v>0.4</v>
      </c>
      <c r="Q25">
        <v>0</v>
      </c>
      <c r="R25">
        <v>2</v>
      </c>
      <c r="S25">
        <v>8.1999999999999993</v>
      </c>
      <c r="T25">
        <v>0.22839999999999999</v>
      </c>
      <c r="U25">
        <v>0.28260000000000002</v>
      </c>
      <c r="V25">
        <v>0.36799999999999999</v>
      </c>
      <c r="W25">
        <v>0.6502</v>
      </c>
      <c r="X25">
        <v>12</v>
      </c>
      <c r="Y25">
        <v>1.6</v>
      </c>
      <c r="Z25">
        <v>0.8</v>
      </c>
      <c r="AA25">
        <v>0</v>
      </c>
      <c r="AB25">
        <v>0</v>
      </c>
      <c r="AC25">
        <v>0</v>
      </c>
      <c r="AD25">
        <v>39.200000000000003</v>
      </c>
      <c r="AE25">
        <v>35</v>
      </c>
      <c r="AF25">
        <v>5.6</v>
      </c>
      <c r="AG25">
        <v>10.199999999999999</v>
      </c>
      <c r="AH25">
        <v>5.6</v>
      </c>
      <c r="AI25">
        <v>3</v>
      </c>
      <c r="AJ25">
        <v>0</v>
      </c>
      <c r="AK25">
        <v>1.6</v>
      </c>
      <c r="AL25">
        <v>5.6</v>
      </c>
      <c r="AM25">
        <v>0</v>
      </c>
      <c r="AN25">
        <v>0.2</v>
      </c>
      <c r="AO25">
        <v>3.2</v>
      </c>
      <c r="AP25">
        <v>6.2</v>
      </c>
      <c r="AQ25">
        <v>0.28520000000000001</v>
      </c>
      <c r="AR25">
        <v>0.35039999999999999</v>
      </c>
      <c r="AS25">
        <v>0.50600000000000001</v>
      </c>
      <c r="AT25">
        <v>0.85640000000000005</v>
      </c>
      <c r="AU25">
        <v>18</v>
      </c>
      <c r="AV25">
        <v>0.6</v>
      </c>
      <c r="AW25">
        <v>0.8</v>
      </c>
      <c r="AX25">
        <v>0</v>
      </c>
      <c r="AY25">
        <v>0.2</v>
      </c>
      <c r="AZ25">
        <v>0.4</v>
      </c>
    </row>
    <row r="26" spans="1:52" x14ac:dyDescent="0.3">
      <c r="A26" t="s">
        <v>153</v>
      </c>
      <c r="B26" t="s">
        <v>147</v>
      </c>
      <c r="C26" t="s">
        <v>10</v>
      </c>
      <c r="D26" t="s">
        <v>222</v>
      </c>
      <c r="E26" t="s">
        <v>214</v>
      </c>
      <c r="F26">
        <v>0</v>
      </c>
      <c r="G26">
        <v>38.5</v>
      </c>
      <c r="H26">
        <v>35.25</v>
      </c>
      <c r="I26">
        <v>5.75</v>
      </c>
      <c r="J26">
        <v>9.5</v>
      </c>
      <c r="K26">
        <v>6.75</v>
      </c>
      <c r="L26">
        <v>1.5</v>
      </c>
      <c r="M26">
        <v>0</v>
      </c>
      <c r="N26">
        <v>1.25</v>
      </c>
      <c r="O26">
        <v>5.5</v>
      </c>
      <c r="P26">
        <v>1.25</v>
      </c>
      <c r="Q26">
        <v>0</v>
      </c>
      <c r="R26">
        <v>2.5</v>
      </c>
      <c r="S26">
        <v>12.75</v>
      </c>
      <c r="T26">
        <v>0.26074999999999998</v>
      </c>
      <c r="U26">
        <v>0.3075</v>
      </c>
      <c r="V26">
        <v>0.40325</v>
      </c>
      <c r="W26">
        <v>0.71074999999999999</v>
      </c>
      <c r="X26">
        <v>14.75</v>
      </c>
      <c r="Y26">
        <v>0</v>
      </c>
      <c r="Z26">
        <v>0</v>
      </c>
      <c r="AA26">
        <v>0.25</v>
      </c>
      <c r="AB26">
        <v>0.5</v>
      </c>
      <c r="AC26">
        <v>0</v>
      </c>
      <c r="AD26">
        <v>40.25</v>
      </c>
      <c r="AE26">
        <v>35.25</v>
      </c>
      <c r="AF26">
        <v>6.5</v>
      </c>
      <c r="AG26">
        <v>9.5</v>
      </c>
      <c r="AH26">
        <v>4.5</v>
      </c>
      <c r="AI26">
        <v>3</v>
      </c>
      <c r="AJ26">
        <v>0</v>
      </c>
      <c r="AK26">
        <v>2</v>
      </c>
      <c r="AL26">
        <v>6</v>
      </c>
      <c r="AM26">
        <v>1.75</v>
      </c>
      <c r="AN26">
        <v>0</v>
      </c>
      <c r="AO26">
        <v>4.25</v>
      </c>
      <c r="AP26">
        <v>9.5</v>
      </c>
      <c r="AQ26">
        <v>0.26300000000000001</v>
      </c>
      <c r="AR26">
        <v>0.34899999999999998</v>
      </c>
      <c r="AS26">
        <v>0.51424999999999998</v>
      </c>
      <c r="AT26">
        <v>0.86324999999999996</v>
      </c>
      <c r="AU26">
        <v>18.5</v>
      </c>
      <c r="AV26">
        <v>0.25</v>
      </c>
      <c r="AW26">
        <v>0.5</v>
      </c>
      <c r="AX26">
        <v>0.25</v>
      </c>
      <c r="AY26">
        <v>0</v>
      </c>
      <c r="AZ26">
        <v>0</v>
      </c>
    </row>
    <row r="27" spans="1:52" x14ac:dyDescent="0.3">
      <c r="A27" t="s">
        <v>147</v>
      </c>
      <c r="B27" t="s">
        <v>153</v>
      </c>
      <c r="C27" t="s">
        <v>11</v>
      </c>
      <c r="D27" t="s">
        <v>214</v>
      </c>
      <c r="E27" t="s">
        <v>222</v>
      </c>
      <c r="F27">
        <v>0</v>
      </c>
      <c r="G27">
        <v>40.25</v>
      </c>
      <c r="H27">
        <v>35.25</v>
      </c>
      <c r="I27">
        <v>6.5</v>
      </c>
      <c r="J27">
        <v>9.5</v>
      </c>
      <c r="K27">
        <v>4.5</v>
      </c>
      <c r="L27">
        <v>3</v>
      </c>
      <c r="M27">
        <v>0</v>
      </c>
      <c r="N27">
        <v>2</v>
      </c>
      <c r="O27">
        <v>6</v>
      </c>
      <c r="P27">
        <v>1.75</v>
      </c>
      <c r="Q27">
        <v>0</v>
      </c>
      <c r="R27">
        <v>4.25</v>
      </c>
      <c r="S27">
        <v>9.5</v>
      </c>
      <c r="T27">
        <v>0.26300000000000001</v>
      </c>
      <c r="U27">
        <v>0.34899999999999998</v>
      </c>
      <c r="V27">
        <v>0.51424999999999998</v>
      </c>
      <c r="W27">
        <v>0.86324999999999996</v>
      </c>
      <c r="X27">
        <v>18.5</v>
      </c>
      <c r="Y27">
        <v>0.25</v>
      </c>
      <c r="Z27">
        <v>0.5</v>
      </c>
      <c r="AA27">
        <v>0.25</v>
      </c>
      <c r="AB27">
        <v>0</v>
      </c>
      <c r="AC27">
        <v>0</v>
      </c>
      <c r="AD27">
        <v>38.5</v>
      </c>
      <c r="AE27">
        <v>35.25</v>
      </c>
      <c r="AF27">
        <v>5.75</v>
      </c>
      <c r="AG27">
        <v>9.5</v>
      </c>
      <c r="AH27">
        <v>6.75</v>
      </c>
      <c r="AI27">
        <v>1.5</v>
      </c>
      <c r="AJ27">
        <v>0</v>
      </c>
      <c r="AK27">
        <v>1.25</v>
      </c>
      <c r="AL27">
        <v>5.5</v>
      </c>
      <c r="AM27">
        <v>1.25</v>
      </c>
      <c r="AN27">
        <v>0</v>
      </c>
      <c r="AO27">
        <v>2.5</v>
      </c>
      <c r="AP27">
        <v>12.75</v>
      </c>
      <c r="AQ27">
        <v>0.26074999999999998</v>
      </c>
      <c r="AR27">
        <v>0.3075</v>
      </c>
      <c r="AS27">
        <v>0.40325</v>
      </c>
      <c r="AT27">
        <v>0.71074999999999999</v>
      </c>
      <c r="AU27">
        <v>14.75</v>
      </c>
      <c r="AV27">
        <v>0</v>
      </c>
      <c r="AW27">
        <v>0</v>
      </c>
      <c r="AX27">
        <v>0.25</v>
      </c>
      <c r="AY27">
        <v>0.5</v>
      </c>
      <c r="AZ27">
        <v>0</v>
      </c>
    </row>
    <row r="28" spans="1:52" x14ac:dyDescent="0.3">
      <c r="A28" t="s">
        <v>149</v>
      </c>
      <c r="B28" t="s">
        <v>155</v>
      </c>
      <c r="C28" t="s">
        <v>10</v>
      </c>
      <c r="D28" t="s">
        <v>218</v>
      </c>
      <c r="E28" t="s">
        <v>224</v>
      </c>
      <c r="F28">
        <v>0</v>
      </c>
      <c r="G28">
        <v>35</v>
      </c>
      <c r="H28">
        <v>33</v>
      </c>
      <c r="I28">
        <v>0</v>
      </c>
      <c r="J28">
        <v>7</v>
      </c>
      <c r="K28">
        <v>4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9</v>
      </c>
      <c r="T28">
        <v>0.21199999999999999</v>
      </c>
      <c r="U28">
        <v>0.25700000000000001</v>
      </c>
      <c r="V28">
        <v>0.30299999999999999</v>
      </c>
      <c r="W28">
        <v>0.56000000000000005</v>
      </c>
      <c r="X28">
        <v>10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35</v>
      </c>
      <c r="AE28">
        <v>30</v>
      </c>
      <c r="AF28">
        <v>6</v>
      </c>
      <c r="AG28">
        <v>6</v>
      </c>
      <c r="AH28">
        <v>5</v>
      </c>
      <c r="AI28">
        <v>0</v>
      </c>
      <c r="AJ28">
        <v>0</v>
      </c>
      <c r="AK28">
        <v>1</v>
      </c>
      <c r="AL28">
        <v>6</v>
      </c>
      <c r="AM28">
        <v>3</v>
      </c>
      <c r="AN28">
        <v>0</v>
      </c>
      <c r="AO28">
        <v>4</v>
      </c>
      <c r="AP28">
        <v>9</v>
      </c>
      <c r="AQ28">
        <v>0.2</v>
      </c>
      <c r="AR28">
        <v>0.314</v>
      </c>
      <c r="AS28">
        <v>0.3</v>
      </c>
      <c r="AT28">
        <v>0.61399999999999999</v>
      </c>
      <c r="AU28">
        <v>9</v>
      </c>
      <c r="AV28">
        <v>0</v>
      </c>
      <c r="AW28">
        <v>1</v>
      </c>
      <c r="AX28">
        <v>0</v>
      </c>
      <c r="AY28">
        <v>0</v>
      </c>
      <c r="AZ28">
        <v>0</v>
      </c>
    </row>
    <row r="29" spans="1:52" x14ac:dyDescent="0.3">
      <c r="A29" t="s">
        <v>155</v>
      </c>
      <c r="B29" t="s">
        <v>149</v>
      </c>
      <c r="C29" t="s">
        <v>11</v>
      </c>
      <c r="D29" t="s">
        <v>224</v>
      </c>
      <c r="E29" t="s">
        <v>218</v>
      </c>
      <c r="F29">
        <v>0</v>
      </c>
      <c r="G29">
        <v>35</v>
      </c>
      <c r="H29">
        <v>30</v>
      </c>
      <c r="I29">
        <v>6</v>
      </c>
      <c r="J29">
        <v>6</v>
      </c>
      <c r="K29">
        <v>5</v>
      </c>
      <c r="L29">
        <v>0</v>
      </c>
      <c r="M29">
        <v>0</v>
      </c>
      <c r="N29">
        <v>1</v>
      </c>
      <c r="O29">
        <v>6</v>
      </c>
      <c r="P29">
        <v>3</v>
      </c>
      <c r="Q29">
        <v>0</v>
      </c>
      <c r="R29">
        <v>4</v>
      </c>
      <c r="S29">
        <v>9</v>
      </c>
      <c r="T29">
        <v>0.2</v>
      </c>
      <c r="U29">
        <v>0.314</v>
      </c>
      <c r="V29">
        <v>0.3</v>
      </c>
      <c r="W29">
        <v>0.61399999999999999</v>
      </c>
      <c r="X29">
        <v>9</v>
      </c>
      <c r="Y29">
        <v>0</v>
      </c>
      <c r="Z29">
        <v>1</v>
      </c>
      <c r="AA29">
        <v>0</v>
      </c>
      <c r="AB29">
        <v>0</v>
      </c>
      <c r="AC29">
        <v>0</v>
      </c>
      <c r="AD29">
        <v>35</v>
      </c>
      <c r="AE29">
        <v>33</v>
      </c>
      <c r="AF29">
        <v>0</v>
      </c>
      <c r="AG29">
        <v>7</v>
      </c>
      <c r="AH29">
        <v>4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  <c r="AP29">
        <v>9</v>
      </c>
      <c r="AQ29">
        <v>0.21199999999999999</v>
      </c>
      <c r="AR29">
        <v>0.25700000000000001</v>
      </c>
      <c r="AS29">
        <v>0.30299999999999999</v>
      </c>
      <c r="AT29">
        <v>0.56000000000000005</v>
      </c>
      <c r="AU29">
        <v>10</v>
      </c>
      <c r="AV29">
        <v>1</v>
      </c>
      <c r="AW29">
        <v>0</v>
      </c>
      <c r="AX29">
        <v>0</v>
      </c>
      <c r="AY29">
        <v>0</v>
      </c>
      <c r="AZ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1"/>
  <sheetViews>
    <sheetView workbookViewId="0">
      <selection activeCell="A2" sqref="A2:N32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135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7" t="s">
        <v>62</v>
      </c>
    </row>
    <row r="2" spans="1:18" x14ac:dyDescent="0.3">
      <c r="A2" t="s">
        <v>203</v>
      </c>
      <c r="B2" t="s">
        <v>143</v>
      </c>
      <c r="C2">
        <v>5.5</v>
      </c>
      <c r="D2">
        <v>-160</v>
      </c>
      <c r="E2">
        <v>125</v>
      </c>
      <c r="F2">
        <v>5.5</v>
      </c>
      <c r="G2">
        <v>-136</v>
      </c>
      <c r="H2">
        <v>106</v>
      </c>
      <c r="I2">
        <v>5.5</v>
      </c>
      <c r="J2">
        <v>-160</v>
      </c>
      <c r="K2">
        <v>125</v>
      </c>
      <c r="L2">
        <v>5.5</v>
      </c>
      <c r="M2">
        <v>-143</v>
      </c>
      <c r="N2">
        <v>106</v>
      </c>
      <c r="R2" s="12">
        <f t="shared" ref="R2:R17" si="0">MIN(C2,F2,I2,L2,O2)</f>
        <v>5.5</v>
      </c>
    </row>
    <row r="3" spans="1:18" x14ac:dyDescent="0.3">
      <c r="A3" t="s">
        <v>204</v>
      </c>
      <c r="B3" t="s">
        <v>134</v>
      </c>
      <c r="C3">
        <v>5.5</v>
      </c>
      <c r="D3">
        <v>100</v>
      </c>
      <c r="E3">
        <v>-135</v>
      </c>
      <c r="F3">
        <v>5.5</v>
      </c>
      <c r="G3">
        <v>106</v>
      </c>
      <c r="H3">
        <v>-136</v>
      </c>
      <c r="I3">
        <v>5.5</v>
      </c>
      <c r="J3">
        <v>115</v>
      </c>
      <c r="K3">
        <v>-150</v>
      </c>
      <c r="L3">
        <v>5.5</v>
      </c>
      <c r="M3">
        <v>-112</v>
      </c>
      <c r="N3">
        <v>-122</v>
      </c>
      <c r="R3" s="12">
        <f t="shared" si="0"/>
        <v>5.5</v>
      </c>
    </row>
    <row r="4" spans="1:18" x14ac:dyDescent="0.3">
      <c r="A4" t="s">
        <v>205</v>
      </c>
      <c r="B4" t="s">
        <v>136</v>
      </c>
      <c r="C4">
        <v>6.5</v>
      </c>
      <c r="D4">
        <v>100</v>
      </c>
      <c r="E4">
        <v>-130</v>
      </c>
      <c r="F4">
        <v>6.5</v>
      </c>
      <c r="G4">
        <v>110</v>
      </c>
      <c r="H4">
        <v>-140</v>
      </c>
      <c r="I4">
        <v>6.5</v>
      </c>
      <c r="J4" t="s">
        <v>122</v>
      </c>
      <c r="K4" t="s">
        <v>122</v>
      </c>
      <c r="L4">
        <v>6.5</v>
      </c>
      <c r="M4">
        <v>-108</v>
      </c>
      <c r="N4">
        <v>-127</v>
      </c>
      <c r="R4" s="12">
        <f t="shared" si="0"/>
        <v>6.5</v>
      </c>
    </row>
    <row r="5" spans="1:18" x14ac:dyDescent="0.3">
      <c r="A5" t="s">
        <v>206</v>
      </c>
      <c r="B5" t="s">
        <v>194</v>
      </c>
      <c r="C5">
        <v>5.5</v>
      </c>
      <c r="D5">
        <v>115</v>
      </c>
      <c r="E5">
        <v>-150</v>
      </c>
      <c r="F5">
        <v>5.5</v>
      </c>
      <c r="G5">
        <v>114</v>
      </c>
      <c r="H5">
        <v>-146</v>
      </c>
      <c r="I5">
        <v>5.5</v>
      </c>
      <c r="J5">
        <v>-105</v>
      </c>
      <c r="K5">
        <v>-125</v>
      </c>
      <c r="L5">
        <v>6.5</v>
      </c>
      <c r="M5">
        <v>107</v>
      </c>
      <c r="N5">
        <v>140</v>
      </c>
      <c r="R5" s="12">
        <f t="shared" si="0"/>
        <v>5.5</v>
      </c>
    </row>
    <row r="6" spans="1:18" x14ac:dyDescent="0.3">
      <c r="A6" t="s">
        <v>207</v>
      </c>
      <c r="B6" t="s">
        <v>144</v>
      </c>
      <c r="C6">
        <v>3.5</v>
      </c>
      <c r="D6">
        <v>105</v>
      </c>
      <c r="E6">
        <v>-140</v>
      </c>
      <c r="F6">
        <v>3.5</v>
      </c>
      <c r="G6">
        <v>-108</v>
      </c>
      <c r="H6">
        <v>-118</v>
      </c>
      <c r="I6">
        <v>3.5</v>
      </c>
      <c r="J6">
        <v>105</v>
      </c>
      <c r="K6">
        <v>-140</v>
      </c>
      <c r="L6">
        <v>3.5</v>
      </c>
      <c r="M6">
        <v>-105</v>
      </c>
      <c r="N6">
        <v>-130</v>
      </c>
      <c r="R6" s="12">
        <f t="shared" si="0"/>
        <v>3.5</v>
      </c>
    </row>
    <row r="7" spans="1:18" x14ac:dyDescent="0.3">
      <c r="A7" t="s">
        <v>208</v>
      </c>
      <c r="B7" t="s">
        <v>145</v>
      </c>
      <c r="C7">
        <v>3.5</v>
      </c>
      <c r="D7">
        <v>120</v>
      </c>
      <c r="E7">
        <v>-160</v>
      </c>
      <c r="F7">
        <v>3.5</v>
      </c>
      <c r="G7">
        <v>112</v>
      </c>
      <c r="H7">
        <v>-142</v>
      </c>
      <c r="I7">
        <v>3.5</v>
      </c>
      <c r="J7">
        <v>110</v>
      </c>
      <c r="K7">
        <v>-145</v>
      </c>
      <c r="L7">
        <v>3.5</v>
      </c>
      <c r="M7">
        <v>110</v>
      </c>
      <c r="N7">
        <v>-148</v>
      </c>
      <c r="R7" s="12">
        <f t="shared" si="0"/>
        <v>3.5</v>
      </c>
    </row>
    <row r="8" spans="1:18" x14ac:dyDescent="0.3">
      <c r="A8" t="s">
        <v>209</v>
      </c>
      <c r="B8" t="s">
        <v>196</v>
      </c>
      <c r="C8">
        <v>5.5</v>
      </c>
      <c r="D8">
        <v>-110</v>
      </c>
      <c r="E8">
        <v>-120</v>
      </c>
      <c r="F8">
        <v>5.5</v>
      </c>
      <c r="G8">
        <v>102</v>
      </c>
      <c r="H8">
        <v>-130</v>
      </c>
      <c r="I8">
        <v>5.5</v>
      </c>
      <c r="J8">
        <v>100</v>
      </c>
      <c r="K8">
        <v>-130</v>
      </c>
      <c r="L8">
        <v>5.5</v>
      </c>
      <c r="M8">
        <v>-118</v>
      </c>
      <c r="N8">
        <v>-115</v>
      </c>
      <c r="R8" s="12">
        <f t="shared" si="0"/>
        <v>5.5</v>
      </c>
    </row>
    <row r="9" spans="1:18" x14ac:dyDescent="0.3">
      <c r="A9" t="s">
        <v>210</v>
      </c>
      <c r="B9" t="s">
        <v>141</v>
      </c>
      <c r="C9">
        <v>4.5</v>
      </c>
      <c r="D9" t="s">
        <v>122</v>
      </c>
      <c r="E9" t="s">
        <v>122</v>
      </c>
      <c r="F9" t="s">
        <v>122</v>
      </c>
      <c r="G9" t="s">
        <v>122</v>
      </c>
      <c r="H9" t="s">
        <v>122</v>
      </c>
      <c r="I9">
        <v>4.5</v>
      </c>
      <c r="J9" t="s">
        <v>122</v>
      </c>
      <c r="K9" t="s">
        <v>122</v>
      </c>
      <c r="L9" t="s">
        <v>122</v>
      </c>
      <c r="M9" t="s">
        <v>122</v>
      </c>
      <c r="N9" t="s">
        <v>122</v>
      </c>
      <c r="R9" s="12">
        <f t="shared" si="0"/>
        <v>4.5</v>
      </c>
    </row>
    <row r="10" spans="1:18" x14ac:dyDescent="0.3">
      <c r="A10" t="s">
        <v>211</v>
      </c>
      <c r="B10" t="s">
        <v>146</v>
      </c>
      <c r="C10">
        <v>5.5</v>
      </c>
      <c r="D10">
        <v>-130</v>
      </c>
      <c r="E10">
        <v>100</v>
      </c>
      <c r="F10">
        <v>5.5</v>
      </c>
      <c r="G10">
        <v>-140</v>
      </c>
      <c r="H10">
        <v>110</v>
      </c>
      <c r="I10">
        <v>5.5</v>
      </c>
      <c r="J10">
        <v>-135</v>
      </c>
      <c r="K10">
        <v>105</v>
      </c>
      <c r="L10">
        <v>5.5</v>
      </c>
      <c r="M10">
        <v>130</v>
      </c>
      <c r="N10">
        <v>118</v>
      </c>
      <c r="R10" s="12">
        <f t="shared" si="0"/>
        <v>5.5</v>
      </c>
    </row>
    <row r="11" spans="1:18" x14ac:dyDescent="0.3">
      <c r="A11" t="s">
        <v>212</v>
      </c>
      <c r="B11" t="s">
        <v>195</v>
      </c>
      <c r="C11">
        <v>4.5</v>
      </c>
      <c r="D11">
        <v>-170</v>
      </c>
      <c r="E11">
        <v>130</v>
      </c>
      <c r="F11">
        <v>4.5</v>
      </c>
      <c r="G11">
        <v>-154</v>
      </c>
      <c r="H11">
        <v>122</v>
      </c>
      <c r="I11">
        <v>4.5</v>
      </c>
      <c r="J11">
        <v>-175</v>
      </c>
      <c r="K11">
        <v>135</v>
      </c>
      <c r="L11">
        <v>4.5</v>
      </c>
      <c r="M11">
        <v>135</v>
      </c>
      <c r="N11">
        <v>123</v>
      </c>
      <c r="R11" s="12">
        <f t="shared" si="0"/>
        <v>4.5</v>
      </c>
    </row>
    <row r="12" spans="1:18" x14ac:dyDescent="0.3">
      <c r="A12" t="s">
        <v>213</v>
      </c>
      <c r="B12" t="s">
        <v>142</v>
      </c>
      <c r="C12">
        <v>3.5</v>
      </c>
      <c r="D12">
        <v>105</v>
      </c>
      <c r="E12">
        <v>-135</v>
      </c>
      <c r="F12">
        <v>3.5</v>
      </c>
      <c r="G12">
        <v>100</v>
      </c>
      <c r="H12">
        <v>-128</v>
      </c>
      <c r="I12">
        <v>3.5</v>
      </c>
      <c r="J12">
        <v>105</v>
      </c>
      <c r="K12">
        <v>-140</v>
      </c>
      <c r="L12">
        <v>3.5</v>
      </c>
      <c r="M12">
        <v>102</v>
      </c>
      <c r="N12">
        <v>-139</v>
      </c>
      <c r="R12" s="12">
        <f t="shared" si="0"/>
        <v>3.5</v>
      </c>
    </row>
    <row r="13" spans="1:18" x14ac:dyDescent="0.3">
      <c r="A13" t="s">
        <v>214</v>
      </c>
      <c r="B13" t="s">
        <v>147</v>
      </c>
      <c r="C13">
        <v>4.5</v>
      </c>
      <c r="D13">
        <v>105</v>
      </c>
      <c r="E13">
        <v>-135</v>
      </c>
      <c r="F13">
        <v>4.5</v>
      </c>
      <c r="G13">
        <v>102</v>
      </c>
      <c r="H13">
        <v>-128</v>
      </c>
      <c r="I13">
        <v>4.5</v>
      </c>
      <c r="J13">
        <v>100</v>
      </c>
      <c r="K13">
        <v>-130</v>
      </c>
      <c r="L13">
        <v>4.5</v>
      </c>
      <c r="M13">
        <v>102</v>
      </c>
      <c r="N13">
        <v>-137</v>
      </c>
      <c r="R13" s="12">
        <f t="shared" si="0"/>
        <v>4.5</v>
      </c>
    </row>
    <row r="14" spans="1:18" x14ac:dyDescent="0.3">
      <c r="A14" t="s">
        <v>215</v>
      </c>
      <c r="B14" t="s">
        <v>140</v>
      </c>
      <c r="C14">
        <v>3.5</v>
      </c>
      <c r="D14">
        <v>-160</v>
      </c>
      <c r="E14">
        <v>120</v>
      </c>
      <c r="F14">
        <v>3.5</v>
      </c>
      <c r="G14">
        <v>-146</v>
      </c>
      <c r="H14">
        <v>114</v>
      </c>
      <c r="I14">
        <v>3.5</v>
      </c>
      <c r="J14">
        <v>-155</v>
      </c>
      <c r="K14">
        <v>120</v>
      </c>
      <c r="L14">
        <v>4.5</v>
      </c>
      <c r="M14" t="s">
        <v>122</v>
      </c>
      <c r="N14" t="s">
        <v>122</v>
      </c>
      <c r="R14" s="12">
        <f t="shared" si="0"/>
        <v>3.5</v>
      </c>
    </row>
    <row r="15" spans="1:18" x14ac:dyDescent="0.3">
      <c r="A15" t="s">
        <v>216</v>
      </c>
      <c r="B15" t="s">
        <v>148</v>
      </c>
      <c r="C15">
        <v>4.5</v>
      </c>
      <c r="D15">
        <v>125</v>
      </c>
      <c r="E15">
        <v>-165</v>
      </c>
      <c r="F15">
        <v>4.5</v>
      </c>
      <c r="G15">
        <v>126</v>
      </c>
      <c r="H15">
        <v>-160</v>
      </c>
      <c r="I15">
        <v>4.5</v>
      </c>
      <c r="J15">
        <v>125</v>
      </c>
      <c r="K15">
        <v>-165</v>
      </c>
      <c r="L15">
        <v>5.5</v>
      </c>
      <c r="M15">
        <v>110</v>
      </c>
      <c r="N15">
        <v>140</v>
      </c>
      <c r="R15" s="12">
        <f t="shared" si="0"/>
        <v>4.5</v>
      </c>
    </row>
    <row r="16" spans="1:18" x14ac:dyDescent="0.3">
      <c r="A16" t="s">
        <v>217</v>
      </c>
      <c r="B16" t="s">
        <v>36</v>
      </c>
      <c r="C16">
        <v>3.5</v>
      </c>
      <c r="D16">
        <v>105</v>
      </c>
      <c r="E16">
        <v>-140</v>
      </c>
      <c r="F16">
        <v>3.5</v>
      </c>
      <c r="G16">
        <v>108</v>
      </c>
      <c r="H16">
        <v>-136</v>
      </c>
      <c r="I16">
        <v>3.5</v>
      </c>
      <c r="J16">
        <v>105</v>
      </c>
      <c r="K16">
        <v>-135</v>
      </c>
      <c r="L16">
        <v>3.5</v>
      </c>
      <c r="M16">
        <v>102</v>
      </c>
      <c r="N16">
        <v>-139</v>
      </c>
      <c r="R16" s="12">
        <f t="shared" si="0"/>
        <v>3.5</v>
      </c>
    </row>
    <row r="17" spans="1:18" x14ac:dyDescent="0.3">
      <c r="A17" t="s">
        <v>218</v>
      </c>
      <c r="B17" t="s">
        <v>149</v>
      </c>
      <c r="C17">
        <v>6.5</v>
      </c>
      <c r="D17">
        <v>-155</v>
      </c>
      <c r="E17">
        <v>120</v>
      </c>
      <c r="F17">
        <v>6.5</v>
      </c>
      <c r="G17">
        <v>-136</v>
      </c>
      <c r="H17">
        <v>106</v>
      </c>
      <c r="I17">
        <v>6.5</v>
      </c>
      <c r="J17">
        <v>-155</v>
      </c>
      <c r="K17">
        <v>120</v>
      </c>
      <c r="L17">
        <v>6.5</v>
      </c>
      <c r="M17">
        <v>-130</v>
      </c>
      <c r="N17">
        <v>-105</v>
      </c>
      <c r="R17" s="12">
        <f t="shared" si="0"/>
        <v>6.5</v>
      </c>
    </row>
    <row r="18" spans="1:18" x14ac:dyDescent="0.3">
      <c r="A18" t="s">
        <v>219</v>
      </c>
      <c r="B18" t="s">
        <v>150</v>
      </c>
      <c r="C18">
        <v>6.5</v>
      </c>
      <c r="D18" t="s">
        <v>122</v>
      </c>
      <c r="E18" t="s">
        <v>122</v>
      </c>
      <c r="F18" t="s">
        <v>122</v>
      </c>
      <c r="G18" t="s">
        <v>122</v>
      </c>
      <c r="H18" t="s">
        <v>122</v>
      </c>
      <c r="I18">
        <v>6.5</v>
      </c>
      <c r="J18" t="s">
        <v>122</v>
      </c>
      <c r="K18" t="s">
        <v>122</v>
      </c>
      <c r="L18">
        <v>5.5</v>
      </c>
      <c r="M18" t="s">
        <v>122</v>
      </c>
      <c r="N18" t="s">
        <v>122</v>
      </c>
      <c r="R18" s="12">
        <f t="shared" ref="R18:R31" si="1">MIN(C18,F18,I18,L18,O18)</f>
        <v>5.5</v>
      </c>
    </row>
    <row r="19" spans="1:18" x14ac:dyDescent="0.3">
      <c r="A19" t="s">
        <v>220</v>
      </c>
      <c r="B19" t="s">
        <v>151</v>
      </c>
      <c r="C19">
        <v>4.5</v>
      </c>
      <c r="D19" t="s">
        <v>122</v>
      </c>
      <c r="E19" t="s">
        <v>122</v>
      </c>
      <c r="F19">
        <v>4.5</v>
      </c>
      <c r="G19" t="s">
        <v>122</v>
      </c>
      <c r="H19" t="s">
        <v>122</v>
      </c>
      <c r="I19">
        <v>4.5</v>
      </c>
      <c r="J19" t="s">
        <v>122</v>
      </c>
      <c r="K19" t="s">
        <v>122</v>
      </c>
      <c r="L19">
        <v>3.5</v>
      </c>
      <c r="M19" t="s">
        <v>122</v>
      </c>
      <c r="N19" t="s">
        <v>122</v>
      </c>
      <c r="R19" s="12">
        <f t="shared" si="1"/>
        <v>3.5</v>
      </c>
    </row>
    <row r="20" spans="1:18" x14ac:dyDescent="0.3">
      <c r="A20" t="s">
        <v>221</v>
      </c>
      <c r="B20" t="s">
        <v>152</v>
      </c>
      <c r="C20">
        <v>4.5</v>
      </c>
      <c r="D20">
        <v>120</v>
      </c>
      <c r="E20">
        <v>-160</v>
      </c>
      <c r="F20">
        <v>5.5</v>
      </c>
      <c r="G20">
        <v>-158</v>
      </c>
      <c r="H20">
        <v>124</v>
      </c>
      <c r="I20">
        <v>4.5</v>
      </c>
      <c r="J20">
        <v>125</v>
      </c>
      <c r="K20">
        <v>-160</v>
      </c>
      <c r="L20">
        <v>5.5</v>
      </c>
      <c r="M20">
        <v>120</v>
      </c>
      <c r="N20">
        <v>132</v>
      </c>
      <c r="R20" s="12">
        <f t="shared" si="1"/>
        <v>4.5</v>
      </c>
    </row>
    <row r="21" spans="1:18" x14ac:dyDescent="0.3">
      <c r="A21" t="s">
        <v>222</v>
      </c>
      <c r="B21" t="s">
        <v>153</v>
      </c>
      <c r="C21">
        <v>6.5</v>
      </c>
      <c r="D21">
        <v>105</v>
      </c>
      <c r="E21">
        <v>-140</v>
      </c>
      <c r="F21">
        <v>6.5</v>
      </c>
      <c r="G21">
        <v>112</v>
      </c>
      <c r="H21">
        <v>-142</v>
      </c>
      <c r="I21">
        <v>6.5</v>
      </c>
      <c r="J21">
        <v>115</v>
      </c>
      <c r="K21">
        <v>-150</v>
      </c>
      <c r="L21">
        <v>6.5</v>
      </c>
      <c r="M21">
        <v>-107</v>
      </c>
      <c r="N21">
        <v>-127</v>
      </c>
      <c r="R21" s="12">
        <f t="shared" si="1"/>
        <v>6.5</v>
      </c>
    </row>
    <row r="22" spans="1:18" x14ac:dyDescent="0.3">
      <c r="A22" t="s">
        <v>223</v>
      </c>
      <c r="B22" t="s">
        <v>154</v>
      </c>
      <c r="C22">
        <v>4.5</v>
      </c>
      <c r="D22">
        <v>-110</v>
      </c>
      <c r="E22">
        <v>-120</v>
      </c>
      <c r="F22">
        <v>4.5</v>
      </c>
      <c r="G22">
        <v>104</v>
      </c>
      <c r="H22">
        <v>-132</v>
      </c>
      <c r="I22">
        <v>4.5</v>
      </c>
      <c r="J22">
        <v>-105</v>
      </c>
      <c r="K22">
        <v>-125</v>
      </c>
      <c r="L22">
        <v>4.5</v>
      </c>
      <c r="M22">
        <v>-105</v>
      </c>
      <c r="N22">
        <v>-130</v>
      </c>
      <c r="R22" s="12">
        <f t="shared" si="1"/>
        <v>4.5</v>
      </c>
    </row>
    <row r="23" spans="1:18" x14ac:dyDescent="0.3">
      <c r="A23" t="s">
        <v>224</v>
      </c>
      <c r="B23" t="s">
        <v>155</v>
      </c>
      <c r="C23">
        <v>6.5</v>
      </c>
      <c r="D23">
        <v>-115</v>
      </c>
      <c r="E23">
        <v>-110</v>
      </c>
      <c r="F23">
        <v>6.5</v>
      </c>
      <c r="G23">
        <v>-108</v>
      </c>
      <c r="H23">
        <v>-118</v>
      </c>
      <c r="I23">
        <v>6.5</v>
      </c>
      <c r="J23">
        <v>-115</v>
      </c>
      <c r="K23">
        <v>-115</v>
      </c>
      <c r="L23">
        <v>6.5</v>
      </c>
      <c r="M23">
        <v>-125</v>
      </c>
      <c r="N23">
        <v>-109</v>
      </c>
      <c r="R23" s="12">
        <f t="shared" si="1"/>
        <v>6.5</v>
      </c>
    </row>
    <row r="24" spans="1:18" x14ac:dyDescent="0.3">
      <c r="A24" t="s">
        <v>225</v>
      </c>
      <c r="B24" t="s">
        <v>64</v>
      </c>
      <c r="C24">
        <v>5.5</v>
      </c>
      <c r="D24" t="s">
        <v>122</v>
      </c>
      <c r="E24" t="s">
        <v>122</v>
      </c>
      <c r="F24">
        <v>5.5</v>
      </c>
      <c r="G24">
        <v>102</v>
      </c>
      <c r="H24">
        <v>-130</v>
      </c>
      <c r="I24">
        <v>5.5</v>
      </c>
      <c r="J24">
        <v>-105</v>
      </c>
      <c r="K24">
        <v>-125</v>
      </c>
      <c r="L24">
        <v>4.5</v>
      </c>
      <c r="M24" t="s">
        <v>122</v>
      </c>
      <c r="N24" t="s">
        <v>122</v>
      </c>
      <c r="R24" s="12">
        <f t="shared" si="1"/>
        <v>4.5</v>
      </c>
    </row>
    <row r="25" spans="1:18" x14ac:dyDescent="0.3">
      <c r="A25" t="s">
        <v>226</v>
      </c>
      <c r="B25" t="s">
        <v>137</v>
      </c>
      <c r="C25">
        <v>2.5</v>
      </c>
      <c r="D25">
        <v>135</v>
      </c>
      <c r="E25">
        <v>-175</v>
      </c>
      <c r="F25">
        <v>2.5</v>
      </c>
      <c r="G25">
        <v>130</v>
      </c>
      <c r="H25">
        <v>-166</v>
      </c>
      <c r="I25">
        <v>2.5</v>
      </c>
      <c r="J25">
        <v>135</v>
      </c>
      <c r="K25">
        <v>-175</v>
      </c>
      <c r="L25">
        <v>3.5</v>
      </c>
      <c r="M25">
        <v>-175</v>
      </c>
      <c r="N25">
        <v>125</v>
      </c>
      <c r="R25" s="12">
        <f t="shared" si="1"/>
        <v>2.5</v>
      </c>
    </row>
    <row r="26" spans="1:18" x14ac:dyDescent="0.3">
      <c r="A26" t="s">
        <v>227</v>
      </c>
      <c r="B26" t="s">
        <v>63</v>
      </c>
      <c r="C26">
        <v>2.5</v>
      </c>
      <c r="D26">
        <v>-200</v>
      </c>
      <c r="E26">
        <v>150</v>
      </c>
      <c r="F26" t="s">
        <v>122</v>
      </c>
      <c r="G26" t="s">
        <v>122</v>
      </c>
      <c r="H26" t="s">
        <v>122</v>
      </c>
      <c r="I26">
        <v>2.5</v>
      </c>
      <c r="J26">
        <v>-200</v>
      </c>
      <c r="K26">
        <v>150</v>
      </c>
      <c r="L26" t="s">
        <v>122</v>
      </c>
      <c r="M26" t="s">
        <v>122</v>
      </c>
      <c r="N26" t="s">
        <v>122</v>
      </c>
      <c r="R26" s="12">
        <f t="shared" si="1"/>
        <v>2.5</v>
      </c>
    </row>
    <row r="27" spans="1:18" x14ac:dyDescent="0.3">
      <c r="A27" t="s">
        <v>228</v>
      </c>
      <c r="B27" t="s">
        <v>156</v>
      </c>
      <c r="C27">
        <v>5.5</v>
      </c>
      <c r="D27" t="s">
        <v>122</v>
      </c>
      <c r="E27" t="s">
        <v>122</v>
      </c>
      <c r="F27" t="s">
        <v>122</v>
      </c>
      <c r="G27" t="s">
        <v>122</v>
      </c>
      <c r="H27" t="s">
        <v>122</v>
      </c>
      <c r="I27">
        <v>5.5</v>
      </c>
      <c r="J27" t="s">
        <v>122</v>
      </c>
      <c r="K27" t="s">
        <v>122</v>
      </c>
      <c r="L27">
        <v>6.5</v>
      </c>
      <c r="M27" t="s">
        <v>122</v>
      </c>
      <c r="N27" t="s">
        <v>122</v>
      </c>
      <c r="R27" s="12">
        <f t="shared" si="1"/>
        <v>5.5</v>
      </c>
    </row>
    <row r="28" spans="1:18" x14ac:dyDescent="0.3">
      <c r="A28" t="s">
        <v>229</v>
      </c>
      <c r="B28" t="s">
        <v>157</v>
      </c>
      <c r="C28">
        <v>5.5</v>
      </c>
      <c r="D28" t="s">
        <v>122</v>
      </c>
      <c r="E28" t="s">
        <v>122</v>
      </c>
      <c r="F28">
        <v>5.5</v>
      </c>
      <c r="G28" t="s">
        <v>122</v>
      </c>
      <c r="H28" t="s">
        <v>122</v>
      </c>
      <c r="I28">
        <v>5.5</v>
      </c>
      <c r="J28" t="s">
        <v>122</v>
      </c>
      <c r="K28" t="s">
        <v>122</v>
      </c>
      <c r="L28">
        <v>6.5</v>
      </c>
      <c r="M28" t="s">
        <v>122</v>
      </c>
      <c r="N28" t="s">
        <v>122</v>
      </c>
      <c r="R28" s="12">
        <f t="shared" si="1"/>
        <v>5.5</v>
      </c>
    </row>
    <row r="29" spans="1:18" x14ac:dyDescent="0.3">
      <c r="A29" t="s">
        <v>230</v>
      </c>
      <c r="B29" t="s">
        <v>158</v>
      </c>
      <c r="C29">
        <v>3.5</v>
      </c>
      <c r="D29">
        <v>125</v>
      </c>
      <c r="E29">
        <v>-165</v>
      </c>
      <c r="F29">
        <v>3.5</v>
      </c>
      <c r="G29">
        <v>118</v>
      </c>
      <c r="H29">
        <v>-150</v>
      </c>
      <c r="I29">
        <v>3.5</v>
      </c>
      <c r="J29">
        <v>125</v>
      </c>
      <c r="K29">
        <v>-165</v>
      </c>
      <c r="L29">
        <v>4.5</v>
      </c>
      <c r="M29">
        <v>125</v>
      </c>
      <c r="N29">
        <v>133</v>
      </c>
      <c r="R29" s="12">
        <f t="shared" si="1"/>
        <v>3.5</v>
      </c>
    </row>
    <row r="30" spans="1:18" x14ac:dyDescent="0.3">
      <c r="R30" s="12">
        <f t="shared" si="1"/>
        <v>0</v>
      </c>
    </row>
    <row r="31" spans="1:18" x14ac:dyDescent="0.3">
      <c r="R31" s="12">
        <f t="shared" si="1"/>
        <v>0</v>
      </c>
    </row>
  </sheetData>
  <sortState xmlns:xlrd2="http://schemas.microsoft.com/office/spreadsheetml/2017/richdata2" ref="A2:R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3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30</v>
      </c>
      <c r="B2" s="1">
        <v>4.04</v>
      </c>
      <c r="C2" s="1">
        <v>5.03</v>
      </c>
      <c r="D2" s="1">
        <v>5.23</v>
      </c>
      <c r="F2" s="1"/>
      <c r="G2" s="1"/>
      <c r="H2" s="1"/>
    </row>
    <row r="3" spans="1:8" ht="15" thickBot="1" x14ac:dyDescent="0.35">
      <c r="A3" s="1">
        <v>29</v>
      </c>
      <c r="B3" s="1">
        <v>6.02</v>
      </c>
      <c r="C3" s="1">
        <v>5.16</v>
      </c>
      <c r="D3" s="1">
        <v>5.87</v>
      </c>
      <c r="F3" s="1"/>
      <c r="G3" s="1"/>
      <c r="H3" s="1"/>
    </row>
    <row r="4" spans="1:8" ht="15" thickBot="1" x14ac:dyDescent="0.35">
      <c r="A4" s="1">
        <v>25</v>
      </c>
      <c r="B4" s="1">
        <v>5</v>
      </c>
      <c r="C4" s="1">
        <v>4.0199999999999996</v>
      </c>
      <c r="D4" s="1">
        <v>3.9</v>
      </c>
      <c r="F4" s="1"/>
      <c r="G4" s="1"/>
      <c r="H4" s="1"/>
    </row>
    <row r="5" spans="1:8" ht="15" thickBot="1" x14ac:dyDescent="0.35">
      <c r="A5" s="1">
        <v>26</v>
      </c>
      <c r="B5" s="1">
        <v>4.05</v>
      </c>
      <c r="C5" s="1">
        <v>5.04</v>
      </c>
      <c r="D5" s="1">
        <v>3.71</v>
      </c>
      <c r="F5" s="1"/>
      <c r="G5" s="1"/>
      <c r="H5" s="1"/>
    </row>
    <row r="6" spans="1:8" ht="15" thickBot="1" x14ac:dyDescent="0.35">
      <c r="A6" s="1">
        <v>21</v>
      </c>
      <c r="B6" s="1">
        <v>3.35</v>
      </c>
      <c r="C6" s="1">
        <v>4.08</v>
      </c>
      <c r="D6" s="1">
        <v>1.86</v>
      </c>
      <c r="F6" s="1"/>
      <c r="G6" s="1"/>
      <c r="H6" s="1"/>
    </row>
    <row r="7" spans="1:8" ht="15" thickBot="1" x14ac:dyDescent="0.35">
      <c r="A7" s="1">
        <v>22</v>
      </c>
      <c r="B7" s="1">
        <v>4.0199999999999996</v>
      </c>
      <c r="C7" s="1">
        <v>3.36</v>
      </c>
      <c r="D7" s="1">
        <v>7.43</v>
      </c>
      <c r="F7" s="1"/>
      <c r="G7" s="1"/>
      <c r="H7" s="1"/>
    </row>
    <row r="8" spans="1:8" ht="15" thickBot="1" x14ac:dyDescent="0.35">
      <c r="A8" s="1">
        <v>6</v>
      </c>
      <c r="B8" s="1">
        <v>3</v>
      </c>
      <c r="C8" s="1">
        <v>4.01</v>
      </c>
      <c r="D8" s="1">
        <v>6.45</v>
      </c>
      <c r="F8" s="1"/>
      <c r="G8" s="1"/>
      <c r="H8" s="1"/>
    </row>
    <row r="9" spans="1:8" ht="15" thickBot="1" x14ac:dyDescent="0.35">
      <c r="A9" s="1">
        <v>5</v>
      </c>
      <c r="B9" s="1">
        <v>6.02</v>
      </c>
      <c r="C9" s="1">
        <v>7.08</v>
      </c>
      <c r="D9" s="1">
        <v>3.35</v>
      </c>
      <c r="F9" s="1"/>
      <c r="G9" s="1"/>
      <c r="H9" s="1"/>
    </row>
    <row r="10" spans="1:8" ht="15" thickBot="1" x14ac:dyDescent="0.35">
      <c r="A10" s="1">
        <v>16</v>
      </c>
      <c r="B10" s="1">
        <v>5.03</v>
      </c>
      <c r="C10" s="1">
        <v>3</v>
      </c>
      <c r="D10" s="1">
        <v>6.15</v>
      </c>
      <c r="F10" s="1"/>
      <c r="G10" s="1"/>
      <c r="H10" s="1"/>
    </row>
    <row r="11" spans="1:8" ht="15" thickBot="1" x14ac:dyDescent="0.35">
      <c r="A11" s="1">
        <v>15</v>
      </c>
      <c r="B11" s="1">
        <v>4.0199999999999996</v>
      </c>
      <c r="C11" s="1">
        <v>5.05</v>
      </c>
      <c r="D11" s="1">
        <v>5.4</v>
      </c>
      <c r="F11" s="1"/>
      <c r="G11" s="1"/>
      <c r="H11" s="1"/>
    </row>
    <row r="12" spans="1:8" ht="15" thickBot="1" x14ac:dyDescent="0.35">
      <c r="A12" s="1">
        <v>30</v>
      </c>
      <c r="B12" s="1">
        <v>4.04</v>
      </c>
      <c r="C12" s="1">
        <v>5.07</v>
      </c>
      <c r="D12" s="1">
        <v>4.46</v>
      </c>
      <c r="F12" s="1"/>
      <c r="G12" s="1"/>
      <c r="H12" s="1"/>
    </row>
    <row r="13" spans="1:8" ht="15" thickBot="1" x14ac:dyDescent="0.35">
      <c r="A13" s="1">
        <v>29</v>
      </c>
      <c r="B13" s="1">
        <v>6.06</v>
      </c>
      <c r="C13" s="1">
        <v>5.24</v>
      </c>
      <c r="D13" s="1">
        <v>6</v>
      </c>
      <c r="F13" s="1"/>
      <c r="G13" s="1"/>
      <c r="H13" s="1"/>
    </row>
    <row r="14" spans="1:8" ht="15" thickBot="1" x14ac:dyDescent="0.35">
      <c r="A14" s="1">
        <v>27</v>
      </c>
      <c r="B14" s="1">
        <v>4.07</v>
      </c>
      <c r="C14" s="1">
        <v>4.03</v>
      </c>
      <c r="D14" s="1">
        <v>4.96</v>
      </c>
      <c r="F14" s="1"/>
      <c r="G14" s="1"/>
      <c r="H14" s="1"/>
    </row>
    <row r="15" spans="1:8" ht="15" thickBot="1" x14ac:dyDescent="0.35">
      <c r="A15" s="1">
        <v>28</v>
      </c>
      <c r="B15" s="1">
        <v>5.03</v>
      </c>
      <c r="C15" s="1">
        <v>6.05</v>
      </c>
      <c r="D15" s="1">
        <v>4.75</v>
      </c>
      <c r="F15" s="1"/>
      <c r="G15" s="1"/>
      <c r="H15" s="1"/>
    </row>
    <row r="16" spans="1:8" ht="15" thickBot="1" x14ac:dyDescent="0.35">
      <c r="A16" s="1">
        <v>17</v>
      </c>
      <c r="B16" s="1">
        <v>4.0199999999999996</v>
      </c>
      <c r="C16" s="1">
        <v>4.01</v>
      </c>
      <c r="D16" s="1">
        <v>5.27</v>
      </c>
    </row>
    <row r="17" spans="1:4" ht="15" thickBot="1" x14ac:dyDescent="0.35">
      <c r="A17" s="1">
        <v>18</v>
      </c>
      <c r="B17" s="1">
        <v>6.01</v>
      </c>
      <c r="C17" s="1">
        <v>4</v>
      </c>
      <c r="D17" s="1">
        <v>5.53</v>
      </c>
    </row>
    <row r="18" spans="1:4" ht="15" thickBot="1" x14ac:dyDescent="0.35">
      <c r="A18" s="1">
        <v>1</v>
      </c>
      <c r="B18" s="1">
        <v>4.05</v>
      </c>
      <c r="C18" s="1">
        <v>4.04</v>
      </c>
      <c r="D18" s="1">
        <v>4.7</v>
      </c>
    </row>
    <row r="19" spans="1:4" ht="15" thickBot="1" x14ac:dyDescent="0.35">
      <c r="A19" s="1">
        <v>2</v>
      </c>
      <c r="B19" s="1">
        <v>4.04</v>
      </c>
      <c r="C19" s="1">
        <v>4.03</v>
      </c>
      <c r="D19" s="1">
        <v>6.22</v>
      </c>
    </row>
    <row r="20" spans="1:4" ht="15" thickBot="1" x14ac:dyDescent="0.35">
      <c r="A20" s="1">
        <v>12</v>
      </c>
      <c r="B20" s="1">
        <v>4.0199999999999996</v>
      </c>
      <c r="C20" s="1">
        <v>4.0199999999999996</v>
      </c>
      <c r="D20" s="1">
        <v>3.82</v>
      </c>
    </row>
    <row r="21" spans="1:4" ht="15" thickBot="1" x14ac:dyDescent="0.35">
      <c r="A21" s="1">
        <v>11</v>
      </c>
      <c r="B21" s="1">
        <v>6</v>
      </c>
      <c r="C21" s="1">
        <v>4</v>
      </c>
      <c r="D21" s="1">
        <v>3.87</v>
      </c>
    </row>
    <row r="22" spans="1:4" ht="15" thickBot="1" x14ac:dyDescent="0.35">
      <c r="A22" s="1">
        <v>23</v>
      </c>
      <c r="B22" s="1">
        <v>6.04</v>
      </c>
      <c r="C22" s="1">
        <v>5.05</v>
      </c>
      <c r="D22" s="1">
        <v>5.27</v>
      </c>
    </row>
    <row r="23" spans="1:4" ht="15" thickBot="1" x14ac:dyDescent="0.35">
      <c r="A23" s="1">
        <v>24</v>
      </c>
      <c r="B23" s="1">
        <v>4.03</v>
      </c>
      <c r="C23" s="1">
        <v>3</v>
      </c>
      <c r="D23" s="1">
        <v>4.1399999999999997</v>
      </c>
    </row>
    <row r="24" spans="1:4" ht="15" thickBot="1" x14ac:dyDescent="0.35">
      <c r="A24" s="1">
        <v>7</v>
      </c>
      <c r="B24" s="1">
        <v>4.03</v>
      </c>
      <c r="C24" s="1">
        <v>3</v>
      </c>
      <c r="D24" s="1">
        <v>5.69</v>
      </c>
    </row>
    <row r="25" spans="1:4" ht="15" thickBot="1" x14ac:dyDescent="0.35">
      <c r="A25" s="1">
        <v>8</v>
      </c>
      <c r="B25" s="1">
        <v>2</v>
      </c>
      <c r="C25" s="1">
        <v>6</v>
      </c>
      <c r="D25" s="1">
        <v>4.1100000000000003</v>
      </c>
    </row>
    <row r="26" spans="1:4" ht="15" thickBot="1" x14ac:dyDescent="0.35">
      <c r="A26" s="1">
        <v>9</v>
      </c>
      <c r="B26" s="1">
        <v>4</v>
      </c>
      <c r="C26" s="1">
        <v>5.0599999999999996</v>
      </c>
      <c r="D26" s="1">
        <v>6.64</v>
      </c>
    </row>
    <row r="27" spans="1:4" ht="15" thickBot="1" x14ac:dyDescent="0.35">
      <c r="A27" s="1">
        <v>10</v>
      </c>
      <c r="B27" s="1">
        <v>4.01</v>
      </c>
      <c r="C27" s="1">
        <v>5.01</v>
      </c>
      <c r="D27" s="1">
        <v>4.95</v>
      </c>
    </row>
    <row r="28" spans="1:4" ht="15" thickBot="1" x14ac:dyDescent="0.35">
      <c r="A28" s="1">
        <v>4</v>
      </c>
      <c r="B28" s="1">
        <v>4.03</v>
      </c>
      <c r="C28" s="1">
        <v>5.04</v>
      </c>
      <c r="D28" s="1">
        <v>5.47</v>
      </c>
    </row>
    <row r="29" spans="1:4" ht="15" thickBot="1" x14ac:dyDescent="0.35">
      <c r="A29" s="1">
        <v>3</v>
      </c>
      <c r="B29" s="1">
        <v>6.01</v>
      </c>
      <c r="C29" s="1">
        <v>4.01</v>
      </c>
      <c r="D29" s="1">
        <v>4.76</v>
      </c>
    </row>
    <row r="30" spans="1:4" ht="15" thickBot="1" x14ac:dyDescent="0.35">
      <c r="A30" s="1">
        <v>14</v>
      </c>
      <c r="B30" s="1">
        <v>4.0199999999999996</v>
      </c>
      <c r="C30" s="1">
        <v>4</v>
      </c>
      <c r="D30" s="1">
        <v>4.46</v>
      </c>
    </row>
    <row r="31" spans="1:4" ht="15" thickBot="1" x14ac:dyDescent="0.35">
      <c r="A31" s="1">
        <v>13</v>
      </c>
      <c r="B31" s="1">
        <v>5.0199999999999996</v>
      </c>
      <c r="C31" s="1">
        <v>4</v>
      </c>
      <c r="D31" s="1">
        <v>5.13</v>
      </c>
    </row>
    <row r="32" spans="1:4" ht="15" thickBot="1" x14ac:dyDescent="0.35">
      <c r="A32" s="1">
        <v>19</v>
      </c>
      <c r="B32" s="1">
        <v>4.03</v>
      </c>
      <c r="C32" s="1">
        <v>3</v>
      </c>
      <c r="D32" s="1">
        <v>6.05</v>
      </c>
    </row>
    <row r="33" spans="1:4" ht="15" thickBot="1" x14ac:dyDescent="0.35">
      <c r="A33" s="1">
        <v>20</v>
      </c>
      <c r="B33" s="1">
        <v>4.01</v>
      </c>
      <c r="C33" s="1">
        <v>4</v>
      </c>
      <c r="D33" s="1">
        <v>7.14</v>
      </c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30</v>
      </c>
      <c r="B2" s="1">
        <v>3.7918186916465499</v>
      </c>
      <c r="C2" s="1">
        <v>5.4250396429355403</v>
      </c>
      <c r="D2" s="1">
        <v>5.3526798577902497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29</v>
      </c>
      <c r="B3" s="1">
        <v>6.0219017014524399</v>
      </c>
      <c r="C3" s="1">
        <v>5.29066913023353</v>
      </c>
      <c r="D3" s="1">
        <v>5.4882914865617396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25</v>
      </c>
      <c r="B4" s="1">
        <v>4.9730682277313996</v>
      </c>
      <c r="C4" s="1">
        <v>3.9436262466166698</v>
      </c>
      <c r="D4" s="1">
        <v>3.5833015854367001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26</v>
      </c>
      <c r="B5" s="1">
        <v>4.5871357208771704</v>
      </c>
      <c r="C5" s="1">
        <v>5.5876303487305998</v>
      </c>
      <c r="D5" s="1">
        <v>3.62359845115264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21</v>
      </c>
      <c r="B6" s="1">
        <v>3.5852081942474698</v>
      </c>
      <c r="C6" s="1">
        <v>4.42207027331429</v>
      </c>
      <c r="D6" s="1">
        <v>2.0996242172856499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22</v>
      </c>
      <c r="B7" s="1">
        <v>4.2761067849004801</v>
      </c>
      <c r="C7" s="1">
        <v>3.3078148298382</v>
      </c>
      <c r="D7" s="1">
        <v>6.3642686773476598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6</v>
      </c>
      <c r="B8" s="1">
        <v>3.2772025217578298</v>
      </c>
      <c r="C8" s="1">
        <v>3.7591614370214299</v>
      </c>
      <c r="D8" s="1">
        <v>5.7604697056943497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5</v>
      </c>
      <c r="B9" s="1">
        <v>6.2560868375415701</v>
      </c>
      <c r="C9" s="1">
        <v>6.7074668554874499</v>
      </c>
      <c r="D9" s="1">
        <v>3.3233344174682302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16</v>
      </c>
      <c r="B10" s="1">
        <v>5.5864870577613699</v>
      </c>
      <c r="C10" s="1">
        <v>3.2273110986670801</v>
      </c>
      <c r="D10" s="1">
        <v>6.0615891048946997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15</v>
      </c>
      <c r="B11" s="1">
        <v>4.2600198510474296</v>
      </c>
      <c r="C11" s="1">
        <v>4.7743487949417602</v>
      </c>
      <c r="D11" s="1">
        <v>5.0477455374323696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30</v>
      </c>
      <c r="B12" s="1">
        <v>3.6775496996507</v>
      </c>
      <c r="C12" s="1">
        <v>5.4686463664282101</v>
      </c>
      <c r="D12" s="1">
        <v>4.4978893661010897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29</v>
      </c>
      <c r="B13" s="1">
        <v>6.04372094417299</v>
      </c>
      <c r="C13" s="1">
        <v>5.1350066244006296</v>
      </c>
      <c r="D13" s="1">
        <v>5.1073256310637198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27</v>
      </c>
      <c r="B14" s="1">
        <v>4.3823786578796602</v>
      </c>
      <c r="C14" s="1">
        <v>4.3613114362204604</v>
      </c>
      <c r="D14" s="1">
        <v>4.8777649009516004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28</v>
      </c>
      <c r="B15" s="1">
        <v>4.8958266331850204</v>
      </c>
      <c r="C15" s="1">
        <v>5.9626466352402199</v>
      </c>
      <c r="D15" s="1">
        <v>4.3846116823249002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17</v>
      </c>
      <c r="B16" s="1">
        <v>4.4001886875301999</v>
      </c>
      <c r="C16" s="1">
        <v>4.4901293430958296</v>
      </c>
      <c r="D16" s="1">
        <v>5.0856650587849996</v>
      </c>
    </row>
    <row r="17" spans="1:4" ht="15" thickBot="1" x14ac:dyDescent="0.35">
      <c r="A17" s="1">
        <v>18</v>
      </c>
      <c r="B17" s="1">
        <v>5.8512556774294602</v>
      </c>
      <c r="C17" s="1">
        <v>4.1046263171239996</v>
      </c>
      <c r="D17" s="1">
        <v>5.0650918188855503</v>
      </c>
    </row>
    <row r="18" spans="1:4" ht="15" thickBot="1" x14ac:dyDescent="0.35">
      <c r="A18" s="1">
        <v>1</v>
      </c>
      <c r="B18" s="1">
        <v>3.7267526857110198</v>
      </c>
      <c r="C18" s="1">
        <v>4.58840984878342</v>
      </c>
      <c r="D18" s="1">
        <v>4.4362369506594801</v>
      </c>
    </row>
    <row r="19" spans="1:4" ht="15" thickBot="1" x14ac:dyDescent="0.35">
      <c r="A19" s="1">
        <v>2</v>
      </c>
      <c r="B19" s="1">
        <v>4.7070134935088097</v>
      </c>
      <c r="C19" s="1">
        <v>4.3616258334101001</v>
      </c>
      <c r="D19" s="1">
        <v>5.2408682335119696</v>
      </c>
    </row>
    <row r="20" spans="1:4" ht="15" thickBot="1" x14ac:dyDescent="0.35">
      <c r="A20" s="1">
        <v>12</v>
      </c>
      <c r="B20" s="1">
        <v>4.4899529962886504</v>
      </c>
      <c r="C20" s="1">
        <v>4.7178168284783499</v>
      </c>
      <c r="D20" s="1">
        <v>4.0795855817239604</v>
      </c>
    </row>
    <row r="21" spans="1:4" ht="15" thickBot="1" x14ac:dyDescent="0.35">
      <c r="A21" s="1">
        <v>11</v>
      </c>
      <c r="B21" s="1">
        <v>5.8232415809849201</v>
      </c>
      <c r="C21" s="1">
        <v>4.1408772123085997</v>
      </c>
      <c r="D21" s="1">
        <v>4.2979339312840201</v>
      </c>
    </row>
    <row r="22" spans="1:4" ht="15" thickBot="1" x14ac:dyDescent="0.35">
      <c r="A22" s="1">
        <v>23</v>
      </c>
      <c r="B22" s="1">
        <v>5.6591400930262896</v>
      </c>
      <c r="C22" s="1">
        <v>5.1848966218405401</v>
      </c>
      <c r="D22" s="1">
        <v>5.4230518604177496</v>
      </c>
    </row>
    <row r="23" spans="1:4" ht="15" thickBot="1" x14ac:dyDescent="0.35">
      <c r="A23" s="1">
        <v>24</v>
      </c>
      <c r="B23" s="1">
        <v>4.1222924734152597</v>
      </c>
      <c r="C23" s="1">
        <v>3.1317952588337401</v>
      </c>
      <c r="D23" s="1">
        <v>4.1540156214903901</v>
      </c>
    </row>
    <row r="24" spans="1:4" ht="15" thickBot="1" x14ac:dyDescent="0.35">
      <c r="A24" s="1">
        <v>7</v>
      </c>
      <c r="B24" s="1">
        <v>4.1705255828012699</v>
      </c>
      <c r="C24" s="1">
        <v>3.6540309857797002</v>
      </c>
      <c r="D24" s="1">
        <v>5.2431908245717196</v>
      </c>
    </row>
    <row r="25" spans="1:4" ht="15" thickBot="1" x14ac:dyDescent="0.35">
      <c r="A25" s="1">
        <v>8</v>
      </c>
      <c r="B25" s="1">
        <v>2.58013555802341</v>
      </c>
      <c r="C25" s="1">
        <v>6.2192169193514601</v>
      </c>
      <c r="D25" s="1">
        <v>3.95842600205129</v>
      </c>
    </row>
    <row r="26" spans="1:4" ht="15" thickBot="1" x14ac:dyDescent="0.35">
      <c r="A26" s="1">
        <v>9</v>
      </c>
      <c r="B26" s="1">
        <v>3.9143298979064398</v>
      </c>
      <c r="C26" s="1">
        <v>5.5997412488678302</v>
      </c>
      <c r="D26" s="1">
        <v>6.7598230174553304</v>
      </c>
    </row>
    <row r="27" spans="1:4" ht="15" thickBot="1" x14ac:dyDescent="0.35">
      <c r="A27" s="1">
        <v>10</v>
      </c>
      <c r="B27" s="1">
        <v>4.51763936626178</v>
      </c>
      <c r="C27" s="1">
        <v>5.2496883910551002</v>
      </c>
      <c r="D27" s="1">
        <v>4.3370238728819901</v>
      </c>
    </row>
    <row r="28" spans="1:4" ht="15" thickBot="1" x14ac:dyDescent="0.35">
      <c r="A28" s="1">
        <v>4</v>
      </c>
      <c r="B28" s="1">
        <v>4.4611775900716601</v>
      </c>
      <c r="C28" s="1">
        <v>4.7009730596596899</v>
      </c>
      <c r="D28" s="1">
        <v>5.1928094515800396</v>
      </c>
    </row>
    <row r="29" spans="1:4" ht="15" thickBot="1" x14ac:dyDescent="0.35">
      <c r="A29" s="1">
        <v>3</v>
      </c>
      <c r="B29" s="1">
        <v>5.9918299867247597</v>
      </c>
      <c r="C29" s="1">
        <v>4.2417654075225704</v>
      </c>
      <c r="D29" s="1">
        <v>4.5007566534742098</v>
      </c>
    </row>
    <row r="30" spans="1:4" ht="15" thickBot="1" x14ac:dyDescent="0.35">
      <c r="A30" s="1">
        <v>14</v>
      </c>
      <c r="B30" s="1">
        <v>4.5588163428592399</v>
      </c>
      <c r="C30" s="1">
        <v>4.7293772474254601</v>
      </c>
      <c r="D30" s="1">
        <v>4.6170521473666</v>
      </c>
    </row>
    <row r="31" spans="1:4" ht="15" thickBot="1" x14ac:dyDescent="0.35">
      <c r="A31" s="1">
        <v>13</v>
      </c>
      <c r="B31" s="1">
        <v>4.8114642251769002</v>
      </c>
      <c r="C31" s="1">
        <v>4.6436015883127304</v>
      </c>
      <c r="D31" s="1">
        <v>5.23383332303204</v>
      </c>
    </row>
    <row r="32" spans="1:4" ht="15" thickBot="1" x14ac:dyDescent="0.35">
      <c r="A32" s="1">
        <v>19</v>
      </c>
      <c r="B32" s="1">
        <v>4.6773653774804202</v>
      </c>
      <c r="C32" s="1">
        <v>3.5773632081200701</v>
      </c>
      <c r="D32" s="1">
        <v>5.8626113739624799</v>
      </c>
    </row>
    <row r="33" spans="1:4" ht="15" thickBot="1" x14ac:dyDescent="0.35">
      <c r="A33" s="1">
        <v>20</v>
      </c>
      <c r="B33" s="1">
        <v>4.11379012550585</v>
      </c>
      <c r="C33" s="1">
        <v>3.8088292715886398</v>
      </c>
      <c r="D33" s="1">
        <v>6.42563661392031</v>
      </c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30</v>
      </c>
      <c r="B2" s="1">
        <v>3.75617634875351</v>
      </c>
      <c r="C2" s="1">
        <v>5.3820890468298099</v>
      </c>
      <c r="D2" s="1">
        <v>5.4133766875666396</v>
      </c>
    </row>
    <row r="3" spans="1:4" ht="15" thickBot="1" x14ac:dyDescent="0.35">
      <c r="A3" s="1">
        <v>29</v>
      </c>
      <c r="B3" s="1">
        <v>5.9902411200045202</v>
      </c>
      <c r="C3" s="1">
        <v>5.3158186630784403</v>
      </c>
      <c r="D3" s="1">
        <v>5.6250632594309096</v>
      </c>
    </row>
    <row r="4" spans="1:4" ht="15" thickBot="1" x14ac:dyDescent="0.35">
      <c r="A4" s="1">
        <v>25</v>
      </c>
      <c r="B4" s="1">
        <v>5.0016507316793302</v>
      </c>
      <c r="C4" s="1">
        <v>3.8772134953786401</v>
      </c>
      <c r="D4" s="1">
        <v>3.5780475568141998</v>
      </c>
    </row>
    <row r="5" spans="1:4" ht="15" thickBot="1" x14ac:dyDescent="0.35">
      <c r="A5" s="1">
        <v>26</v>
      </c>
      <c r="B5" s="1">
        <v>4.6111942461319098</v>
      </c>
      <c r="C5" s="1">
        <v>5.56130758498559</v>
      </c>
      <c r="D5" s="1">
        <v>3.6542387839068602</v>
      </c>
    </row>
    <row r="6" spans="1:4" ht="15" thickBot="1" x14ac:dyDescent="0.35">
      <c r="A6" s="1">
        <v>21</v>
      </c>
      <c r="B6" s="1">
        <v>3.4703362973648901</v>
      </c>
      <c r="C6" s="1">
        <v>4.2700065472270996</v>
      </c>
      <c r="D6" s="1">
        <v>1.71455558369327</v>
      </c>
    </row>
    <row r="7" spans="1:4" ht="15" thickBot="1" x14ac:dyDescent="0.35">
      <c r="A7" s="1">
        <v>22</v>
      </c>
      <c r="B7" s="1">
        <v>4.4524850789491603</v>
      </c>
      <c r="C7" s="1">
        <v>3.43846600172852</v>
      </c>
      <c r="D7" s="1">
        <v>6.6571556881326703</v>
      </c>
    </row>
    <row r="8" spans="1:4" ht="15" thickBot="1" x14ac:dyDescent="0.35">
      <c r="A8" s="1">
        <v>6</v>
      </c>
      <c r="B8" s="1">
        <v>3.4256162219863402</v>
      </c>
      <c r="C8" s="1">
        <v>3.7509930043731701</v>
      </c>
      <c r="D8" s="1">
        <v>5.7314523129089903</v>
      </c>
    </row>
    <row r="9" spans="1:4" ht="15" thickBot="1" x14ac:dyDescent="0.35">
      <c r="A9" s="1">
        <v>5</v>
      </c>
      <c r="B9" s="1">
        <v>6.2814888432463398</v>
      </c>
      <c r="C9" s="1">
        <v>6.7639719044366498</v>
      </c>
      <c r="D9" s="1">
        <v>3.3411602130579001</v>
      </c>
    </row>
    <row r="10" spans="1:4" ht="15" thickBot="1" x14ac:dyDescent="0.35">
      <c r="A10" s="1">
        <v>16</v>
      </c>
      <c r="B10" s="1">
        <v>5.6489990215977803</v>
      </c>
      <c r="C10" s="1">
        <v>3.19738415811798</v>
      </c>
      <c r="D10" s="1">
        <v>6.0364292526496097</v>
      </c>
    </row>
    <row r="11" spans="1:4" ht="15" thickBot="1" x14ac:dyDescent="0.35">
      <c r="A11" s="1">
        <v>15</v>
      </c>
      <c r="B11" s="1">
        <v>4.2722403846180503</v>
      </c>
      <c r="C11" s="1">
        <v>4.8389652631705999</v>
      </c>
      <c r="D11" s="1">
        <v>5.1367123276823197</v>
      </c>
    </row>
    <row r="12" spans="1:4" ht="15" thickBot="1" x14ac:dyDescent="0.35">
      <c r="A12" s="1">
        <v>30</v>
      </c>
      <c r="B12" s="1">
        <v>3.6802106269354402</v>
      </c>
      <c r="C12" s="1">
        <v>5.4313503330835404</v>
      </c>
      <c r="D12" s="1">
        <v>4.5286897541664102</v>
      </c>
    </row>
    <row r="13" spans="1:4" ht="15" thickBot="1" x14ac:dyDescent="0.35">
      <c r="A13" s="1">
        <v>29</v>
      </c>
      <c r="B13" s="1">
        <v>6.0214115818515204</v>
      </c>
      <c r="C13" s="1">
        <v>5.2427958703025004</v>
      </c>
      <c r="D13" s="1">
        <v>5.2434635173854502</v>
      </c>
    </row>
    <row r="14" spans="1:4" ht="15" thickBot="1" x14ac:dyDescent="0.35">
      <c r="A14" s="1">
        <v>27</v>
      </c>
      <c r="B14" s="1">
        <v>4.3603129838271499</v>
      </c>
      <c r="C14" s="1">
        <v>4.2701686557982299</v>
      </c>
      <c r="D14" s="1">
        <v>4.76447060669783</v>
      </c>
    </row>
    <row r="15" spans="1:4" ht="15" thickBot="1" x14ac:dyDescent="0.35">
      <c r="A15" s="1">
        <v>28</v>
      </c>
      <c r="B15" s="1">
        <v>4.8929424539216502</v>
      </c>
      <c r="C15" s="1">
        <v>5.9449406883967697</v>
      </c>
      <c r="D15" s="1">
        <v>4.4441271616886997</v>
      </c>
    </row>
    <row r="16" spans="1:4" ht="15" thickBot="1" x14ac:dyDescent="0.35">
      <c r="A16" s="1">
        <v>17</v>
      </c>
      <c r="B16" s="1">
        <v>4.4103748489122196</v>
      </c>
      <c r="C16" s="1">
        <v>4.3731723248564096</v>
      </c>
      <c r="D16" s="1">
        <v>5.0935130671956603</v>
      </c>
    </row>
    <row r="17" spans="1:4" ht="15" thickBot="1" x14ac:dyDescent="0.35">
      <c r="A17" s="1">
        <v>18</v>
      </c>
      <c r="B17" s="1">
        <v>5.7958257890851996</v>
      </c>
      <c r="C17" s="1">
        <v>4.1296043913942597</v>
      </c>
      <c r="D17" s="1">
        <v>5.0960807740302396</v>
      </c>
    </row>
    <row r="18" spans="1:4" ht="15" thickBot="1" x14ac:dyDescent="0.35">
      <c r="A18" s="1">
        <v>1</v>
      </c>
      <c r="B18" s="1">
        <v>3.7667027939114202</v>
      </c>
      <c r="C18" s="1">
        <v>4.5800524288798297</v>
      </c>
      <c r="D18" s="1">
        <v>4.4000296306506304</v>
      </c>
    </row>
    <row r="19" spans="1:4" ht="15" thickBot="1" x14ac:dyDescent="0.35">
      <c r="A19" s="1">
        <v>2</v>
      </c>
      <c r="B19" s="1">
        <v>4.7094347884836001</v>
      </c>
      <c r="C19" s="1">
        <v>4.4091179399615097</v>
      </c>
      <c r="D19" s="1">
        <v>5.2737379388370798</v>
      </c>
    </row>
    <row r="20" spans="1:4" ht="15" thickBot="1" x14ac:dyDescent="0.35">
      <c r="A20" s="1">
        <v>12</v>
      </c>
      <c r="B20" s="1">
        <v>4.5002836779422104</v>
      </c>
      <c r="C20" s="1">
        <v>4.6965736393110298</v>
      </c>
      <c r="D20" s="1">
        <v>4.04040747201456</v>
      </c>
    </row>
    <row r="21" spans="1:4" ht="15" thickBot="1" x14ac:dyDescent="0.35">
      <c r="A21" s="1">
        <v>11</v>
      </c>
      <c r="B21" s="1">
        <v>5.87082891890564</v>
      </c>
      <c r="C21" s="1">
        <v>4.2286840177341602</v>
      </c>
      <c r="D21" s="1">
        <v>4.38035146638674</v>
      </c>
    </row>
    <row r="22" spans="1:4" ht="15" thickBot="1" x14ac:dyDescent="0.35">
      <c r="A22" s="1">
        <v>23</v>
      </c>
      <c r="B22" s="1">
        <v>5.6714188467896198</v>
      </c>
      <c r="C22" s="1">
        <v>5.1324726038912196</v>
      </c>
      <c r="D22" s="1">
        <v>5.5485467832942899</v>
      </c>
    </row>
    <row r="23" spans="1:4" ht="15" thickBot="1" x14ac:dyDescent="0.35">
      <c r="A23" s="1">
        <v>24</v>
      </c>
      <c r="B23" s="1">
        <v>4.07668936869426</v>
      </c>
      <c r="C23" s="1">
        <v>3.0665589512657898</v>
      </c>
      <c r="D23" s="1">
        <v>4.0357021435518101</v>
      </c>
    </row>
    <row r="24" spans="1:4" ht="15" thickBot="1" x14ac:dyDescent="0.35">
      <c r="A24" s="1">
        <v>7</v>
      </c>
      <c r="B24" s="1">
        <v>4.1584317336154104</v>
      </c>
      <c r="C24" s="1">
        <v>3.68103359111808</v>
      </c>
      <c r="D24" s="1">
        <v>5.3224127523101297</v>
      </c>
    </row>
    <row r="25" spans="1:4" ht="15" thickBot="1" x14ac:dyDescent="0.35">
      <c r="A25" s="1">
        <v>8</v>
      </c>
      <c r="B25" s="1">
        <v>2.5581907259910399</v>
      </c>
      <c r="C25" s="1">
        <v>6.2711236672931898</v>
      </c>
      <c r="D25" s="1">
        <v>3.9306560908209298</v>
      </c>
    </row>
    <row r="26" spans="1:4" ht="15" thickBot="1" x14ac:dyDescent="0.35">
      <c r="A26" s="1">
        <v>9</v>
      </c>
      <c r="B26" s="1">
        <v>4.0144350957452302</v>
      </c>
      <c r="C26" s="1">
        <v>5.6052577477368803</v>
      </c>
      <c r="D26" s="1">
        <v>6.9653093821221903</v>
      </c>
    </row>
    <row r="27" spans="1:4" ht="15" thickBot="1" x14ac:dyDescent="0.35">
      <c r="A27" s="1">
        <v>10</v>
      </c>
      <c r="B27" s="1">
        <v>4.4562955669948803</v>
      </c>
      <c r="C27" s="1">
        <v>5.3232731886526103</v>
      </c>
      <c r="D27" s="1">
        <v>4.3881557769626101</v>
      </c>
    </row>
    <row r="28" spans="1:4" ht="15" thickBot="1" x14ac:dyDescent="0.35">
      <c r="A28" s="1">
        <v>4</v>
      </c>
      <c r="B28" s="1">
        <v>4.4806192285080897</v>
      </c>
      <c r="C28" s="1">
        <v>4.7453302437986098</v>
      </c>
      <c r="D28" s="1">
        <v>5.2783085419571201</v>
      </c>
    </row>
    <row r="29" spans="1:4" ht="15" thickBot="1" x14ac:dyDescent="0.35">
      <c r="A29" s="1">
        <v>3</v>
      </c>
      <c r="B29" s="1">
        <v>6.0113201794115403</v>
      </c>
      <c r="C29" s="1">
        <v>4.3019613630993403</v>
      </c>
      <c r="D29" s="1">
        <v>4.59782600592309</v>
      </c>
    </row>
    <row r="30" spans="1:4" ht="15" thickBot="1" x14ac:dyDescent="0.35">
      <c r="A30" s="1">
        <v>14</v>
      </c>
      <c r="B30" s="1">
        <v>4.6143913826073497</v>
      </c>
      <c r="C30" s="1">
        <v>4.7087206333285403</v>
      </c>
      <c r="D30" s="1">
        <v>4.6806129416342204</v>
      </c>
    </row>
    <row r="31" spans="1:4" ht="15" thickBot="1" x14ac:dyDescent="0.35">
      <c r="A31" s="1">
        <v>13</v>
      </c>
      <c r="B31" s="1">
        <v>4.7755638981838597</v>
      </c>
      <c r="C31" s="1">
        <v>4.5698359938169499</v>
      </c>
      <c r="D31" s="1">
        <v>5.2953031671538797</v>
      </c>
    </row>
    <row r="32" spans="1:4" ht="15" thickBot="1" x14ac:dyDescent="0.35">
      <c r="A32" s="1">
        <v>19</v>
      </c>
      <c r="B32" s="1">
        <v>4.6298603731024803</v>
      </c>
      <c r="C32" s="1">
        <v>3.4364411691721601</v>
      </c>
      <c r="D32" s="1">
        <v>5.83587684388098</v>
      </c>
    </row>
    <row r="33" spans="1:4" ht="15" thickBot="1" x14ac:dyDescent="0.35">
      <c r="A33" s="1">
        <v>20</v>
      </c>
      <c r="B33" s="1">
        <v>4.0254479131658298</v>
      </c>
      <c r="C33" s="1">
        <v>3.81799713661698</v>
      </c>
      <c r="D33" s="1">
        <v>6.46056589717685</v>
      </c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3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30</v>
      </c>
      <c r="B2" s="1">
        <v>4.47173489278752</v>
      </c>
      <c r="C2" s="1">
        <v>6.0163934426229497</v>
      </c>
      <c r="D2" s="1">
        <v>4.8947818648417396</v>
      </c>
    </row>
    <row r="3" spans="1:4" ht="15" thickBot="1" x14ac:dyDescent="0.35">
      <c r="A3" s="1">
        <v>29</v>
      </c>
      <c r="B3" s="1">
        <v>6.9768976897689701</v>
      </c>
      <c r="C3" s="1">
        <v>5.9765458422174804</v>
      </c>
      <c r="D3" s="1">
        <v>5.8383105802047703</v>
      </c>
    </row>
    <row r="4" spans="1:4" ht="15" thickBot="1" x14ac:dyDescent="0.35">
      <c r="A4" s="1">
        <v>25</v>
      </c>
      <c r="B4" s="1">
        <v>5.9545454545454497</v>
      </c>
      <c r="C4" s="1">
        <v>4.63220088626292</v>
      </c>
      <c r="D4" s="1">
        <v>4.0676484123331802</v>
      </c>
    </row>
    <row r="5" spans="1:4" ht="15" thickBot="1" x14ac:dyDescent="0.35">
      <c r="A5" s="1">
        <v>26</v>
      </c>
      <c r="B5" s="1">
        <v>4.47173489278752</v>
      </c>
      <c r="C5" s="1">
        <v>5.9735449735449704</v>
      </c>
      <c r="D5" s="1">
        <v>4.0676484123331802</v>
      </c>
    </row>
    <row r="6" spans="1:4" ht="15" thickBot="1" x14ac:dyDescent="0.35">
      <c r="A6" s="1">
        <v>21</v>
      </c>
      <c r="B6" s="1">
        <v>3.8251173708920101</v>
      </c>
      <c r="C6" s="1">
        <v>4.63220088626292</v>
      </c>
      <c r="D6" s="1">
        <v>3.5665349143610001</v>
      </c>
    </row>
    <row r="7" spans="1:4" ht="15" thickBot="1" x14ac:dyDescent="0.35">
      <c r="A7" s="1">
        <v>22</v>
      </c>
      <c r="B7" s="1">
        <v>4.47173489278752</v>
      </c>
      <c r="C7" s="1">
        <v>3.7608695652173898</v>
      </c>
      <c r="D7" s="1">
        <v>7.0838815789473601</v>
      </c>
    </row>
    <row r="8" spans="1:4" ht="15" thickBot="1" x14ac:dyDescent="0.35">
      <c r="A8" s="1">
        <v>6</v>
      </c>
      <c r="B8" s="1">
        <v>3.84810126582278</v>
      </c>
      <c r="C8" s="1">
        <v>4.63220088626292</v>
      </c>
      <c r="D8" s="1">
        <v>5.7032828282828198</v>
      </c>
    </row>
    <row r="9" spans="1:4" ht="15" thickBot="1" x14ac:dyDescent="0.35">
      <c r="A9" s="1">
        <v>5</v>
      </c>
      <c r="B9" s="1">
        <v>6.6594911937377601</v>
      </c>
      <c r="C9" s="1">
        <v>8.1102497846683796</v>
      </c>
      <c r="D9" s="1">
        <v>3.76993166287015</v>
      </c>
    </row>
    <row r="10" spans="1:4" ht="15" thickBot="1" x14ac:dyDescent="0.35">
      <c r="A10" s="1">
        <v>16</v>
      </c>
      <c r="B10" s="1">
        <v>5.9545454545454497</v>
      </c>
      <c r="C10" s="1">
        <v>3.7494432071269399</v>
      </c>
      <c r="D10" s="1">
        <v>5.8055376690276796</v>
      </c>
    </row>
    <row r="11" spans="1:4" ht="15" thickBot="1" x14ac:dyDescent="0.35">
      <c r="A11" s="1">
        <v>15</v>
      </c>
      <c r="B11" s="1">
        <v>4.47173489278752</v>
      </c>
      <c r="C11" s="1">
        <v>5.9735449735449704</v>
      </c>
      <c r="D11" s="1">
        <v>4.7080078125</v>
      </c>
    </row>
    <row r="12" spans="1:4" ht="15" thickBot="1" x14ac:dyDescent="0.35">
      <c r="A12" s="1">
        <v>30</v>
      </c>
      <c r="B12" s="1">
        <v>4.47173489278752</v>
      </c>
      <c r="C12" s="1">
        <v>5.9973684210526299</v>
      </c>
      <c r="D12" s="1">
        <v>4.12429378531073</v>
      </c>
    </row>
    <row r="13" spans="1:4" ht="15" thickBot="1" x14ac:dyDescent="0.35">
      <c r="A13" s="1">
        <v>29</v>
      </c>
      <c r="B13" s="1">
        <v>6.72310756972111</v>
      </c>
      <c r="C13" s="1">
        <v>5.9765458422174804</v>
      </c>
      <c r="D13" s="1">
        <v>5.2168674698795101</v>
      </c>
    </row>
    <row r="14" spans="1:4" ht="15" thickBot="1" x14ac:dyDescent="0.35">
      <c r="A14" s="1">
        <v>27</v>
      </c>
      <c r="B14" s="1">
        <v>4.6212121212121202</v>
      </c>
      <c r="C14" s="1">
        <v>4.63220088626292</v>
      </c>
      <c r="D14" s="1">
        <v>4.8047619047619001</v>
      </c>
    </row>
    <row r="15" spans="1:4" ht="15" thickBot="1" x14ac:dyDescent="0.35">
      <c r="A15" s="1">
        <v>28</v>
      </c>
      <c r="B15" s="1">
        <v>5.9545454545454497</v>
      </c>
      <c r="C15" s="1">
        <v>6.8297604035308899</v>
      </c>
      <c r="D15" s="1">
        <v>4.8301026225769599</v>
      </c>
    </row>
    <row r="16" spans="1:4" ht="15" thickBot="1" x14ac:dyDescent="0.35">
      <c r="A16" s="1">
        <v>17</v>
      </c>
      <c r="B16" s="1">
        <v>4.47173489278752</v>
      </c>
      <c r="C16" s="1">
        <v>4.63220088626292</v>
      </c>
      <c r="D16" s="1">
        <v>4.8047619047619001</v>
      </c>
    </row>
    <row r="17" spans="1:4" ht="15" thickBot="1" x14ac:dyDescent="0.35">
      <c r="A17" s="1">
        <v>18</v>
      </c>
      <c r="B17" s="1">
        <v>6.6594911937377601</v>
      </c>
      <c r="C17" s="1">
        <v>4.6804915514592897</v>
      </c>
      <c r="D17" s="1">
        <v>4.9682947729220199</v>
      </c>
    </row>
    <row r="18" spans="1:4" ht="15" thickBot="1" x14ac:dyDescent="0.35">
      <c r="A18" s="1">
        <v>1</v>
      </c>
      <c r="B18" s="1">
        <v>4.47173489278752</v>
      </c>
      <c r="C18" s="1">
        <v>4.67667436489607</v>
      </c>
      <c r="D18" s="1">
        <v>4.2831932773109198</v>
      </c>
    </row>
    <row r="19" spans="1:4" ht="15" thickBot="1" x14ac:dyDescent="0.35">
      <c r="A19" s="1">
        <v>2</v>
      </c>
      <c r="B19" s="1">
        <v>4.47173489278752</v>
      </c>
      <c r="C19" s="1">
        <v>4.63220088626292</v>
      </c>
      <c r="D19" s="1">
        <v>5.4595062797747902</v>
      </c>
    </row>
    <row r="20" spans="1:4" ht="15" thickBot="1" x14ac:dyDescent="0.35">
      <c r="A20" s="1">
        <v>12</v>
      </c>
      <c r="B20" s="1">
        <v>4.47173489278752</v>
      </c>
      <c r="C20" s="1">
        <v>5.9735449735449704</v>
      </c>
      <c r="D20" s="1">
        <v>4.2413793103448203</v>
      </c>
    </row>
    <row r="21" spans="1:4" ht="15" thickBot="1" x14ac:dyDescent="0.35">
      <c r="A21" s="1">
        <v>11</v>
      </c>
      <c r="B21" s="1">
        <v>6.6594911937377601</v>
      </c>
      <c r="C21" s="1">
        <v>4.63220088626292</v>
      </c>
      <c r="D21" s="1">
        <v>4.1063084112149504</v>
      </c>
    </row>
    <row r="22" spans="1:4" ht="15" thickBot="1" x14ac:dyDescent="0.35">
      <c r="A22" s="1">
        <v>23</v>
      </c>
      <c r="B22" s="1">
        <v>6.6594911937377601</v>
      </c>
      <c r="C22" s="1">
        <v>6.0163934426229497</v>
      </c>
      <c r="D22" s="1">
        <v>5.0133196721311402</v>
      </c>
    </row>
    <row r="23" spans="1:4" ht="15" thickBot="1" x14ac:dyDescent="0.35">
      <c r="A23" s="1">
        <v>24</v>
      </c>
      <c r="B23" s="1">
        <v>4.47173489278752</v>
      </c>
      <c r="C23" s="1">
        <v>3.7608695652173898</v>
      </c>
      <c r="D23" s="1">
        <v>4.1544502617800996</v>
      </c>
    </row>
    <row r="24" spans="1:4" ht="15" thickBot="1" x14ac:dyDescent="0.35">
      <c r="A24" s="1">
        <v>7</v>
      </c>
      <c r="B24" s="1">
        <v>4.47173489278752</v>
      </c>
      <c r="C24" s="1">
        <v>3.7608695652173898</v>
      </c>
      <c r="D24" s="1">
        <v>4.8047619047619001</v>
      </c>
    </row>
    <row r="25" spans="1:4" ht="15" thickBot="1" x14ac:dyDescent="0.35">
      <c r="A25" s="1">
        <v>8</v>
      </c>
      <c r="B25" s="1">
        <v>2.6917127071823201</v>
      </c>
      <c r="C25" s="1">
        <v>6.8297604035308899</v>
      </c>
      <c r="D25" s="1">
        <v>4.2118551042809997</v>
      </c>
    </row>
    <row r="26" spans="1:4" ht="15" thickBot="1" x14ac:dyDescent="0.35">
      <c r="A26" s="1">
        <v>9</v>
      </c>
      <c r="B26" s="1">
        <v>4.47173489278752</v>
      </c>
      <c r="C26" s="1">
        <v>6.0163934426229497</v>
      </c>
      <c r="D26" s="1">
        <v>6.5478662053056498</v>
      </c>
    </row>
    <row r="27" spans="1:4" ht="15" thickBot="1" x14ac:dyDescent="0.35">
      <c r="A27" s="1">
        <v>10</v>
      </c>
      <c r="B27" s="1">
        <v>4.47173489278752</v>
      </c>
      <c r="C27" s="1">
        <v>5.9765458422174804</v>
      </c>
      <c r="D27" s="1">
        <v>4.8047619047619001</v>
      </c>
    </row>
    <row r="28" spans="1:4" ht="15" thickBot="1" x14ac:dyDescent="0.35">
      <c r="A28" s="1">
        <v>4</v>
      </c>
      <c r="B28" s="1">
        <v>4.47173489278752</v>
      </c>
      <c r="C28" s="1">
        <v>5.9935483870967703</v>
      </c>
      <c r="D28" s="1">
        <v>4.8960280373831697</v>
      </c>
    </row>
    <row r="29" spans="1:4" ht="15" thickBot="1" x14ac:dyDescent="0.35">
      <c r="A29" s="1">
        <v>3</v>
      </c>
      <c r="B29" s="1">
        <v>6.9768976897689701</v>
      </c>
      <c r="C29" s="1">
        <v>4.63220088626292</v>
      </c>
      <c r="D29" s="1">
        <v>4.8047619047619001</v>
      </c>
    </row>
    <row r="30" spans="1:4" ht="15" thickBot="1" x14ac:dyDescent="0.35">
      <c r="A30" s="1">
        <v>14</v>
      </c>
      <c r="B30" s="1">
        <v>4.47173489278752</v>
      </c>
      <c r="C30" s="1">
        <v>4.67667436489607</v>
      </c>
      <c r="D30" s="1">
        <v>4.2413793103448203</v>
      </c>
    </row>
    <row r="31" spans="1:4" ht="15" thickBot="1" x14ac:dyDescent="0.35">
      <c r="A31" s="1">
        <v>13</v>
      </c>
      <c r="B31" s="1">
        <v>5.9545454545454497</v>
      </c>
      <c r="C31" s="1">
        <v>4.6804915514592897</v>
      </c>
      <c r="D31" s="1">
        <v>4.7080078125</v>
      </c>
    </row>
    <row r="32" spans="1:4" ht="15" thickBot="1" x14ac:dyDescent="0.35">
      <c r="A32" s="1">
        <v>19</v>
      </c>
      <c r="B32" s="1">
        <v>4.47173489278752</v>
      </c>
      <c r="C32" s="1">
        <v>3.7608695652173898</v>
      </c>
      <c r="D32" s="1">
        <v>6.0216480446927303</v>
      </c>
    </row>
    <row r="33" spans="1:4" ht="15" thickBot="1" x14ac:dyDescent="0.35">
      <c r="A33" s="1">
        <v>20</v>
      </c>
      <c r="B33" s="1">
        <v>4.47173489278752</v>
      </c>
      <c r="C33" s="1">
        <v>4.63220088626292</v>
      </c>
      <c r="D33" s="1">
        <v>7.1035422343324202</v>
      </c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for delting columns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2024-08-12T15:23:02Z</dcterms:modified>
</cp:coreProperties>
</file>