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C5B232D2-7485-4DEB-BE58-1455E29E6EE4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Sheet2" sheetId="24" r:id="rId2"/>
    <sheet name="for delting columns" sheetId="23" r:id="rId3"/>
    <sheet name="Average" sheetId="20" r:id="rId4"/>
    <sheet name="Opponent Averages" sheetId="21" r:id="rId5"/>
    <sheet name="Props" sheetId="17" r:id="rId6"/>
    <sheet name="RF" sheetId="2" r:id="rId7"/>
    <sheet name="Neural" sheetId="3" r:id="rId8"/>
    <sheet name="LR" sheetId="4" r:id="rId9"/>
    <sheet name="Adaboost" sheetId="6" r:id="rId10"/>
    <sheet name="XGBR" sheetId="7" r:id="rId11"/>
    <sheet name="Huber" sheetId="12" r:id="rId12"/>
    <sheet name="BayesRidge" sheetId="16" r:id="rId13"/>
    <sheet name="Elastic" sheetId="15" r:id="rId14"/>
    <sheet name="GBR" sheetId="13" r:id="rId15"/>
  </sheets>
  <definedNames>
    <definedName name="_xlnm._FilterDatabase" localSheetId="0" hidden="1">Sheet1!$L$77:$AQ$94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24" l="1"/>
  <c r="V10" i="24"/>
  <c r="V13" i="24"/>
  <c r="V14" i="24"/>
  <c r="V15" i="24"/>
  <c r="V16" i="24"/>
  <c r="V17" i="24"/>
  <c r="V18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2" i="24"/>
  <c r="O3" i="24"/>
  <c r="Q3" i="24"/>
  <c r="R3" i="24"/>
  <c r="S3" i="24"/>
  <c r="O4" i="24"/>
  <c r="Q4" i="24"/>
  <c r="R4" i="24"/>
  <c r="S4" i="24"/>
  <c r="O5" i="24"/>
  <c r="Q5" i="24"/>
  <c r="R5" i="24"/>
  <c r="S5" i="24"/>
  <c r="O6" i="24"/>
  <c r="Q6" i="24"/>
  <c r="R6" i="24"/>
  <c r="S6" i="24"/>
  <c r="O7" i="24"/>
  <c r="Q7" i="24"/>
  <c r="R7" i="24"/>
  <c r="S7" i="24"/>
  <c r="O8" i="24"/>
  <c r="Q8" i="24"/>
  <c r="R8" i="24"/>
  <c r="S8" i="24"/>
  <c r="O9" i="24"/>
  <c r="P9" i="24"/>
  <c r="Q9" i="24"/>
  <c r="R9" i="24"/>
  <c r="S9" i="24"/>
  <c r="O10" i="24"/>
  <c r="P10" i="24"/>
  <c r="Q10" i="24"/>
  <c r="R10" i="24"/>
  <c r="S10" i="24"/>
  <c r="O11" i="24"/>
  <c r="Q11" i="24"/>
  <c r="R11" i="24"/>
  <c r="S11" i="24"/>
  <c r="O12" i="24"/>
  <c r="Q12" i="24"/>
  <c r="R12" i="24"/>
  <c r="S12" i="24"/>
  <c r="O13" i="24"/>
  <c r="P13" i="24"/>
  <c r="Q13" i="24"/>
  <c r="R13" i="24"/>
  <c r="S13" i="24"/>
  <c r="O14" i="24"/>
  <c r="P14" i="24"/>
  <c r="Q14" i="24"/>
  <c r="R14" i="24"/>
  <c r="S14" i="24"/>
  <c r="O15" i="24"/>
  <c r="P15" i="24"/>
  <c r="Q15" i="24"/>
  <c r="R15" i="24"/>
  <c r="S15" i="24"/>
  <c r="O16" i="24"/>
  <c r="P16" i="24"/>
  <c r="Q16" i="24"/>
  <c r="R16" i="24"/>
  <c r="S16" i="24"/>
  <c r="O17" i="24"/>
  <c r="P17" i="24"/>
  <c r="Q17" i="24"/>
  <c r="R17" i="24"/>
  <c r="S17" i="24"/>
  <c r="O18" i="24"/>
  <c r="P18" i="24"/>
  <c r="Q18" i="24"/>
  <c r="R18" i="24"/>
  <c r="S18" i="24"/>
  <c r="Q2" i="24"/>
  <c r="R2" i="24"/>
  <c r="S2" i="24"/>
  <c r="O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2" i="24"/>
  <c r="M3" i="24"/>
  <c r="M13" i="24"/>
  <c r="M14" i="24"/>
  <c r="M15" i="24"/>
  <c r="M16" i="24"/>
  <c r="M17" i="24"/>
  <c r="M18" i="24"/>
  <c r="M2" i="24"/>
  <c r="L3" i="24"/>
  <c r="L13" i="24"/>
  <c r="L14" i="24"/>
  <c r="L15" i="24"/>
  <c r="L16" i="24"/>
  <c r="L17" i="24"/>
  <c r="L18" i="24"/>
  <c r="L2" i="24"/>
  <c r="I3" i="24"/>
  <c r="J3" i="24"/>
  <c r="K3" i="24"/>
  <c r="I4" i="24"/>
  <c r="J4" i="24"/>
  <c r="K4" i="24"/>
  <c r="I5" i="24"/>
  <c r="J5" i="24"/>
  <c r="K5" i="24"/>
  <c r="I6" i="24"/>
  <c r="J6" i="24"/>
  <c r="K6" i="24"/>
  <c r="I7" i="24"/>
  <c r="J7" i="24"/>
  <c r="K7" i="24"/>
  <c r="I8" i="24"/>
  <c r="J8" i="24"/>
  <c r="K8" i="24"/>
  <c r="I9" i="24"/>
  <c r="J9" i="24"/>
  <c r="K9" i="24"/>
  <c r="I10" i="24"/>
  <c r="J10" i="24"/>
  <c r="K10" i="24"/>
  <c r="I11" i="24"/>
  <c r="J11" i="24"/>
  <c r="K11" i="24"/>
  <c r="I12" i="24"/>
  <c r="J12" i="24"/>
  <c r="K12" i="24"/>
  <c r="I13" i="24"/>
  <c r="J13" i="24"/>
  <c r="K13" i="24"/>
  <c r="I14" i="24"/>
  <c r="J14" i="24"/>
  <c r="K14" i="24"/>
  <c r="I15" i="24"/>
  <c r="J15" i="24"/>
  <c r="K15" i="24"/>
  <c r="I16" i="24"/>
  <c r="J16" i="24"/>
  <c r="K16" i="24"/>
  <c r="I17" i="24"/>
  <c r="J17" i="24"/>
  <c r="K17" i="24"/>
  <c r="I18" i="24"/>
  <c r="J18" i="24"/>
  <c r="K18" i="24"/>
  <c r="J2" i="24"/>
  <c r="K2" i="24"/>
  <c r="I2" i="24"/>
  <c r="F3" i="24"/>
  <c r="G3" i="24"/>
  <c r="H3" i="24"/>
  <c r="F4" i="24"/>
  <c r="G4" i="24"/>
  <c r="H4" i="24"/>
  <c r="F5" i="24"/>
  <c r="G5" i="24"/>
  <c r="H5" i="24"/>
  <c r="F6" i="24"/>
  <c r="G6" i="24"/>
  <c r="H6" i="24"/>
  <c r="F7" i="24"/>
  <c r="G7" i="24"/>
  <c r="H7" i="24"/>
  <c r="F8" i="24"/>
  <c r="G8" i="24"/>
  <c r="H8" i="24"/>
  <c r="F9" i="24"/>
  <c r="G9" i="24"/>
  <c r="H9" i="24"/>
  <c r="F10" i="24"/>
  <c r="G10" i="24"/>
  <c r="H10" i="24"/>
  <c r="F11" i="24"/>
  <c r="G11" i="24"/>
  <c r="H11" i="24"/>
  <c r="F12" i="24"/>
  <c r="G12" i="24"/>
  <c r="H12" i="24"/>
  <c r="F13" i="24"/>
  <c r="G13" i="24"/>
  <c r="H13" i="24"/>
  <c r="F14" i="24"/>
  <c r="G14" i="24"/>
  <c r="H14" i="24"/>
  <c r="F15" i="24"/>
  <c r="G15" i="24"/>
  <c r="H15" i="24"/>
  <c r="F16" i="24"/>
  <c r="G16" i="24"/>
  <c r="H16" i="24"/>
  <c r="F17" i="24"/>
  <c r="G17" i="24"/>
  <c r="H17" i="24"/>
  <c r="F18" i="24"/>
  <c r="G18" i="24"/>
  <c r="H18" i="24"/>
  <c r="G2" i="24"/>
  <c r="H2" i="24"/>
  <c r="F2" i="24"/>
  <c r="D3" i="24"/>
  <c r="E3" i="24"/>
  <c r="D4" i="24"/>
  <c r="E4" i="24"/>
  <c r="D5" i="24"/>
  <c r="E5" i="24"/>
  <c r="D6" i="24"/>
  <c r="E6" i="24"/>
  <c r="D7" i="24"/>
  <c r="E7" i="24"/>
  <c r="D8" i="24"/>
  <c r="E8" i="24"/>
  <c r="D9" i="24"/>
  <c r="E9" i="24"/>
  <c r="D10" i="24"/>
  <c r="E10" i="24"/>
  <c r="D11" i="24"/>
  <c r="E11" i="24"/>
  <c r="D12" i="24"/>
  <c r="E12" i="24"/>
  <c r="D13" i="24"/>
  <c r="E13" i="24"/>
  <c r="D14" i="24"/>
  <c r="E14" i="24"/>
  <c r="D15" i="24"/>
  <c r="E15" i="24"/>
  <c r="D16" i="24"/>
  <c r="E16" i="24"/>
  <c r="D17" i="24"/>
  <c r="E17" i="24"/>
  <c r="D18" i="24"/>
  <c r="E18" i="24"/>
  <c r="E2" i="24"/>
  <c r="D2" i="24"/>
  <c r="B3" i="24"/>
  <c r="C3" i="24"/>
  <c r="B4" i="24"/>
  <c r="C4" i="24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C2" i="24"/>
  <c r="B2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2" i="24"/>
  <c r="AA94" i="1" l="1"/>
  <c r="AN94" i="1"/>
  <c r="M94" i="1"/>
  <c r="N94" i="1"/>
  <c r="Q94" i="1"/>
  <c r="R94" i="1"/>
  <c r="AF34" i="1"/>
  <c r="AG34" i="1"/>
  <c r="AH34" i="1"/>
  <c r="AI34" i="1"/>
  <c r="AJ34" i="1"/>
  <c r="AK34" i="1"/>
  <c r="AL34" i="1"/>
  <c r="AM34" i="1"/>
  <c r="AF35" i="1"/>
  <c r="AG35" i="1"/>
  <c r="AH35" i="1"/>
  <c r="AI35" i="1"/>
  <c r="AJ35" i="1"/>
  <c r="AK35" i="1"/>
  <c r="AL35" i="1"/>
  <c r="AM35" i="1"/>
  <c r="N93" i="1"/>
  <c r="M93" i="1"/>
  <c r="Q93" i="1"/>
  <c r="R93" i="1"/>
  <c r="AA93" i="1"/>
  <c r="AN93" i="1"/>
  <c r="N85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Y94" i="1" l="1"/>
  <c r="AL94" i="1"/>
  <c r="AP34" i="1"/>
  <c r="AO34" i="1"/>
  <c r="AP35" i="1"/>
  <c r="AN34" i="1"/>
  <c r="AN35" i="1"/>
  <c r="AO35" i="1"/>
  <c r="Y78" i="1"/>
  <c r="AL93" i="1"/>
  <c r="Y93" i="1"/>
  <c r="AN83" i="1"/>
  <c r="AA87" i="1"/>
  <c r="AA85" i="1"/>
  <c r="AN84" i="1"/>
  <c r="AA83" i="1"/>
  <c r="AA82" i="1"/>
  <c r="AN81" i="1"/>
  <c r="AN86" i="1"/>
  <c r="AA88" i="1"/>
  <c r="AA89" i="1"/>
  <c r="AA90" i="1"/>
  <c r="AA91" i="1"/>
  <c r="AA80" i="1"/>
  <c r="AN92" i="1"/>
  <c r="AN87" i="1"/>
  <c r="AA84" i="1"/>
  <c r="AA81" i="1"/>
  <c r="AN80" i="1"/>
  <c r="AN89" i="1"/>
  <c r="AA92" i="1"/>
  <c r="AN82" i="1"/>
  <c r="AA86" i="1"/>
  <c r="AN91" i="1"/>
  <c r="AN90" i="1"/>
  <c r="AN88" i="1"/>
  <c r="AN85" i="1"/>
  <c r="AA79" i="1"/>
  <c r="AN79" i="1"/>
  <c r="AN78" i="1"/>
  <c r="AA78" i="1"/>
  <c r="AL89" i="1"/>
  <c r="AL82" i="1"/>
  <c r="AL83" i="1"/>
  <c r="AL87" i="1"/>
  <c r="AL88" i="1"/>
  <c r="AL86" i="1"/>
  <c r="AL91" i="1"/>
  <c r="AL92" i="1"/>
  <c r="AL90" i="1"/>
  <c r="AL80" i="1"/>
  <c r="AL81" i="1"/>
  <c r="AL84" i="1"/>
  <c r="AL85" i="1"/>
  <c r="AL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0" i="17"/>
  <c r="R21" i="17"/>
  <c r="R22" i="17"/>
  <c r="R23" i="17"/>
  <c r="R24" i="17"/>
  <c r="R25" i="17"/>
  <c r="R26" i="17"/>
  <c r="R27" i="17"/>
  <c r="R28" i="17"/>
  <c r="AL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9" i="17"/>
  <c r="R30" i="17"/>
  <c r="R31" i="17"/>
  <c r="AG32" i="1"/>
  <c r="AH32" i="1"/>
  <c r="AI32" i="1"/>
  <c r="AJ32" i="1"/>
  <c r="AK32" i="1"/>
  <c r="AL32" i="1"/>
  <c r="AM32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G3" i="1" l="1"/>
  <c r="AH3" i="1"/>
  <c r="AI3" i="1"/>
  <c r="AJ3" i="1"/>
  <c r="AK3" i="1"/>
  <c r="AL3" i="1"/>
  <c r="AM3" i="1"/>
  <c r="AG4" i="1"/>
  <c r="AH4" i="1"/>
  <c r="AI4" i="1"/>
  <c r="AJ4" i="1"/>
  <c r="AK4" i="1"/>
  <c r="AL4" i="1"/>
  <c r="AM4" i="1"/>
  <c r="AG5" i="1"/>
  <c r="AH5" i="1"/>
  <c r="AI5" i="1"/>
  <c r="AJ5" i="1"/>
  <c r="AK5" i="1"/>
  <c r="AL5" i="1"/>
  <c r="AM5" i="1"/>
  <c r="AG6" i="1"/>
  <c r="AH6" i="1"/>
  <c r="AI6" i="1"/>
  <c r="AJ6" i="1"/>
  <c r="AK6" i="1"/>
  <c r="AL6" i="1"/>
  <c r="AM6" i="1"/>
  <c r="AG7" i="1"/>
  <c r="AH7" i="1"/>
  <c r="AI7" i="1"/>
  <c r="AJ7" i="1"/>
  <c r="AK7" i="1"/>
  <c r="AL7" i="1"/>
  <c r="AM7" i="1"/>
  <c r="AG8" i="1"/>
  <c r="AH8" i="1"/>
  <c r="AI8" i="1"/>
  <c r="AJ8" i="1"/>
  <c r="AK8" i="1"/>
  <c r="AL8" i="1"/>
  <c r="AM8" i="1"/>
  <c r="AG9" i="1"/>
  <c r="AH9" i="1"/>
  <c r="AI9" i="1"/>
  <c r="AJ9" i="1"/>
  <c r="AK9" i="1"/>
  <c r="AL9" i="1"/>
  <c r="AM9" i="1"/>
  <c r="AG10" i="1"/>
  <c r="AH10" i="1"/>
  <c r="AI10" i="1"/>
  <c r="AJ10" i="1"/>
  <c r="AK10" i="1"/>
  <c r="AL10" i="1"/>
  <c r="AM10" i="1"/>
  <c r="AG11" i="1"/>
  <c r="AH11" i="1"/>
  <c r="AI11" i="1"/>
  <c r="AJ11" i="1"/>
  <c r="AK11" i="1"/>
  <c r="AL11" i="1"/>
  <c r="AM11" i="1"/>
  <c r="AG12" i="1"/>
  <c r="AH12" i="1"/>
  <c r="AI12" i="1"/>
  <c r="AJ12" i="1"/>
  <c r="AK12" i="1"/>
  <c r="AL12" i="1"/>
  <c r="AM12" i="1"/>
  <c r="AG13" i="1"/>
  <c r="AH13" i="1"/>
  <c r="AI13" i="1"/>
  <c r="AJ13" i="1"/>
  <c r="AK13" i="1"/>
  <c r="AL13" i="1"/>
  <c r="AM13" i="1"/>
  <c r="AG14" i="1"/>
  <c r="AH14" i="1"/>
  <c r="AI14" i="1"/>
  <c r="AJ14" i="1"/>
  <c r="AK14" i="1"/>
  <c r="AL14" i="1"/>
  <c r="AM14" i="1"/>
  <c r="AG15" i="1"/>
  <c r="AH15" i="1"/>
  <c r="AI15" i="1"/>
  <c r="AJ15" i="1"/>
  <c r="AK15" i="1"/>
  <c r="AL15" i="1"/>
  <c r="AM15" i="1"/>
  <c r="AG16" i="1"/>
  <c r="AH16" i="1"/>
  <c r="AI16" i="1"/>
  <c r="AJ16" i="1"/>
  <c r="AK16" i="1"/>
  <c r="AL16" i="1"/>
  <c r="AM16" i="1"/>
  <c r="AG17" i="1"/>
  <c r="AH17" i="1"/>
  <c r="AI17" i="1"/>
  <c r="AJ17" i="1"/>
  <c r="AK17" i="1"/>
  <c r="AL17" i="1"/>
  <c r="AM17" i="1"/>
  <c r="AG18" i="1"/>
  <c r="AH18" i="1"/>
  <c r="AI18" i="1"/>
  <c r="AJ18" i="1"/>
  <c r="AK18" i="1"/>
  <c r="AL18" i="1"/>
  <c r="AM18" i="1"/>
  <c r="AG19" i="1"/>
  <c r="AH19" i="1"/>
  <c r="AI19" i="1"/>
  <c r="AJ19" i="1"/>
  <c r="AK19" i="1"/>
  <c r="AL19" i="1"/>
  <c r="AM19" i="1"/>
  <c r="AG20" i="1"/>
  <c r="AH20" i="1"/>
  <c r="AI20" i="1"/>
  <c r="AJ20" i="1"/>
  <c r="AK20" i="1"/>
  <c r="AL20" i="1"/>
  <c r="AM20" i="1"/>
  <c r="AG21" i="1"/>
  <c r="AH21" i="1"/>
  <c r="AI21" i="1"/>
  <c r="AJ21" i="1"/>
  <c r="AK21" i="1"/>
  <c r="AL21" i="1"/>
  <c r="AM21" i="1"/>
  <c r="AG22" i="1"/>
  <c r="AH22" i="1"/>
  <c r="AI22" i="1"/>
  <c r="AJ22" i="1"/>
  <c r="AK22" i="1"/>
  <c r="AL22" i="1"/>
  <c r="AM22" i="1"/>
  <c r="AG23" i="1"/>
  <c r="AH23" i="1"/>
  <c r="AI23" i="1"/>
  <c r="AJ23" i="1"/>
  <c r="AK23" i="1"/>
  <c r="AL23" i="1"/>
  <c r="AM23" i="1"/>
  <c r="AG24" i="1"/>
  <c r="AH24" i="1"/>
  <c r="AI24" i="1"/>
  <c r="AJ24" i="1"/>
  <c r="AK24" i="1"/>
  <c r="AL24" i="1"/>
  <c r="AM24" i="1"/>
  <c r="AG25" i="1"/>
  <c r="AH25" i="1"/>
  <c r="AI25" i="1"/>
  <c r="AJ25" i="1"/>
  <c r="AK25" i="1"/>
  <c r="AL25" i="1"/>
  <c r="AM25" i="1"/>
  <c r="AG26" i="1"/>
  <c r="AH26" i="1"/>
  <c r="AI26" i="1"/>
  <c r="AJ26" i="1"/>
  <c r="AK26" i="1"/>
  <c r="AL26" i="1"/>
  <c r="AM26" i="1"/>
  <c r="AG27" i="1"/>
  <c r="AH27" i="1"/>
  <c r="AI27" i="1"/>
  <c r="AJ27" i="1"/>
  <c r="AK27" i="1"/>
  <c r="AL27" i="1"/>
  <c r="AM27" i="1"/>
  <c r="AG28" i="1"/>
  <c r="AH28" i="1"/>
  <c r="AI28" i="1"/>
  <c r="AJ28" i="1"/>
  <c r="AK28" i="1"/>
  <c r="AL28" i="1"/>
  <c r="AM28" i="1"/>
  <c r="AG29" i="1"/>
  <c r="AH29" i="1"/>
  <c r="AI29" i="1"/>
  <c r="AJ29" i="1"/>
  <c r="AK29" i="1"/>
  <c r="AL29" i="1"/>
  <c r="AM29" i="1"/>
  <c r="AG30" i="1"/>
  <c r="AH30" i="1"/>
  <c r="AI30" i="1"/>
  <c r="AJ30" i="1"/>
  <c r="AK30" i="1"/>
  <c r="AL30" i="1"/>
  <c r="AM30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L94" i="1" s="1"/>
  <c r="E54" i="1"/>
  <c r="E74" i="1" s="1"/>
  <c r="E94" i="1" s="1"/>
  <c r="P94" i="1" s="1"/>
  <c r="E53" i="1"/>
  <c r="E73" i="1" s="1"/>
  <c r="E93" i="1" s="1"/>
  <c r="P93" i="1" s="1"/>
  <c r="D53" i="1"/>
  <c r="D73" i="1" s="1"/>
  <c r="D93" i="1" s="1"/>
  <c r="L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G76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AI93" i="1" s="1"/>
  <c r="I54" i="1"/>
  <c r="N53" i="1"/>
  <c r="F73" i="1"/>
  <c r="F93" i="1"/>
  <c r="G94" i="1"/>
  <c r="O54" i="1"/>
  <c r="G74" i="1"/>
  <c r="O53" i="1"/>
  <c r="G93" i="1"/>
  <c r="G73" i="1"/>
  <c r="H53" i="1"/>
  <c r="J53" i="1"/>
  <c r="AH93" i="1" s="1"/>
  <c r="I53" i="1"/>
  <c r="N74" i="1"/>
  <c r="P74" i="1"/>
  <c r="AJ94" i="1" s="1"/>
  <c r="J54" i="1"/>
  <c r="AH94" i="1" s="1"/>
  <c r="H54" i="1"/>
  <c r="F94" i="1"/>
  <c r="F74" i="1"/>
  <c r="N54" i="1"/>
  <c r="P54" i="1"/>
  <c r="AI94" i="1" s="1"/>
  <c r="P73" i="1"/>
  <c r="AJ93" i="1" s="1"/>
  <c r="O73" i="1"/>
  <c r="O74" i="1"/>
  <c r="J52" i="1"/>
  <c r="AH92" i="1" s="1"/>
  <c r="I52" i="1"/>
  <c r="G92" i="1"/>
  <c r="O52" i="1"/>
  <c r="G72" i="1"/>
  <c r="O72" i="1"/>
  <c r="H52" i="1"/>
  <c r="F92" i="1"/>
  <c r="P52" i="1"/>
  <c r="AI92" i="1" s="1"/>
  <c r="N52" i="1"/>
  <c r="F72" i="1"/>
  <c r="P72" i="1"/>
  <c r="AJ92" i="1" s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AH90" i="1" s="1"/>
  <c r="N51" i="1"/>
  <c r="F71" i="1"/>
  <c r="P51" i="1"/>
  <c r="AI91" i="1" s="1"/>
  <c r="P71" i="1"/>
  <c r="AJ91" i="1" s="1"/>
  <c r="J51" i="1"/>
  <c r="AH91" i="1" s="1"/>
  <c r="H51" i="1"/>
  <c r="H50" i="1"/>
  <c r="G70" i="1"/>
  <c r="N50" i="1"/>
  <c r="F70" i="1"/>
  <c r="P50" i="1"/>
  <c r="AI90" i="1" s="1"/>
  <c r="N70" i="1"/>
  <c r="P70" i="1"/>
  <c r="AJ90" i="1" s="1"/>
  <c r="F89" i="1"/>
  <c r="G69" i="1"/>
  <c r="G89" i="1"/>
  <c r="N49" i="1"/>
  <c r="P49" i="1"/>
  <c r="AI89" i="1" s="1"/>
  <c r="J49" i="1"/>
  <c r="AH89" i="1" s="1"/>
  <c r="H49" i="1"/>
  <c r="F69" i="1"/>
  <c r="P69" i="1"/>
  <c r="AJ89" i="1" s="1"/>
  <c r="N69" i="1"/>
  <c r="J47" i="1"/>
  <c r="AH87" i="1" s="1"/>
  <c r="F85" i="1"/>
  <c r="G66" i="1"/>
  <c r="G88" i="1"/>
  <c r="G65" i="1"/>
  <c r="G85" i="1"/>
  <c r="F65" i="1"/>
  <c r="F86" i="1"/>
  <c r="F66" i="1"/>
  <c r="P66" i="1"/>
  <c r="AJ86" i="1" s="1"/>
  <c r="N66" i="1"/>
  <c r="N46" i="1"/>
  <c r="G86" i="1"/>
  <c r="F84" i="1"/>
  <c r="F64" i="1"/>
  <c r="G87" i="1"/>
  <c r="G67" i="1"/>
  <c r="F87" i="1"/>
  <c r="F67" i="1"/>
  <c r="P68" i="1"/>
  <c r="AJ88" i="1" s="1"/>
  <c r="N68" i="1"/>
  <c r="G64" i="1"/>
  <c r="G84" i="1"/>
  <c r="F88" i="1"/>
  <c r="F68" i="1"/>
  <c r="G68" i="1"/>
  <c r="P67" i="1"/>
  <c r="AJ87" i="1" s="1"/>
  <c r="N67" i="1"/>
  <c r="P46" i="1"/>
  <c r="AI86" i="1" s="1"/>
  <c r="P48" i="1"/>
  <c r="AI88" i="1" s="1"/>
  <c r="N48" i="1"/>
  <c r="J48" i="1"/>
  <c r="AH88" i="1" s="1"/>
  <c r="H48" i="1"/>
  <c r="P47" i="1"/>
  <c r="AI87" i="1" s="1"/>
  <c r="N47" i="1"/>
  <c r="H47" i="1"/>
  <c r="H46" i="1"/>
  <c r="P64" i="1"/>
  <c r="AJ84" i="1" s="1"/>
  <c r="N64" i="1"/>
  <c r="N65" i="1"/>
  <c r="P65" i="1"/>
  <c r="AJ85" i="1" s="1"/>
  <c r="P45" i="1"/>
  <c r="AI85" i="1" s="1"/>
  <c r="N45" i="1"/>
  <c r="N44" i="1"/>
  <c r="P44" i="1"/>
  <c r="AI84" i="1" s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AH85" i="1" s="1"/>
  <c r="H45" i="1"/>
  <c r="J44" i="1"/>
  <c r="AH84" i="1" s="1"/>
  <c r="J46" i="1"/>
  <c r="AH86" i="1" s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AF94" i="1" s="1"/>
  <c r="I94" i="1"/>
  <c r="V94" i="1" s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AJ79" i="1" s="1"/>
  <c r="N62" i="1"/>
  <c r="P62" i="1"/>
  <c r="AJ82" i="1" s="1"/>
  <c r="P63" i="1"/>
  <c r="AJ83" i="1" s="1"/>
  <c r="N63" i="1"/>
  <c r="P61" i="1"/>
  <c r="AJ81" i="1" s="1"/>
  <c r="N61" i="1"/>
  <c r="N60" i="1"/>
  <c r="P60" i="1"/>
  <c r="AJ80" i="1" s="1"/>
  <c r="N58" i="1"/>
  <c r="P58" i="1"/>
  <c r="AJ78" i="1" s="1"/>
  <c r="J65" i="1"/>
  <c r="P40" i="1"/>
  <c r="AI80" i="1" s="1"/>
  <c r="N40" i="1"/>
  <c r="P39" i="1"/>
  <c r="AI79" i="1" s="1"/>
  <c r="N39" i="1"/>
  <c r="P43" i="1"/>
  <c r="AI83" i="1" s="1"/>
  <c r="P38" i="1"/>
  <c r="AI78" i="1" s="1"/>
  <c r="N43" i="1"/>
  <c r="N41" i="1"/>
  <c r="P41" i="1"/>
  <c r="AI81" i="1" s="1"/>
  <c r="N38" i="1"/>
  <c r="P42" i="1"/>
  <c r="AI82" i="1" s="1"/>
  <c r="N42" i="1"/>
  <c r="J41" i="1"/>
  <c r="AH81" i="1" s="1"/>
  <c r="J39" i="1"/>
  <c r="AH79" i="1" s="1"/>
  <c r="J38" i="1"/>
  <c r="AH78" i="1" s="1"/>
  <c r="J43" i="1"/>
  <c r="AH83" i="1" s="1"/>
  <c r="J42" i="1"/>
  <c r="AH82" i="1" s="1"/>
  <c r="J40" i="1"/>
  <c r="AH80" i="1" s="1"/>
  <c r="H41" i="1"/>
  <c r="H42" i="1"/>
  <c r="H39" i="1"/>
  <c r="H43" i="1"/>
  <c r="H40" i="1"/>
  <c r="H38" i="1"/>
  <c r="AF93" i="1" l="1"/>
  <c r="AG93" i="1" s="1"/>
  <c r="AK93" i="1" s="1"/>
  <c r="W94" i="1"/>
  <c r="X94" i="1" s="1"/>
  <c r="Z94" i="1"/>
  <c r="AB94" i="1"/>
  <c r="AM94" i="1"/>
  <c r="AO94" i="1"/>
  <c r="AG94" i="1"/>
  <c r="AK94" i="1" s="1"/>
  <c r="V93" i="1"/>
  <c r="W93" i="1" s="1"/>
  <c r="X93" i="1" s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M93" i="1" l="1"/>
  <c r="AO93" i="1"/>
  <c r="AC94" i="1"/>
  <c r="AP94" i="1"/>
  <c r="Z93" i="1"/>
  <c r="AB93" i="1"/>
  <c r="AO92" i="1"/>
  <c r="AM92" i="1"/>
  <c r="Z90" i="1"/>
  <c r="AB90" i="1"/>
  <c r="Z92" i="1"/>
  <c r="AB92" i="1"/>
  <c r="Z91" i="1"/>
  <c r="AB91" i="1"/>
  <c r="AM90" i="1"/>
  <c r="AO90" i="1"/>
  <c r="AO91" i="1"/>
  <c r="AM91" i="1"/>
  <c r="AO89" i="1"/>
  <c r="AM89" i="1"/>
  <c r="AO85" i="1"/>
  <c r="AM85" i="1"/>
  <c r="AO88" i="1"/>
  <c r="AM88" i="1"/>
  <c r="AO86" i="1"/>
  <c r="AM86" i="1"/>
  <c r="AB86" i="1"/>
  <c r="Z86" i="1"/>
  <c r="AB84" i="1"/>
  <c r="Z84" i="1"/>
  <c r="AM84" i="1"/>
  <c r="AO84" i="1"/>
  <c r="AB85" i="1"/>
  <c r="Z85" i="1"/>
  <c r="AO87" i="1"/>
  <c r="AM87" i="1"/>
  <c r="Z89" i="1"/>
  <c r="AB89" i="1"/>
  <c r="AB87" i="1"/>
  <c r="Z87" i="1"/>
  <c r="AB88" i="1"/>
  <c r="Z88" i="1"/>
  <c r="W91" i="1"/>
  <c r="X91" i="1" s="1"/>
  <c r="W88" i="1"/>
  <c r="V83" i="1"/>
  <c r="V80" i="1"/>
  <c r="W85" i="1"/>
  <c r="W92" i="1"/>
  <c r="X92" i="1" s="1"/>
  <c r="W84" i="1"/>
  <c r="W86" i="1"/>
  <c r="V79" i="1"/>
  <c r="V81" i="1"/>
  <c r="V78" i="1"/>
  <c r="V82" i="1"/>
  <c r="W87" i="1"/>
  <c r="AG90" i="1"/>
  <c r="AK90" i="1" s="1"/>
  <c r="AG92" i="1"/>
  <c r="AK92" i="1" s="1"/>
  <c r="AG88" i="1"/>
  <c r="AG89" i="1"/>
  <c r="AK89" i="1" s="1"/>
  <c r="AG91" i="1"/>
  <c r="AK91" i="1" s="1"/>
  <c r="AF82" i="1"/>
  <c r="AG86" i="1"/>
  <c r="AK86" i="1" s="1"/>
  <c r="AG85" i="1"/>
  <c r="AK85" i="1" s="1"/>
  <c r="AG87" i="1"/>
  <c r="AF79" i="1"/>
  <c r="AF81" i="1"/>
  <c r="AF78" i="1"/>
  <c r="AG84" i="1"/>
  <c r="AF80" i="1"/>
  <c r="AF83" i="1"/>
  <c r="W90" i="1"/>
  <c r="X90" i="1" s="1"/>
  <c r="W89" i="1"/>
  <c r="X89" i="1" s="1"/>
  <c r="AK84" i="1" l="1"/>
  <c r="AP84" i="1" s="1"/>
  <c r="V8" i="24" s="1"/>
  <c r="P8" i="24"/>
  <c r="X88" i="1"/>
  <c r="L12" i="24"/>
  <c r="X87" i="1"/>
  <c r="L11" i="24"/>
  <c r="X86" i="1"/>
  <c r="L10" i="24"/>
  <c r="AK88" i="1"/>
  <c r="AP88" i="1" s="1"/>
  <c r="V12" i="24" s="1"/>
  <c r="P12" i="24"/>
  <c r="AK87" i="1"/>
  <c r="P11" i="24"/>
  <c r="X85" i="1"/>
  <c r="AC85" i="1" s="1"/>
  <c r="M9" i="24" s="1"/>
  <c r="L9" i="24"/>
  <c r="X84" i="1"/>
  <c r="AC84" i="1" s="1"/>
  <c r="M8" i="24" s="1"/>
  <c r="L8" i="24"/>
  <c r="AP93" i="1"/>
  <c r="AC93" i="1"/>
  <c r="AC90" i="1"/>
  <c r="AC86" i="1"/>
  <c r="M10" i="24" s="1"/>
  <c r="AC89" i="1"/>
  <c r="AC92" i="1"/>
  <c r="AC88" i="1"/>
  <c r="M12" i="24" s="1"/>
  <c r="AC87" i="1"/>
  <c r="M11" i="24" s="1"/>
  <c r="AC91" i="1"/>
  <c r="AP92" i="1"/>
  <c r="AP91" i="1"/>
  <c r="AP90" i="1"/>
  <c r="AP86" i="1"/>
  <c r="AP87" i="1"/>
  <c r="V11" i="24" s="1"/>
  <c r="AP89" i="1"/>
  <c r="AO80" i="1"/>
  <c r="AM80" i="1"/>
  <c r="AO79" i="1"/>
  <c r="AM79" i="1"/>
  <c r="AB82" i="1"/>
  <c r="Z82" i="1"/>
  <c r="AB81" i="1"/>
  <c r="Z81" i="1"/>
  <c r="Z79" i="1"/>
  <c r="AB79" i="1"/>
  <c r="AO82" i="1"/>
  <c r="AM82" i="1"/>
  <c r="AP85" i="1"/>
  <c r="AB78" i="1"/>
  <c r="Z78" i="1"/>
  <c r="AM83" i="1"/>
  <c r="AO83" i="1"/>
  <c r="AB80" i="1"/>
  <c r="Z80" i="1"/>
  <c r="AB83" i="1"/>
  <c r="Z83" i="1"/>
  <c r="AO78" i="1"/>
  <c r="AM78" i="1"/>
  <c r="AO81" i="1"/>
  <c r="AM81" i="1"/>
  <c r="W83" i="1"/>
  <c r="W82" i="1"/>
  <c r="W81" i="1"/>
  <c r="W78" i="1"/>
  <c r="X78" i="1" s="1"/>
  <c r="AG82" i="1"/>
  <c r="W79" i="1"/>
  <c r="X79" i="1" s="1"/>
  <c r="AG81" i="1"/>
  <c r="AG79" i="1"/>
  <c r="AG78" i="1"/>
  <c r="AG80" i="1"/>
  <c r="AG83" i="1"/>
  <c r="W80" i="1"/>
  <c r="AK82" i="1" l="1"/>
  <c r="AP82" i="1" s="1"/>
  <c r="V6" i="24" s="1"/>
  <c r="P6" i="24"/>
  <c r="X81" i="1"/>
  <c r="AC81" i="1" s="1"/>
  <c r="M5" i="24" s="1"/>
  <c r="L5" i="24"/>
  <c r="AK83" i="1"/>
  <c r="P7" i="24"/>
  <c r="AK81" i="1"/>
  <c r="P5" i="24"/>
  <c r="AK80" i="1"/>
  <c r="AP80" i="1" s="1"/>
  <c r="V4" i="24" s="1"/>
  <c r="P4" i="24"/>
  <c r="AK79" i="1"/>
  <c r="AP79" i="1" s="1"/>
  <c r="V3" i="24" s="1"/>
  <c r="P3" i="24"/>
  <c r="AK78" i="1"/>
  <c r="P2" i="24"/>
  <c r="X83" i="1"/>
  <c r="L7" i="24"/>
  <c r="X82" i="1"/>
  <c r="L6" i="24"/>
  <c r="X80" i="1"/>
  <c r="L4" i="24"/>
  <c r="AC78" i="1"/>
  <c r="AC79" i="1"/>
  <c r="AC83" i="1"/>
  <c r="M7" i="24" s="1"/>
  <c r="AC82" i="1"/>
  <c r="M6" i="24" s="1"/>
  <c r="AC80" i="1"/>
  <c r="M4" i="24" s="1"/>
  <c r="AP81" i="1"/>
  <c r="V5" i="24" s="1"/>
  <c r="AP83" i="1"/>
  <c r="V7" i="24" s="1"/>
  <c r="AP78" i="1"/>
  <c r="V2" i="24" s="1"/>
</calcChain>
</file>

<file path=xl/sharedStrings.xml><?xml version="1.0" encoding="utf-8"?>
<sst xmlns="http://schemas.openxmlformats.org/spreadsheetml/2006/main" count="775" uniqueCount="233">
  <si>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</si>
  <si>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</si>
  <si>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</si>
  <si>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</si>
  <si>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</si>
  <si>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</si>
  <si>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</si>
  <si>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</si>
  <si>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</si>
  <si>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</si>
  <si>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</si>
  <si>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</si>
  <si>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</si>
  <si>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</si>
  <si>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</si>
  <si>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</si>
  <si>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</si>
  <si>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</si>
  <si>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</si>
  <si>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</si>
  <si>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</si>
  <si>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</si>
  <si>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</si>
  <si>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</si>
  <si>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</si>
  <si>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</si>
  <si>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</si>
  <si>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</si>
  <si>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</si>
  <si>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</si>
  <si>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</si>
  <si>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</si>
  <si>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</si>
  <si>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</si>
  <si>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</si>
  <si>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</si>
  <si>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</si>
  <si>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</si>
  <si>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</si>
  <si>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</si>
  <si>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</si>
  <si>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</si>
  <si>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</si>
  <si>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</si>
  <si>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</si>
  <si>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</si>
  <si>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</si>
  <si>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</si>
  <si>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</si>
  <si>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</si>
  <si>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</si>
  <si>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</si>
  <si>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</si>
  <si>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</si>
  <si>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</si>
  <si>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</si>
  <si>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</si>
  <si>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</si>
  <si>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</si>
  <si>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</si>
  <si>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</si>
  <si>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</si>
  <si>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</si>
  <si>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</si>
  <si>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</si>
  <si>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</si>
  <si>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</si>
  <si>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</si>
  <si>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</si>
  <si>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</si>
  <si>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</si>
  <si>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</si>
  <si>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</si>
  <si>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</si>
  <si>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</si>
  <si>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</si>
  <si>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</si>
  <si>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</si>
  <si>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</si>
  <si>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</si>
  <si>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</si>
  <si>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</si>
  <si>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</si>
  <si>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</si>
  <si>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</si>
  <si>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</si>
  <si>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</si>
  <si>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</si>
  <si>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</si>
  <si>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</si>
  <si>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</si>
  <si>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</si>
  <si>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</si>
  <si>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</si>
  <si>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</si>
  <si>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</si>
  <si>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</si>
  <si>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</si>
  <si>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</si>
  <si>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</si>
  <si>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</si>
  <si>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</si>
  <si>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</si>
  <si>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</si>
  <si>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</si>
  <si>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</si>
  <si>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</si>
  <si>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</si>
  <si>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</si>
  <si>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</si>
  <si>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</si>
  <si>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</si>
  <si>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</si>
  <si>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</si>
  <si>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</si>
  <si>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</si>
  <si>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</si>
  <si>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</si>
  <si>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</si>
  <si>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</si>
  <si>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</si>
  <si>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</si>
  <si>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</si>
  <si>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</si>
  <si>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</si>
  <si>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</si>
  <si>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</si>
  <si>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</si>
  <si>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</si>
  <si>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</si>
  <si>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</si>
  <si>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</si>
  <si>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Home/Away_y</t>
  </si>
  <si>
    <t>DET</t>
  </si>
  <si>
    <t>ATL</t>
  </si>
  <si>
    <t>Player</t>
  </si>
  <si>
    <t>STL</t>
  </si>
  <si>
    <t>-120</t>
  </si>
  <si>
    <t>Even</t>
  </si>
  <si>
    <t>MIA</t>
  </si>
  <si>
    <t>COL</t>
  </si>
  <si>
    <t>LAA</t>
  </si>
  <si>
    <t>ARI</t>
  </si>
  <si>
    <t>CHW</t>
  </si>
  <si>
    <t>CIN</t>
  </si>
  <si>
    <t>HOU</t>
  </si>
  <si>
    <t>LAD</t>
  </si>
  <si>
    <t>MIL</t>
  </si>
  <si>
    <t>NYM</t>
  </si>
  <si>
    <t>NYY</t>
  </si>
  <si>
    <t>OAK</t>
  </si>
  <si>
    <t>PHI</t>
  </si>
  <si>
    <t>PIT</t>
  </si>
  <si>
    <t>SEA</t>
  </si>
  <si>
    <t>TEX</t>
  </si>
  <si>
    <t>TOR</t>
  </si>
  <si>
    <t>WSN</t>
  </si>
  <si>
    <t>SFG</t>
  </si>
  <si>
    <t>-135</t>
  </si>
  <si>
    <t>+115</t>
  </si>
  <si>
    <t>Average Model Run Total</t>
  </si>
  <si>
    <t>Max Model Run Total</t>
  </si>
  <si>
    <t>Min Model Run Total</t>
  </si>
  <si>
    <t>opponent_Starter</t>
  </si>
  <si>
    <t>opponent_IP</t>
  </si>
  <si>
    <t>opponent_ER</t>
  </si>
  <si>
    <t>opponent_UER</t>
  </si>
  <si>
    <t>opponent_HR_Given</t>
  </si>
  <si>
    <t>opponent_BB_y</t>
  </si>
  <si>
    <t>opponent_K</t>
  </si>
  <si>
    <t>opponent_BF</t>
  </si>
  <si>
    <t>opponent_BR</t>
  </si>
  <si>
    <t>+140</t>
  </si>
  <si>
    <t>SDP</t>
  </si>
  <si>
    <t>TBR</t>
  </si>
  <si>
    <t>+235</t>
  </si>
  <si>
    <t>-290</t>
  </si>
  <si>
    <t>-110</t>
  </si>
  <si>
    <t>-130</t>
  </si>
  <si>
    <t>+120</t>
  </si>
  <si>
    <t>+160</t>
  </si>
  <si>
    <t>-190</t>
  </si>
  <si>
    <t>-165</t>
  </si>
  <si>
    <t>-160</t>
  </si>
  <si>
    <t>+135</t>
  </si>
  <si>
    <t>+200</t>
  </si>
  <si>
    <t>-265</t>
  </si>
  <si>
    <t>-140</t>
  </si>
  <si>
    <t>-105</t>
  </si>
  <si>
    <t>BOS</t>
  </si>
  <si>
    <t>CHC</t>
  </si>
  <si>
    <t>KC</t>
  </si>
  <si>
    <t>CLE</t>
  </si>
  <si>
    <t>KCR</t>
  </si>
  <si>
    <t>1st Game</t>
  </si>
  <si>
    <t>Cal Quantrill</t>
  </si>
  <si>
    <t>Shota Imanaga</t>
  </si>
  <si>
    <t>Ben Lively</t>
  </si>
  <si>
    <t>Sonny Gray</t>
  </si>
  <si>
    <t>Andrew Abbott</t>
  </si>
  <si>
    <t>Framber Valdez</t>
  </si>
  <si>
    <t>Taj Bradley</t>
  </si>
  <si>
    <t>Tyler Mahle</t>
  </si>
  <si>
    <t>Brayan Bello</t>
  </si>
  <si>
    <t>Brady Singer</t>
  </si>
  <si>
    <t>Pablo Lopez</t>
  </si>
  <si>
    <t>Clayton Kershaw</t>
  </si>
  <si>
    <t>Freddy Peralta</t>
  </si>
  <si>
    <t>Luis Gil</t>
  </si>
  <si>
    <t>Ky Bush</t>
  </si>
  <si>
    <t>Bowden Francis</t>
  </si>
  <si>
    <t>Davis Daniel</t>
  </si>
  <si>
    <t>Brandon Pfaadt</t>
  </si>
  <si>
    <t>Marco Gonzales</t>
  </si>
  <si>
    <t>Joe Musgrove</t>
  </si>
  <si>
    <t>Chris Sale</t>
  </si>
  <si>
    <t>Blake Snell</t>
  </si>
  <si>
    <t>+105</t>
  </si>
  <si>
    <t>+108</t>
  </si>
  <si>
    <t>-126</t>
  </si>
  <si>
    <t>+110</t>
  </si>
  <si>
    <t>-124</t>
  </si>
  <si>
    <t>-104</t>
  </si>
  <si>
    <t>+136</t>
  </si>
  <si>
    <t>-159</t>
  </si>
  <si>
    <t>-315</t>
  </si>
  <si>
    <t>+270</t>
  </si>
  <si>
    <t>-106</t>
  </si>
  <si>
    <t>+245</t>
  </si>
  <si>
    <t>-295</t>
  </si>
  <si>
    <t>+164</t>
  </si>
  <si>
    <t>-177</t>
  </si>
  <si>
    <t>-112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</si>
</sst>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1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center" wrapText="1"/>
    </xf>
    <xf numFmtId="49" fontId="0" fillId="4" borderId="2" xfId="0" applyNumberFormat="1" applyFill="1" applyBorder="1"/>
    <xf numFmtId="2" fontId="0" fillId="3" borderId="2" xfId="0" quotePrefix="1" applyNumberFormat="1" applyFill="1" applyBorder="1"/>
    <xf numFmtId="2" fontId="0" fillId="3" borderId="2" xfId="0" applyNumberFormat="1" applyFill="1" applyBorder="1"/>
    <xf numFmtId="2" fontId="0" fillId="4" borderId="2" xfId="0" quotePrefix="1" applyNumberFormat="1" applyFill="1" applyBorder="1"/>
    <xf numFmtId="0" fontId="0" fillId="4" borderId="2" xfId="0" applyFill="1" applyBorder="1"/>
    <xf numFmtId="49" fontId="0" fillId="0" borderId="0" xfId="0" applyNumberFormat="1"/>
    <xf numFmtId="2" fontId="0" fillId="0" borderId="0" xfId="0" applyNumberFormat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T128"/>
  <sheetViews>
    <sheetView tabSelected="1" topLeftCell="P66" zoomScale="80" zoomScaleNormal="80" workbookViewId="0">
      <selection activeCell="AH83" sqref="AH83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1.21875" style="6" customWidth="1"/>
    <col min="18" max="18" width="15.21875" style="6" customWidth="1"/>
    <col min="19" max="19" width="20.33203125" style="6" customWidth="1"/>
    <col min="20" max="20" width="16" style="6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3" t="s">
        <v>51</v>
      </c>
      <c r="AA1" s="4" t="s">
        <v>42</v>
      </c>
      <c r="AB1" s="4" t="s">
        <v>43</v>
      </c>
      <c r="AE1" s="16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190</v>
      </c>
      <c r="B2" t="s">
        <v>192</v>
      </c>
      <c r="C2" s="5">
        <f>RF!B2</f>
        <v>4.04</v>
      </c>
      <c r="D2" s="5">
        <f>LR!B2</f>
        <v>4.1448182915861196</v>
      </c>
      <c r="E2" s="5">
        <f>Adaboost!B2</f>
        <v>4.51901565995525</v>
      </c>
      <c r="F2" s="5">
        <f>XGBR!B2</f>
        <v>4.1291779999999996</v>
      </c>
      <c r="G2" s="5">
        <f>Huber!B2</f>
        <v>4.0000013667989904</v>
      </c>
      <c r="H2" s="5">
        <f>BayesRidge!B2</f>
        <v>4.1462213636032397</v>
      </c>
      <c r="I2" s="5">
        <f>Elastic!B2</f>
        <v>4.2816235230627298</v>
      </c>
      <c r="J2" s="5">
        <f>GBR!B2</f>
        <v>4.1050778665701904</v>
      </c>
      <c r="K2" s="6">
        <f t="shared" ref="K2:K24" si="0">AVERAGE(C2:J2,B39)</f>
        <v>4.175283238631355</v>
      </c>
      <c r="L2">
        <f>MAX(C2:J2)</f>
        <v>4.51901565995525</v>
      </c>
      <c r="M2">
        <f>MIN(C2:J2)</f>
        <v>4.0000013667989904</v>
      </c>
      <c r="N2">
        <v>4.3</v>
      </c>
      <c r="O2" s="5">
        <f>RF!C2</f>
        <v>3</v>
      </c>
      <c r="P2" s="5">
        <f>LR!C2</f>
        <v>3.4274383796240202</v>
      </c>
      <c r="Q2" s="5">
        <f>Adaboost!C2</f>
        <v>3.78839957035445</v>
      </c>
      <c r="R2" s="5">
        <f>XGBR!C2</f>
        <v>3.004248</v>
      </c>
      <c r="S2" s="5">
        <f>Huber!C2</f>
        <v>3.2924340883255399</v>
      </c>
      <c r="T2" s="5">
        <f>BayesRidge!C2</f>
        <v>3.4313531283093002</v>
      </c>
      <c r="U2" s="5">
        <f>Elastic!C2</f>
        <v>3.7969580332722299</v>
      </c>
      <c r="V2" s="5">
        <f>GBR!C2</f>
        <v>3.05733853511168</v>
      </c>
      <c r="W2" s="6">
        <f t="shared" ref="W2:W35" si="1">AVERAGE(O2:V2,C39)</f>
        <v>3.3648491546267056</v>
      </c>
      <c r="X2" s="6">
        <f>MAX(O2:V2)</f>
        <v>3.7969580332722299</v>
      </c>
      <c r="Y2" s="6">
        <f>MIN(O2:V2)</f>
        <v>3</v>
      </c>
      <c r="Z2">
        <v>3.4</v>
      </c>
      <c r="AA2" s="6">
        <f>MAX(L2,M2,X3,Y3)-MIN(L3,M3,X2,Y2)</f>
        <v>1.5885634588563402</v>
      </c>
      <c r="AB2" s="6">
        <f>MIN(L2,M2,X3,Y3)-MAX(L3,M3,X2,Y2)</f>
        <v>-0.51901429315625958</v>
      </c>
      <c r="AC2" s="6"/>
      <c r="AE2"/>
      <c r="AF2" s="6">
        <f>RF!D2</f>
        <v>5.24</v>
      </c>
      <c r="AG2" s="6">
        <f>LR!D2</f>
        <v>5.1483703053890597</v>
      </c>
      <c r="AH2" s="6">
        <f>Adaboost!D2</f>
        <v>4.7010309278350499</v>
      </c>
      <c r="AI2" s="6">
        <f>XGBR!D2</f>
        <v>5.3530392999999998</v>
      </c>
      <c r="AJ2" s="6">
        <f>Huber!D2</f>
        <v>5.13936626792675</v>
      </c>
      <c r="AK2" s="6">
        <f>BayesRidge!D2</f>
        <v>5.1377505426160903</v>
      </c>
      <c r="AL2" s="6">
        <f>Elastic!D2</f>
        <v>4.9364169136720104</v>
      </c>
      <c r="AM2" s="6">
        <f>GBR!D2</f>
        <v>5.39739913162901</v>
      </c>
      <c r="AN2" s="6">
        <f>AVERAGE(AF2:AM2,Neural!D2)</f>
        <v>5.1424344792472203</v>
      </c>
      <c r="AO2" s="6">
        <f>MAX(AF2:AM2,Neural!D2)</f>
        <v>5.39739913162901</v>
      </c>
      <c r="AP2" s="6">
        <f>MIN(AF2:AM2,Neural!D2)</f>
        <v>4.7010309278350499</v>
      </c>
    </row>
    <row r="3" spans="1:42" ht="15" thickBot="1" x14ac:dyDescent="0.35">
      <c r="A3" t="s">
        <v>192</v>
      </c>
      <c r="B3" t="s">
        <v>190</v>
      </c>
      <c r="C3" s="5">
        <f>RF!B3</f>
        <v>4.0199999999999996</v>
      </c>
      <c r="D3" s="5">
        <f>LR!B3</f>
        <v>4.1150079823050296</v>
      </c>
      <c r="E3" s="5">
        <f>Adaboost!B3</f>
        <v>4.51901565995525</v>
      </c>
      <c r="F3" s="5">
        <f>XGBR!B3</f>
        <v>3.0472674</v>
      </c>
      <c r="G3" s="5">
        <f>Huber!B3</f>
        <v>3.9412395992372198</v>
      </c>
      <c r="H3" s="5">
        <f>BayesRidge!B3</f>
        <v>4.1176284159667604</v>
      </c>
      <c r="I3" s="5">
        <f>Elastic!B3</f>
        <v>4.1628349781648604</v>
      </c>
      <c r="J3" s="5">
        <f>GBR!B3</f>
        <v>4.0985020426342498</v>
      </c>
      <c r="K3" s="6">
        <f t="shared" si="0"/>
        <v>4.0214800300357387</v>
      </c>
      <c r="L3">
        <f t="shared" ref="L3:L35" si="2">MAX(C3:J3)</f>
        <v>4.51901565995525</v>
      </c>
      <c r="M3">
        <f t="shared" ref="M3:M35" si="3">MIN(C3:J3)</f>
        <v>3.0472674</v>
      </c>
      <c r="N3">
        <v>4</v>
      </c>
      <c r="O3" s="5">
        <f>RF!C3</f>
        <v>4.04</v>
      </c>
      <c r="P3" s="5">
        <f>LR!C3</f>
        <v>4.2601238564088098</v>
      </c>
      <c r="Q3" s="5">
        <f>Adaboost!C3</f>
        <v>4.5885634588563402</v>
      </c>
      <c r="R3" s="5">
        <f>XGBR!C3</f>
        <v>4.2199910000000003</v>
      </c>
      <c r="S3" s="5">
        <f>Huber!C3</f>
        <v>4.1500008769455201</v>
      </c>
      <c r="T3" s="5">
        <f>BayesRidge!C3</f>
        <v>4.2589419595448303</v>
      </c>
      <c r="U3" s="5">
        <f>Elastic!C3</f>
        <v>4.4361114530949601</v>
      </c>
      <c r="V3" s="5">
        <f>GBR!C3</f>
        <v>4.1104580441743401</v>
      </c>
      <c r="W3" s="6">
        <f t="shared" si="1"/>
        <v>4.2604355117386143</v>
      </c>
      <c r="X3" s="6">
        <f t="shared" ref="X3:X35" si="4">MAX(O3:V3)</f>
        <v>4.5885634588563402</v>
      </c>
      <c r="Y3" s="6">
        <f t="shared" ref="Y3:Y35" si="5">MIN(O3:V3)</f>
        <v>4.04</v>
      </c>
      <c r="Z3">
        <v>4.4000000000000004</v>
      </c>
      <c r="AC3" s="6"/>
      <c r="AE3"/>
      <c r="AF3" s="6">
        <f>RF!D3</f>
        <v>5.1100000000000003</v>
      </c>
      <c r="AG3" s="6">
        <f>LR!D3</f>
        <v>5.0277845954499902</v>
      </c>
      <c r="AH3" s="6">
        <f>Adaboost!D3</f>
        <v>4.53634894991922</v>
      </c>
      <c r="AI3" s="6">
        <f>XGBR!D3</f>
        <v>4.9048540000000003</v>
      </c>
      <c r="AJ3" s="6">
        <f>Huber!D3</f>
        <v>5.0314009928850902</v>
      </c>
      <c r="AK3" s="6">
        <f>BayesRidge!D3</f>
        <v>5.0355429559975997</v>
      </c>
      <c r="AL3" s="6">
        <f>Elastic!D3</f>
        <v>4.8710043650544401</v>
      </c>
      <c r="AM3" s="6">
        <f>GBR!D3</f>
        <v>4.8257845968773001</v>
      </c>
      <c r="AN3" s="6">
        <f>AVERAGE(AF3:AM3,Neural!D3)</f>
        <v>4.9194133371369029</v>
      </c>
      <c r="AO3" s="6">
        <f>MAX(AF3:AM3,Neural!D3)</f>
        <v>5.1100000000000003</v>
      </c>
      <c r="AP3" s="6">
        <f>MIN(AF3:AM3,Neural!D3)</f>
        <v>4.53634894991922</v>
      </c>
    </row>
    <row r="4" spans="1:42" ht="15" thickBot="1" x14ac:dyDescent="0.35">
      <c r="A4" t="s">
        <v>136</v>
      </c>
      <c r="B4" t="s">
        <v>144</v>
      </c>
      <c r="C4" s="5">
        <f>RF!B4</f>
        <v>4.0199999999999996</v>
      </c>
      <c r="D4" s="5">
        <f>LR!B4</f>
        <v>4.1358374003324601</v>
      </c>
      <c r="E4" s="5">
        <f>Adaboost!B4</f>
        <v>4.51901565995525</v>
      </c>
      <c r="F4" s="5">
        <f>XGBR!B4</f>
        <v>4.0593300000000001</v>
      </c>
      <c r="G4" s="5">
        <f>Huber!B4</f>
        <v>4.0188525976551901</v>
      </c>
      <c r="H4" s="5">
        <f>BayesRidge!B4</f>
        <v>4.1405757675984196</v>
      </c>
      <c r="I4" s="5">
        <f>Elastic!B4</f>
        <v>4.3188939301418001</v>
      </c>
      <c r="J4" s="5">
        <f>GBR!B4</f>
        <v>4.1050778665701904</v>
      </c>
      <c r="K4" s="6">
        <f t="shared" si="0"/>
        <v>4.1593918916000847</v>
      </c>
      <c r="L4">
        <f t="shared" si="2"/>
        <v>4.51901565995525</v>
      </c>
      <c r="M4">
        <f t="shared" si="3"/>
        <v>4.0188525976551901</v>
      </c>
      <c r="N4">
        <v>4.1500000000000004</v>
      </c>
      <c r="O4" s="5">
        <f>RF!C4</f>
        <v>5</v>
      </c>
      <c r="P4" s="5">
        <f>LR!C4</f>
        <v>4.9523785355326302</v>
      </c>
      <c r="Q4" s="5">
        <f>Adaboost!C4</f>
        <v>5.9793814432989603</v>
      </c>
      <c r="R4" s="5">
        <f>XGBR!C4</f>
        <v>4.0958500000000004</v>
      </c>
      <c r="S4" s="5">
        <f>Huber!C4</f>
        <v>4.7066000902737803</v>
      </c>
      <c r="T4" s="5">
        <f>BayesRidge!C4</f>
        <v>4.94062495597995</v>
      </c>
      <c r="U4" s="5">
        <f>Elastic!C4</f>
        <v>4.6432021684251801</v>
      </c>
      <c r="V4" s="5">
        <f>GBR!C4</f>
        <v>5.0695173038578698</v>
      </c>
      <c r="W4" s="6">
        <f t="shared" si="1"/>
        <v>4.9266420032246128</v>
      </c>
      <c r="X4" s="6">
        <f t="shared" si="4"/>
        <v>5.9793814432989603</v>
      </c>
      <c r="Y4" s="6">
        <f t="shared" si="5"/>
        <v>4.0958500000000004</v>
      </c>
      <c r="Z4">
        <v>4.8</v>
      </c>
      <c r="AA4" s="6">
        <f>MAX(L4,M4,X5,Y5)-MIN(L5,M5,X4,Y4)</f>
        <v>0.55840236686390021</v>
      </c>
      <c r="AB4" s="6">
        <f>MIN(L4,M4,X5,Y5)-MAX(L5,M5,X4,Y4)</f>
        <v>-2.9906107432989604</v>
      </c>
      <c r="AC4" s="6"/>
      <c r="AE4"/>
      <c r="AF4" s="6">
        <f>RF!D4</f>
        <v>4.59</v>
      </c>
      <c r="AG4" s="6">
        <f>LR!D4</f>
        <v>4.6535102058286499</v>
      </c>
      <c r="AH4" s="6">
        <f>Adaboost!D4</f>
        <v>4.3794326241134698</v>
      </c>
      <c r="AI4" s="6">
        <f>XGBR!D4</f>
        <v>4.0028743999999996</v>
      </c>
      <c r="AJ4" s="6">
        <f>Huber!D4</f>
        <v>4.6308543446593902</v>
      </c>
      <c r="AK4" s="6">
        <f>BayesRidge!D4</f>
        <v>4.6635640388865296</v>
      </c>
      <c r="AL4" s="6">
        <f>Elastic!D4</f>
        <v>4.64405940205687</v>
      </c>
      <c r="AM4" s="6">
        <f>GBR!D4</f>
        <v>4.7630323705929198</v>
      </c>
      <c r="AN4" s="6">
        <f>AVERAGE(AF4:AM4,Neural!D4)</f>
        <v>4.5543264891746889</v>
      </c>
      <c r="AO4" s="6">
        <f>MAX(AF4:AM4,Neural!D4)</f>
        <v>4.7630323705929198</v>
      </c>
      <c r="AP4" s="6">
        <f>MIN(AF4:AM4,Neural!D4)</f>
        <v>4.0028743999999996</v>
      </c>
    </row>
    <row r="5" spans="1:42" ht="15" thickBot="1" x14ac:dyDescent="0.35">
      <c r="A5" t="s">
        <v>144</v>
      </c>
      <c r="B5" t="s">
        <v>136</v>
      </c>
      <c r="C5" s="5">
        <f>RF!B5</f>
        <v>4.0199999999999996</v>
      </c>
      <c r="D5" s="5">
        <f>LR!B5</f>
        <v>4.4508214856725798</v>
      </c>
      <c r="E5" s="5">
        <f>Adaboost!B5</f>
        <v>4.51901565995525</v>
      </c>
      <c r="F5" s="5">
        <f>XGBR!B5</f>
        <v>4.1288323</v>
      </c>
      <c r="G5" s="5">
        <f>Huber!B5</f>
        <v>4.2049873492686602</v>
      </c>
      <c r="H5" s="5">
        <f>BayesRidge!B5</f>
        <v>4.4514619299444096</v>
      </c>
      <c r="I5" s="5">
        <f>Elastic!B5</f>
        <v>4.3172692034914899</v>
      </c>
      <c r="J5" s="5">
        <f>GBR!B5</f>
        <v>4.1013000863628601</v>
      </c>
      <c r="K5" s="6">
        <f t="shared" si="0"/>
        <v>4.3026682807434806</v>
      </c>
      <c r="L5">
        <f t="shared" si="2"/>
        <v>4.51901565995525</v>
      </c>
      <c r="M5">
        <f t="shared" si="3"/>
        <v>4.0199999999999996</v>
      </c>
      <c r="N5">
        <v>4.3499999999999996</v>
      </c>
      <c r="O5" s="5">
        <f>RF!C5</f>
        <v>4.05</v>
      </c>
      <c r="P5" s="5">
        <f>LR!C5</f>
        <v>3.97829958513841</v>
      </c>
      <c r="Q5" s="5">
        <f>Adaboost!C5</f>
        <v>4.5784023668638998</v>
      </c>
      <c r="R5" s="5">
        <f>XGBR!C5</f>
        <v>2.9887706999999999</v>
      </c>
      <c r="S5" s="5">
        <f>Huber!C5</f>
        <v>3.86937248287115</v>
      </c>
      <c r="T5" s="5">
        <f>BayesRidge!C5</f>
        <v>3.98437216462926</v>
      </c>
      <c r="U5" s="5">
        <f>Elastic!C5</f>
        <v>4.0933198517256599</v>
      </c>
      <c r="V5" s="5">
        <f>GBR!C5</f>
        <v>4.1141414053845402</v>
      </c>
      <c r="W5" s="6">
        <f t="shared" si="1"/>
        <v>3.9581769726558136</v>
      </c>
      <c r="X5" s="6">
        <f t="shared" si="4"/>
        <v>4.5784023668638998</v>
      </c>
      <c r="Y5" s="6">
        <f t="shared" si="5"/>
        <v>2.9887706999999999</v>
      </c>
      <c r="Z5">
        <v>4.0999999999999996</v>
      </c>
      <c r="AC5" s="6"/>
      <c r="AE5"/>
      <c r="AF5" s="6">
        <f>RF!D5</f>
        <v>5.63</v>
      </c>
      <c r="AG5" s="6">
        <f>LR!D5</f>
        <v>5.5756781497289998</v>
      </c>
      <c r="AH5" s="6">
        <f>Adaboost!D5</f>
        <v>4.8204527712724401</v>
      </c>
      <c r="AI5" s="6">
        <f>XGBR!D5</f>
        <v>5.1283025999999996</v>
      </c>
      <c r="AJ5" s="6">
        <f>Huber!D5</f>
        <v>5.5924009455314101</v>
      </c>
      <c r="AK5" s="6">
        <f>BayesRidge!D5</f>
        <v>5.5373329788215297</v>
      </c>
      <c r="AL5" s="6">
        <f>Elastic!D5</f>
        <v>5.1434992291739103</v>
      </c>
      <c r="AM5" s="6">
        <f>GBR!D5</f>
        <v>5.6378699010976296</v>
      </c>
      <c r="AN5" s="6">
        <f>AVERAGE(AF5:AM5,Neural!D5)</f>
        <v>5.4012981240922393</v>
      </c>
      <c r="AO5" s="6">
        <f>MAX(AF5:AM5,Neural!D5)</f>
        <v>5.6378699010976296</v>
      </c>
      <c r="AP5" s="6">
        <f>MIN(AF5:AM5,Neural!D5)</f>
        <v>4.8204527712724401</v>
      </c>
    </row>
    <row r="6" spans="1:42" ht="15" thickBot="1" x14ac:dyDescent="0.35">
      <c r="A6" t="s">
        <v>145</v>
      </c>
      <c r="B6" t="s">
        <v>174</v>
      </c>
      <c r="C6" s="5">
        <f>RF!B6</f>
        <v>4.01</v>
      </c>
      <c r="D6" s="5">
        <f>LR!B6</f>
        <v>4.1038948946997698</v>
      </c>
      <c r="E6" s="5">
        <f>Adaboost!B6</f>
        <v>4.5213549337260597</v>
      </c>
      <c r="F6" s="5">
        <f>XGBR!B6</f>
        <v>3.0544820000000001</v>
      </c>
      <c r="G6" s="5">
        <f>Huber!B6</f>
        <v>3.8270653560174401</v>
      </c>
      <c r="H6" s="5">
        <f>BayesRidge!B6</f>
        <v>4.10692367959322</v>
      </c>
      <c r="I6" s="5">
        <f>Elastic!B6</f>
        <v>4.3988642347118097</v>
      </c>
      <c r="J6" s="5">
        <f>GBR!B6</f>
        <v>4.1289334765969299</v>
      </c>
      <c r="K6" s="6">
        <f t="shared" si="0"/>
        <v>4.0208219566729335</v>
      </c>
      <c r="L6">
        <f t="shared" si="2"/>
        <v>4.5213549337260597</v>
      </c>
      <c r="M6">
        <f t="shared" si="3"/>
        <v>3.0544820000000001</v>
      </c>
      <c r="N6">
        <v>4.0999999999999996</v>
      </c>
      <c r="O6" s="5">
        <f>RF!C6</f>
        <v>4.0999999999999996</v>
      </c>
      <c r="P6" s="5">
        <f>LR!C6</f>
        <v>3.8076655478072499</v>
      </c>
      <c r="Q6" s="5">
        <f>Adaboost!C6</f>
        <v>4.5784023668638998</v>
      </c>
      <c r="R6" s="5">
        <f>XGBR!C6</f>
        <v>3.0186658</v>
      </c>
      <c r="S6" s="5">
        <f>Huber!C6</f>
        <v>3.6499997461308098</v>
      </c>
      <c r="T6" s="5">
        <f>BayesRidge!C6</f>
        <v>3.8121191102539602</v>
      </c>
      <c r="U6" s="5">
        <f>Elastic!C6</f>
        <v>4.1169057125413397</v>
      </c>
      <c r="V6" s="5">
        <f>GBR!C6</f>
        <v>4.0992818343712498</v>
      </c>
      <c r="W6" s="6">
        <f t="shared" si="1"/>
        <v>3.8874406706051232</v>
      </c>
      <c r="X6" s="6">
        <f t="shared" si="4"/>
        <v>4.5784023668638998</v>
      </c>
      <c r="Y6" s="6">
        <f t="shared" si="5"/>
        <v>3.0186658</v>
      </c>
      <c r="Z6">
        <v>3.85</v>
      </c>
      <c r="AA6" s="6">
        <f>MAX(L6,M6,X7,Y7)-MIN(L7,M7,X6,Y6)</f>
        <v>1.5026891337260597</v>
      </c>
      <c r="AB6" s="6">
        <f>MIN(L6,M6,X7,Y7)-MAX(L7,M7,X6,Y6)</f>
        <v>-1.5784023668638998</v>
      </c>
      <c r="AC6" s="6"/>
      <c r="AE6"/>
      <c r="AF6" s="6">
        <f>RF!D6</f>
        <v>7.48</v>
      </c>
      <c r="AG6" s="6">
        <f>LR!D6</f>
        <v>7.0197018045745896</v>
      </c>
      <c r="AH6" s="6">
        <f>Adaboost!D6</f>
        <v>7.4355329949238502</v>
      </c>
      <c r="AI6" s="6">
        <f>XGBR!D6</f>
        <v>7.6951704000000003</v>
      </c>
      <c r="AJ6" s="6">
        <f>Huber!D6</f>
        <v>7.0688242181692704</v>
      </c>
      <c r="AK6" s="6">
        <f>BayesRidge!D6</f>
        <v>7.0534244972696598</v>
      </c>
      <c r="AL6" s="6">
        <f>Elastic!D6</f>
        <v>5.95165073229425</v>
      </c>
      <c r="AM6" s="6">
        <f>GBR!D6</f>
        <v>7.3809145167811199</v>
      </c>
      <c r="AN6" s="6">
        <f>AVERAGE(AF6:AM6,Neural!D6)</f>
        <v>7.1236346792042013</v>
      </c>
      <c r="AO6" s="6">
        <f>MAX(AF6:AM6,Neural!D6)</f>
        <v>7.6951704000000003</v>
      </c>
      <c r="AP6" s="6">
        <f>MIN(AF6:AM6,Neural!D6)</f>
        <v>5.95165073229425</v>
      </c>
    </row>
    <row r="7" spans="1:42" ht="15" thickBot="1" x14ac:dyDescent="0.35">
      <c r="A7" t="s">
        <v>174</v>
      </c>
      <c r="B7" t="s">
        <v>145</v>
      </c>
      <c r="C7" s="5">
        <f>RF!B7</f>
        <v>4.05</v>
      </c>
      <c r="D7" s="5">
        <f>LR!B7</f>
        <v>4.1595330018376897</v>
      </c>
      <c r="E7" s="5">
        <f>Adaboost!B7</f>
        <v>4.51901565995525</v>
      </c>
      <c r="F7" s="5">
        <f>XGBR!B7</f>
        <v>3.0627157999999999</v>
      </c>
      <c r="G7" s="5">
        <f>Huber!B7</f>
        <v>3.9500490431956101</v>
      </c>
      <c r="H7" s="5">
        <f>BayesRidge!B7</f>
        <v>4.1548488204380902</v>
      </c>
      <c r="I7" s="5">
        <f>Elastic!B7</f>
        <v>4.2824734789034098</v>
      </c>
      <c r="J7" s="5">
        <f>GBR!B7</f>
        <v>4.1401933243203697</v>
      </c>
      <c r="K7" s="6">
        <f t="shared" si="0"/>
        <v>4.0661302361120049</v>
      </c>
      <c r="L7">
        <f t="shared" si="2"/>
        <v>4.51901565995525</v>
      </c>
      <c r="M7">
        <f t="shared" si="3"/>
        <v>3.0627157999999999</v>
      </c>
      <c r="N7">
        <v>4.1500000000000004</v>
      </c>
      <c r="O7" s="5">
        <f>RF!C7</f>
        <v>3</v>
      </c>
      <c r="P7" s="5">
        <f>LR!C7</f>
        <v>3.2632145871263498</v>
      </c>
      <c r="Q7" s="5">
        <f>Adaboost!C7</f>
        <v>3.8689839572192501</v>
      </c>
      <c r="R7" s="5">
        <f>XGBR!C7</f>
        <v>3.0204213000000002</v>
      </c>
      <c r="S7" s="5">
        <f>Huber!C7</f>
        <v>3.0778822391687002</v>
      </c>
      <c r="T7" s="5">
        <f>BayesRidge!C7</f>
        <v>3.2718835562536301</v>
      </c>
      <c r="U7" s="5">
        <f>Elastic!C7</f>
        <v>3.73056728785139</v>
      </c>
      <c r="V7" s="5">
        <f>GBR!C7</f>
        <v>3.0687139903655201</v>
      </c>
      <c r="W7" s="6">
        <f t="shared" si="1"/>
        <v>3.2865993850911193</v>
      </c>
      <c r="X7" s="6">
        <f t="shared" si="4"/>
        <v>3.8689839572192501</v>
      </c>
      <c r="Y7" s="6">
        <f t="shared" si="5"/>
        <v>3</v>
      </c>
      <c r="Z7">
        <v>3.2</v>
      </c>
      <c r="AC7" s="6"/>
      <c r="AE7"/>
      <c r="AF7" s="6">
        <f>RF!D7</f>
        <v>5.6</v>
      </c>
      <c r="AG7" s="6">
        <f>LR!D7</f>
        <v>5.3773151499832803</v>
      </c>
      <c r="AH7" s="6">
        <f>Adaboost!D7</f>
        <v>4.8204527712724401</v>
      </c>
      <c r="AI7" s="6">
        <f>XGBR!D7</f>
        <v>5.3865530000000001</v>
      </c>
      <c r="AJ7" s="6">
        <f>Huber!D7</f>
        <v>5.3576008940476898</v>
      </c>
      <c r="AK7" s="6">
        <f>BayesRidge!D7</f>
        <v>5.3538413916465197</v>
      </c>
      <c r="AL7" s="6">
        <f>Elastic!D7</f>
        <v>5.0322607703309803</v>
      </c>
      <c r="AM7" s="6">
        <f>GBR!D7</f>
        <v>5.6852543862486504</v>
      </c>
      <c r="AN7" s="6">
        <f>AVERAGE(AF7:AM7,Neural!D7)</f>
        <v>5.32290484334127</v>
      </c>
      <c r="AO7" s="6">
        <f>MAX(AF7:AM7,Neural!D7)</f>
        <v>5.6852543862486504</v>
      </c>
      <c r="AP7" s="6">
        <f>MIN(AF7:AM7,Neural!D7)</f>
        <v>4.8204527712724401</v>
      </c>
    </row>
    <row r="8" spans="1:42" ht="15" thickBot="1" x14ac:dyDescent="0.35">
      <c r="A8" t="s">
        <v>154</v>
      </c>
      <c r="B8" t="s">
        <v>189</v>
      </c>
      <c r="C8" s="5">
        <f>RF!B8</f>
        <v>4.01</v>
      </c>
      <c r="D8" s="5">
        <f>LR!B8</f>
        <v>4.0640968203421997</v>
      </c>
      <c r="E8" s="5">
        <f>Adaboost!B8</f>
        <v>4.51901565995525</v>
      </c>
      <c r="F8" s="5">
        <f>XGBR!B8</f>
        <v>3.029684</v>
      </c>
      <c r="G8" s="5">
        <f>Huber!B8</f>
        <v>3.92062002144226</v>
      </c>
      <c r="H8" s="5">
        <f>BayesRidge!B8</f>
        <v>4.0726257378344997</v>
      </c>
      <c r="I8" s="5">
        <f>Elastic!B8</f>
        <v>4.2963537287783504</v>
      </c>
      <c r="J8" s="5">
        <f>GBR!B8</f>
        <v>4.1161141106657304</v>
      </c>
      <c r="K8" s="6">
        <f t="shared" si="0"/>
        <v>4.0066301144341736</v>
      </c>
      <c r="L8">
        <f t="shared" si="2"/>
        <v>4.51901565995525</v>
      </c>
      <c r="M8">
        <f t="shared" si="3"/>
        <v>3.029684</v>
      </c>
      <c r="N8">
        <v>4.0999999999999996</v>
      </c>
      <c r="O8" s="5">
        <f>RF!C8</f>
        <v>5</v>
      </c>
      <c r="P8" s="5">
        <f>LR!C8</f>
        <v>5.3869987643547601</v>
      </c>
      <c r="Q8" s="5">
        <f>Adaboost!C8</f>
        <v>5.9405339805825204</v>
      </c>
      <c r="R8" s="5">
        <f>XGBR!C8</f>
        <v>5.0330620000000001</v>
      </c>
      <c r="S8" s="5">
        <f>Huber!C8</f>
        <v>5.2999996276241701</v>
      </c>
      <c r="T8" s="5">
        <f>BayesRidge!C8</f>
        <v>5.3825532726504397</v>
      </c>
      <c r="U8" s="5">
        <f>Elastic!C8</f>
        <v>5.0325396171332901</v>
      </c>
      <c r="V8" s="5">
        <f>GBR!C8</f>
        <v>5.0806912328621898</v>
      </c>
      <c r="W8" s="6">
        <f t="shared" si="1"/>
        <v>5.2767786553996565</v>
      </c>
      <c r="X8" s="6">
        <f t="shared" si="4"/>
        <v>5.9405339805825204</v>
      </c>
      <c r="Y8" s="6">
        <f t="shared" si="5"/>
        <v>5</v>
      </c>
      <c r="Z8">
        <v>5.3</v>
      </c>
      <c r="AA8" s="6">
        <f>MAX(L8,M8,X9,Y9)-MIN(L9,M9,X8,Y8)</f>
        <v>3.1666666666666607</v>
      </c>
      <c r="AB8" s="6">
        <f>MIN(L8,M8,X9,Y9)-MAX(L9,M9,X8,Y8)</f>
        <v>-3.7472944172661804</v>
      </c>
      <c r="AC8" s="6"/>
      <c r="AE8"/>
      <c r="AF8" s="6">
        <f>RF!D8</f>
        <v>4.7300000000000004</v>
      </c>
      <c r="AG8" s="6">
        <f>LR!D8</f>
        <v>4.8693367189547603</v>
      </c>
      <c r="AH8" s="6">
        <f>Adaboost!D8</f>
        <v>4.3490768570201803</v>
      </c>
      <c r="AI8" s="6">
        <f>XGBR!D8</f>
        <v>4.5222829999999998</v>
      </c>
      <c r="AJ8" s="6">
        <f>Huber!D8</f>
        <v>4.8603123202889904</v>
      </c>
      <c r="AK8" s="6">
        <f>BayesRidge!D8</f>
        <v>4.9028365680446901</v>
      </c>
      <c r="AL8" s="6">
        <f>Elastic!D8</f>
        <v>4.7723359993886598</v>
      </c>
      <c r="AM8" s="6">
        <f>GBR!D8</f>
        <v>4.6043700562847896</v>
      </c>
      <c r="AN8" s="6">
        <f>AVERAGE(AF8:AM8,Neural!D8)</f>
        <v>4.7199107215830285</v>
      </c>
      <c r="AO8" s="6">
        <f>MAX(AF8:AM8,Neural!D8)</f>
        <v>4.9028365680446901</v>
      </c>
      <c r="AP8" s="6">
        <f>MIN(AF8:AM8,Neural!D8)</f>
        <v>4.3490768570201803</v>
      </c>
    </row>
    <row r="9" spans="1:42" ht="15" thickBot="1" x14ac:dyDescent="0.35">
      <c r="A9" t="s">
        <v>189</v>
      </c>
      <c r="B9" t="s">
        <v>154</v>
      </c>
      <c r="C9" s="5">
        <f>RF!B9</f>
        <v>6.02</v>
      </c>
      <c r="D9" s="5">
        <f>LR!B9</f>
        <v>6.0578634152206403</v>
      </c>
      <c r="E9" s="5">
        <f>Adaboost!B9</f>
        <v>6.7769784172661804</v>
      </c>
      <c r="F9" s="5">
        <f>XGBR!B9</f>
        <v>6.1335983000000001</v>
      </c>
      <c r="G9" s="5">
        <f>Huber!B9</f>
        <v>5.9999992014330603</v>
      </c>
      <c r="H9" s="5">
        <f>BayesRidge!B9</f>
        <v>6.0633510028315998</v>
      </c>
      <c r="I9" s="5">
        <f>Elastic!B9</f>
        <v>5.6411973634975503</v>
      </c>
      <c r="J9" s="5">
        <f>GBR!B9</f>
        <v>6.1512283683318998</v>
      </c>
      <c r="K9" s="6">
        <f t="shared" si="0"/>
        <v>6.098062548943183</v>
      </c>
      <c r="L9">
        <f t="shared" si="2"/>
        <v>6.7769784172661804</v>
      </c>
      <c r="M9">
        <f t="shared" si="3"/>
        <v>5.6411973634975503</v>
      </c>
      <c r="N9">
        <v>6.3</v>
      </c>
      <c r="O9" s="5">
        <f>RF!C9</f>
        <v>7</v>
      </c>
      <c r="P9" s="5">
        <f>LR!C9</f>
        <v>7.1901836942930704</v>
      </c>
      <c r="Q9" s="5">
        <f>Adaboost!C9</f>
        <v>8.1666666666666607</v>
      </c>
      <c r="R9" s="5">
        <f>XGBR!C9</f>
        <v>7.0371337</v>
      </c>
      <c r="S9" s="5">
        <f>Huber!C9</f>
        <v>7.0212178477244702</v>
      </c>
      <c r="T9" s="5">
        <f>BayesRidge!C9</f>
        <v>7.1954590756451999</v>
      </c>
      <c r="U9" s="5">
        <f>Elastic!C9</f>
        <v>6.3878652597375103</v>
      </c>
      <c r="V9" s="5">
        <f>GBR!C9</f>
        <v>7.1504846594783498</v>
      </c>
      <c r="W9" s="6">
        <f t="shared" si="1"/>
        <v>7.138308799131388</v>
      </c>
      <c r="X9" s="6">
        <f t="shared" si="4"/>
        <v>8.1666666666666607</v>
      </c>
      <c r="Y9" s="6">
        <f t="shared" si="5"/>
        <v>6.3878652597375103</v>
      </c>
      <c r="Z9">
        <v>7.3</v>
      </c>
      <c r="AC9" s="6"/>
      <c r="AE9"/>
      <c r="AF9" s="6">
        <f>RF!D9</f>
        <v>4.63</v>
      </c>
      <c r="AG9" s="6">
        <f>LR!D9</f>
        <v>4.5253830769105496</v>
      </c>
      <c r="AH9" s="6">
        <f>Adaboost!D9</f>
        <v>4.4760228772547297</v>
      </c>
      <c r="AI9" s="6">
        <f>XGBR!D9</f>
        <v>4.5714902999999998</v>
      </c>
      <c r="AJ9" s="6">
        <f>Huber!D9</f>
        <v>4.5534080425070496</v>
      </c>
      <c r="AK9" s="6">
        <f>BayesRidge!D9</f>
        <v>4.4872868230780103</v>
      </c>
      <c r="AL9" s="6">
        <f>Elastic!D9</f>
        <v>4.7638819081724098</v>
      </c>
      <c r="AM9" s="6">
        <f>GBR!D9</f>
        <v>4.82490138495975</v>
      </c>
      <c r="AN9" s="6">
        <f>AVERAGE(AF9:AM9,Neural!D9)</f>
        <v>4.594889237175237</v>
      </c>
      <c r="AO9" s="6">
        <f>MAX(AF9:AM9,Neural!D9)</f>
        <v>4.82490138495975</v>
      </c>
      <c r="AP9" s="6">
        <f>MIN(AF9:AM9,Neural!D9)</f>
        <v>4.4760228772547297</v>
      </c>
    </row>
    <row r="10" spans="1:42" ht="15" thickBot="1" x14ac:dyDescent="0.35">
      <c r="A10" t="s">
        <v>193</v>
      </c>
      <c r="B10" t="s">
        <v>36</v>
      </c>
      <c r="C10" s="5">
        <f>RF!B10</f>
        <v>6.01</v>
      </c>
      <c r="D10" s="5">
        <f>LR!B10</f>
        <v>5.9870035493008302</v>
      </c>
      <c r="E10" s="5">
        <f>Adaboost!B10</f>
        <v>6.7428323197219804</v>
      </c>
      <c r="F10" s="5">
        <f>XGBR!B10</f>
        <v>5.0023837000000002</v>
      </c>
      <c r="G10" s="5">
        <f>Huber!B10</f>
        <v>5.7562990261057401</v>
      </c>
      <c r="H10" s="5">
        <f>BayesRidge!B10</f>
        <v>5.9841799979761001</v>
      </c>
      <c r="I10" s="5">
        <f>Elastic!B10</f>
        <v>5.4104722451614702</v>
      </c>
      <c r="J10" s="5">
        <f>GBR!B10</f>
        <v>6.0592143866607104</v>
      </c>
      <c r="K10" s="6">
        <f t="shared" si="0"/>
        <v>5.8862888563476865</v>
      </c>
      <c r="L10">
        <f t="shared" si="2"/>
        <v>6.7428323197219804</v>
      </c>
      <c r="M10">
        <f t="shared" si="3"/>
        <v>5.0023837000000002</v>
      </c>
      <c r="N10">
        <v>5.9</v>
      </c>
      <c r="O10" s="5">
        <f>RF!C10</f>
        <v>4</v>
      </c>
      <c r="P10" s="5">
        <f>LR!C10</f>
        <v>4.2359795558066899</v>
      </c>
      <c r="Q10" s="5">
        <f>Adaboost!C10</f>
        <v>4.5885634588563402</v>
      </c>
      <c r="R10" s="5">
        <f>XGBR!C10</f>
        <v>4.1567917000000003</v>
      </c>
      <c r="S10" s="5">
        <f>Huber!C10</f>
        <v>4.1693872297059302</v>
      </c>
      <c r="T10" s="5">
        <f>BayesRidge!C10</f>
        <v>4.24396064797837</v>
      </c>
      <c r="U10" s="5">
        <f>Elastic!C10</f>
        <v>4.3500276007403098</v>
      </c>
      <c r="V10" s="5">
        <f>GBR!C10</f>
        <v>4.1104580441743401</v>
      </c>
      <c r="W10" s="6">
        <f t="shared" si="1"/>
        <v>4.2371539314029389</v>
      </c>
      <c r="X10" s="6">
        <f t="shared" si="4"/>
        <v>4.5885634588563402</v>
      </c>
      <c r="Y10" s="6">
        <f t="shared" si="5"/>
        <v>4</v>
      </c>
      <c r="Z10">
        <v>4.4000000000000004</v>
      </c>
      <c r="AA10" s="6">
        <f>MAX(L10,M10,X11,Y11)-MIN(L11,M11,X10,Y10)</f>
        <v>2.7428323197219804</v>
      </c>
      <c r="AB10" s="6">
        <f>MIN(L10,M10,X11,Y11)-MAX(L11,M11,X10,Y10)</f>
        <v>-0.62994623655913973</v>
      </c>
      <c r="AC10" s="6"/>
      <c r="AE10"/>
      <c r="AF10" s="6">
        <f>RF!D10</f>
        <v>4.29</v>
      </c>
      <c r="AG10" s="6">
        <f>LR!D10</f>
        <v>4.3673502182963997</v>
      </c>
      <c r="AH10" s="6">
        <f>Adaboost!D10</f>
        <v>4.3490768570201803</v>
      </c>
      <c r="AI10" s="6">
        <f>XGBR!D10</f>
        <v>4.4890980000000003</v>
      </c>
      <c r="AJ10" s="6">
        <f>Huber!D10</f>
        <v>4.3804453455192398</v>
      </c>
      <c r="AK10" s="6">
        <f>BayesRidge!D10</f>
        <v>4.3491286324756802</v>
      </c>
      <c r="AL10" s="6">
        <f>Elastic!D10</f>
        <v>4.6150304747130697</v>
      </c>
      <c r="AM10" s="6">
        <f>GBR!D10</f>
        <v>4.4731715501537197</v>
      </c>
      <c r="AN10" s="6">
        <f>AVERAGE(AF10:AM10,Neural!D10)</f>
        <v>4.4135430998464527</v>
      </c>
      <c r="AO10" s="6">
        <f>MAX(AF10:AM10,Neural!D10)</f>
        <v>4.6150304747130697</v>
      </c>
      <c r="AP10" s="6">
        <f>MIN(AF10:AM10,Neural!D10)</f>
        <v>4.29</v>
      </c>
    </row>
    <row r="11" spans="1:42" ht="15" thickBot="1" x14ac:dyDescent="0.35">
      <c r="A11" t="s">
        <v>36</v>
      </c>
      <c r="B11" t="s">
        <v>193</v>
      </c>
      <c r="C11" s="5">
        <f>RF!B11</f>
        <v>4.01</v>
      </c>
      <c r="D11" s="5">
        <f>LR!B11</f>
        <v>4.5467870914925399</v>
      </c>
      <c r="E11" s="5">
        <f>Adaboost!B11</f>
        <v>4.65994623655914</v>
      </c>
      <c r="F11" s="5">
        <f>XGBR!B11</f>
        <v>4.0665469999999999</v>
      </c>
      <c r="G11" s="5">
        <f>Huber!B11</f>
        <v>4.4188266706336101</v>
      </c>
      <c r="H11" s="5">
        <f>BayesRidge!B11</f>
        <v>4.5424041670652704</v>
      </c>
      <c r="I11" s="5">
        <f>Elastic!B11</f>
        <v>4.6062955591988599</v>
      </c>
      <c r="J11" s="5">
        <f>GBR!B11</f>
        <v>4.1128747785060504</v>
      </c>
      <c r="K11" s="6">
        <f t="shared" si="0"/>
        <v>4.3933655279793413</v>
      </c>
      <c r="L11">
        <f t="shared" si="2"/>
        <v>4.65994623655914</v>
      </c>
      <c r="M11">
        <f t="shared" si="3"/>
        <v>4.01</v>
      </c>
      <c r="N11">
        <v>4.8</v>
      </c>
      <c r="O11" s="5">
        <f>RF!C11</f>
        <v>4.03</v>
      </c>
      <c r="P11" s="5">
        <f>LR!C11</f>
        <v>4.2868918801201099</v>
      </c>
      <c r="Q11" s="5">
        <f>Adaboost!C11</f>
        <v>4.5784023668638998</v>
      </c>
      <c r="R11" s="5">
        <f>XGBR!C11</f>
        <v>4.0609627000000001</v>
      </c>
      <c r="S11" s="5">
        <f>Huber!C11</f>
        <v>4.1564582588538403</v>
      </c>
      <c r="T11" s="5">
        <f>BayesRidge!C11</f>
        <v>4.2840321579279896</v>
      </c>
      <c r="U11" s="5">
        <f>Elastic!C11</f>
        <v>4.1648820250347702</v>
      </c>
      <c r="V11" s="5">
        <f>GBR!C11</f>
        <v>4.0635863374069601</v>
      </c>
      <c r="W11" s="6">
        <f t="shared" si="1"/>
        <v>4.2156537970282271</v>
      </c>
      <c r="X11" s="6">
        <f t="shared" si="4"/>
        <v>4.5784023668638998</v>
      </c>
      <c r="Y11" s="6">
        <f t="shared" si="5"/>
        <v>4.03</v>
      </c>
      <c r="Z11">
        <v>4.25</v>
      </c>
      <c r="AC11" s="6"/>
      <c r="AE11"/>
      <c r="AF11" s="6">
        <f>RF!D11</f>
        <v>5.33</v>
      </c>
      <c r="AG11" s="6">
        <f>LR!D11</f>
        <v>5.7711321596058598</v>
      </c>
      <c r="AH11" s="6">
        <f>Adaboost!D11</f>
        <v>4.80354505169867</v>
      </c>
      <c r="AI11" s="6">
        <f>XGBR!D11</f>
        <v>5.0660176000000003</v>
      </c>
      <c r="AJ11" s="6">
        <f>Huber!D11</f>
        <v>5.79387215531849</v>
      </c>
      <c r="AK11" s="6">
        <f>BayesRidge!D11</f>
        <v>5.7708399201231897</v>
      </c>
      <c r="AL11" s="6">
        <f>Elastic!D11</f>
        <v>5.24124733687575</v>
      </c>
      <c r="AM11" s="6">
        <f>GBR!D11</f>
        <v>5.65138878941936</v>
      </c>
      <c r="AN11" s="6">
        <f>AVERAGE(AF11:AM11,Neural!D11)</f>
        <v>5.4646548551948664</v>
      </c>
      <c r="AO11" s="6">
        <f>MAX(AF11:AM11,Neural!D11)</f>
        <v>5.79387215531849</v>
      </c>
      <c r="AP11" s="6">
        <f>MIN(AF11:AM11,Neural!D11)</f>
        <v>4.80354505169867</v>
      </c>
    </row>
    <row r="12" spans="1:42" ht="15" thickBot="1" x14ac:dyDescent="0.35">
      <c r="A12" t="s">
        <v>146</v>
      </c>
      <c r="B12" t="s">
        <v>147</v>
      </c>
      <c r="C12" s="5">
        <f>RF!B12</f>
        <v>5.01</v>
      </c>
      <c r="D12" s="5">
        <f>LR!B12</f>
        <v>5.08666072578393</v>
      </c>
      <c r="E12" s="5">
        <f>Adaboost!B12</f>
        <v>5.9472789115646201</v>
      </c>
      <c r="F12" s="5">
        <f>XGBR!B12</f>
        <v>4.0504689999999997</v>
      </c>
      <c r="G12" s="5">
        <f>Huber!B12</f>
        <v>4.8688275731411803</v>
      </c>
      <c r="H12" s="5">
        <f>BayesRidge!B12</f>
        <v>5.0847322817821103</v>
      </c>
      <c r="I12" s="5">
        <f>Elastic!B12</f>
        <v>4.8002795853255202</v>
      </c>
      <c r="J12" s="5">
        <f>GBR!B12</f>
        <v>5.0786896313954699</v>
      </c>
      <c r="K12" s="6">
        <f t="shared" si="0"/>
        <v>5.0035771191752128</v>
      </c>
      <c r="L12">
        <f t="shared" si="2"/>
        <v>5.9472789115646201</v>
      </c>
      <c r="M12">
        <f t="shared" si="3"/>
        <v>4.0504689999999997</v>
      </c>
      <c r="N12">
        <v>4.95</v>
      </c>
      <c r="O12" s="5">
        <f>RF!C12</f>
        <v>4.37</v>
      </c>
      <c r="P12" s="5">
        <f>LR!C12</f>
        <v>4.9157712273684302</v>
      </c>
      <c r="Q12" s="5">
        <f>Adaboost!C12</f>
        <v>4.7022016222479701</v>
      </c>
      <c r="R12" s="5">
        <f>XGBR!C12</f>
        <v>4.4538555000000004</v>
      </c>
      <c r="S12" s="5">
        <f>Huber!C12</f>
        <v>4.6480292566836798</v>
      </c>
      <c r="T12" s="5">
        <f>BayesRidge!C12</f>
        <v>4.9162086533286402</v>
      </c>
      <c r="U12" s="5">
        <f>Elastic!C12</f>
        <v>4.7435273835658798</v>
      </c>
      <c r="V12" s="5">
        <f>GBR!C12</f>
        <v>4.5494645415124797</v>
      </c>
      <c r="W12" s="6">
        <f t="shared" si="1"/>
        <v>4.6773687767837417</v>
      </c>
      <c r="X12" s="6">
        <f t="shared" si="4"/>
        <v>4.9162086533286402</v>
      </c>
      <c r="Y12" s="6">
        <f t="shared" si="5"/>
        <v>4.37</v>
      </c>
      <c r="Z12">
        <v>4.6500000000000004</v>
      </c>
      <c r="AA12" s="6">
        <f>MAX(L12,M12,X13,Y13)-MIN(L13,M13,X12,Y12)</f>
        <v>1.57727891156462</v>
      </c>
      <c r="AB12" s="6">
        <f>MIN(L12,M12,X13,Y13)-MAX(L13,M13,X12,Y12)</f>
        <v>-2.9035598403669702</v>
      </c>
      <c r="AC12" s="6"/>
      <c r="AE12"/>
      <c r="AF12" s="6">
        <f>RF!D12</f>
        <v>3.84</v>
      </c>
      <c r="AG12" s="6">
        <f>LR!D12</f>
        <v>4.5893313052353504</v>
      </c>
      <c r="AH12" s="6">
        <f>Adaboost!D12</f>
        <v>4.0496644295301998</v>
      </c>
      <c r="AI12" s="6">
        <f>XGBR!D12</f>
        <v>4.0672459999999999</v>
      </c>
      <c r="AJ12" s="6">
        <f>Huber!D12</f>
        <v>4.5950019771680202</v>
      </c>
      <c r="AK12" s="6">
        <f>BayesRidge!D12</f>
        <v>4.5761772027942502</v>
      </c>
      <c r="AL12" s="6">
        <f>Elastic!D12</f>
        <v>4.7196317791082798</v>
      </c>
      <c r="AM12" s="6">
        <f>GBR!D12</f>
        <v>4.1279060663244396</v>
      </c>
      <c r="AN12" s="6">
        <f>AVERAGE(AF12:AM12,Neural!D12)</f>
        <v>4.3512726326564879</v>
      </c>
      <c r="AO12" s="6">
        <f>MAX(AF12:AM12,Neural!D12)</f>
        <v>4.7196317791082798</v>
      </c>
      <c r="AP12" s="6">
        <f>MIN(AF12:AM12,Neural!D12)</f>
        <v>3.84</v>
      </c>
    </row>
    <row r="13" spans="1:42" ht="15" thickBot="1" x14ac:dyDescent="0.35">
      <c r="A13" t="s">
        <v>147</v>
      </c>
      <c r="B13" t="s">
        <v>146</v>
      </c>
      <c r="C13" s="5">
        <f>RF!B13</f>
        <v>5.14</v>
      </c>
      <c r="D13" s="5">
        <f>LR!B13</f>
        <v>5.53515071220842</v>
      </c>
      <c r="E13" s="5">
        <f>Adaboost!B13</f>
        <v>5.9541284403669703</v>
      </c>
      <c r="F13" s="5">
        <f>XGBR!B13</f>
        <v>5.2007985000000003</v>
      </c>
      <c r="G13" s="5">
        <f>Huber!B13</f>
        <v>5.2924797689911998</v>
      </c>
      <c r="H13" s="5">
        <f>BayesRidge!B13</f>
        <v>5.5349835885512597</v>
      </c>
      <c r="I13" s="5">
        <f>Elastic!B13</f>
        <v>4.9384478387063098</v>
      </c>
      <c r="J13" s="5">
        <f>GBR!B13</f>
        <v>5.3389566810076401</v>
      </c>
      <c r="K13" s="6">
        <f t="shared" si="0"/>
        <v>5.3963294866695311</v>
      </c>
      <c r="L13">
        <f t="shared" si="2"/>
        <v>5.9541284403669703</v>
      </c>
      <c r="M13">
        <f t="shared" si="3"/>
        <v>4.9384478387063098</v>
      </c>
      <c r="N13">
        <v>5.2</v>
      </c>
      <c r="O13" s="5">
        <f>RF!C13</f>
        <v>4</v>
      </c>
      <c r="P13" s="5">
        <f>LR!C13</f>
        <v>3.95985593036067</v>
      </c>
      <c r="Q13" s="5">
        <f>Adaboost!C13</f>
        <v>4.5885634588563402</v>
      </c>
      <c r="R13" s="5">
        <f>XGBR!C13</f>
        <v>3.0505686000000001</v>
      </c>
      <c r="S13" s="5">
        <f>Huber!C13</f>
        <v>3.6693927827030399</v>
      </c>
      <c r="T13" s="5">
        <f>BayesRidge!C13</f>
        <v>3.9490597790631501</v>
      </c>
      <c r="U13" s="5">
        <f>Elastic!C13</f>
        <v>4.3316361465544801</v>
      </c>
      <c r="V13" s="5">
        <f>GBR!C13</f>
        <v>4.1104580441743401</v>
      </c>
      <c r="W13" s="6">
        <f t="shared" si="1"/>
        <v>3.9622741893229634</v>
      </c>
      <c r="X13" s="6">
        <f t="shared" si="4"/>
        <v>4.5885634588563402</v>
      </c>
      <c r="Y13" s="6">
        <f t="shared" si="5"/>
        <v>3.0505686000000001</v>
      </c>
      <c r="Z13">
        <v>3.85</v>
      </c>
      <c r="AC13" s="6"/>
      <c r="AE13"/>
      <c r="AF13" s="6">
        <f>RF!D13</f>
        <v>5.52</v>
      </c>
      <c r="AG13" s="6">
        <f>LR!D13</f>
        <v>5.5970406052610997</v>
      </c>
      <c r="AH13" s="6">
        <f>Adaboost!D13</f>
        <v>4.8204527712724401</v>
      </c>
      <c r="AI13" s="6">
        <f>XGBR!D13</f>
        <v>5.2775550000000004</v>
      </c>
      <c r="AJ13" s="6">
        <f>Huber!D13</f>
        <v>5.5678326608595299</v>
      </c>
      <c r="AK13" s="6">
        <f>BayesRidge!D13</f>
        <v>5.5873834139226499</v>
      </c>
      <c r="AL13" s="6">
        <f>Elastic!D13</f>
        <v>5.1945224835075798</v>
      </c>
      <c r="AM13" s="6">
        <f>GBR!D13</f>
        <v>5.6965398507866096</v>
      </c>
      <c r="AN13" s="6">
        <f>AVERAGE(AF13:AM13,Neural!D13)</f>
        <v>5.4310594247701252</v>
      </c>
      <c r="AO13" s="6">
        <f>MAX(AF13:AM13,Neural!D13)</f>
        <v>5.6965398507866096</v>
      </c>
      <c r="AP13" s="6">
        <f>MIN(AF13:AM13,Neural!D13)</f>
        <v>4.8204527712724401</v>
      </c>
    </row>
    <row r="14" spans="1:42" ht="15" thickBot="1" x14ac:dyDescent="0.35">
      <c r="A14" t="s">
        <v>149</v>
      </c>
      <c r="B14" t="s">
        <v>143</v>
      </c>
      <c r="C14" s="5">
        <f>RF!B14</f>
        <v>6.06</v>
      </c>
      <c r="D14" s="5">
        <f>LR!B14</f>
        <v>6.2307747117456396</v>
      </c>
      <c r="E14" s="5">
        <f>Adaboost!B14</f>
        <v>6.8686964795432903</v>
      </c>
      <c r="F14" s="5">
        <f>XGBR!B14</f>
        <v>5.3035949999999996</v>
      </c>
      <c r="G14" s="5">
        <f>Huber!B14</f>
        <v>5.9500009766559003</v>
      </c>
      <c r="H14" s="5">
        <f>BayesRidge!B14</f>
        <v>6.2393583441398599</v>
      </c>
      <c r="I14" s="5">
        <f>Elastic!B14</f>
        <v>5.8516957211243099</v>
      </c>
      <c r="J14" s="5">
        <f>GBR!B14</f>
        <v>6.1645748536427298</v>
      </c>
      <c r="K14" s="6">
        <f t="shared" si="0"/>
        <v>6.0842972450439774</v>
      </c>
      <c r="L14">
        <f t="shared" si="2"/>
        <v>6.8686964795432903</v>
      </c>
      <c r="M14">
        <f t="shared" si="3"/>
        <v>5.3035949999999996</v>
      </c>
      <c r="N14">
        <v>6</v>
      </c>
      <c r="O14" s="5">
        <f>RF!C14</f>
        <v>5.12</v>
      </c>
      <c r="P14" s="5">
        <f>LR!C14</f>
        <v>5.7014583200403903</v>
      </c>
      <c r="Q14" s="5">
        <f>Adaboost!C14</f>
        <v>5.9405339805825204</v>
      </c>
      <c r="R14" s="5">
        <f>XGBR!C14</f>
        <v>5.1943473999999998</v>
      </c>
      <c r="S14" s="5">
        <f>Huber!C14</f>
        <v>5.4567520350331504</v>
      </c>
      <c r="T14" s="5">
        <f>BayesRidge!C14</f>
        <v>5.6977567210390001</v>
      </c>
      <c r="U14" s="5">
        <f>Elastic!C14</f>
        <v>5.3178935517432002</v>
      </c>
      <c r="V14" s="5">
        <f>GBR!C14</f>
        <v>5.1718566336141096</v>
      </c>
      <c r="W14" s="6">
        <f t="shared" si="1"/>
        <v>5.4696788253833972</v>
      </c>
      <c r="X14" s="6">
        <f t="shared" si="4"/>
        <v>5.9405339805825204</v>
      </c>
      <c r="Y14" s="6">
        <f t="shared" si="5"/>
        <v>5.12</v>
      </c>
      <c r="Z14">
        <v>5.7</v>
      </c>
      <c r="AA14" s="6">
        <f>MAX(L14,M14,X15,Y15)-MIN(L15,M15,X14,Y14)</f>
        <v>4.8720083246618104</v>
      </c>
      <c r="AB14" s="6">
        <f>MIN(L14,M14,X15,Y15)-MAX(L15,M15,X14,Y14)</f>
        <v>-0.82511998058252001</v>
      </c>
      <c r="AC14" s="6"/>
      <c r="AE14"/>
      <c r="AF14" s="6">
        <f>RF!D14</f>
        <v>5.32</v>
      </c>
      <c r="AG14" s="6">
        <f>LR!D14</f>
        <v>5.6981000415069003</v>
      </c>
      <c r="AH14" s="6">
        <f>Adaboost!D14</f>
        <v>4.80354505169867</v>
      </c>
      <c r="AI14" s="6">
        <f>XGBR!D14</f>
        <v>5.0873784999999998</v>
      </c>
      <c r="AJ14" s="6">
        <f>Huber!D14</f>
        <v>5.7564236041224204</v>
      </c>
      <c r="AK14" s="6">
        <f>BayesRidge!D14</f>
        <v>5.7065394385652803</v>
      </c>
      <c r="AL14" s="6">
        <f>Elastic!D14</f>
        <v>5.1385364064611103</v>
      </c>
      <c r="AM14" s="6">
        <f>GBR!D14</f>
        <v>5.2951544272067501</v>
      </c>
      <c r="AN14" s="6">
        <f>AVERAGE(AF14:AM14,Neural!D14)</f>
        <v>5.3862180138083078</v>
      </c>
      <c r="AO14" s="6">
        <f>MAX(AF14:AM14,Neural!D14)</f>
        <v>5.7564236041224204</v>
      </c>
      <c r="AP14" s="6">
        <f>MIN(AF14:AM14,Neural!D14)</f>
        <v>4.80354505169867</v>
      </c>
    </row>
    <row r="15" spans="1:42" ht="15" thickBot="1" x14ac:dyDescent="0.35">
      <c r="A15" t="s">
        <v>143</v>
      </c>
      <c r="B15" t="s">
        <v>149</v>
      </c>
      <c r="C15" s="5">
        <f>RF!B15</f>
        <v>2</v>
      </c>
      <c r="D15" s="5">
        <f>LR!B15</f>
        <v>2.5669964454161098</v>
      </c>
      <c r="E15" s="5">
        <f>Adaboost!B15</f>
        <v>2.5850622406639001</v>
      </c>
      <c r="F15" s="5">
        <f>XGBR!B15</f>
        <v>2.0293991999999998</v>
      </c>
      <c r="G15" s="5">
        <f>Huber!B15</f>
        <v>2.4565610746937598</v>
      </c>
      <c r="H15" s="5">
        <f>BayesRidge!B15</f>
        <v>2.5627873094747899</v>
      </c>
      <c r="I15" s="5">
        <f>Elastic!B15</f>
        <v>3.1751224487761802</v>
      </c>
      <c r="J15" s="5">
        <f>GBR!B15</f>
        <v>2.0696654536201899</v>
      </c>
      <c r="K15" s="6">
        <f t="shared" si="0"/>
        <v>2.4477890187684652</v>
      </c>
      <c r="L15">
        <f t="shared" si="2"/>
        <v>3.1751224487761802</v>
      </c>
      <c r="M15">
        <f t="shared" si="3"/>
        <v>2</v>
      </c>
      <c r="N15">
        <v>2.65</v>
      </c>
      <c r="O15" s="5">
        <f>RF!C15</f>
        <v>6.03</v>
      </c>
      <c r="P15" s="5">
        <f>LR!C15</f>
        <v>6.0762488229015901</v>
      </c>
      <c r="Q15" s="5">
        <f>Adaboost!C15</f>
        <v>6.8720083246618104</v>
      </c>
      <c r="R15" s="5">
        <f>XGBR!C15</f>
        <v>5.1154140000000003</v>
      </c>
      <c r="S15" s="5">
        <f>Huber!C15</f>
        <v>5.7500019960959401</v>
      </c>
      <c r="T15" s="5">
        <f>BayesRidge!C15</f>
        <v>6.0768235617926898</v>
      </c>
      <c r="U15" s="5">
        <f>Elastic!C15</f>
        <v>5.60626101423217</v>
      </c>
      <c r="V15" s="5">
        <f>GBR!C15</f>
        <v>6.1543161643354196</v>
      </c>
      <c r="W15" s="6">
        <f t="shared" si="1"/>
        <v>5.957085817790742</v>
      </c>
      <c r="X15" s="6">
        <f t="shared" si="4"/>
        <v>6.8720083246618104</v>
      </c>
      <c r="Y15" s="6">
        <f t="shared" si="5"/>
        <v>5.1154140000000003</v>
      </c>
      <c r="Z15">
        <v>6.05</v>
      </c>
      <c r="AC15" s="6"/>
      <c r="AE15"/>
      <c r="AF15" s="6">
        <f>RF!D15</f>
        <v>3.47</v>
      </c>
      <c r="AG15" s="6">
        <f>LR!D15</f>
        <v>3.2498328352625299</v>
      </c>
      <c r="AH15" s="6">
        <f>Adaboost!D15</f>
        <v>3.8277108433734899</v>
      </c>
      <c r="AI15" s="6">
        <f>XGBR!D15</f>
        <v>3.0249872</v>
      </c>
      <c r="AJ15" s="6">
        <f>Huber!D15</f>
        <v>3.2871345018131799</v>
      </c>
      <c r="AK15" s="6">
        <f>BayesRidge!D15</f>
        <v>3.2225798010572202</v>
      </c>
      <c r="AL15" s="6">
        <f>Elastic!D15</f>
        <v>4.0526174332985097</v>
      </c>
      <c r="AM15" s="6">
        <f>GBR!D15</f>
        <v>3.16521237950951</v>
      </c>
      <c r="AN15" s="6">
        <f>AVERAGE(AF15:AM15,Neural!D15)</f>
        <v>3.3789652149649032</v>
      </c>
      <c r="AO15" s="6">
        <f>MAX(AF15:AM15,Neural!D15)</f>
        <v>4.0526174332985097</v>
      </c>
      <c r="AP15" s="6">
        <f>MIN(AF15:AM15,Neural!D15)</f>
        <v>3.0249872</v>
      </c>
    </row>
    <row r="16" spans="1:42" ht="15" thickBot="1" x14ac:dyDescent="0.35">
      <c r="A16" t="s">
        <v>155</v>
      </c>
      <c r="B16" t="s">
        <v>141</v>
      </c>
      <c r="C16" s="5">
        <f>RF!B16</f>
        <v>4.1100000000000003</v>
      </c>
      <c r="D16" s="5">
        <f>LR!B16</f>
        <v>4.4154656640846097</v>
      </c>
      <c r="E16" s="5">
        <f>Adaboost!B16</f>
        <v>4.51901565995525</v>
      </c>
      <c r="F16" s="5">
        <f>XGBR!B16</f>
        <v>4.0688095000000004</v>
      </c>
      <c r="G16" s="5">
        <f>Huber!B16</f>
        <v>4.17889177036486</v>
      </c>
      <c r="H16" s="5">
        <f>BayesRidge!B16</f>
        <v>4.4192230499656304</v>
      </c>
      <c r="I16" s="5">
        <f>Elastic!B16</f>
        <v>4.5552479590837303</v>
      </c>
      <c r="J16" s="5">
        <f>GBR!B16</f>
        <v>4.12688905743655</v>
      </c>
      <c r="K16" s="6">
        <f t="shared" si="0"/>
        <v>4.3183198324166359</v>
      </c>
      <c r="L16">
        <f t="shared" si="2"/>
        <v>4.5552479590837303</v>
      </c>
      <c r="M16">
        <f t="shared" si="3"/>
        <v>4.0688095000000004</v>
      </c>
      <c r="N16">
        <v>4.4000000000000004</v>
      </c>
      <c r="O16" s="5">
        <f>RF!C16</f>
        <v>5.03</v>
      </c>
      <c r="P16" s="5">
        <f>LR!C16</f>
        <v>5.37214763762874</v>
      </c>
      <c r="Q16" s="5">
        <f>Adaboost!C16</f>
        <v>5.9793814432989603</v>
      </c>
      <c r="R16" s="5">
        <f>XGBR!C16</f>
        <v>5.1109613999999999</v>
      </c>
      <c r="S16" s="5">
        <f>Huber!C16</f>
        <v>5.2000146961576101</v>
      </c>
      <c r="T16" s="5">
        <f>BayesRidge!C16</f>
        <v>5.3732720502118401</v>
      </c>
      <c r="U16" s="5">
        <f>Elastic!C16</f>
        <v>5.1247192256489402</v>
      </c>
      <c r="V16" s="5">
        <f>GBR!C16</f>
        <v>5.0973346896142901</v>
      </c>
      <c r="W16" s="6">
        <f t="shared" si="1"/>
        <v>5.2916591465038865</v>
      </c>
      <c r="X16" s="6">
        <f t="shared" si="4"/>
        <v>5.9793814432989603</v>
      </c>
      <c r="Y16" s="6">
        <f t="shared" si="5"/>
        <v>5.03</v>
      </c>
      <c r="Z16">
        <v>5.4</v>
      </c>
      <c r="AA16" s="6">
        <f>MAX(L16,M16,X17,Y17)-MIN(L17,M17,X16,Y16)</f>
        <v>0.53840236686389975</v>
      </c>
      <c r="AB16" s="6">
        <f>MIN(L16,M16,X17,Y17)-MAX(L17,M17,X16,Y16)</f>
        <v>-2.9227570432989602</v>
      </c>
      <c r="AC16" s="6"/>
      <c r="AE16"/>
      <c r="AF16" s="6">
        <f>RF!D16</f>
        <v>4.51</v>
      </c>
      <c r="AG16" s="6">
        <f>LR!D16</f>
        <v>3.6812120860056199</v>
      </c>
      <c r="AH16" s="6">
        <f>Adaboost!D16</f>
        <v>4.1935905820797901</v>
      </c>
      <c r="AI16" s="6">
        <f>XGBR!D16</f>
        <v>4.3755344999999997</v>
      </c>
      <c r="AJ16" s="6">
        <f>Huber!D16</f>
        <v>3.7225991833321102</v>
      </c>
      <c r="AK16" s="6">
        <f>BayesRidge!D16</f>
        <v>3.7263661952275902</v>
      </c>
      <c r="AL16" s="6">
        <f>Elastic!D16</f>
        <v>4.4007567440030098</v>
      </c>
      <c r="AM16" s="6">
        <f>GBR!D16</f>
        <v>4.1870675555461601</v>
      </c>
      <c r="AN16" s="6">
        <f>AVERAGE(AF16:AM16,Neural!D16)</f>
        <v>4.0474323962497216</v>
      </c>
      <c r="AO16" s="6">
        <f>MAX(AF16:AM16,Neural!D16)</f>
        <v>4.51</v>
      </c>
      <c r="AP16" s="6">
        <f>MIN(AF16:AM16,Neural!D16)</f>
        <v>3.6297647200532199</v>
      </c>
    </row>
    <row r="17" spans="1:42" ht="15" thickBot="1" x14ac:dyDescent="0.35">
      <c r="A17" t="s">
        <v>141</v>
      </c>
      <c r="B17" t="s">
        <v>155</v>
      </c>
      <c r="C17" s="5">
        <f>RF!B17</f>
        <v>4.04</v>
      </c>
      <c r="D17" s="5">
        <f>LR!B17</f>
        <v>4.5192986988024897</v>
      </c>
      <c r="E17" s="5">
        <f>Adaboost!B17</f>
        <v>4.51901565995525</v>
      </c>
      <c r="F17" s="5">
        <f>XGBR!B17</f>
        <v>4.1838959999999998</v>
      </c>
      <c r="G17" s="5">
        <f>Huber!B17</f>
        <v>4.2500227550879499</v>
      </c>
      <c r="H17" s="5">
        <f>BayesRidge!B17</f>
        <v>4.5266856479681596</v>
      </c>
      <c r="I17" s="5">
        <f>Elastic!B17</f>
        <v>4.52816919197645</v>
      </c>
      <c r="J17" s="5">
        <f>GBR!B17</f>
        <v>4.1433923450506196</v>
      </c>
      <c r="K17" s="6">
        <f t="shared" si="0"/>
        <v>4.3634689342577495</v>
      </c>
      <c r="L17">
        <f t="shared" si="2"/>
        <v>4.52816919197645</v>
      </c>
      <c r="M17">
        <f t="shared" si="3"/>
        <v>4.04</v>
      </c>
      <c r="N17">
        <v>4.55</v>
      </c>
      <c r="O17" s="5">
        <f>RF!C17</f>
        <v>4.18</v>
      </c>
      <c r="P17" s="5">
        <f>LR!C17</f>
        <v>3.83817327705259</v>
      </c>
      <c r="Q17" s="5">
        <f>Adaboost!C17</f>
        <v>4.5784023668638998</v>
      </c>
      <c r="R17" s="5">
        <f>XGBR!C17</f>
        <v>3.0566244</v>
      </c>
      <c r="S17" s="5">
        <f>Huber!C17</f>
        <v>3.57972066028284</v>
      </c>
      <c r="T17" s="5">
        <f>BayesRidge!C17</f>
        <v>3.8382179258895599</v>
      </c>
      <c r="U17" s="5">
        <f>Elastic!C17</f>
        <v>4.11844467927616</v>
      </c>
      <c r="V17" s="5">
        <f>GBR!C17</f>
        <v>4.08265348671243</v>
      </c>
      <c r="W17" s="6">
        <f t="shared" si="1"/>
        <v>3.9073222205645086</v>
      </c>
      <c r="X17" s="6">
        <f t="shared" si="4"/>
        <v>4.5784023668638998</v>
      </c>
      <c r="Y17" s="6">
        <f t="shared" si="5"/>
        <v>3.0566244</v>
      </c>
      <c r="Z17">
        <v>3.8</v>
      </c>
      <c r="AC17" s="6"/>
      <c r="AE17"/>
      <c r="AF17" s="6">
        <f>RF!D17</f>
        <v>4.6500000000000004</v>
      </c>
      <c r="AG17" s="6">
        <f>LR!D17</f>
        <v>4.1942740825127398</v>
      </c>
      <c r="AH17" s="6">
        <f>Adaboost!D17</f>
        <v>4.3490768570201803</v>
      </c>
      <c r="AI17" s="6">
        <f>XGBR!D17</f>
        <v>3.1396088999999998</v>
      </c>
      <c r="AJ17" s="6">
        <f>Huber!D17</f>
        <v>4.2264742056684899</v>
      </c>
      <c r="AK17" s="6">
        <f>BayesRidge!D17</f>
        <v>4.2210403613149303</v>
      </c>
      <c r="AL17" s="6">
        <f>Elastic!D17</f>
        <v>4.6113518927858497</v>
      </c>
      <c r="AM17" s="6">
        <f>GBR!D17</f>
        <v>4.54434471202691</v>
      </c>
      <c r="AN17" s="6">
        <f>AVERAGE(AF17:AM17,Neural!D17)</f>
        <v>4.2278801163945747</v>
      </c>
      <c r="AO17" s="6">
        <f>MAX(AF17:AM17,Neural!D17)</f>
        <v>4.6500000000000004</v>
      </c>
      <c r="AP17" s="6">
        <f>MIN(AF17:AM17,Neural!D17)</f>
        <v>3.1396088999999998</v>
      </c>
    </row>
    <row r="18" spans="1:42" ht="15" thickBot="1" x14ac:dyDescent="0.35">
      <c r="A18" t="s">
        <v>140</v>
      </c>
      <c r="B18" t="s">
        <v>142</v>
      </c>
      <c r="C18" s="5">
        <f>RF!B18</f>
        <v>5</v>
      </c>
      <c r="D18" s="5">
        <f>LR!B18</f>
        <v>4.8598189849051598</v>
      </c>
      <c r="E18" s="5">
        <f>Adaboost!B18</f>
        <v>5.9548872180451102</v>
      </c>
      <c r="F18" s="5">
        <f>XGBR!B18</f>
        <v>4.1070374999999997</v>
      </c>
      <c r="G18" s="5">
        <f>Huber!B18</f>
        <v>4.72510336695776</v>
      </c>
      <c r="H18" s="5">
        <f>BayesRidge!B18</f>
        <v>4.8607360930995904</v>
      </c>
      <c r="I18" s="5">
        <f>Elastic!B18</f>
        <v>4.6237306531045599</v>
      </c>
      <c r="J18" s="5">
        <f>GBR!B18</f>
        <v>5.0821895320759198</v>
      </c>
      <c r="K18" s="6">
        <f t="shared" si="0"/>
        <v>4.8956968202148383</v>
      </c>
      <c r="L18">
        <f t="shared" si="2"/>
        <v>5.9548872180451102</v>
      </c>
      <c r="M18">
        <f t="shared" si="3"/>
        <v>4.1070374999999997</v>
      </c>
      <c r="N18">
        <v>4.8</v>
      </c>
      <c r="O18" s="5">
        <f>RF!C18</f>
        <v>6</v>
      </c>
      <c r="P18" s="5">
        <f>LR!C18</f>
        <v>5.9680521466495504</v>
      </c>
      <c r="Q18" s="5">
        <f>Adaboost!C18</f>
        <v>6.7513711151736704</v>
      </c>
      <c r="R18" s="5">
        <f>XGBR!C18</f>
        <v>5.0172954000000001</v>
      </c>
      <c r="S18" s="5">
        <f>Huber!C18</f>
        <v>5.8064578456170102</v>
      </c>
      <c r="T18" s="5">
        <f>BayesRidge!C18</f>
        <v>5.96773786842554</v>
      </c>
      <c r="U18" s="5">
        <f>Elastic!C18</f>
        <v>5.7154148897974899</v>
      </c>
      <c r="V18" s="5">
        <f>GBR!C18</f>
        <v>6.0943160578214499</v>
      </c>
      <c r="W18" s="6">
        <f t="shared" si="1"/>
        <v>5.9137170959874501</v>
      </c>
      <c r="X18" s="6">
        <f t="shared" si="4"/>
        <v>6.7513711151736704</v>
      </c>
      <c r="Y18" s="6">
        <f t="shared" si="5"/>
        <v>5.0172954000000001</v>
      </c>
      <c r="Z18">
        <v>6</v>
      </c>
      <c r="AA18" s="6">
        <f>MAX(L18,M18,X19,Y19)-MIN(L19,M19,X18,Y18)</f>
        <v>0.93759181804511016</v>
      </c>
      <c r="AB18" s="6">
        <f>MIN(L18,M18,X19,Y19)-MAX(L19,M19,X18,Y18)</f>
        <v>-2.7769784172661804</v>
      </c>
      <c r="AC18" s="6"/>
      <c r="AE18"/>
      <c r="AF18" s="6">
        <f>RF!D18</f>
        <v>4.1900000000000004</v>
      </c>
      <c r="AG18" s="6">
        <f>LR!D18</f>
        <v>4.2423667814992001</v>
      </c>
      <c r="AH18" s="6">
        <f>Adaboost!D18</f>
        <v>4.21994884910485</v>
      </c>
      <c r="AI18" s="6">
        <f>XGBR!D18</f>
        <v>4.4334574</v>
      </c>
      <c r="AJ18" s="6">
        <f>Huber!D18</f>
        <v>4.2401093737868596</v>
      </c>
      <c r="AK18" s="6">
        <f>BayesRidge!D18</f>
        <v>4.2277636566332299</v>
      </c>
      <c r="AL18" s="6">
        <f>Elastic!D18</f>
        <v>4.6241068487224801</v>
      </c>
      <c r="AM18" s="6">
        <f>GBR!D18</f>
        <v>4.2812230155914204</v>
      </c>
      <c r="AN18" s="6">
        <f>AVERAGE(AF18:AM18,Neural!D18)</f>
        <v>4.2869203683807724</v>
      </c>
      <c r="AO18" s="6">
        <f>MAX(AF18:AM18,Neural!D18)</f>
        <v>4.6241068487224801</v>
      </c>
      <c r="AP18" s="6">
        <f>MIN(AF18:AM18,Neural!D18)</f>
        <v>4.1233073900889101</v>
      </c>
    </row>
    <row r="19" spans="1:42" ht="15" thickBot="1" x14ac:dyDescent="0.35">
      <c r="A19" t="s">
        <v>142</v>
      </c>
      <c r="B19" t="s">
        <v>140</v>
      </c>
      <c r="C19" s="5">
        <f>RF!B19</f>
        <v>6.01</v>
      </c>
      <c r="D19" s="5">
        <f>LR!B19</f>
        <v>6.5636732238770401</v>
      </c>
      <c r="E19" s="5">
        <f>Adaboost!B19</f>
        <v>6.7769784172661804</v>
      </c>
      <c r="F19" s="5">
        <f>XGBR!B19</f>
        <v>6.0350020000000004</v>
      </c>
      <c r="G19" s="5">
        <f>Huber!B19</f>
        <v>6.4062760714802298</v>
      </c>
      <c r="H19" s="5">
        <f>BayesRidge!B19</f>
        <v>6.5670192447149303</v>
      </c>
      <c r="I19" s="5">
        <f>Elastic!B19</f>
        <v>6.0450352386418196</v>
      </c>
      <c r="J19" s="5">
        <f>GBR!B19</f>
        <v>6.1857482342629604</v>
      </c>
      <c r="K19" s="6">
        <f t="shared" si="0"/>
        <v>6.3489596673901456</v>
      </c>
      <c r="L19">
        <f t="shared" si="2"/>
        <v>6.7769784172661804</v>
      </c>
      <c r="M19">
        <f t="shared" si="3"/>
        <v>6.01</v>
      </c>
      <c r="N19">
        <v>6.7</v>
      </c>
      <c r="O19" s="5">
        <f>RF!C19</f>
        <v>4</v>
      </c>
      <c r="P19" s="5">
        <f>LR!C19</f>
        <v>4.5470942359161803</v>
      </c>
      <c r="Q19" s="5">
        <f>Adaboost!C19</f>
        <v>4.5885634588563402</v>
      </c>
      <c r="R19" s="5">
        <f>XGBR!C19</f>
        <v>4.110201</v>
      </c>
      <c r="S19" s="5">
        <f>Huber!C19</f>
        <v>4.3258303437211101</v>
      </c>
      <c r="T19" s="5">
        <f>BayesRidge!C19</f>
        <v>4.5509514275639802</v>
      </c>
      <c r="U19" s="5">
        <f>Elastic!C19</f>
        <v>4.5475932168198696</v>
      </c>
      <c r="V19" s="5">
        <f>GBR!C19</f>
        <v>4.1177427179247097</v>
      </c>
      <c r="W19" s="6">
        <f t="shared" si="1"/>
        <v>4.3706206728754315</v>
      </c>
      <c r="X19" s="6">
        <f t="shared" si="4"/>
        <v>4.5885634588563402</v>
      </c>
      <c r="Y19" s="6">
        <f t="shared" si="5"/>
        <v>4</v>
      </c>
      <c r="Z19">
        <v>4.45</v>
      </c>
      <c r="AC19" s="6"/>
      <c r="AE19"/>
      <c r="AF19" s="6">
        <f>RF!D19</f>
        <v>5.35</v>
      </c>
      <c r="AG19" s="6">
        <f>LR!D19</f>
        <v>5.2017139198597597</v>
      </c>
      <c r="AH19" s="6">
        <f>Adaboost!D19</f>
        <v>4.63946535349982</v>
      </c>
      <c r="AI19" s="6">
        <f>XGBR!D19</f>
        <v>4.0854509999999999</v>
      </c>
      <c r="AJ19" s="6">
        <f>Huber!D19</f>
        <v>5.1959822437398699</v>
      </c>
      <c r="AK19" s="6">
        <f>BayesRidge!D19</f>
        <v>5.1796813492882201</v>
      </c>
      <c r="AL19" s="6">
        <f>Elastic!D19</f>
        <v>4.94326261280486</v>
      </c>
      <c r="AM19" s="6">
        <f>GBR!D19</f>
        <v>5.2782827868120403</v>
      </c>
      <c r="AN19" s="6">
        <f>AVERAGE(AF19:AM19,Neural!D19)</f>
        <v>5.008930601591902</v>
      </c>
      <c r="AO19" s="6">
        <f>MAX(AF19:AM19,Neural!D19)</f>
        <v>5.35</v>
      </c>
      <c r="AP19" s="6">
        <f>MIN(AF19:AM19,Neural!D19)</f>
        <v>4.0854509999999999</v>
      </c>
    </row>
    <row r="20" spans="1:42" ht="15" thickBot="1" x14ac:dyDescent="0.35">
      <c r="A20" t="s">
        <v>152</v>
      </c>
      <c r="B20" t="s">
        <v>173</v>
      </c>
      <c r="C20" s="5">
        <f>RF!B20</f>
        <v>4.04</v>
      </c>
      <c r="D20" s="5">
        <f>LR!B20</f>
        <v>4.10115165343593</v>
      </c>
      <c r="E20" s="5">
        <f>Adaboost!B20</f>
        <v>4.51901565995525</v>
      </c>
      <c r="F20" s="5">
        <f>XGBR!B20</f>
        <v>2.9815543</v>
      </c>
      <c r="G20" s="5">
        <f>Huber!B20</f>
        <v>3.92886783640806</v>
      </c>
      <c r="H20" s="5">
        <f>BayesRidge!B20</f>
        <v>4.1022651318278598</v>
      </c>
      <c r="I20" s="5">
        <f>Elastic!B20</f>
        <v>4.3667948994972097</v>
      </c>
      <c r="J20" s="5">
        <f>GBR!B20</f>
        <v>4.1161141106657304</v>
      </c>
      <c r="K20" s="6">
        <f t="shared" si="0"/>
        <v>4.027772505014064</v>
      </c>
      <c r="L20">
        <f t="shared" si="2"/>
        <v>4.51901565995525</v>
      </c>
      <c r="M20">
        <f t="shared" si="3"/>
        <v>2.9815543</v>
      </c>
      <c r="N20">
        <v>4.1500000000000004</v>
      </c>
      <c r="O20" s="5">
        <f>RF!C20</f>
        <v>4.01</v>
      </c>
      <c r="P20" s="5">
        <f>LR!C20</f>
        <v>4.59827709917825</v>
      </c>
      <c r="Q20" s="5">
        <f>Adaboost!C20</f>
        <v>4.6661129568106299</v>
      </c>
      <c r="R20" s="5">
        <f>XGBR!C20</f>
        <v>4.2786099999999996</v>
      </c>
      <c r="S20" s="5">
        <f>Huber!C20</f>
        <v>4.4500009335832198</v>
      </c>
      <c r="T20" s="5">
        <f>BayesRidge!C20</f>
        <v>4.5941361392573601</v>
      </c>
      <c r="U20" s="5">
        <f>Elastic!C20</f>
        <v>4.7077195140569899</v>
      </c>
      <c r="V20" s="5">
        <f>GBR!C20</f>
        <v>4.1380477828122002</v>
      </c>
      <c r="W20" s="6">
        <f t="shared" si="1"/>
        <v>4.4488769824748413</v>
      </c>
      <c r="X20" s="6">
        <f t="shared" si="4"/>
        <v>4.7077195140569899</v>
      </c>
      <c r="Y20" s="6">
        <f t="shared" si="5"/>
        <v>4.01</v>
      </c>
      <c r="Z20">
        <v>4.8</v>
      </c>
      <c r="AA20" s="6">
        <f>MAX(L20,M20,X21,Y21)-MIN(L21,M21,X20,Y20)</f>
        <v>0.50901565995525022</v>
      </c>
      <c r="AB20" s="6">
        <f>MIN(L20,M20,X21,Y21)-MAX(L21,M21,X20,Y20)</f>
        <v>-3.7686015197219804</v>
      </c>
      <c r="AC20" s="6"/>
      <c r="AE20"/>
      <c r="AF20" s="6">
        <f>RF!D20</f>
        <v>4.2</v>
      </c>
      <c r="AG20" s="6">
        <f>LR!D20</f>
        <v>3.5834698034625201</v>
      </c>
      <c r="AH20" s="6">
        <f>Adaboost!D20</f>
        <v>4.0496644295301998</v>
      </c>
      <c r="AI20" s="6">
        <f>XGBR!D20</f>
        <v>3.3134397999999998</v>
      </c>
      <c r="AJ20" s="6">
        <f>Huber!D20</f>
        <v>3.5548516922107098</v>
      </c>
      <c r="AK20" s="6">
        <f>BayesRidge!D20</f>
        <v>3.5748052240736299</v>
      </c>
      <c r="AL20" s="6">
        <f>Elastic!D20</f>
        <v>4.2752713689326498</v>
      </c>
      <c r="AM20" s="6">
        <f>GBR!D20</f>
        <v>3.8369258374180601</v>
      </c>
      <c r="AN20" s="6">
        <f>AVERAGE(AF20:AM20,Neural!D20)</f>
        <v>3.7799033971602665</v>
      </c>
      <c r="AO20" s="6">
        <f>MAX(AF20:AM20,Neural!D20)</f>
        <v>4.2752713689326498</v>
      </c>
      <c r="AP20" s="6">
        <f>MIN(AF20:AM20,Neural!D20)</f>
        <v>3.3134397999999998</v>
      </c>
    </row>
    <row r="21" spans="1:42" ht="15" thickBot="1" x14ac:dyDescent="0.35">
      <c r="A21" t="s">
        <v>173</v>
      </c>
      <c r="B21" t="s">
        <v>152</v>
      </c>
      <c r="C21" s="5">
        <f>RF!B21</f>
        <v>6</v>
      </c>
      <c r="D21" s="5">
        <f>LR!B21</f>
        <v>5.8275493637914799</v>
      </c>
      <c r="E21" s="5">
        <f>Adaboost!B21</f>
        <v>6.7428323197219804</v>
      </c>
      <c r="F21" s="5">
        <f>XGBR!B21</f>
        <v>5.3448580000000003</v>
      </c>
      <c r="G21" s="5">
        <f>Huber!B21</f>
        <v>5.7000222222214996</v>
      </c>
      <c r="H21" s="5">
        <f>BayesRidge!B21</f>
        <v>5.8224877975058904</v>
      </c>
      <c r="I21" s="5">
        <f>Elastic!B21</f>
        <v>5.45131629461752</v>
      </c>
      <c r="J21" s="5">
        <f>GBR!B21</f>
        <v>6.1348866273737297</v>
      </c>
      <c r="K21" s="6">
        <f t="shared" si="0"/>
        <v>5.8835777261187463</v>
      </c>
      <c r="L21">
        <f t="shared" si="2"/>
        <v>6.7428323197219804</v>
      </c>
      <c r="M21">
        <f t="shared" si="3"/>
        <v>5.3448580000000003</v>
      </c>
      <c r="N21">
        <v>6.05</v>
      </c>
      <c r="O21" s="5">
        <f>RF!C21</f>
        <v>3</v>
      </c>
      <c r="P21" s="5">
        <f>LR!C21</f>
        <v>3.6076459323863399</v>
      </c>
      <c r="Q21" s="5">
        <f>Adaboost!C21</f>
        <v>3.78839957035445</v>
      </c>
      <c r="R21" s="5">
        <f>XGBR!C21</f>
        <v>2.9742308</v>
      </c>
      <c r="S21" s="5">
        <f>Huber!C21</f>
        <v>3.5297195487196702</v>
      </c>
      <c r="T21" s="5">
        <f>BayesRidge!C21</f>
        <v>3.6109459844915399</v>
      </c>
      <c r="U21" s="5">
        <f>Elastic!C21</f>
        <v>3.6999170187990198</v>
      </c>
      <c r="V21" s="5">
        <f>GBR!C21</f>
        <v>3.0479159905755799</v>
      </c>
      <c r="W21" s="6">
        <f t="shared" si="1"/>
        <v>3.4386978445981162</v>
      </c>
      <c r="X21" s="6">
        <f t="shared" si="4"/>
        <v>3.78839957035445</v>
      </c>
      <c r="Y21" s="6">
        <f t="shared" si="5"/>
        <v>2.9742308</v>
      </c>
      <c r="Z21">
        <v>3.65</v>
      </c>
      <c r="AC21" s="6"/>
      <c r="AE21"/>
      <c r="AF21" s="6">
        <f>RF!D21</f>
        <v>5.78</v>
      </c>
      <c r="AG21" s="6">
        <f>LR!D21</f>
        <v>4.9767490912172203</v>
      </c>
      <c r="AH21" s="6">
        <f>Adaboost!D21</f>
        <v>5.2477578475336299</v>
      </c>
      <c r="AI21" s="6">
        <f>XGBR!D21</f>
        <v>4.1802225000000002</v>
      </c>
      <c r="AJ21" s="6">
        <f>Huber!D21</f>
        <v>5.0451370059138201</v>
      </c>
      <c r="AK21" s="6">
        <f>BayesRidge!D21</f>
        <v>4.9559729127358603</v>
      </c>
      <c r="AL21" s="6">
        <f>Elastic!D21</f>
        <v>5.1585272979997896</v>
      </c>
      <c r="AM21" s="6">
        <f>GBR!D21</f>
        <v>5.4017061901924404</v>
      </c>
      <c r="AN21" s="6">
        <f>AVERAGE(AF21:AM21,Neural!D21)</f>
        <v>5.0835226708166479</v>
      </c>
      <c r="AO21" s="6">
        <f>MAX(AF21:AM21,Neural!D21)</f>
        <v>5.78</v>
      </c>
      <c r="AP21" s="6">
        <f>MIN(AF21:AM21,Neural!D21)</f>
        <v>4.1802225000000002</v>
      </c>
    </row>
    <row r="22" spans="1:42" ht="15" thickBot="1" x14ac:dyDescent="0.35">
      <c r="A22" t="s">
        <v>134</v>
      </c>
      <c r="B22" t="s">
        <v>157</v>
      </c>
      <c r="C22" s="5">
        <f>RF!B22</f>
        <v>4</v>
      </c>
      <c r="D22" s="5">
        <f>LR!B22</f>
        <v>4.6222991130350399</v>
      </c>
      <c r="E22" s="5">
        <f>Adaboost!B22</f>
        <v>4.65994623655914</v>
      </c>
      <c r="F22" s="5">
        <f>XGBR!B22</f>
        <v>3.9865363</v>
      </c>
      <c r="G22" s="5">
        <f>Huber!B22</f>
        <v>4.3620290173236</v>
      </c>
      <c r="H22" s="5">
        <f>BayesRidge!B22</f>
        <v>4.6233952034448604</v>
      </c>
      <c r="I22" s="5">
        <f>Elastic!B22</f>
        <v>4.6566930034989999</v>
      </c>
      <c r="J22" s="5">
        <f>GBR!B22</f>
        <v>4.12113656466106</v>
      </c>
      <c r="K22" s="6">
        <f t="shared" si="0"/>
        <v>4.3869657057985316</v>
      </c>
      <c r="L22">
        <f t="shared" si="2"/>
        <v>4.65994623655914</v>
      </c>
      <c r="M22">
        <f t="shared" si="3"/>
        <v>3.9865363</v>
      </c>
      <c r="N22">
        <v>4.4000000000000004</v>
      </c>
      <c r="O22" s="5">
        <f>RF!C22</f>
        <v>6.04</v>
      </c>
      <c r="P22" s="5">
        <f>LR!C22</f>
        <v>5.8849766213844301</v>
      </c>
      <c r="Q22" s="5">
        <f>Adaboost!C22</f>
        <v>6.81304693715194</v>
      </c>
      <c r="R22" s="5">
        <f>XGBR!C22</f>
        <v>5.0411634000000003</v>
      </c>
      <c r="S22" s="5">
        <f>Huber!C22</f>
        <v>5.6570733121721402</v>
      </c>
      <c r="T22" s="5">
        <f>BayesRidge!C22</f>
        <v>5.8886636802719101</v>
      </c>
      <c r="U22" s="5">
        <f>Elastic!C22</f>
        <v>5.3401075095494299</v>
      </c>
      <c r="V22" s="5">
        <f>GBR!C22</f>
        <v>6.1444916111630201</v>
      </c>
      <c r="W22" s="6">
        <f t="shared" si="1"/>
        <v>5.8443901699627219</v>
      </c>
      <c r="X22" s="6">
        <f t="shared" si="4"/>
        <v>6.81304693715194</v>
      </c>
      <c r="Y22" s="6">
        <f t="shared" si="5"/>
        <v>5.0411634000000003</v>
      </c>
      <c r="Z22">
        <v>5.8</v>
      </c>
      <c r="AA22" s="6">
        <f>MAX(L22,M22,X23,Y23)-MIN(L23,M23,X22,Y22)</f>
        <v>0.6399462365591404</v>
      </c>
      <c r="AB22" s="6">
        <f>MIN(L22,M22,X23,Y23)-MAX(L23,M23,X22,Y22)</f>
        <v>-3.81304693715194</v>
      </c>
      <c r="AC22" s="6"/>
      <c r="AE22"/>
      <c r="AF22" s="6">
        <f>RF!D22</f>
        <v>6.79</v>
      </c>
      <c r="AG22" s="6">
        <f>LR!D22</f>
        <v>7.3181683755666098</v>
      </c>
      <c r="AH22" s="6">
        <f>Adaboost!D22</f>
        <v>7.45218800648298</v>
      </c>
      <c r="AI22" s="6">
        <f>XGBR!D22</f>
        <v>6.8229090000000001</v>
      </c>
      <c r="AJ22" s="6">
        <f>Huber!D22</f>
        <v>7.3289803122119199</v>
      </c>
      <c r="AK22" s="6">
        <f>BayesRidge!D22</f>
        <v>7.3129309654128001</v>
      </c>
      <c r="AL22" s="6">
        <f>Elastic!D22</f>
        <v>5.8984411275447499</v>
      </c>
      <c r="AM22" s="6">
        <f>GBR!D22</f>
        <v>7.13226130490657</v>
      </c>
      <c r="AN22" s="6">
        <f>AVERAGE(AF22:AM22,Neural!D22)</f>
        <v>7.0432984776867187</v>
      </c>
      <c r="AO22" s="6">
        <f>MAX(AF22:AM22,Neural!D22)</f>
        <v>7.45218800648298</v>
      </c>
      <c r="AP22" s="6">
        <f>MIN(AF22:AM22,Neural!D22)</f>
        <v>5.8984411275447499</v>
      </c>
    </row>
    <row r="23" spans="1:42" ht="15" thickBot="1" x14ac:dyDescent="0.35">
      <c r="A23" t="s">
        <v>157</v>
      </c>
      <c r="B23" t="s">
        <v>134</v>
      </c>
      <c r="C23" s="5">
        <f>RF!B23</f>
        <v>4.0199999999999996</v>
      </c>
      <c r="D23" s="5">
        <f>LR!B23</f>
        <v>4.6832909241971699</v>
      </c>
      <c r="E23" s="5">
        <f>Adaboost!B23</f>
        <v>4.5213549337260597</v>
      </c>
      <c r="F23" s="5">
        <f>XGBR!B23</f>
        <v>4.0955167000000001</v>
      </c>
      <c r="G23" s="5">
        <f>Huber!B23</f>
        <v>4.4568966164651496</v>
      </c>
      <c r="H23" s="5">
        <f>BayesRidge!B23</f>
        <v>4.6792658556484001</v>
      </c>
      <c r="I23" s="5">
        <f>Elastic!B23</f>
        <v>4.5882414667097997</v>
      </c>
      <c r="J23" s="5">
        <f>GBR!B23</f>
        <v>4.12113656466106</v>
      </c>
      <c r="K23" s="6">
        <f t="shared" si="0"/>
        <v>4.4304631872628573</v>
      </c>
      <c r="L23">
        <f t="shared" si="2"/>
        <v>4.6832909241971699</v>
      </c>
      <c r="M23">
        <f t="shared" si="3"/>
        <v>4.0199999999999996</v>
      </c>
      <c r="N23">
        <v>4.7</v>
      </c>
      <c r="O23" s="5">
        <f>RF!C23</f>
        <v>3</v>
      </c>
      <c r="P23" s="5">
        <f>LR!C23</f>
        <v>3.5604888716918102</v>
      </c>
      <c r="Q23" s="5">
        <f>Adaboost!C23</f>
        <v>3.78839957035445</v>
      </c>
      <c r="R23" s="5">
        <f>XGBR!C23</f>
        <v>3.0048115000000002</v>
      </c>
      <c r="S23" s="5">
        <f>Huber!C23</f>
        <v>3.3123930055698998</v>
      </c>
      <c r="T23" s="5">
        <f>BayesRidge!C23</f>
        <v>3.5654311664772602</v>
      </c>
      <c r="U23" s="5">
        <f>Elastic!C23</f>
        <v>3.8047473225347801</v>
      </c>
      <c r="V23" s="5">
        <f>GBR!C23</f>
        <v>3.0613668545180901</v>
      </c>
      <c r="W23" s="6">
        <f t="shared" si="1"/>
        <v>3.4080756665422505</v>
      </c>
      <c r="X23" s="6">
        <f t="shared" si="4"/>
        <v>3.8047473225347801</v>
      </c>
      <c r="Y23" s="6">
        <f t="shared" si="5"/>
        <v>3</v>
      </c>
      <c r="Z23">
        <v>3.4</v>
      </c>
      <c r="AC23" s="6"/>
      <c r="AE23"/>
      <c r="AF23" s="6">
        <f>RF!D23</f>
        <v>5.74</v>
      </c>
      <c r="AG23" s="6">
        <f>LR!D23</f>
        <v>5.7504859243165196</v>
      </c>
      <c r="AH23" s="6">
        <f>Adaboost!D23</f>
        <v>5.7329896907216398</v>
      </c>
      <c r="AI23" s="6">
        <f>XGBR!D23</f>
        <v>5.3138037000000002</v>
      </c>
      <c r="AJ23" s="6">
        <f>Huber!D23</f>
        <v>5.7456822854768701</v>
      </c>
      <c r="AK23" s="6">
        <f>BayesRidge!D23</f>
        <v>5.7102932133088498</v>
      </c>
      <c r="AL23" s="6">
        <f>Elastic!D23</f>
        <v>5.2438010545100999</v>
      </c>
      <c r="AM23" s="6">
        <f>GBR!D23</f>
        <v>5.8118095588309204</v>
      </c>
      <c r="AN23" s="6">
        <f>AVERAGE(AF23:AM23,Neural!D23)</f>
        <v>5.6464603172587973</v>
      </c>
      <c r="AO23" s="6">
        <f>MAX(AF23:AM23,Neural!D23)</f>
        <v>5.8118095588309204</v>
      </c>
      <c r="AP23" s="6">
        <f>MIN(AF23:AM23,Neural!D23)</f>
        <v>5.2438010545100999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  <c r="AF34" s="6">
        <f>RF!D34</f>
        <v>0</v>
      </c>
      <c r="AG34" s="6">
        <f>LR!D34</f>
        <v>0</v>
      </c>
      <c r="AH34" s="6">
        <f>Adaboost!D34</f>
        <v>0</v>
      </c>
      <c r="AI34" s="6">
        <f>XGBR!D34</f>
        <v>0</v>
      </c>
      <c r="AJ34" s="6">
        <f>Huber!D34</f>
        <v>0</v>
      </c>
      <c r="AK34" s="6">
        <f>BayesRidge!D34</f>
        <v>0</v>
      </c>
      <c r="AL34" s="6">
        <f>Elastic!D34</f>
        <v>0</v>
      </c>
      <c r="AM34" s="6">
        <f>GBR!D34</f>
        <v>0</v>
      </c>
      <c r="AN34" s="6">
        <f>AVERAGE(AF34:AM34,Neural!D34)</f>
        <v>0</v>
      </c>
      <c r="AO34" s="6">
        <f>MAX(AF34:AM34,Neural!D34)</f>
        <v>0</v>
      </c>
      <c r="AP34" s="6">
        <f>MIN(AF34:AM34,Neural!D34)</f>
        <v>0</v>
      </c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/>
      <c r="AC35" s="6"/>
      <c r="AE35"/>
      <c r="AF35" s="6">
        <f>RF!D35</f>
        <v>0</v>
      </c>
      <c r="AG35" s="6">
        <f>LR!D35</f>
        <v>0</v>
      </c>
      <c r="AH35" s="6">
        <f>Adaboost!D35</f>
        <v>0</v>
      </c>
      <c r="AI35" s="6">
        <f>XGBR!D35</f>
        <v>0</v>
      </c>
      <c r="AJ35" s="6">
        <f>Huber!D35</f>
        <v>0</v>
      </c>
      <c r="AK35" s="6">
        <f>BayesRidge!D35</f>
        <v>0</v>
      </c>
      <c r="AL35" s="6">
        <f>Elastic!D35</f>
        <v>0</v>
      </c>
      <c r="AM35" s="6">
        <f>GBR!D35</f>
        <v>0</v>
      </c>
      <c r="AN35" s="6">
        <f>AVERAGE(AF35:AM35,Neural!D35)</f>
        <v>0</v>
      </c>
      <c r="AO35" s="6">
        <f>MAX(AF35:AM35,Neural!D35)</f>
        <v>0</v>
      </c>
      <c r="AP35" s="6">
        <f>MIN(AF35:AM35,Neural!D35)</f>
        <v>0</v>
      </c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Z36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CHC</v>
      </c>
      <c r="E38" s="6" t="str">
        <f>B2</f>
        <v>CLE</v>
      </c>
      <c r="F38" s="6">
        <f>(K2+W3)/2</f>
        <v>4.2178593751849842</v>
      </c>
      <c r="G38" s="6">
        <f>(K3+W2)/2</f>
        <v>3.6931645923312222</v>
      </c>
      <c r="H38" s="6">
        <f>F38-G38</f>
        <v>0.52469478285376203</v>
      </c>
      <c r="I38" s="6" t="str">
        <f>IF(G38&gt;F38,E38,D38)</f>
        <v>CHC</v>
      </c>
      <c r="J38" s="6">
        <f t="shared" ref="J38:J51" si="7">F38+G38</f>
        <v>7.911023967516206</v>
      </c>
      <c r="L38" s="10">
        <f>MAX(K2,W3)</f>
        <v>4.2604355117386143</v>
      </c>
      <c r="M38" s="6">
        <f>MAX(K3,W2)</f>
        <v>4.0214800300357387</v>
      </c>
      <c r="N38" s="6">
        <f t="shared" ref="N38:N54" si="8">L38-M38</f>
        <v>0.23895548170287562</v>
      </c>
      <c r="O38" s="6" t="str">
        <f t="shared" ref="O38:O54" si="9">IF(M38&gt;L38,E38,D38)</f>
        <v>CHC</v>
      </c>
      <c r="P38" s="6">
        <f t="shared" ref="P38:P54" si="10">L38+M38</f>
        <v>8.2819155417743531</v>
      </c>
      <c r="AA38"/>
      <c r="AC38" s="6"/>
    </row>
    <row r="39" spans="1:42" ht="15" thickBot="1" x14ac:dyDescent="0.35">
      <c r="A39" t="str">
        <f>A2</f>
        <v>CHC</v>
      </c>
      <c r="B39" s="5">
        <f>Neural!B2</f>
        <v>4.2116130761056798</v>
      </c>
      <c r="C39" s="5">
        <f>Neural!C2</f>
        <v>3.4854726566431302</v>
      </c>
      <c r="D39" s="6" t="str">
        <f>A4</f>
        <v>STL</v>
      </c>
      <c r="E39" s="6" t="str">
        <f>B4</f>
        <v>CIN</v>
      </c>
      <c r="F39" s="6">
        <f>(K4+W5)/2</f>
        <v>4.0587844321279487</v>
      </c>
      <c r="G39" s="6">
        <f>(K5+W4)/2</f>
        <v>4.6146551419840467</v>
      </c>
      <c r="H39" s="6">
        <f t="shared" ref="H39:H46" si="11">F39-G39</f>
        <v>-0.55587070985609799</v>
      </c>
      <c r="I39" s="6" t="str">
        <f t="shared" ref="I39:I51" si="12">IF(G39&gt;F39,E39,D39)</f>
        <v>CIN</v>
      </c>
      <c r="J39" s="6">
        <f t="shared" si="7"/>
        <v>8.6734395741119954</v>
      </c>
      <c r="L39" s="10">
        <f>MAX(K4,W5)</f>
        <v>4.1593918916000847</v>
      </c>
      <c r="M39" s="11">
        <f>MAX(K5,W4)</f>
        <v>4.9266420032246128</v>
      </c>
      <c r="N39" s="6">
        <f t="shared" si="8"/>
        <v>-0.76725011162452805</v>
      </c>
      <c r="O39" s="6" t="str">
        <f t="shared" si="9"/>
        <v>CIN</v>
      </c>
      <c r="P39" s="6">
        <f t="shared" si="10"/>
        <v>9.0860338948246984</v>
      </c>
      <c r="AA39"/>
      <c r="AC39" s="6"/>
    </row>
    <row r="40" spans="1:42" ht="15" thickBot="1" x14ac:dyDescent="0.35">
      <c r="A40" t="str">
        <f>A3</f>
        <v>CLE</v>
      </c>
      <c r="B40" s="5">
        <f>Neural!B3</f>
        <v>4.1718241920582804</v>
      </c>
      <c r="C40" s="5">
        <f>Neural!C3</f>
        <v>4.2797289566227299</v>
      </c>
      <c r="D40" s="6" t="str">
        <f>A6</f>
        <v>HOU</v>
      </c>
      <c r="E40" s="6" t="str">
        <f>B6</f>
        <v>TBR</v>
      </c>
      <c r="F40" s="6">
        <f>(K6+W7)/2</f>
        <v>3.6537106708820266</v>
      </c>
      <c r="G40" s="6">
        <f>(K7+W6)/2</f>
        <v>3.976785453358564</v>
      </c>
      <c r="H40" s="6">
        <f t="shared" si="11"/>
        <v>-0.32307478247653743</v>
      </c>
      <c r="I40" s="6" t="str">
        <f t="shared" si="12"/>
        <v>TBR</v>
      </c>
      <c r="J40" s="6">
        <f t="shared" si="7"/>
        <v>7.6304961242405902</v>
      </c>
      <c r="L40" s="10">
        <f>MAX(K6,W7)</f>
        <v>4.0208219566729335</v>
      </c>
      <c r="M40" s="10">
        <f>MAX(K7,W6)</f>
        <v>4.0661302361120049</v>
      </c>
      <c r="N40" s="6">
        <f t="shared" si="8"/>
        <v>-4.5308279439071342E-2</v>
      </c>
      <c r="O40" s="6" t="str">
        <f t="shared" si="9"/>
        <v>TBR</v>
      </c>
      <c r="P40" s="6">
        <f t="shared" si="10"/>
        <v>8.0869521927849384</v>
      </c>
      <c r="AA40"/>
      <c r="AC40" s="6"/>
    </row>
    <row r="41" spans="1:42" ht="15" thickBot="1" x14ac:dyDescent="0.35">
      <c r="A41" t="str">
        <f>A4</f>
        <v>STL</v>
      </c>
      <c r="B41" s="5">
        <f>Neural!B4</f>
        <v>4.1169438021474498</v>
      </c>
      <c r="C41" s="5">
        <f>Neural!C4</f>
        <v>4.9522235316531402</v>
      </c>
      <c r="D41" s="6" t="str">
        <f>A8</f>
        <v>TEX</v>
      </c>
      <c r="E41" s="6" t="str">
        <f>B8</f>
        <v>BOS</v>
      </c>
      <c r="F41" s="6">
        <f>(K8+W9)/2</f>
        <v>5.5724694567827804</v>
      </c>
      <c r="G41" s="6">
        <f>(K9+W8)/2</f>
        <v>5.6874206021714198</v>
      </c>
      <c r="H41" s="6">
        <f t="shared" si="11"/>
        <v>-0.11495114538863938</v>
      </c>
      <c r="I41" s="6" t="str">
        <f t="shared" si="12"/>
        <v>BOS</v>
      </c>
      <c r="J41" s="6">
        <f t="shared" si="7"/>
        <v>11.2598900589542</v>
      </c>
      <c r="L41" s="10">
        <f>MAX(K8,W9)</f>
        <v>7.138308799131388</v>
      </c>
      <c r="M41" s="10">
        <f>MAX(K9,W8)</f>
        <v>6.098062548943183</v>
      </c>
      <c r="N41" s="6">
        <f t="shared" si="8"/>
        <v>1.040246250188205</v>
      </c>
      <c r="O41" s="6" t="str">
        <f t="shared" si="9"/>
        <v>TEX</v>
      </c>
      <c r="P41" s="6">
        <f t="shared" si="10"/>
        <v>13.23637134807457</v>
      </c>
      <c r="AA41"/>
      <c r="AC41" s="6"/>
    </row>
    <row r="42" spans="1:42" ht="15" thickBot="1" x14ac:dyDescent="0.35">
      <c r="A42" t="str">
        <f>A5</f>
        <v>CIN</v>
      </c>
      <c r="B42" s="5">
        <f>Neural!B5</f>
        <v>4.5303265119960701</v>
      </c>
      <c r="C42" s="5">
        <f>Neural!C5</f>
        <v>3.9669141972894</v>
      </c>
      <c r="D42" s="6" t="str">
        <f>A10</f>
        <v>KCR</v>
      </c>
      <c r="E42" s="6" t="str">
        <f>B10</f>
        <v>MIN</v>
      </c>
      <c r="F42" s="6">
        <f>(K10+W11)/2</f>
        <v>5.0509713266879572</v>
      </c>
      <c r="G42" s="6">
        <f>(K11+W10)/2</f>
        <v>4.3152597296911406</v>
      </c>
      <c r="H42" s="6">
        <f t="shared" si="11"/>
        <v>0.73571159699681665</v>
      </c>
      <c r="I42" s="6" t="str">
        <f t="shared" si="12"/>
        <v>KCR</v>
      </c>
      <c r="J42" s="6">
        <f t="shared" si="7"/>
        <v>9.3662310563790978</v>
      </c>
      <c r="L42" s="10">
        <f>MAX(K10,W11)</f>
        <v>5.8862888563476865</v>
      </c>
      <c r="M42" s="6">
        <f>MAX(K11,W10)</f>
        <v>4.3933655279793413</v>
      </c>
      <c r="N42" s="6">
        <f t="shared" si="8"/>
        <v>1.4929233283683452</v>
      </c>
      <c r="O42" s="6" t="str">
        <f t="shared" si="9"/>
        <v>KCR</v>
      </c>
      <c r="P42" s="6">
        <f t="shared" si="10"/>
        <v>10.279654384327028</v>
      </c>
      <c r="R42" s="23" t="s">
        <v>49</v>
      </c>
      <c r="S42" s="2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HOU</v>
      </c>
      <c r="B43" s="5">
        <f>Neural!B6</f>
        <v>4.0358790347111801</v>
      </c>
      <c r="C43" s="5">
        <f>Neural!C6</f>
        <v>3.8039259174776001</v>
      </c>
      <c r="D43" s="6" t="str">
        <f>A12</f>
        <v>LAD</v>
      </c>
      <c r="E43" s="6" t="str">
        <f>B12</f>
        <v>MIL</v>
      </c>
      <c r="F43" s="6">
        <f>(K12+W13)/2</f>
        <v>4.4829256542490885</v>
      </c>
      <c r="G43" s="6">
        <f>(K13+W12)/2</f>
        <v>5.0368491317266368</v>
      </c>
      <c r="H43" s="6">
        <f t="shared" si="11"/>
        <v>-0.55392347747754833</v>
      </c>
      <c r="I43" s="6" t="str">
        <f t="shared" si="12"/>
        <v>MIL</v>
      </c>
      <c r="J43" s="6">
        <f t="shared" si="7"/>
        <v>9.5197747859757254</v>
      </c>
      <c r="L43" s="10">
        <f>MAX(K12,W13)</f>
        <v>5.0035771191752128</v>
      </c>
      <c r="M43" s="6">
        <f>MAX(K13,W12)</f>
        <v>5.3963294866695311</v>
      </c>
      <c r="N43" s="6">
        <f t="shared" si="8"/>
        <v>-0.3927523674943183</v>
      </c>
      <c r="O43" s="6" t="str">
        <f t="shared" si="9"/>
        <v>MIL</v>
      </c>
      <c r="P43" s="6">
        <f t="shared" si="10"/>
        <v>10.399906605844745</v>
      </c>
      <c r="R43" t="s">
        <v>136</v>
      </c>
      <c r="S43" t="s">
        <v>144</v>
      </c>
      <c r="T43">
        <v>3.4285714285714279</v>
      </c>
      <c r="AA43"/>
      <c r="AC43" s="6"/>
    </row>
    <row r="44" spans="1:42" ht="15" thickBot="1" x14ac:dyDescent="0.35">
      <c r="A44" t="str">
        <f>A8</f>
        <v>TEX</v>
      </c>
      <c r="B44" s="5">
        <f>Neural!B7</f>
        <v>4.2763429963576298</v>
      </c>
      <c r="C44" s="5">
        <f>Neural!C7</f>
        <v>3.2777275478352301</v>
      </c>
      <c r="D44" s="6" t="str">
        <f>A14</f>
        <v>NYY</v>
      </c>
      <c r="E44" s="6" t="str">
        <f>B14</f>
        <v>CHW</v>
      </c>
      <c r="F44" s="6">
        <f>(K14+W15)/2</f>
        <v>6.0206915314173592</v>
      </c>
      <c r="G44" s="6">
        <f>(K15+W14)/2</f>
        <v>3.9587339220759312</v>
      </c>
      <c r="H44" s="6">
        <f t="shared" si="11"/>
        <v>2.061957609341428</v>
      </c>
      <c r="I44" s="6" t="str">
        <f t="shared" si="12"/>
        <v>NYY</v>
      </c>
      <c r="J44" s="6">
        <f t="shared" si="7"/>
        <v>9.97942545349329</v>
      </c>
      <c r="L44" s="10">
        <f>MAX(K14,W15)</f>
        <v>6.0842972450439774</v>
      </c>
      <c r="M44" s="6">
        <f>MAX(K15,W14)</f>
        <v>5.4696788253833972</v>
      </c>
      <c r="N44" s="6">
        <f t="shared" si="8"/>
        <v>0.61461841966058017</v>
      </c>
      <c r="O44" s="6" t="str">
        <f t="shared" si="9"/>
        <v>NYY</v>
      </c>
      <c r="P44" s="6">
        <f t="shared" si="10"/>
        <v>11.553976070427375</v>
      </c>
      <c r="R44" t="s">
        <v>144</v>
      </c>
      <c r="S44" t="s">
        <v>136</v>
      </c>
      <c r="T44">
        <v>3.8571428571428572</v>
      </c>
      <c r="AA44"/>
      <c r="AC44" s="6"/>
    </row>
    <row r="45" spans="1:42" ht="15" thickBot="1" x14ac:dyDescent="0.35">
      <c r="A45" t="str">
        <f>A7</f>
        <v>TBR</v>
      </c>
      <c r="B45" s="5">
        <f>Neural!B8</f>
        <v>4.0311609508892703</v>
      </c>
      <c r="C45" s="5">
        <f>Neural!C8</f>
        <v>5.3346294033895498</v>
      </c>
      <c r="D45" s="6" t="str">
        <f>A16</f>
        <v>TOR</v>
      </c>
      <c r="E45" s="6" t="str">
        <f>B16</f>
        <v>LAA</v>
      </c>
      <c r="F45" s="6">
        <f>(K16+W17)/2</f>
        <v>4.1128210264905718</v>
      </c>
      <c r="G45" s="6">
        <f>(K17+W16)/2</f>
        <v>4.8275640403808175</v>
      </c>
      <c r="H45" s="6">
        <f t="shared" si="11"/>
        <v>-0.71474301389024575</v>
      </c>
      <c r="I45" s="6" t="str">
        <f t="shared" si="12"/>
        <v>LAA</v>
      </c>
      <c r="J45" s="6">
        <f t="shared" si="7"/>
        <v>8.9403850668713893</v>
      </c>
      <c r="L45" s="10">
        <f>MAX(K16,W17)</f>
        <v>4.3183198324166359</v>
      </c>
      <c r="M45" s="6">
        <f>MAX(K17,W16)</f>
        <v>5.2916591465038865</v>
      </c>
      <c r="N45" s="6">
        <f t="shared" si="8"/>
        <v>-0.97333931408725061</v>
      </c>
      <c r="O45" s="6" t="str">
        <f t="shared" si="9"/>
        <v>LAA</v>
      </c>
      <c r="P45" s="6">
        <f t="shared" si="10"/>
        <v>9.6099789789205232</v>
      </c>
      <c r="R45" t="s">
        <v>145</v>
      </c>
      <c r="S45" t="s">
        <v>174</v>
      </c>
      <c r="T45">
        <v>1.333333333333333</v>
      </c>
      <c r="AA45"/>
      <c r="AC45" s="6"/>
    </row>
    <row r="46" spans="1:42" ht="15" thickBot="1" x14ac:dyDescent="0.35">
      <c r="A46" t="str">
        <f t="shared" ref="A46:A61" si="13">A9</f>
        <v>BOS</v>
      </c>
      <c r="B46" s="5">
        <f>Neural!B9</f>
        <v>6.0383468719077102</v>
      </c>
      <c r="C46" s="5">
        <f>Neural!C9</f>
        <v>7.0957682886372302</v>
      </c>
      <c r="D46" s="6" t="str">
        <f>A18</f>
        <v>COL</v>
      </c>
      <c r="E46" s="6" t="str">
        <f>B18</f>
        <v>ARI</v>
      </c>
      <c r="F46" s="6">
        <f>(K18+W19)/2</f>
        <v>4.6331587465451349</v>
      </c>
      <c r="G46" s="6">
        <f>(K19+W18)/2</f>
        <v>6.1313383816887974</v>
      </c>
      <c r="H46" s="6">
        <f t="shared" si="11"/>
        <v>-1.4981796351436625</v>
      </c>
      <c r="I46" s="6" t="str">
        <f t="shared" si="12"/>
        <v>ARI</v>
      </c>
      <c r="J46" s="6">
        <f t="shared" si="7"/>
        <v>10.764497128233932</v>
      </c>
      <c r="L46" s="10">
        <f>MAX(K18,W19)</f>
        <v>4.8956968202148383</v>
      </c>
      <c r="M46" s="6">
        <f>MAX(K19,W18)</f>
        <v>6.3489596673901456</v>
      </c>
      <c r="N46" s="6">
        <f t="shared" si="8"/>
        <v>-1.4532628471753073</v>
      </c>
      <c r="O46" s="6" t="str">
        <f t="shared" si="9"/>
        <v>ARI</v>
      </c>
      <c r="P46" s="6">
        <f t="shared" si="10"/>
        <v>11.244656487604985</v>
      </c>
      <c r="R46" t="s">
        <v>174</v>
      </c>
      <c r="S46" t="s">
        <v>145</v>
      </c>
      <c r="T46">
        <v>3</v>
      </c>
      <c r="AA46"/>
      <c r="AC46" s="6"/>
    </row>
    <row r="47" spans="1:42" ht="15" thickBot="1" x14ac:dyDescent="0.35">
      <c r="A47" t="str">
        <f t="shared" si="13"/>
        <v>KCR</v>
      </c>
      <c r="B47" s="5">
        <f>Neural!B10</f>
        <v>6.02421448220234</v>
      </c>
      <c r="C47" s="5">
        <f>Neural!C10</f>
        <v>4.2792171453644698</v>
      </c>
      <c r="D47" s="6" t="str">
        <f>A20</f>
        <v>PIT</v>
      </c>
      <c r="E47" s="6" t="str">
        <f>B20</f>
        <v>SDP</v>
      </c>
      <c r="F47" s="6">
        <f>(K20+W21)/2</f>
        <v>3.7332351748060901</v>
      </c>
      <c r="G47" s="6">
        <f>(K21+W20)/2</f>
        <v>5.1662273542967938</v>
      </c>
      <c r="H47" s="6">
        <f t="shared" ref="H47:H48" si="14">F47-G47</f>
        <v>-1.4329921794907037</v>
      </c>
      <c r="I47" s="6" t="str">
        <f t="shared" si="12"/>
        <v>SDP</v>
      </c>
      <c r="J47" s="6">
        <f t="shared" si="7"/>
        <v>8.8994625291028839</v>
      </c>
      <c r="L47" s="10">
        <f>MAX(K20,W21)</f>
        <v>4.027772505014064</v>
      </c>
      <c r="M47" s="6">
        <f>MAX(K21,W20)</f>
        <v>5.8835777261187463</v>
      </c>
      <c r="N47" s="6">
        <f t="shared" si="8"/>
        <v>-1.8558052211046823</v>
      </c>
      <c r="O47" s="6" t="str">
        <f t="shared" si="9"/>
        <v>SDP</v>
      </c>
      <c r="P47" s="6">
        <f t="shared" si="10"/>
        <v>9.9113502311328112</v>
      </c>
      <c r="R47" t="s">
        <v>154</v>
      </c>
      <c r="S47" t="s">
        <v>189</v>
      </c>
      <c r="T47">
        <v>5</v>
      </c>
      <c r="AA47"/>
      <c r="AC47" s="6"/>
    </row>
    <row r="48" spans="1:42" ht="15" thickBot="1" x14ac:dyDescent="0.35">
      <c r="A48" t="str">
        <f t="shared" si="13"/>
        <v>MIN</v>
      </c>
      <c r="B48" s="5">
        <f>Neural!B11</f>
        <v>4.5766082483585997</v>
      </c>
      <c r="C48" s="5">
        <f>Neural!C11</f>
        <v>4.3156684470464697</v>
      </c>
      <c r="D48" s="6" t="str">
        <f>A22</f>
        <v>ATL</v>
      </c>
      <c r="E48" s="6" t="str">
        <f>B22</f>
        <v>SFG</v>
      </c>
      <c r="F48" s="6">
        <f>(K22+W23)/2</f>
        <v>3.8975206861703908</v>
      </c>
      <c r="G48" s="6">
        <f>(K23+W22)/2</f>
        <v>5.1374266786127896</v>
      </c>
      <c r="H48" s="6">
        <f t="shared" si="14"/>
        <v>-1.2399059924423987</v>
      </c>
      <c r="I48" s="6" t="str">
        <f t="shared" si="12"/>
        <v>SFG</v>
      </c>
      <c r="J48" s="6">
        <f t="shared" si="7"/>
        <v>9.0349473647831804</v>
      </c>
      <c r="L48" s="10">
        <f>MAX(K22,W23)</f>
        <v>4.3869657057985316</v>
      </c>
      <c r="M48" s="6">
        <f>MAX(K23,W22)</f>
        <v>5.8443901699627219</v>
      </c>
      <c r="N48" s="6">
        <f t="shared" si="8"/>
        <v>-1.4574244641641902</v>
      </c>
      <c r="O48" s="6" t="str">
        <f t="shared" si="9"/>
        <v>SFG</v>
      </c>
      <c r="P48" s="6">
        <f t="shared" si="10"/>
        <v>10.231355875761253</v>
      </c>
      <c r="R48" t="s">
        <v>189</v>
      </c>
      <c r="S48" t="s">
        <v>154</v>
      </c>
      <c r="T48">
        <v>7.333333333333333</v>
      </c>
      <c r="AA48"/>
      <c r="AC48" s="6"/>
    </row>
    <row r="49" spans="1:29" ht="15" thickBot="1" x14ac:dyDescent="0.35">
      <c r="A49" t="str">
        <f t="shared" si="13"/>
        <v>LAD</v>
      </c>
      <c r="B49" s="5">
        <f>Neural!B12</f>
        <v>5.10525636358408</v>
      </c>
      <c r="C49" s="5">
        <f>Neural!C12</f>
        <v>4.7972608063465998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R49" t="s">
        <v>193</v>
      </c>
      <c r="S49" t="s">
        <v>36</v>
      </c>
      <c r="T49">
        <v>4.5714285714285712</v>
      </c>
      <c r="AA49"/>
      <c r="AC49" s="6"/>
    </row>
    <row r="50" spans="1:29" ht="15" thickBot="1" x14ac:dyDescent="0.35">
      <c r="A50" t="str">
        <f t="shared" si="13"/>
        <v>MIL</v>
      </c>
      <c r="B50" s="5">
        <f>Neural!B13</f>
        <v>5.6320198501939798</v>
      </c>
      <c r="C50" s="5">
        <f>Neural!C13</f>
        <v>4.0009329621946499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R50" t="s">
        <v>36</v>
      </c>
      <c r="S50" t="s">
        <v>193</v>
      </c>
      <c r="T50">
        <v>3.8571428571428572</v>
      </c>
      <c r="AA50"/>
      <c r="AC50" s="6"/>
    </row>
    <row r="51" spans="1:29" ht="15" thickBot="1" x14ac:dyDescent="0.35">
      <c r="A51" t="str">
        <f t="shared" si="13"/>
        <v>NYY</v>
      </c>
      <c r="B51" s="5">
        <f>Neural!B14</f>
        <v>6.0899791185440701</v>
      </c>
      <c r="C51" s="5">
        <f>Neural!C14</f>
        <v>5.6265107863981996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R51" t="s">
        <v>146</v>
      </c>
      <c r="S51" t="s">
        <v>147</v>
      </c>
      <c r="T51">
        <v>5</v>
      </c>
      <c r="AA51"/>
      <c r="AC51" s="6"/>
    </row>
    <row r="52" spans="1:29" ht="15" thickBot="1" x14ac:dyDescent="0.35">
      <c r="A52" t="str">
        <f t="shared" si="13"/>
        <v>CHW</v>
      </c>
      <c r="B52" s="5">
        <f>Neural!B15</f>
        <v>2.5845069962712599</v>
      </c>
      <c r="C52" s="5">
        <f>Neural!C15</f>
        <v>5.9326984760970598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R52" t="s">
        <v>147</v>
      </c>
      <c r="S52" t="s">
        <v>146</v>
      </c>
      <c r="T52">
        <v>5.666666666666667</v>
      </c>
      <c r="AA52"/>
      <c r="AC52" s="6"/>
    </row>
    <row r="53" spans="1:29" ht="15" thickBot="1" x14ac:dyDescent="0.35">
      <c r="A53" t="str">
        <f t="shared" si="13"/>
        <v>TOR</v>
      </c>
      <c r="B53" s="5">
        <f>Neural!B16</f>
        <v>4.4713358308590898</v>
      </c>
      <c r="C53" s="5">
        <f>Neural!C16</f>
        <v>5.3371011759745999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R53" t="s">
        <v>149</v>
      </c>
      <c r="S53" t="s">
        <v>143</v>
      </c>
      <c r="T53">
        <v>5.666666666666667</v>
      </c>
      <c r="AA53"/>
      <c r="AC53" s="6"/>
    </row>
    <row r="54" spans="1:29" ht="15" thickBot="1" x14ac:dyDescent="0.35">
      <c r="A54" t="str">
        <f t="shared" si="13"/>
        <v>LAA</v>
      </c>
      <c r="B54" s="5">
        <f>Neural!B17</f>
        <v>4.5607401094788198</v>
      </c>
      <c r="C54" s="5">
        <f>Neural!C17</f>
        <v>3.8936631890030999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143</v>
      </c>
      <c r="S54" t="s">
        <v>149</v>
      </c>
      <c r="T54">
        <v>1.666666666666667</v>
      </c>
      <c r="AA54"/>
      <c r="AC54" s="6"/>
    </row>
    <row r="55" spans="1:29" ht="15" thickBot="1" x14ac:dyDescent="0.35">
      <c r="A55" t="str">
        <f t="shared" si="13"/>
        <v>COL</v>
      </c>
      <c r="B55" s="5">
        <f>Neural!B18</f>
        <v>4.8477680337454396</v>
      </c>
      <c r="C55" s="5">
        <f>Neural!C18</f>
        <v>5.9028085404023303</v>
      </c>
      <c r="N55" s="10"/>
      <c r="R55" t="s">
        <v>140</v>
      </c>
      <c r="S55" t="s">
        <v>142</v>
      </c>
      <c r="T55">
        <v>3.714285714285714</v>
      </c>
    </row>
    <row r="56" spans="1:29" ht="15" thickBot="1" x14ac:dyDescent="0.35">
      <c r="A56" t="str">
        <f t="shared" si="13"/>
        <v>ARI</v>
      </c>
      <c r="B56" s="5">
        <f>Neural!B19</f>
        <v>6.5509045762681497</v>
      </c>
      <c r="C56" s="5">
        <f>Neural!C19</f>
        <v>4.5476096550766902</v>
      </c>
      <c r="D56" s="6" t="s">
        <v>39</v>
      </c>
      <c r="L56" s="6" t="s">
        <v>36</v>
      </c>
      <c r="R56" t="s">
        <v>142</v>
      </c>
      <c r="S56" t="s">
        <v>140</v>
      </c>
      <c r="T56">
        <v>6.4285714285714288</v>
      </c>
      <c r="AA56"/>
      <c r="AC56" s="6"/>
    </row>
    <row r="57" spans="1:29" ht="15" thickBot="1" x14ac:dyDescent="0.35">
      <c r="A57" t="str">
        <f t="shared" si="13"/>
        <v>PIT</v>
      </c>
      <c r="B57" s="5">
        <f>Neural!B20</f>
        <v>4.0941889533365403</v>
      </c>
      <c r="C57" s="5">
        <f>Neural!C20</f>
        <v>4.59698841657492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152</v>
      </c>
      <c r="S57" t="s">
        <v>173</v>
      </c>
      <c r="T57">
        <v>4.666666666666667</v>
      </c>
      <c r="AA57"/>
      <c r="AC57" s="6"/>
    </row>
    <row r="58" spans="1:29" ht="15" thickBot="1" x14ac:dyDescent="0.35">
      <c r="A58" t="str">
        <f t="shared" si="13"/>
        <v>SDP</v>
      </c>
      <c r="B58" s="5">
        <f>Neural!B21</f>
        <v>5.9282469098366102</v>
      </c>
      <c r="C58" s="5">
        <f>Neural!C21</f>
        <v>3.6895057560564499</v>
      </c>
      <c r="D58" s="8" t="str">
        <f t="shared" ref="D58:E74" si="23">D38</f>
        <v>CHC</v>
      </c>
      <c r="E58" s="8" t="str">
        <f t="shared" si="23"/>
        <v>CLE</v>
      </c>
      <c r="F58" s="6">
        <f t="shared" ref="F58:F74" si="24">MIN(L38,L58)</f>
        <v>4.175283238631355</v>
      </c>
      <c r="G58" s="6">
        <f t="shared" ref="G58:G74" si="25">MAX(M38,M58)</f>
        <v>4.0214800300357387</v>
      </c>
      <c r="H58" s="6">
        <f t="shared" ref="H58:H69" si="26">F58-G58</f>
        <v>0.15380320859561625</v>
      </c>
      <c r="I58" s="6" t="str">
        <f>IF(G58&gt;F58,E58,D58)</f>
        <v>CHC</v>
      </c>
      <c r="J58" s="6">
        <f t="shared" ref="J58:J71" si="27">F58+G58</f>
        <v>8.1967632686670946</v>
      </c>
      <c r="L58" s="6">
        <f>MIN(K2,W3)</f>
        <v>4.175283238631355</v>
      </c>
      <c r="M58" s="6">
        <f>MIN(K3,W2)</f>
        <v>3.3648491546267056</v>
      </c>
      <c r="N58" s="6">
        <f t="shared" ref="N58:N74" si="28">L58-M58</f>
        <v>0.81043408400464934</v>
      </c>
      <c r="O58" s="6" t="str">
        <f t="shared" ref="O58:O74" si="29">IF(M58&gt;L58,E58,D58)</f>
        <v>CHC</v>
      </c>
      <c r="P58" s="6">
        <f t="shared" ref="P58:P74" si="30">L58+M58</f>
        <v>7.5401323932580606</v>
      </c>
      <c r="R58" t="s">
        <v>173</v>
      </c>
      <c r="S58" t="s">
        <v>152</v>
      </c>
      <c r="T58">
        <v>7.333333333333333</v>
      </c>
      <c r="AA58"/>
      <c r="AC58" s="6"/>
    </row>
    <row r="59" spans="1:29" ht="15" thickBot="1" x14ac:dyDescent="0.35">
      <c r="A59" t="str">
        <f t="shared" si="13"/>
        <v>ATL</v>
      </c>
      <c r="B59" s="5">
        <f>Neural!B22</f>
        <v>4.4506559136640798</v>
      </c>
      <c r="C59" s="5">
        <f>Neural!C22</f>
        <v>5.7899884579716296</v>
      </c>
      <c r="D59" s="8" t="str">
        <f t="shared" si="23"/>
        <v>STL</v>
      </c>
      <c r="E59" s="8" t="str">
        <f t="shared" si="23"/>
        <v>CIN</v>
      </c>
      <c r="F59" s="6">
        <f t="shared" si="24"/>
        <v>3.9581769726558136</v>
      </c>
      <c r="G59" s="6">
        <f t="shared" si="25"/>
        <v>4.9266420032246128</v>
      </c>
      <c r="H59" s="6">
        <f t="shared" si="26"/>
        <v>-0.96846503056879918</v>
      </c>
      <c r="I59" s="6" t="str">
        <f t="shared" ref="I59:I71" si="31">IF(G59&gt;F59,E59,D59)</f>
        <v>CIN</v>
      </c>
      <c r="J59" s="6">
        <f t="shared" si="27"/>
        <v>8.8848189758804264</v>
      </c>
      <c r="L59" s="6">
        <f>MIN(K4,W5)</f>
        <v>3.9581769726558136</v>
      </c>
      <c r="M59" s="6">
        <f>MIN(K5,W4)</f>
        <v>4.3026682807434806</v>
      </c>
      <c r="N59" s="6">
        <f t="shared" si="28"/>
        <v>-0.34449130808766704</v>
      </c>
      <c r="O59" s="6" t="str">
        <f t="shared" si="29"/>
        <v>CIN</v>
      </c>
      <c r="P59" s="6">
        <f t="shared" si="30"/>
        <v>8.2608452533992942</v>
      </c>
      <c r="R59" t="s">
        <v>134</v>
      </c>
      <c r="S59" t="s">
        <v>157</v>
      </c>
      <c r="T59">
        <v>2.666666666666667</v>
      </c>
      <c r="AA59"/>
      <c r="AC59" s="6"/>
    </row>
    <row r="60" spans="1:29" ht="15" thickBot="1" x14ac:dyDescent="0.35">
      <c r="A60" t="str">
        <f t="shared" si="13"/>
        <v>SFG</v>
      </c>
      <c r="B60" s="5">
        <f>Neural!B23</f>
        <v>4.7084656239580802</v>
      </c>
      <c r="C60" s="5">
        <f>Neural!C23</f>
        <v>3.5750427077339602</v>
      </c>
      <c r="D60" s="8" t="str">
        <f t="shared" si="23"/>
        <v>HOU</v>
      </c>
      <c r="E60" s="8" t="str">
        <f t="shared" si="23"/>
        <v>TBR</v>
      </c>
      <c r="F60" s="6">
        <f t="shared" si="24"/>
        <v>3.2865993850911193</v>
      </c>
      <c r="G60" s="6">
        <f t="shared" si="25"/>
        <v>4.0661302361120049</v>
      </c>
      <c r="H60" s="6">
        <f t="shared" si="26"/>
        <v>-0.7795308510208856</v>
      </c>
      <c r="I60" s="6" t="str">
        <f t="shared" si="31"/>
        <v>TBR</v>
      </c>
      <c r="J60" s="6">
        <f t="shared" si="27"/>
        <v>7.3527296212031246</v>
      </c>
      <c r="L60" s="6">
        <f>MIN(K6,W7)</f>
        <v>3.2865993850911193</v>
      </c>
      <c r="M60" s="6">
        <f>MIN(K7,W6)</f>
        <v>3.8874406706051232</v>
      </c>
      <c r="N60" s="6">
        <f t="shared" si="28"/>
        <v>-0.60084128551400395</v>
      </c>
      <c r="O60" s="6" t="str">
        <f t="shared" si="29"/>
        <v>TBR</v>
      </c>
      <c r="P60" s="6">
        <f t="shared" si="30"/>
        <v>7.174040055696242</v>
      </c>
      <c r="R60" t="s">
        <v>157</v>
      </c>
      <c r="S60" t="s">
        <v>134</v>
      </c>
      <c r="T60">
        <v>3.333333333333333</v>
      </c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5">
        <f>Neural!C24</f>
        <v>0</v>
      </c>
      <c r="D61" s="8" t="str">
        <f t="shared" si="23"/>
        <v>TEX</v>
      </c>
      <c r="E61" s="8" t="str">
        <f t="shared" si="23"/>
        <v>BOS</v>
      </c>
      <c r="F61" s="6">
        <f t="shared" si="24"/>
        <v>4.0066301144341736</v>
      </c>
      <c r="G61" s="6">
        <f t="shared" si="25"/>
        <v>6.098062548943183</v>
      </c>
      <c r="H61" s="6">
        <f t="shared" si="26"/>
        <v>-2.0914324345090094</v>
      </c>
      <c r="I61" s="6" t="str">
        <f t="shared" si="31"/>
        <v>BOS</v>
      </c>
      <c r="J61" s="6">
        <f t="shared" si="27"/>
        <v>10.104692663377357</v>
      </c>
      <c r="L61" s="6">
        <f>MIN(K8,W9)</f>
        <v>4.0066301144341736</v>
      </c>
      <c r="M61" s="6">
        <f>MIN(K9,W8)</f>
        <v>5.2767786553996565</v>
      </c>
      <c r="N61" s="6">
        <f t="shared" si="28"/>
        <v>-1.2701485409654829</v>
      </c>
      <c r="O61" s="6" t="str">
        <f t="shared" si="29"/>
        <v>BOS</v>
      </c>
      <c r="P61" s="6">
        <f t="shared" si="30"/>
        <v>9.2834087698338301</v>
      </c>
      <c r="R61"/>
      <c r="S61"/>
      <c r="T61"/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5">
        <f>Neural!C25</f>
        <v>0</v>
      </c>
      <c r="D62" s="8" t="str">
        <f t="shared" si="23"/>
        <v>KCR</v>
      </c>
      <c r="E62" s="8" t="str">
        <f t="shared" si="23"/>
        <v>MIN</v>
      </c>
      <c r="F62" s="6">
        <f t="shared" si="24"/>
        <v>4.2156537970282271</v>
      </c>
      <c r="G62" s="6">
        <f t="shared" si="25"/>
        <v>4.3933655279793413</v>
      </c>
      <c r="H62" s="6">
        <f t="shared" si="26"/>
        <v>-0.17771173095111426</v>
      </c>
      <c r="I62" s="6" t="str">
        <f t="shared" si="31"/>
        <v>MIN</v>
      </c>
      <c r="J62" s="6">
        <f t="shared" si="27"/>
        <v>8.6090193250075693</v>
      </c>
      <c r="L62" s="6">
        <f>MIN(K10,W11)</f>
        <v>4.2156537970282271</v>
      </c>
      <c r="M62" s="6">
        <f>MIN(K11,W9)</f>
        <v>4.3933655279793413</v>
      </c>
      <c r="N62" s="6">
        <f t="shared" si="28"/>
        <v>-0.17771173095111426</v>
      </c>
      <c r="O62" s="6" t="str">
        <f t="shared" si="29"/>
        <v>MIN</v>
      </c>
      <c r="P62" s="6">
        <f t="shared" si="30"/>
        <v>8.6090193250075693</v>
      </c>
      <c r="R62"/>
      <c r="S62"/>
      <c r="T62"/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5">
        <f>Neural!C26</f>
        <v>0</v>
      </c>
      <c r="D63" s="8" t="str">
        <f t="shared" si="23"/>
        <v>LAD</v>
      </c>
      <c r="E63" s="8" t="str">
        <f t="shared" si="23"/>
        <v>MIL</v>
      </c>
      <c r="F63" s="6">
        <f t="shared" si="24"/>
        <v>3.9622741893229634</v>
      </c>
      <c r="G63" s="6">
        <f t="shared" si="25"/>
        <v>5.3963294866695311</v>
      </c>
      <c r="H63" s="6">
        <f t="shared" si="26"/>
        <v>-1.4340552973465677</v>
      </c>
      <c r="I63" s="6" t="str">
        <f t="shared" si="31"/>
        <v>MIL</v>
      </c>
      <c r="J63" s="6">
        <f t="shared" si="27"/>
        <v>9.3586036759924944</v>
      </c>
      <c r="L63" s="6">
        <f>MIN(K12,W13)</f>
        <v>3.9622741893229634</v>
      </c>
      <c r="M63" s="6">
        <f>MIN(K13,W12)</f>
        <v>4.6773687767837417</v>
      </c>
      <c r="N63" s="6">
        <f t="shared" si="28"/>
        <v>-0.71509458746077836</v>
      </c>
      <c r="O63" s="6" t="str">
        <f t="shared" si="29"/>
        <v>MIL</v>
      </c>
      <c r="P63" s="6">
        <f t="shared" si="30"/>
        <v>8.639642966106706</v>
      </c>
      <c r="R63"/>
      <c r="S63"/>
      <c r="T63"/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5">
        <f>Neural!C27</f>
        <v>0</v>
      </c>
      <c r="D64" s="8" t="str">
        <f t="shared" si="23"/>
        <v>NYY</v>
      </c>
      <c r="E64" s="8" t="str">
        <f t="shared" si="23"/>
        <v>CHW</v>
      </c>
      <c r="F64" s="6">
        <f t="shared" si="24"/>
        <v>5.957085817790742</v>
      </c>
      <c r="G64" s="6">
        <f t="shared" si="25"/>
        <v>5.4696788253833972</v>
      </c>
      <c r="H64" s="6">
        <f t="shared" si="26"/>
        <v>0.48740699240734475</v>
      </c>
      <c r="I64" s="6" t="str">
        <f t="shared" si="31"/>
        <v>NYY</v>
      </c>
      <c r="J64" s="6">
        <f t="shared" si="27"/>
        <v>11.426764643174138</v>
      </c>
      <c r="L64" s="6">
        <f>MIN(K14,W15)</f>
        <v>5.957085817790742</v>
      </c>
      <c r="M64" s="6">
        <f>MIN(K15,W14)</f>
        <v>2.4477890187684652</v>
      </c>
      <c r="N64" s="6">
        <f t="shared" si="28"/>
        <v>3.5092967990222768</v>
      </c>
      <c r="O64" s="6" t="str">
        <f t="shared" si="29"/>
        <v>NYY</v>
      </c>
      <c r="P64" s="6">
        <f t="shared" si="30"/>
        <v>8.4048748365592072</v>
      </c>
      <c r="R64"/>
      <c r="S64"/>
      <c r="T64"/>
      <c r="AA64"/>
      <c r="AC64" s="6"/>
    </row>
    <row r="65" spans="1:46" ht="15" thickBot="1" x14ac:dyDescent="0.35">
      <c r="A65">
        <f t="shared" si="32"/>
        <v>0</v>
      </c>
      <c r="B65" s="5">
        <f>Neural!B28</f>
        <v>0</v>
      </c>
      <c r="C65" s="5">
        <f>Neural!C28</f>
        <v>0</v>
      </c>
      <c r="D65" s="8" t="str">
        <f t="shared" si="23"/>
        <v>TOR</v>
      </c>
      <c r="E65" s="8" t="str">
        <f t="shared" si="23"/>
        <v>LAA</v>
      </c>
      <c r="F65" s="6">
        <f t="shared" si="24"/>
        <v>3.9073222205645086</v>
      </c>
      <c r="G65" s="6">
        <f t="shared" si="25"/>
        <v>5.2916591465038865</v>
      </c>
      <c r="H65" s="6">
        <f t="shared" si="26"/>
        <v>-1.3843369259393778</v>
      </c>
      <c r="I65" s="6" t="str">
        <f t="shared" si="31"/>
        <v>LAA</v>
      </c>
      <c r="J65" s="6">
        <f t="shared" si="27"/>
        <v>9.1989813670683951</v>
      </c>
      <c r="L65" s="6">
        <f>MIN(K16,W17)</f>
        <v>3.9073222205645086</v>
      </c>
      <c r="M65" s="6">
        <f>MIN(K17,W16)</f>
        <v>4.3634689342577495</v>
      </c>
      <c r="N65" s="6">
        <f t="shared" si="28"/>
        <v>-0.45614671369324089</v>
      </c>
      <c r="O65" s="6" t="str">
        <f t="shared" si="29"/>
        <v>LAA</v>
      </c>
      <c r="P65" s="6">
        <f t="shared" si="30"/>
        <v>8.270791154822259</v>
      </c>
      <c r="R65"/>
      <c r="S65"/>
      <c r="T65"/>
      <c r="AA65"/>
      <c r="AC65" s="6"/>
    </row>
    <row r="66" spans="1:46" ht="15" thickBot="1" x14ac:dyDescent="0.35">
      <c r="A66">
        <f t="shared" si="32"/>
        <v>0</v>
      </c>
      <c r="B66" s="5">
        <f>Neural!B29</f>
        <v>0</v>
      </c>
      <c r="C66" s="5">
        <f>Neural!C29</f>
        <v>0</v>
      </c>
      <c r="D66" s="8" t="str">
        <f t="shared" si="23"/>
        <v>COL</v>
      </c>
      <c r="E66" s="8" t="str">
        <f t="shared" si="23"/>
        <v>ARI</v>
      </c>
      <c r="F66" s="6">
        <f t="shared" si="24"/>
        <v>4.3706206728754315</v>
      </c>
      <c r="G66" s="6">
        <f t="shared" si="25"/>
        <v>6.3489596673901456</v>
      </c>
      <c r="H66" s="6">
        <f t="shared" si="26"/>
        <v>-1.9783389945147141</v>
      </c>
      <c r="I66" s="6" t="str">
        <f t="shared" si="31"/>
        <v>ARI</v>
      </c>
      <c r="J66" s="6">
        <f t="shared" si="27"/>
        <v>10.719580340265576</v>
      </c>
      <c r="L66" s="10">
        <f>MIN(K18,W19)</f>
        <v>4.3706206728754315</v>
      </c>
      <c r="M66" s="6">
        <f>MIN(K19,W18)</f>
        <v>5.9137170959874501</v>
      </c>
      <c r="N66" s="6">
        <f t="shared" si="28"/>
        <v>-1.5430964231120186</v>
      </c>
      <c r="O66" s="6" t="str">
        <f t="shared" si="29"/>
        <v>ARI</v>
      </c>
      <c r="P66" s="6">
        <f t="shared" si="30"/>
        <v>10.284337768862882</v>
      </c>
      <c r="R66"/>
      <c r="S66"/>
      <c r="T66"/>
      <c r="AA66"/>
      <c r="AC66" s="6"/>
    </row>
    <row r="67" spans="1:46" ht="15" thickBot="1" x14ac:dyDescent="0.35">
      <c r="A67">
        <f t="shared" ref="A67:A70" si="33">A30</f>
        <v>0</v>
      </c>
      <c r="B67" s="5">
        <f>Neural!B30</f>
        <v>0</v>
      </c>
      <c r="C67" s="5">
        <f>Neural!C30</f>
        <v>0</v>
      </c>
      <c r="D67" s="8" t="str">
        <f t="shared" si="23"/>
        <v>PIT</v>
      </c>
      <c r="E67" s="8" t="str">
        <f t="shared" si="23"/>
        <v>SDP</v>
      </c>
      <c r="F67" s="6">
        <f t="shared" si="24"/>
        <v>3.4386978445981162</v>
      </c>
      <c r="G67" s="6">
        <f t="shared" si="25"/>
        <v>5.8835777261187463</v>
      </c>
      <c r="H67" s="6">
        <f t="shared" si="26"/>
        <v>-2.4448798815206301</v>
      </c>
      <c r="I67" s="6" t="str">
        <f t="shared" si="31"/>
        <v>SDP</v>
      </c>
      <c r="J67" s="6">
        <f t="shared" si="27"/>
        <v>9.3222755707168616</v>
      </c>
      <c r="L67" s="10">
        <f>MIN(K20,W21)</f>
        <v>3.4386978445981162</v>
      </c>
      <c r="M67" s="6">
        <f>MIN(K21,W20)</f>
        <v>4.4488769824748413</v>
      </c>
      <c r="N67" s="6">
        <f t="shared" si="28"/>
        <v>-1.0101791378767251</v>
      </c>
      <c r="O67" s="6" t="str">
        <f t="shared" si="29"/>
        <v>SDP</v>
      </c>
      <c r="P67" s="6">
        <f t="shared" si="30"/>
        <v>7.8875748270729575</v>
      </c>
      <c r="R67"/>
      <c r="S67"/>
      <c r="T67"/>
      <c r="AA67"/>
      <c r="AC67" s="6"/>
    </row>
    <row r="68" spans="1:46" ht="15" thickBot="1" x14ac:dyDescent="0.35">
      <c r="A68">
        <f t="shared" si="33"/>
        <v>0</v>
      </c>
      <c r="B68" s="5">
        <f>Neural!B31</f>
        <v>0</v>
      </c>
      <c r="C68" s="5">
        <f>Neural!C31</f>
        <v>0</v>
      </c>
      <c r="D68" s="8" t="str">
        <f t="shared" si="23"/>
        <v>ATL</v>
      </c>
      <c r="E68" s="8" t="str">
        <f t="shared" si="23"/>
        <v>SFG</v>
      </c>
      <c r="F68" s="6">
        <f t="shared" si="24"/>
        <v>3.4080756665422505</v>
      </c>
      <c r="G68" s="6">
        <f t="shared" si="25"/>
        <v>5.8443901699627219</v>
      </c>
      <c r="H68" s="6">
        <f t="shared" si="26"/>
        <v>-2.4363145034204714</v>
      </c>
      <c r="I68" s="6" t="str">
        <f t="shared" si="31"/>
        <v>SFG</v>
      </c>
      <c r="J68" s="6">
        <f t="shared" si="27"/>
        <v>9.2524658365049728</v>
      </c>
      <c r="L68" s="10">
        <f>MIN(K22,W23)</f>
        <v>3.4080756665422505</v>
      </c>
      <c r="M68" s="6">
        <f>MIN(K23,W22)</f>
        <v>4.4304631872628573</v>
      </c>
      <c r="N68" s="6">
        <f t="shared" si="28"/>
        <v>-1.0223875207206068</v>
      </c>
      <c r="O68" s="6" t="str">
        <f t="shared" si="29"/>
        <v>SFG</v>
      </c>
      <c r="P68" s="6">
        <f t="shared" si="30"/>
        <v>7.8385388538051082</v>
      </c>
      <c r="R68"/>
      <c r="S68"/>
      <c r="T68"/>
      <c r="AA68"/>
      <c r="AC68" s="6"/>
    </row>
    <row r="69" spans="1:46" ht="15" thickBot="1" x14ac:dyDescent="0.35">
      <c r="A69">
        <f t="shared" si="33"/>
        <v>0</v>
      </c>
      <c r="B69" s="5">
        <f>Neural!B32</f>
        <v>0</v>
      </c>
      <c r="C69" s="13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R69"/>
      <c r="S69"/>
      <c r="T69"/>
      <c r="AA69"/>
      <c r="AC69" s="6"/>
    </row>
    <row r="70" spans="1:46" ht="15" thickBot="1" x14ac:dyDescent="0.35">
      <c r="A70">
        <f t="shared" si="33"/>
        <v>0</v>
      </c>
      <c r="B70" s="5">
        <f>Neural!B33</f>
        <v>0</v>
      </c>
      <c r="C70" s="13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R70"/>
      <c r="S70"/>
      <c r="T70"/>
      <c r="AA70"/>
      <c r="AC70" s="6"/>
    </row>
    <row r="71" spans="1:46" ht="15" thickBot="1" x14ac:dyDescent="0.35">
      <c r="A71">
        <f>A34</f>
        <v>0</v>
      </c>
      <c r="B71" s="5">
        <f>Neural!B34</f>
        <v>0</v>
      </c>
      <c r="C71" s="13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R71"/>
      <c r="S71"/>
      <c r="T71"/>
      <c r="AA71"/>
      <c r="AC71" s="6"/>
    </row>
    <row r="72" spans="1:46" ht="15" thickBot="1" x14ac:dyDescent="0.35">
      <c r="A72">
        <f>A35</f>
        <v>0</v>
      </c>
      <c r="B72" s="5">
        <f>Neural!B35</f>
        <v>0</v>
      </c>
      <c r="C72" s="13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R72"/>
      <c r="S72"/>
      <c r="T72"/>
      <c r="AA72"/>
      <c r="AC72" s="6"/>
    </row>
    <row r="73" spans="1:46" ht="15" thickBot="1" x14ac:dyDescent="0.35">
      <c r="B73" s="5">
        <f>Neural!B36</f>
        <v>0</v>
      </c>
      <c r="C73" s="13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R73"/>
      <c r="S73"/>
      <c r="T73"/>
      <c r="AA73"/>
      <c r="AC73" s="6"/>
    </row>
    <row r="74" spans="1:46" ht="15" thickBot="1" x14ac:dyDescent="0.35">
      <c r="B74" s="5">
        <f>Neural!B37</f>
        <v>0</v>
      </c>
      <c r="C74" s="13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/>
      <c r="S74"/>
      <c r="T74"/>
      <c r="AA74"/>
      <c r="AC74" s="6"/>
    </row>
    <row r="75" spans="1:46" ht="15" thickBot="1" x14ac:dyDescent="0.35">
      <c r="B75" s="5">
        <f>Neural!B38</f>
        <v>0</v>
      </c>
      <c r="C75" s="13">
        <f>Neural!C38</f>
        <v>0</v>
      </c>
      <c r="N75" s="10"/>
      <c r="R75"/>
      <c r="S75"/>
      <c r="T75"/>
    </row>
    <row r="76" spans="1:46" ht="15" thickBot="1" x14ac:dyDescent="0.35">
      <c r="B76" s="5">
        <f>Neural!B42</f>
        <v>0</v>
      </c>
      <c r="C76" s="13">
        <f>Neural!C42</f>
        <v>0</v>
      </c>
      <c r="D76" s="6" t="s">
        <v>40</v>
      </c>
      <c r="G76" s="6">
        <f>E76-F76</f>
        <v>0</v>
      </c>
      <c r="R76"/>
      <c r="S76"/>
      <c r="T76"/>
    </row>
    <row r="77" spans="1:46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4" t="s">
        <v>47</v>
      </c>
      <c r="M77" s="14" t="s">
        <v>118</v>
      </c>
      <c r="N77" s="14" t="s">
        <v>123</v>
      </c>
      <c r="O77" s="14" t="s">
        <v>124</v>
      </c>
      <c r="P77" s="20" t="s">
        <v>48</v>
      </c>
      <c r="Q77" s="14" t="s">
        <v>118</v>
      </c>
      <c r="R77" s="14" t="s">
        <v>123</v>
      </c>
      <c r="S77" s="14" t="s">
        <v>124</v>
      </c>
      <c r="T77" s="20" t="s">
        <v>52</v>
      </c>
      <c r="U77" s="20" t="s">
        <v>53</v>
      </c>
      <c r="V77" s="21" t="s">
        <v>54</v>
      </c>
      <c r="W77" s="21" t="s">
        <v>55</v>
      </c>
      <c r="X77" s="22" t="s">
        <v>116</v>
      </c>
      <c r="Y77" s="22" t="s">
        <v>119</v>
      </c>
      <c r="Z77" s="22" t="s">
        <v>131</v>
      </c>
      <c r="AA77" s="22" t="s">
        <v>130</v>
      </c>
      <c r="AB77" s="22" t="s">
        <v>127</v>
      </c>
      <c r="AC77" s="22" t="s">
        <v>60</v>
      </c>
      <c r="AD77" s="22" t="s">
        <v>14</v>
      </c>
      <c r="AE77" s="21" t="s">
        <v>17</v>
      </c>
      <c r="AF77" s="21" t="s">
        <v>45</v>
      </c>
      <c r="AG77" s="21" t="s">
        <v>46</v>
      </c>
      <c r="AH77" s="22" t="s">
        <v>160</v>
      </c>
      <c r="AI77" s="22" t="s">
        <v>161</v>
      </c>
      <c r="AJ77" s="22" t="s">
        <v>162</v>
      </c>
      <c r="AK77" s="22" t="s">
        <v>116</v>
      </c>
      <c r="AL77" s="22" t="s">
        <v>121</v>
      </c>
      <c r="AM77" s="22" t="s">
        <v>120</v>
      </c>
      <c r="AN77" s="22" t="s">
        <v>128</v>
      </c>
      <c r="AO77" s="22" t="s">
        <v>129</v>
      </c>
      <c r="AP77" s="22" t="s">
        <v>60</v>
      </c>
      <c r="AQ77" s="20" t="s">
        <v>14</v>
      </c>
      <c r="AT77"/>
    </row>
    <row r="78" spans="1:46" x14ac:dyDescent="0.3">
      <c r="D78" s="8" t="str">
        <f t="shared" ref="D78:E91" si="41">D38</f>
        <v>CHC</v>
      </c>
      <c r="E78" s="8" t="str">
        <f t="shared" si="41"/>
        <v>CLE</v>
      </c>
      <c r="F78" s="6">
        <f t="shared" ref="F78:F94" si="42">MAX(L38,L58)</f>
        <v>4.2604355117386143</v>
      </c>
      <c r="G78" s="6">
        <f t="shared" ref="G78:G94" si="43">MIN(M38,M58)</f>
        <v>3.3648491546267056</v>
      </c>
      <c r="H78" s="6">
        <f t="shared" ref="H78:H89" si="44">F78-G78</f>
        <v>0.8955863571119087</v>
      </c>
      <c r="I78" s="6" t="str">
        <f>IF(G78&gt;F78,E78,D78)</f>
        <v>CHC</v>
      </c>
      <c r="J78" s="6">
        <f t="shared" ref="J78:J91" si="45">F78+G78</f>
        <v>7.62528466636532</v>
      </c>
      <c r="L78" s="14" t="str">
        <f t="shared" ref="L78:L93" si="46">D78</f>
        <v>CHC</v>
      </c>
      <c r="M78" s="14">
        <f>N2</f>
        <v>4.3</v>
      </c>
      <c r="N78" s="14">
        <f>Z2</f>
        <v>3.4</v>
      </c>
      <c r="O78" s="14" t="s">
        <v>194</v>
      </c>
      <c r="P78" s="14" t="str">
        <f t="shared" ref="P78:P92" si="47">E78</f>
        <v>CLE</v>
      </c>
      <c r="Q78" s="14">
        <f>N3</f>
        <v>4</v>
      </c>
      <c r="R78" s="14">
        <f>Z3</f>
        <v>4.4000000000000004</v>
      </c>
      <c r="S78" s="14" t="s">
        <v>194</v>
      </c>
      <c r="T78" s="15" t="s">
        <v>137</v>
      </c>
      <c r="U78" s="15" t="s">
        <v>217</v>
      </c>
      <c r="V78" s="32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CHC</v>
      </c>
      <c r="W78" s="33">
        <f t="shared" ref="W78:W92" si="49">(COUNTIF(I38, V78) + COUNTIF(O38, V78) + COUNTIF(I58, V78) + COUNTIF(O58, V78) + COUNTIF(I78, V78))/5</f>
        <v>1</v>
      </c>
      <c r="X78" s="33">
        <f>IF(W78=1, 5, IF(W78=0.8, 4, IF(W78=0.6, 3, IF(W78=0.4, 2, IF(W78=0.2, 1, 0)))))</f>
        <v>5</v>
      </c>
      <c r="Y78" s="33">
        <f>((Q78+N78)/2)-((M78+R78)/2)</f>
        <v>-0.64999999999999947</v>
      </c>
      <c r="Z78" s="33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</v>
      </c>
      <c r="AA78" s="33" t="e">
        <f>S78-O78</f>
        <v>#VALUE!</v>
      </c>
      <c r="AB78" s="33" t="e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#VALUE!</v>
      </c>
      <c r="AC78" s="33">
        <f>SUM(IF(ISNUMBER(X78), X78, 0), IF(ISNUMBER(Z78), Z78, 0), IF(ISNUMBER(AB78), AB78, 0))</f>
        <v>6</v>
      </c>
      <c r="AD78" s="33" t="s">
        <v>192</v>
      </c>
      <c r="AE78" s="26">
        <v>8</v>
      </c>
      <c r="AF78" s="32" t="str">
        <f t="shared" ref="AF78:AF92" si="50">IF(COUNTIF(J38, "&gt;" &amp; AE78) + COUNTIF(P38, "&gt;" &amp; AE78) + COUNTIF(J58, "&gt;" &amp; AE78) + COUNTIF(J78, "&gt;" &amp; AE78) + COUNTIF(P58, "&gt;" &amp; AE78) &gt;= 3, "Over", "Under")</f>
        <v>Under</v>
      </c>
      <c r="AG78" s="33">
        <f t="shared" ref="AG78:AG92" si="51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0.6</v>
      </c>
      <c r="AH78" s="33">
        <f>J38</f>
        <v>7.911023967516206</v>
      </c>
      <c r="AI78" s="33">
        <f>P38</f>
        <v>8.2819155417743531</v>
      </c>
      <c r="AJ78" s="33">
        <f>P58</f>
        <v>7.5401323932580606</v>
      </c>
      <c r="AK78" s="33">
        <f t="shared" ref="AK78:AK93" si="52">IF(AG78=1, 5, IF(AG78=0.8, 4, IF(AG78=0.6, 3, IF(AG78=0.4, 2, IF(AG78=0.2, 1, 0)))))</f>
        <v>3</v>
      </c>
      <c r="AL78" s="33">
        <f t="shared" ref="AL78:AL93" si="53">(((N78+Q78)/2)+((M78+R78)/2))-AE78</f>
        <v>5.0000000000000711E-2</v>
      </c>
      <c r="AM78" s="33">
        <f t="shared" ref="AM78:AM93" si="54">IF(OR(AND(AF78="Over",(((N78+Q78)/2)+((M78+R78)/2))&gt;AE78),AND(AF78="Under",(((N78+Q78)/2)+((M78+R78)/2))&lt;AE78)),IF(OR(AL78&gt;2,AL78&lt;-2),2.5,IF(OR(AND(AL78&lt;2,AL78&gt;1),AND(AL78&gt;-2,AL78&lt;-1)),1.25,IF(OR(AND(AL78&lt;1,AL78&gt;0),AND(AL78&gt;-1,AL78&lt;0)),0,0))),0)</f>
        <v>0</v>
      </c>
      <c r="AN78" s="33" t="e">
        <f t="shared" ref="AN78:AN93" si="55">O78+S78</f>
        <v>#VALUE!</v>
      </c>
      <c r="AO78" s="33" t="e">
        <f t="shared" ref="AO78:AO93" si="56">IF(OR(AND(AF78="Over",AN78&gt;AE78),AND(AF78="Under",AN78&lt;AE78)),IF(OR(AE78-AN78&gt;2,AE78-AN78&lt;-2),2.5,IF(OR(AND(AE78-AN78&lt;2,AE78-AN78&gt;1),AND(AE78-AN78&gt;-2,AE78-AN78&lt;-1)),1.25,IF(OR(AND(AE78-AN78&lt;1,AE78-AN78&gt;0),AND(AE78-AN78&gt;-1,AE78-AN78&lt;0)),0,0))),0)</f>
        <v>#VALUE!</v>
      </c>
      <c r="AP78" s="33">
        <f>SUM(IF(ISNUMBER(AK78), AK78, 0), IF(ISNUMBER(AM78), AM78, 0), IF(ISNUMBER(AO78), AO78, 0))</f>
        <v>3</v>
      </c>
      <c r="AQ78" s="32">
        <v>17</v>
      </c>
      <c r="AT78"/>
    </row>
    <row r="79" spans="1:46" x14ac:dyDescent="0.3">
      <c r="D79" s="8" t="str">
        <f t="shared" si="41"/>
        <v>STL</v>
      </c>
      <c r="E79" s="8" t="str">
        <f t="shared" si="41"/>
        <v>CIN</v>
      </c>
      <c r="F79" s="6">
        <f t="shared" si="42"/>
        <v>4.1593918916000847</v>
      </c>
      <c r="G79" s="6">
        <f t="shared" si="43"/>
        <v>4.3026682807434806</v>
      </c>
      <c r="H79" s="6">
        <f t="shared" si="44"/>
        <v>-0.14327638914339591</v>
      </c>
      <c r="I79" s="6" t="str">
        <f t="shared" ref="I79:I91" si="57">IF(G79&gt;F79,E79,D79)</f>
        <v>CIN</v>
      </c>
      <c r="J79" s="6">
        <f t="shared" si="45"/>
        <v>8.4620601723435662</v>
      </c>
      <c r="L79" s="14" t="str">
        <f t="shared" si="46"/>
        <v>STL</v>
      </c>
      <c r="M79" s="14">
        <f>N4</f>
        <v>4.1500000000000004</v>
      </c>
      <c r="N79" s="14">
        <f>Z4</f>
        <v>4.8</v>
      </c>
      <c r="O79" s="14">
        <v>3.4285999999999999</v>
      </c>
      <c r="P79" s="14" t="str">
        <f t="shared" si="47"/>
        <v>CIN</v>
      </c>
      <c r="Q79" s="14">
        <f>N5</f>
        <v>4.3499999999999996</v>
      </c>
      <c r="R79" s="14">
        <f>Z5</f>
        <v>4.0999999999999996</v>
      </c>
      <c r="S79" s="14">
        <v>3.8570000000000002</v>
      </c>
      <c r="T79" s="15" t="s">
        <v>178</v>
      </c>
      <c r="U79" s="15" t="s">
        <v>179</v>
      </c>
      <c r="V79" s="34" t="str">
        <f t="shared" si="48"/>
        <v>CIN</v>
      </c>
      <c r="W79" s="35">
        <f t="shared" si="49"/>
        <v>1</v>
      </c>
      <c r="X79" s="35">
        <f t="shared" ref="X79:X92" si="58">IF(W79=1, 5, IF(W79=0.8, 4, IF(W79=0.6, 3, IF(W79=0.4, 2, IF(W79=0.2, 1, 0)))))</f>
        <v>5</v>
      </c>
      <c r="Y79" s="35">
        <f t="shared" ref="Y79:Y92" si="59">((Q79+N79)/2)-((M79+R79)/2)</f>
        <v>0.44999999999999929</v>
      </c>
      <c r="Z79" s="35">
        <f t="shared" ref="Z79:Z92" si="60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</v>
      </c>
      <c r="AA79" s="35">
        <f>S79-O79</f>
        <v>0.42840000000000034</v>
      </c>
      <c r="AB79" s="35">
        <f t="shared" ref="AB79:AB92" si="61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1</v>
      </c>
      <c r="AC79" s="35">
        <f t="shared" ref="AC79:AC92" si="62">SUM(IF(ISNUMBER(X79), X79, 0), IF(ISNUMBER(Z79), Z79, 0), IF(ISNUMBER(AB79), AB79, 0))</f>
        <v>7</v>
      </c>
      <c r="AD79" s="35" t="s">
        <v>144</v>
      </c>
      <c r="AE79" s="26">
        <v>8.5</v>
      </c>
      <c r="AF79" s="32" t="str">
        <f t="shared" si="50"/>
        <v>Over</v>
      </c>
      <c r="AG79" s="33">
        <f t="shared" si="51"/>
        <v>0.6</v>
      </c>
      <c r="AH79" s="33">
        <f t="shared" ref="AH79:AH93" si="63">J39</f>
        <v>8.6734395741119954</v>
      </c>
      <c r="AI79" s="33">
        <f t="shared" ref="AI79:AI93" si="64">P39</f>
        <v>9.0860338948246984</v>
      </c>
      <c r="AJ79" s="33">
        <f t="shared" ref="AJ79:AJ93" si="65">P59</f>
        <v>8.2608452533992942</v>
      </c>
      <c r="AK79" s="33">
        <f t="shared" si="52"/>
        <v>3</v>
      </c>
      <c r="AL79" s="33">
        <f t="shared" si="53"/>
        <v>0.19999999999999929</v>
      </c>
      <c r="AM79" s="33">
        <f t="shared" si="54"/>
        <v>0</v>
      </c>
      <c r="AN79" s="33">
        <f t="shared" si="55"/>
        <v>7.2856000000000005</v>
      </c>
      <c r="AO79" s="33">
        <f t="shared" si="56"/>
        <v>0</v>
      </c>
      <c r="AP79" s="33">
        <f t="shared" ref="AP79:AP92" si="66">SUM(IF(ISNUMBER(AK79), AK79, 0), IF(ISNUMBER(AM79), AM79, 0), IF(ISNUMBER(AO79), AO79, 0))</f>
        <v>3</v>
      </c>
      <c r="AQ79" s="32">
        <v>7</v>
      </c>
      <c r="AT79"/>
    </row>
    <row r="80" spans="1:46" x14ac:dyDescent="0.3">
      <c r="D80" s="8" t="str">
        <f t="shared" si="41"/>
        <v>HOU</v>
      </c>
      <c r="E80" s="8" t="str">
        <f t="shared" si="41"/>
        <v>TBR</v>
      </c>
      <c r="F80" s="6">
        <f t="shared" si="42"/>
        <v>4.0208219566729335</v>
      </c>
      <c r="G80" s="6">
        <f t="shared" si="43"/>
        <v>3.8874406706051232</v>
      </c>
      <c r="H80" s="6">
        <f t="shared" si="44"/>
        <v>0.1333812860678103</v>
      </c>
      <c r="I80" s="6" t="str">
        <f t="shared" si="57"/>
        <v>HOU</v>
      </c>
      <c r="J80" s="6">
        <f t="shared" si="45"/>
        <v>7.9082626272780567</v>
      </c>
      <c r="L80" s="14" t="str">
        <f t="shared" si="46"/>
        <v>HOU</v>
      </c>
      <c r="M80" s="14">
        <f>N6</f>
        <v>4.0999999999999996</v>
      </c>
      <c r="N80" s="14">
        <f>Z6</f>
        <v>3.85</v>
      </c>
      <c r="O80" s="14">
        <v>1.333</v>
      </c>
      <c r="P80" s="14" t="str">
        <f t="shared" si="47"/>
        <v>TBR</v>
      </c>
      <c r="Q80" s="14">
        <f>N7</f>
        <v>4.1500000000000004</v>
      </c>
      <c r="R80" s="14">
        <f>Z7</f>
        <v>3.2</v>
      </c>
      <c r="S80" s="14">
        <v>3</v>
      </c>
      <c r="T80" s="15" t="s">
        <v>219</v>
      </c>
      <c r="U80" s="15" t="s">
        <v>220</v>
      </c>
      <c r="V80" s="32" t="str">
        <f t="shared" si="48"/>
        <v>TBR</v>
      </c>
      <c r="W80" s="33">
        <f t="shared" si="49"/>
        <v>0.8</v>
      </c>
      <c r="X80" s="33">
        <f t="shared" si="58"/>
        <v>4</v>
      </c>
      <c r="Y80" s="33">
        <f t="shared" si="59"/>
        <v>0.35000000000000009</v>
      </c>
      <c r="Z80" s="33">
        <f t="shared" si="60"/>
        <v>1</v>
      </c>
      <c r="AA80" s="33">
        <f t="shared" ref="AA80:AA92" si="67">S80-O80</f>
        <v>1.667</v>
      </c>
      <c r="AB80" s="33">
        <f t="shared" si="61"/>
        <v>1</v>
      </c>
      <c r="AC80" s="33">
        <f t="shared" si="62"/>
        <v>6</v>
      </c>
      <c r="AD80" s="33" t="s">
        <v>145</v>
      </c>
      <c r="AE80" s="26">
        <v>7.5</v>
      </c>
      <c r="AF80" s="32" t="str">
        <f t="shared" si="50"/>
        <v>Over</v>
      </c>
      <c r="AG80" s="33">
        <f t="shared" si="51"/>
        <v>0.6</v>
      </c>
      <c r="AH80" s="33">
        <f t="shared" si="63"/>
        <v>7.6304961242405902</v>
      </c>
      <c r="AI80" s="33">
        <f t="shared" si="64"/>
        <v>8.0869521927849384</v>
      </c>
      <c r="AJ80" s="33">
        <f t="shared" si="65"/>
        <v>7.174040055696242</v>
      </c>
      <c r="AK80" s="33">
        <f t="shared" si="52"/>
        <v>3</v>
      </c>
      <c r="AL80" s="33">
        <f t="shared" si="53"/>
        <v>0.15000000000000036</v>
      </c>
      <c r="AM80" s="33">
        <f t="shared" si="54"/>
        <v>0</v>
      </c>
      <c r="AN80" s="33">
        <f t="shared" si="55"/>
        <v>4.3330000000000002</v>
      </c>
      <c r="AO80" s="33">
        <f t="shared" si="56"/>
        <v>0</v>
      </c>
      <c r="AP80" s="33">
        <f t="shared" si="66"/>
        <v>3</v>
      </c>
      <c r="AQ80" s="32">
        <v>7</v>
      </c>
      <c r="AR80" s="18"/>
      <c r="AT80"/>
    </row>
    <row r="81" spans="4:46" x14ac:dyDescent="0.3">
      <c r="D81" s="8" t="str">
        <f t="shared" si="41"/>
        <v>TEX</v>
      </c>
      <c r="E81" s="8" t="str">
        <f t="shared" si="41"/>
        <v>BOS</v>
      </c>
      <c r="F81" s="6">
        <f t="shared" si="42"/>
        <v>7.138308799131388</v>
      </c>
      <c r="G81" s="6">
        <f t="shared" si="43"/>
        <v>5.2767786553996565</v>
      </c>
      <c r="H81" s="6">
        <f t="shared" si="44"/>
        <v>1.8615301437317315</v>
      </c>
      <c r="I81" s="6" t="str">
        <f t="shared" si="57"/>
        <v>TEX</v>
      </c>
      <c r="J81" s="6">
        <f t="shared" si="45"/>
        <v>12.415087454531044</v>
      </c>
      <c r="L81" s="14" t="str">
        <f t="shared" si="46"/>
        <v>TEX</v>
      </c>
      <c r="M81" s="14">
        <f>N8</f>
        <v>4.0999999999999996</v>
      </c>
      <c r="N81" s="14">
        <f>Z8</f>
        <v>5.3</v>
      </c>
      <c r="O81" s="14">
        <v>5</v>
      </c>
      <c r="P81" s="14" t="str">
        <f t="shared" si="47"/>
        <v>BOS</v>
      </c>
      <c r="Q81" s="14">
        <f>N9</f>
        <v>6.3</v>
      </c>
      <c r="R81" s="14">
        <f>Z9</f>
        <v>7.3</v>
      </c>
      <c r="S81" s="14">
        <v>7.3330000000000002</v>
      </c>
      <c r="T81" s="15" t="s">
        <v>218</v>
      </c>
      <c r="U81" s="15" t="s">
        <v>221</v>
      </c>
      <c r="V81" s="34" t="str">
        <f t="shared" si="48"/>
        <v>BOS</v>
      </c>
      <c r="W81" s="35">
        <f t="shared" si="49"/>
        <v>0.6</v>
      </c>
      <c r="X81" s="35">
        <f t="shared" si="58"/>
        <v>3</v>
      </c>
      <c r="Y81" s="35">
        <f t="shared" si="59"/>
        <v>0.10000000000000053</v>
      </c>
      <c r="Z81" s="35">
        <f t="shared" si="60"/>
        <v>0.5</v>
      </c>
      <c r="AA81" s="35">
        <f t="shared" si="67"/>
        <v>2.3330000000000002</v>
      </c>
      <c r="AB81" s="35">
        <f t="shared" si="61"/>
        <v>0.5</v>
      </c>
      <c r="AC81" s="35">
        <f t="shared" si="62"/>
        <v>4</v>
      </c>
      <c r="AD81" s="35" t="s">
        <v>189</v>
      </c>
      <c r="AE81" s="26">
        <v>9.5</v>
      </c>
      <c r="AF81" s="32" t="str">
        <f t="shared" si="50"/>
        <v>Over</v>
      </c>
      <c r="AG81" s="33">
        <f t="shared" si="51"/>
        <v>0.8</v>
      </c>
      <c r="AH81" s="33">
        <f t="shared" si="63"/>
        <v>11.2598900589542</v>
      </c>
      <c r="AI81" s="33">
        <f t="shared" si="64"/>
        <v>13.23637134807457</v>
      </c>
      <c r="AJ81" s="33">
        <f t="shared" si="65"/>
        <v>9.2834087698338301</v>
      </c>
      <c r="AK81" s="33">
        <f t="shared" si="52"/>
        <v>4</v>
      </c>
      <c r="AL81" s="33">
        <f t="shared" si="53"/>
        <v>2</v>
      </c>
      <c r="AM81" s="33">
        <f t="shared" si="54"/>
        <v>0</v>
      </c>
      <c r="AN81" s="33">
        <f t="shared" si="55"/>
        <v>12.333</v>
      </c>
      <c r="AO81" s="33">
        <f t="shared" si="56"/>
        <v>2.5</v>
      </c>
      <c r="AP81" s="33">
        <f t="shared" si="66"/>
        <v>6.5</v>
      </c>
      <c r="AQ81" s="32">
        <v>9</v>
      </c>
      <c r="AT81"/>
    </row>
    <row r="82" spans="4:46" x14ac:dyDescent="0.3">
      <c r="D82" s="8" t="str">
        <f t="shared" si="41"/>
        <v>KCR</v>
      </c>
      <c r="E82" s="8" t="str">
        <f t="shared" si="41"/>
        <v>MIN</v>
      </c>
      <c r="F82" s="6">
        <f t="shared" si="42"/>
        <v>5.8862888563476865</v>
      </c>
      <c r="G82" s="6">
        <f t="shared" si="43"/>
        <v>4.3933655279793413</v>
      </c>
      <c r="H82" s="6">
        <f t="shared" si="44"/>
        <v>1.4929233283683452</v>
      </c>
      <c r="I82" s="6" t="str">
        <f t="shared" si="57"/>
        <v>KCR</v>
      </c>
      <c r="J82" s="6">
        <f t="shared" si="45"/>
        <v>10.279654384327028</v>
      </c>
      <c r="L82" s="14" t="str">
        <f t="shared" si="46"/>
        <v>KCR</v>
      </c>
      <c r="M82" s="14">
        <f>N10</f>
        <v>5.9</v>
      </c>
      <c r="N82" s="14">
        <f>Z10</f>
        <v>4.4000000000000004</v>
      </c>
      <c r="O82" s="14">
        <v>4.5709999999999997</v>
      </c>
      <c r="P82" s="14" t="str">
        <f t="shared" si="47"/>
        <v>MIN</v>
      </c>
      <c r="Q82" s="14">
        <f>N11</f>
        <v>4.8</v>
      </c>
      <c r="R82" s="14">
        <f>Z11</f>
        <v>4.25</v>
      </c>
      <c r="S82" s="14">
        <v>3.8570000000000002</v>
      </c>
      <c r="T82" s="15" t="s">
        <v>223</v>
      </c>
      <c r="U82" s="15" t="s">
        <v>224</v>
      </c>
      <c r="V82" s="32" t="str">
        <f t="shared" si="48"/>
        <v>KCR</v>
      </c>
      <c r="W82" s="33">
        <f t="shared" si="49"/>
        <v>0.6</v>
      </c>
      <c r="X82" s="33">
        <f t="shared" si="58"/>
        <v>3</v>
      </c>
      <c r="Y82" s="33">
        <f t="shared" si="59"/>
        <v>-0.47500000000000053</v>
      </c>
      <c r="Z82" s="33">
        <f t="shared" si="60"/>
        <v>1</v>
      </c>
      <c r="AA82" s="33">
        <f t="shared" si="67"/>
        <v>-0.71399999999999952</v>
      </c>
      <c r="AB82" s="33">
        <f t="shared" si="61"/>
        <v>1.5</v>
      </c>
      <c r="AC82" s="33">
        <f t="shared" si="62"/>
        <v>5.5</v>
      </c>
      <c r="AD82" s="33" t="s">
        <v>36</v>
      </c>
      <c r="AE82" s="26">
        <v>8</v>
      </c>
      <c r="AF82" s="34" t="str">
        <f t="shared" si="50"/>
        <v>Over</v>
      </c>
      <c r="AG82" s="35">
        <f t="shared" si="51"/>
        <v>1</v>
      </c>
      <c r="AH82" s="35">
        <f t="shared" si="63"/>
        <v>9.3662310563790978</v>
      </c>
      <c r="AI82" s="35">
        <f t="shared" si="64"/>
        <v>10.279654384327028</v>
      </c>
      <c r="AJ82" s="35">
        <f t="shared" si="65"/>
        <v>8.6090193250075693</v>
      </c>
      <c r="AK82" s="35">
        <f t="shared" si="52"/>
        <v>5</v>
      </c>
      <c r="AL82" s="35">
        <f t="shared" si="53"/>
        <v>1.6750000000000007</v>
      </c>
      <c r="AM82" s="35">
        <f t="shared" si="54"/>
        <v>1.25</v>
      </c>
      <c r="AN82" s="35">
        <f t="shared" si="55"/>
        <v>8.4280000000000008</v>
      </c>
      <c r="AO82" s="34">
        <f t="shared" si="56"/>
        <v>0</v>
      </c>
      <c r="AP82" s="35">
        <f t="shared" si="66"/>
        <v>6.25</v>
      </c>
      <c r="AQ82" s="35">
        <v>11</v>
      </c>
      <c r="AT82"/>
    </row>
    <row r="83" spans="4:46" x14ac:dyDescent="0.3">
      <c r="D83" s="8" t="str">
        <f t="shared" si="41"/>
        <v>LAD</v>
      </c>
      <c r="E83" s="8" t="str">
        <f t="shared" si="41"/>
        <v>MIL</v>
      </c>
      <c r="F83" s="6">
        <f t="shared" si="42"/>
        <v>5.0035771191752128</v>
      </c>
      <c r="G83" s="6">
        <f t="shared" si="43"/>
        <v>4.6773687767837417</v>
      </c>
      <c r="H83" s="6">
        <f t="shared" si="44"/>
        <v>0.32620834239147101</v>
      </c>
      <c r="I83" s="6" t="str">
        <f t="shared" si="57"/>
        <v>LAD</v>
      </c>
      <c r="J83" s="6">
        <f t="shared" si="45"/>
        <v>9.6809458959589545</v>
      </c>
      <c r="L83" s="14" t="str">
        <f t="shared" si="46"/>
        <v>LAD</v>
      </c>
      <c r="M83" s="14">
        <f>N12</f>
        <v>4.95</v>
      </c>
      <c r="N83" s="14">
        <f>Z12</f>
        <v>4.6500000000000004</v>
      </c>
      <c r="O83" s="14">
        <v>5</v>
      </c>
      <c r="P83" s="14" t="str">
        <f t="shared" si="47"/>
        <v>MIL</v>
      </c>
      <c r="Q83" s="14">
        <f>N13</f>
        <v>5.2</v>
      </c>
      <c r="R83" s="14">
        <f>Z13</f>
        <v>3.85</v>
      </c>
      <c r="S83" s="14">
        <v>5.6666999999999996</v>
      </c>
      <c r="T83" s="15" t="s">
        <v>177</v>
      </c>
      <c r="U83" s="15" t="s">
        <v>222</v>
      </c>
      <c r="V83" s="32" t="str">
        <f t="shared" si="48"/>
        <v>MIL</v>
      </c>
      <c r="W83" s="33">
        <f t="shared" si="49"/>
        <v>0.8</v>
      </c>
      <c r="X83" s="33">
        <f t="shared" si="58"/>
        <v>4</v>
      </c>
      <c r="Y83" s="33">
        <f t="shared" si="59"/>
        <v>0.52500000000000036</v>
      </c>
      <c r="Z83" s="33">
        <f t="shared" si="60"/>
        <v>1</v>
      </c>
      <c r="AA83" s="33">
        <f t="shared" si="67"/>
        <v>0.66669999999999963</v>
      </c>
      <c r="AB83" s="33">
        <f t="shared" si="61"/>
        <v>1</v>
      </c>
      <c r="AC83" s="33">
        <f t="shared" si="62"/>
        <v>6</v>
      </c>
      <c r="AD83" s="33" t="s">
        <v>146</v>
      </c>
      <c r="AE83" s="28">
        <v>8</v>
      </c>
      <c r="AF83" s="32" t="str">
        <f t="shared" si="50"/>
        <v>Over</v>
      </c>
      <c r="AG83" s="33">
        <f t="shared" si="51"/>
        <v>1</v>
      </c>
      <c r="AH83" s="33">
        <f t="shared" si="63"/>
        <v>9.5197747859757254</v>
      </c>
      <c r="AI83" s="33">
        <f t="shared" si="64"/>
        <v>10.399906605844745</v>
      </c>
      <c r="AJ83" s="33">
        <f t="shared" si="65"/>
        <v>8.639642966106706</v>
      </c>
      <c r="AK83" s="33">
        <f t="shared" si="52"/>
        <v>5</v>
      </c>
      <c r="AL83" s="33">
        <f t="shared" si="53"/>
        <v>1.3250000000000011</v>
      </c>
      <c r="AM83" s="33">
        <f t="shared" si="54"/>
        <v>1.25</v>
      </c>
      <c r="AN83" s="33">
        <f t="shared" si="55"/>
        <v>10.666699999999999</v>
      </c>
      <c r="AO83" s="33">
        <f t="shared" si="56"/>
        <v>2.5</v>
      </c>
      <c r="AP83" s="33">
        <f t="shared" si="66"/>
        <v>8.75</v>
      </c>
      <c r="AQ83" s="32">
        <v>7</v>
      </c>
      <c r="AT83"/>
    </row>
    <row r="84" spans="4:46" x14ac:dyDescent="0.3">
      <c r="D84" s="8" t="str">
        <f t="shared" si="41"/>
        <v>NYY</v>
      </c>
      <c r="E84" s="8" t="str">
        <f t="shared" si="41"/>
        <v>CHW</v>
      </c>
      <c r="F84" s="6">
        <f t="shared" si="42"/>
        <v>6.0842972450439774</v>
      </c>
      <c r="G84" s="6">
        <f t="shared" si="43"/>
        <v>2.4477890187684652</v>
      </c>
      <c r="H84" s="6">
        <f t="shared" si="44"/>
        <v>3.6365082262755122</v>
      </c>
      <c r="I84" s="6" t="str">
        <f t="shared" si="57"/>
        <v>NYY</v>
      </c>
      <c r="J84" s="6">
        <f t="shared" si="45"/>
        <v>8.5320862638124417</v>
      </c>
      <c r="L84" s="24" t="str">
        <f t="shared" si="46"/>
        <v>NYY</v>
      </c>
      <c r="M84" s="24">
        <f>N14</f>
        <v>6</v>
      </c>
      <c r="N84" s="24">
        <f>Z14</f>
        <v>5.7</v>
      </c>
      <c r="O84" s="24">
        <v>5.6666999999999996</v>
      </c>
      <c r="P84" s="24" t="str">
        <f t="shared" si="47"/>
        <v>CHW</v>
      </c>
      <c r="Q84" s="24">
        <f>N15</f>
        <v>2.65</v>
      </c>
      <c r="R84" s="24">
        <f>Z15</f>
        <v>6.05</v>
      </c>
      <c r="S84" s="24">
        <v>1.6667000000000001</v>
      </c>
      <c r="T84" s="25" t="s">
        <v>225</v>
      </c>
      <c r="U84" s="25" t="s">
        <v>226</v>
      </c>
      <c r="V84" s="32" t="str">
        <f t="shared" si="48"/>
        <v>NYY</v>
      </c>
      <c r="W84" s="33">
        <f t="shared" si="49"/>
        <v>1</v>
      </c>
      <c r="X84" s="33">
        <f t="shared" si="58"/>
        <v>5</v>
      </c>
      <c r="Y84" s="33">
        <f t="shared" si="59"/>
        <v>-1.8500000000000005</v>
      </c>
      <c r="Z84" s="33">
        <f t="shared" si="60"/>
        <v>2.5</v>
      </c>
      <c r="AA84" s="33">
        <f t="shared" si="67"/>
        <v>-3.9999999999999996</v>
      </c>
      <c r="AB84" s="33">
        <f t="shared" si="61"/>
        <v>2.5</v>
      </c>
      <c r="AC84" s="33">
        <f t="shared" si="62"/>
        <v>10</v>
      </c>
      <c r="AD84" s="33" t="s">
        <v>143</v>
      </c>
      <c r="AE84" s="26">
        <v>9</v>
      </c>
      <c r="AF84" s="34" t="str">
        <f t="shared" si="50"/>
        <v>Over</v>
      </c>
      <c r="AG84" s="35">
        <f t="shared" si="51"/>
        <v>0.6</v>
      </c>
      <c r="AH84" s="35">
        <f t="shared" si="63"/>
        <v>9.97942545349329</v>
      </c>
      <c r="AI84" s="35">
        <f t="shared" si="64"/>
        <v>11.553976070427375</v>
      </c>
      <c r="AJ84" s="35">
        <f t="shared" si="65"/>
        <v>8.4048748365592072</v>
      </c>
      <c r="AK84" s="35">
        <f t="shared" si="52"/>
        <v>3</v>
      </c>
      <c r="AL84" s="35">
        <f t="shared" si="53"/>
        <v>1.1999999999999993</v>
      </c>
      <c r="AM84" s="35">
        <f t="shared" si="54"/>
        <v>1.25</v>
      </c>
      <c r="AN84" s="35">
        <f t="shared" si="55"/>
        <v>7.3333999999999993</v>
      </c>
      <c r="AO84" s="34">
        <f t="shared" si="56"/>
        <v>0</v>
      </c>
      <c r="AP84" s="35">
        <f t="shared" si="66"/>
        <v>4.25</v>
      </c>
      <c r="AQ84" s="35">
        <v>14</v>
      </c>
      <c r="AT84"/>
    </row>
    <row r="85" spans="4:46" x14ac:dyDescent="0.3">
      <c r="D85" s="8" t="str">
        <f t="shared" si="41"/>
        <v>TOR</v>
      </c>
      <c r="E85" s="8" t="str">
        <f t="shared" si="41"/>
        <v>LAA</v>
      </c>
      <c r="F85" s="6">
        <f t="shared" si="42"/>
        <v>4.3183198324166359</v>
      </c>
      <c r="G85" s="6">
        <f t="shared" si="43"/>
        <v>4.3634689342577495</v>
      </c>
      <c r="H85" s="6">
        <f t="shared" si="44"/>
        <v>-4.5149101841113648E-2</v>
      </c>
      <c r="I85" s="6" t="str">
        <f t="shared" si="57"/>
        <v>LAA</v>
      </c>
      <c r="J85" s="6">
        <f t="shared" si="45"/>
        <v>8.6817887666743854</v>
      </c>
      <c r="L85" s="14" t="str">
        <f t="shared" si="46"/>
        <v>TOR</v>
      </c>
      <c r="M85" s="14">
        <f>N16</f>
        <v>4.4000000000000004</v>
      </c>
      <c r="N85" s="14">
        <f>Z16</f>
        <v>5.4</v>
      </c>
      <c r="O85" s="14" t="s">
        <v>194</v>
      </c>
      <c r="P85" s="14" t="str">
        <f t="shared" si="47"/>
        <v>LAA</v>
      </c>
      <c r="Q85" s="14">
        <f>N17</f>
        <v>4.55</v>
      </c>
      <c r="R85" s="14">
        <f>Z17</f>
        <v>3.8</v>
      </c>
      <c r="S85" s="14" t="s">
        <v>194</v>
      </c>
      <c r="T85" s="15" t="s">
        <v>188</v>
      </c>
      <c r="U85" s="15" t="s">
        <v>227</v>
      </c>
      <c r="V85" s="32" t="str">
        <f t="shared" si="48"/>
        <v>LAA</v>
      </c>
      <c r="W85" s="33">
        <f t="shared" si="49"/>
        <v>1</v>
      </c>
      <c r="X85" s="33">
        <f t="shared" si="58"/>
        <v>5</v>
      </c>
      <c r="Y85" s="33">
        <f t="shared" si="59"/>
        <v>0.875</v>
      </c>
      <c r="Z85" s="33">
        <f t="shared" si="60"/>
        <v>1.5</v>
      </c>
      <c r="AA85" s="33" t="e">
        <f t="shared" si="67"/>
        <v>#VALUE!</v>
      </c>
      <c r="AB85" s="33" t="e">
        <f t="shared" si="61"/>
        <v>#VALUE!</v>
      </c>
      <c r="AC85" s="33">
        <f t="shared" si="62"/>
        <v>6.5</v>
      </c>
      <c r="AD85" s="33" t="s">
        <v>155</v>
      </c>
      <c r="AE85" s="26">
        <v>9</v>
      </c>
      <c r="AF85" s="35" t="str">
        <f t="shared" si="50"/>
        <v>Under</v>
      </c>
      <c r="AG85" s="35">
        <f t="shared" si="51"/>
        <v>0.6</v>
      </c>
      <c r="AH85" s="35">
        <f t="shared" si="63"/>
        <v>8.9403850668713893</v>
      </c>
      <c r="AI85" s="35">
        <f t="shared" si="64"/>
        <v>9.6099789789205232</v>
      </c>
      <c r="AJ85" s="35">
        <f t="shared" si="65"/>
        <v>8.270791154822259</v>
      </c>
      <c r="AK85" s="35">
        <f t="shared" si="52"/>
        <v>3</v>
      </c>
      <c r="AL85" s="35">
        <f t="shared" si="53"/>
        <v>7.4999999999999289E-2</v>
      </c>
      <c r="AM85" s="35">
        <f t="shared" si="54"/>
        <v>0</v>
      </c>
      <c r="AN85" s="35" t="e">
        <f t="shared" si="55"/>
        <v>#VALUE!</v>
      </c>
      <c r="AO85" s="35" t="e">
        <f t="shared" si="56"/>
        <v>#VALUE!</v>
      </c>
      <c r="AP85" s="35">
        <f t="shared" si="66"/>
        <v>3</v>
      </c>
      <c r="AQ85" s="34">
        <v>6</v>
      </c>
      <c r="AT85"/>
    </row>
    <row r="86" spans="4:46" x14ac:dyDescent="0.3">
      <c r="D86" s="8" t="str">
        <f t="shared" si="41"/>
        <v>COL</v>
      </c>
      <c r="E86" s="8" t="str">
        <f t="shared" si="41"/>
        <v>ARI</v>
      </c>
      <c r="F86" s="6">
        <f t="shared" si="42"/>
        <v>4.8956968202148383</v>
      </c>
      <c r="G86" s="6">
        <f t="shared" si="43"/>
        <v>5.9137170959874501</v>
      </c>
      <c r="H86" s="6">
        <f t="shared" si="44"/>
        <v>-1.0180202757726118</v>
      </c>
      <c r="I86" s="6" t="str">
        <f t="shared" si="57"/>
        <v>ARI</v>
      </c>
      <c r="J86" s="6">
        <f t="shared" si="45"/>
        <v>10.809413916202288</v>
      </c>
      <c r="L86" s="29" t="str">
        <f t="shared" si="46"/>
        <v>COL</v>
      </c>
      <c r="M86" s="24">
        <f>N18</f>
        <v>4.8</v>
      </c>
      <c r="N86" s="24">
        <f>Z18</f>
        <v>6</v>
      </c>
      <c r="O86" s="24">
        <v>3.714</v>
      </c>
      <c r="P86" s="29" t="str">
        <f t="shared" si="47"/>
        <v>ARI</v>
      </c>
      <c r="Q86" s="24">
        <f>N19</f>
        <v>6.7</v>
      </c>
      <c r="R86" s="24">
        <f>Z19</f>
        <v>4.45</v>
      </c>
      <c r="S86" s="24">
        <v>6.4285699999999997</v>
      </c>
      <c r="T86" s="25" t="s">
        <v>228</v>
      </c>
      <c r="U86" s="25" t="s">
        <v>229</v>
      </c>
      <c r="V86" s="34" t="str">
        <f t="shared" si="48"/>
        <v>ARI</v>
      </c>
      <c r="W86" s="35">
        <f t="shared" si="49"/>
        <v>1</v>
      </c>
      <c r="X86" s="35">
        <f t="shared" si="58"/>
        <v>5</v>
      </c>
      <c r="Y86" s="35">
        <f t="shared" si="59"/>
        <v>1.7249999999999996</v>
      </c>
      <c r="Z86" s="35">
        <f t="shared" si="60"/>
        <v>2.5</v>
      </c>
      <c r="AA86" s="35">
        <f t="shared" si="67"/>
        <v>2.7145699999999997</v>
      </c>
      <c r="AB86" s="35">
        <f t="shared" si="61"/>
        <v>2.5</v>
      </c>
      <c r="AC86" s="35">
        <f t="shared" si="62"/>
        <v>10</v>
      </c>
      <c r="AD86" s="35" t="s">
        <v>142</v>
      </c>
      <c r="AE86" s="28">
        <v>8.5</v>
      </c>
      <c r="AF86" s="35" t="str">
        <f t="shared" si="50"/>
        <v>Over</v>
      </c>
      <c r="AG86" s="35">
        <f t="shared" si="51"/>
        <v>1</v>
      </c>
      <c r="AH86" s="35">
        <f t="shared" si="63"/>
        <v>10.764497128233932</v>
      </c>
      <c r="AI86" s="35">
        <f t="shared" si="64"/>
        <v>11.244656487604985</v>
      </c>
      <c r="AJ86" s="35">
        <f t="shared" si="65"/>
        <v>10.284337768862882</v>
      </c>
      <c r="AK86" s="35">
        <f t="shared" si="52"/>
        <v>5</v>
      </c>
      <c r="AL86" s="35">
        <f t="shared" si="53"/>
        <v>2.4749999999999996</v>
      </c>
      <c r="AM86" s="35">
        <f t="shared" si="54"/>
        <v>2.5</v>
      </c>
      <c r="AN86" s="35">
        <f t="shared" si="55"/>
        <v>10.142569999999999</v>
      </c>
      <c r="AO86" s="35">
        <f t="shared" si="56"/>
        <v>1.25</v>
      </c>
      <c r="AP86" s="35">
        <f t="shared" si="66"/>
        <v>8.75</v>
      </c>
      <c r="AQ86" s="34">
        <v>9</v>
      </c>
      <c r="AT86"/>
    </row>
    <row r="87" spans="4:46" x14ac:dyDescent="0.3">
      <c r="D87" s="8" t="str">
        <f t="shared" si="41"/>
        <v>PIT</v>
      </c>
      <c r="E87" s="8" t="str">
        <f t="shared" si="41"/>
        <v>SDP</v>
      </c>
      <c r="F87" s="6">
        <f t="shared" si="42"/>
        <v>4.027772505014064</v>
      </c>
      <c r="G87" s="6">
        <f t="shared" si="43"/>
        <v>4.4488769824748413</v>
      </c>
      <c r="H87" s="6">
        <f t="shared" si="44"/>
        <v>-0.42110447746077728</v>
      </c>
      <c r="I87" s="6" t="str">
        <f t="shared" si="57"/>
        <v>SDP</v>
      </c>
      <c r="J87" s="6">
        <f t="shared" si="45"/>
        <v>8.4766494874889062</v>
      </c>
      <c r="L87" s="29" t="str">
        <f>D87</f>
        <v>PIT</v>
      </c>
      <c r="M87" s="24">
        <f>N20</f>
        <v>4.1500000000000004</v>
      </c>
      <c r="N87" s="24">
        <f>Z20</f>
        <v>4.8</v>
      </c>
      <c r="O87" s="24">
        <v>4.6666999999999996</v>
      </c>
      <c r="P87" s="29" t="str">
        <f t="shared" si="47"/>
        <v>SDP</v>
      </c>
      <c r="Q87" s="24">
        <f>N21</f>
        <v>6.05</v>
      </c>
      <c r="R87" s="24">
        <f>Z21</f>
        <v>3.65</v>
      </c>
      <c r="S87" s="24">
        <v>7.3333000000000004</v>
      </c>
      <c r="T87" s="25" t="s">
        <v>230</v>
      </c>
      <c r="U87" s="25" t="s">
        <v>231</v>
      </c>
      <c r="V87" s="34" t="str">
        <f t="shared" si="48"/>
        <v>SDP</v>
      </c>
      <c r="W87" s="35">
        <f t="shared" si="49"/>
        <v>1</v>
      </c>
      <c r="X87" s="35">
        <f t="shared" si="58"/>
        <v>5</v>
      </c>
      <c r="Y87" s="35">
        <f t="shared" si="59"/>
        <v>1.5249999999999995</v>
      </c>
      <c r="Z87" s="35">
        <f t="shared" si="60"/>
        <v>2.5</v>
      </c>
      <c r="AA87" s="35">
        <f t="shared" si="67"/>
        <v>2.6666000000000007</v>
      </c>
      <c r="AB87" s="35">
        <f t="shared" si="61"/>
        <v>2.5</v>
      </c>
      <c r="AC87" s="35">
        <f t="shared" si="62"/>
        <v>10</v>
      </c>
      <c r="AD87" s="35" t="s">
        <v>173</v>
      </c>
      <c r="AE87" s="26">
        <v>8</v>
      </c>
      <c r="AF87" s="32" t="str">
        <f t="shared" si="50"/>
        <v>Over</v>
      </c>
      <c r="AG87" s="33">
        <f t="shared" si="51"/>
        <v>0.8</v>
      </c>
      <c r="AH87" s="33">
        <f t="shared" si="63"/>
        <v>8.8994625291028839</v>
      </c>
      <c r="AI87" s="33">
        <f t="shared" si="64"/>
        <v>9.9113502311328112</v>
      </c>
      <c r="AJ87" s="33">
        <f t="shared" si="65"/>
        <v>7.8875748270729575</v>
      </c>
      <c r="AK87" s="33">
        <f t="shared" si="52"/>
        <v>4</v>
      </c>
      <c r="AL87" s="33">
        <f t="shared" si="53"/>
        <v>1.3249999999999993</v>
      </c>
      <c r="AM87" s="33">
        <f t="shared" si="54"/>
        <v>1.25</v>
      </c>
      <c r="AN87" s="33">
        <f t="shared" si="55"/>
        <v>12</v>
      </c>
      <c r="AO87" s="33">
        <f t="shared" si="56"/>
        <v>2.5</v>
      </c>
      <c r="AP87" s="33">
        <f t="shared" si="66"/>
        <v>7.75</v>
      </c>
      <c r="AQ87" s="32">
        <v>3</v>
      </c>
      <c r="AT87"/>
    </row>
    <row r="88" spans="4:46" x14ac:dyDescent="0.3">
      <c r="D88" s="8" t="str">
        <f t="shared" si="41"/>
        <v>ATL</v>
      </c>
      <c r="E88" s="8" t="str">
        <f t="shared" si="41"/>
        <v>SFG</v>
      </c>
      <c r="F88" s="6">
        <f t="shared" si="42"/>
        <v>4.3869657057985316</v>
      </c>
      <c r="G88" s="6">
        <f t="shared" si="43"/>
        <v>4.4304631872628573</v>
      </c>
      <c r="H88" s="6">
        <f t="shared" si="44"/>
        <v>-4.3497481464325638E-2</v>
      </c>
      <c r="I88" s="6" t="str">
        <f t="shared" si="57"/>
        <v>SFG</v>
      </c>
      <c r="J88" s="6">
        <f t="shared" si="45"/>
        <v>8.8174288930613898</v>
      </c>
      <c r="L88" s="29" t="str">
        <f t="shared" si="46"/>
        <v>ATL</v>
      </c>
      <c r="M88" s="24">
        <f>N22</f>
        <v>4.4000000000000004</v>
      </c>
      <c r="N88" s="24">
        <f>Z22</f>
        <v>5.8</v>
      </c>
      <c r="O88" s="24">
        <v>2.6667000000000001</v>
      </c>
      <c r="P88" s="29" t="str">
        <f t="shared" si="47"/>
        <v>SFG</v>
      </c>
      <c r="Q88" s="24">
        <f>N23</f>
        <v>4.7</v>
      </c>
      <c r="R88" s="24">
        <f>Z23</f>
        <v>3.4</v>
      </c>
      <c r="S88" s="24">
        <v>3.3330000000000002</v>
      </c>
      <c r="T88" s="25" t="s">
        <v>232</v>
      </c>
      <c r="U88" s="25" t="s">
        <v>222</v>
      </c>
      <c r="V88" s="34" t="str">
        <f t="shared" si="48"/>
        <v>SFG</v>
      </c>
      <c r="W88" s="35">
        <f t="shared" si="49"/>
        <v>1</v>
      </c>
      <c r="X88" s="35">
        <f t="shared" si="58"/>
        <v>5</v>
      </c>
      <c r="Y88" s="35">
        <f t="shared" si="59"/>
        <v>1.3499999999999996</v>
      </c>
      <c r="Z88" s="35">
        <f t="shared" si="60"/>
        <v>2</v>
      </c>
      <c r="AA88" s="35">
        <f t="shared" si="67"/>
        <v>0.66630000000000011</v>
      </c>
      <c r="AB88" s="35">
        <f t="shared" si="61"/>
        <v>2</v>
      </c>
      <c r="AC88" s="35">
        <f t="shared" si="62"/>
        <v>9</v>
      </c>
      <c r="AD88" s="35" t="s">
        <v>134</v>
      </c>
      <c r="AE88" s="26">
        <v>6.5</v>
      </c>
      <c r="AF88" s="32" t="str">
        <f t="shared" si="50"/>
        <v>Over</v>
      </c>
      <c r="AG88" s="33">
        <f t="shared" si="51"/>
        <v>1</v>
      </c>
      <c r="AH88" s="33">
        <f t="shared" si="63"/>
        <v>9.0349473647831804</v>
      </c>
      <c r="AI88" s="33">
        <f t="shared" si="64"/>
        <v>10.231355875761253</v>
      </c>
      <c r="AJ88" s="33">
        <f t="shared" si="65"/>
        <v>7.8385388538051082</v>
      </c>
      <c r="AK88" s="33">
        <f t="shared" si="52"/>
        <v>5</v>
      </c>
      <c r="AL88" s="33">
        <f t="shared" si="53"/>
        <v>2.6500000000000004</v>
      </c>
      <c r="AM88" s="33">
        <f t="shared" si="54"/>
        <v>2.5</v>
      </c>
      <c r="AN88" s="33">
        <f t="shared" si="55"/>
        <v>5.9997000000000007</v>
      </c>
      <c r="AO88" s="33">
        <f t="shared" si="56"/>
        <v>0</v>
      </c>
      <c r="AP88" s="33">
        <f t="shared" si="66"/>
        <v>7.5</v>
      </c>
      <c r="AQ88" s="32">
        <v>1</v>
      </c>
      <c r="AT88"/>
    </row>
    <row r="89" spans="4:46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7"/>
        <v>0</v>
      </c>
      <c r="J89" s="6">
        <f t="shared" si="45"/>
        <v>0</v>
      </c>
      <c r="L89" s="14">
        <f t="shared" si="46"/>
        <v>0</v>
      </c>
      <c r="M89" s="14">
        <f>N24</f>
        <v>0</v>
      </c>
      <c r="N89" s="14">
        <f>Z24</f>
        <v>0</v>
      </c>
      <c r="O89" s="14"/>
      <c r="P89" s="14">
        <f>E89</f>
        <v>0</v>
      </c>
      <c r="Q89" s="14">
        <f>N25</f>
        <v>0</v>
      </c>
      <c r="R89" s="14">
        <f>Z25</f>
        <v>0</v>
      </c>
      <c r="S89" s="14"/>
      <c r="T89" s="15"/>
      <c r="U89" s="15"/>
      <c r="V89" s="26" t="str">
        <f t="shared" si="48"/>
        <v>Tie</v>
      </c>
      <c r="W89" s="27">
        <f t="shared" si="49"/>
        <v>0</v>
      </c>
      <c r="X89" s="27">
        <f t="shared" si="58"/>
        <v>0</v>
      </c>
      <c r="Y89" s="27">
        <f t="shared" si="59"/>
        <v>0</v>
      </c>
      <c r="Z89" s="27">
        <f t="shared" si="60"/>
        <v>0</v>
      </c>
      <c r="AA89" s="27">
        <f t="shared" si="67"/>
        <v>0</v>
      </c>
      <c r="AB89" s="27">
        <f t="shared" si="61"/>
        <v>0</v>
      </c>
      <c r="AC89" s="27">
        <f t="shared" si="62"/>
        <v>0</v>
      </c>
      <c r="AD89" s="27"/>
      <c r="AE89" s="26"/>
      <c r="AF89" s="27" t="str">
        <f t="shared" si="50"/>
        <v>Under</v>
      </c>
      <c r="AG89" s="27">
        <f t="shared" si="51"/>
        <v>0</v>
      </c>
      <c r="AH89" s="27">
        <f t="shared" si="63"/>
        <v>0</v>
      </c>
      <c r="AI89" s="27">
        <f t="shared" si="64"/>
        <v>0</v>
      </c>
      <c r="AJ89" s="27">
        <f t="shared" si="65"/>
        <v>0</v>
      </c>
      <c r="AK89" s="27">
        <f t="shared" si="52"/>
        <v>0</v>
      </c>
      <c r="AL89" s="27">
        <f t="shared" si="53"/>
        <v>0</v>
      </c>
      <c r="AM89" s="27">
        <f t="shared" si="54"/>
        <v>0</v>
      </c>
      <c r="AN89" s="27">
        <f t="shared" si="55"/>
        <v>0</v>
      </c>
      <c r="AO89" s="27">
        <f t="shared" si="56"/>
        <v>0</v>
      </c>
      <c r="AP89" s="27">
        <f t="shared" si="66"/>
        <v>0</v>
      </c>
      <c r="AQ89" s="26"/>
      <c r="AT89"/>
    </row>
    <row r="90" spans="4:46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8">F90-G90</f>
        <v>0</v>
      </c>
      <c r="I90" s="6">
        <f t="shared" si="57"/>
        <v>0</v>
      </c>
      <c r="J90" s="6">
        <f t="shared" si="45"/>
        <v>0</v>
      </c>
      <c r="L90" s="12">
        <f t="shared" si="46"/>
        <v>0</v>
      </c>
      <c r="M90" s="14">
        <f>N26</f>
        <v>0</v>
      </c>
      <c r="N90" s="14">
        <f>Z26</f>
        <v>0</v>
      </c>
      <c r="O90" s="14"/>
      <c r="P90" s="12">
        <f t="shared" si="47"/>
        <v>0</v>
      </c>
      <c r="Q90" s="14">
        <f>N27</f>
        <v>0</v>
      </c>
      <c r="R90" s="14">
        <f>Z27</f>
        <v>0</v>
      </c>
      <c r="S90" s="14"/>
      <c r="T90" s="15"/>
      <c r="U90" s="15"/>
      <c r="V90" s="26" t="str">
        <f t="shared" si="48"/>
        <v>Tie</v>
      </c>
      <c r="W90" s="27">
        <f t="shared" si="49"/>
        <v>0</v>
      </c>
      <c r="X90" s="27">
        <f t="shared" si="58"/>
        <v>0</v>
      </c>
      <c r="Y90" s="27">
        <f t="shared" si="59"/>
        <v>0</v>
      </c>
      <c r="Z90" s="27">
        <f t="shared" si="60"/>
        <v>0</v>
      </c>
      <c r="AA90" s="27">
        <f t="shared" si="67"/>
        <v>0</v>
      </c>
      <c r="AB90" s="27">
        <f t="shared" si="61"/>
        <v>0</v>
      </c>
      <c r="AC90" s="27">
        <f t="shared" si="62"/>
        <v>0</v>
      </c>
      <c r="AD90" s="27"/>
      <c r="AE90" s="26"/>
      <c r="AF90" s="27" t="str">
        <f t="shared" si="50"/>
        <v>Under</v>
      </c>
      <c r="AG90" s="27">
        <f t="shared" si="51"/>
        <v>0</v>
      </c>
      <c r="AH90" s="27">
        <f t="shared" si="63"/>
        <v>0</v>
      </c>
      <c r="AI90" s="27">
        <f t="shared" si="64"/>
        <v>0</v>
      </c>
      <c r="AJ90" s="27">
        <f t="shared" si="65"/>
        <v>0</v>
      </c>
      <c r="AK90" s="27">
        <f t="shared" si="52"/>
        <v>0</v>
      </c>
      <c r="AL90" s="27">
        <f t="shared" si="53"/>
        <v>0</v>
      </c>
      <c r="AM90" s="27">
        <f t="shared" si="54"/>
        <v>0</v>
      </c>
      <c r="AN90" s="27">
        <f t="shared" si="55"/>
        <v>0</v>
      </c>
      <c r="AO90" s="27">
        <f t="shared" si="56"/>
        <v>0</v>
      </c>
      <c r="AP90" s="27">
        <f t="shared" si="66"/>
        <v>0</v>
      </c>
      <c r="AQ90" s="26"/>
      <c r="AT90"/>
    </row>
    <row r="91" spans="4:46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8"/>
        <v>0</v>
      </c>
      <c r="I91" s="6">
        <f t="shared" si="57"/>
        <v>0</v>
      </c>
      <c r="J91" s="6">
        <f t="shared" si="45"/>
        <v>0</v>
      </c>
      <c r="L91" s="12">
        <f t="shared" si="46"/>
        <v>0</v>
      </c>
      <c r="M91" s="14">
        <f>N28</f>
        <v>0</v>
      </c>
      <c r="N91" s="14">
        <f>Z28</f>
        <v>0</v>
      </c>
      <c r="O91" s="14"/>
      <c r="P91" s="12">
        <f t="shared" si="47"/>
        <v>0</v>
      </c>
      <c r="Q91" s="14">
        <f>N29</f>
        <v>0</v>
      </c>
      <c r="R91" s="14">
        <f>Z29</f>
        <v>0</v>
      </c>
      <c r="S91" s="14"/>
      <c r="T91" s="15"/>
      <c r="U91" s="15"/>
      <c r="V91" s="26" t="str">
        <f t="shared" si="48"/>
        <v>Tie</v>
      </c>
      <c r="W91" s="27">
        <f t="shared" si="49"/>
        <v>0</v>
      </c>
      <c r="X91" s="27">
        <f t="shared" si="58"/>
        <v>0</v>
      </c>
      <c r="Y91" s="27">
        <f t="shared" si="59"/>
        <v>0</v>
      </c>
      <c r="Z91" s="27">
        <f t="shared" si="60"/>
        <v>0</v>
      </c>
      <c r="AA91" s="27">
        <f t="shared" si="67"/>
        <v>0</v>
      </c>
      <c r="AB91" s="27">
        <f t="shared" si="61"/>
        <v>0</v>
      </c>
      <c r="AC91" s="27">
        <f t="shared" si="62"/>
        <v>0</v>
      </c>
      <c r="AD91" s="27"/>
      <c r="AE91" s="26"/>
      <c r="AF91" s="27" t="str">
        <f t="shared" si="50"/>
        <v>Under</v>
      </c>
      <c r="AG91" s="27">
        <f t="shared" si="51"/>
        <v>0</v>
      </c>
      <c r="AH91" s="27">
        <f t="shared" si="63"/>
        <v>0</v>
      </c>
      <c r="AI91" s="27">
        <f t="shared" si="64"/>
        <v>0</v>
      </c>
      <c r="AJ91" s="27">
        <f t="shared" si="65"/>
        <v>0</v>
      </c>
      <c r="AK91" s="27">
        <f t="shared" si="52"/>
        <v>0</v>
      </c>
      <c r="AL91" s="27">
        <f t="shared" si="53"/>
        <v>0</v>
      </c>
      <c r="AM91" s="27">
        <f t="shared" si="54"/>
        <v>0</v>
      </c>
      <c r="AN91" s="27">
        <f t="shared" si="55"/>
        <v>0</v>
      </c>
      <c r="AO91" s="27">
        <f t="shared" si="56"/>
        <v>0</v>
      </c>
      <c r="AP91" s="27">
        <f t="shared" si="66"/>
        <v>0</v>
      </c>
      <c r="AQ91" s="26"/>
      <c r="AT91"/>
    </row>
    <row r="92" spans="4:46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9">F92-G92</f>
        <v>0</v>
      </c>
      <c r="I92" s="6">
        <f t="shared" ref="I92" si="70">IF(G92&gt;F92,E92,D92)</f>
        <v>0</v>
      </c>
      <c r="J92" s="6">
        <f t="shared" ref="J92" si="71">F92+G92</f>
        <v>0</v>
      </c>
      <c r="L92" s="12">
        <f t="shared" si="46"/>
        <v>0</v>
      </c>
      <c r="M92" s="14">
        <f>N30</f>
        <v>0</v>
      </c>
      <c r="N92" s="14">
        <f>Z30</f>
        <v>0</v>
      </c>
      <c r="O92" s="14"/>
      <c r="P92" s="12">
        <f t="shared" si="47"/>
        <v>0</v>
      </c>
      <c r="Q92" s="14">
        <f>N31</f>
        <v>0</v>
      </c>
      <c r="R92" s="14">
        <f>Z31</f>
        <v>0</v>
      </c>
      <c r="S92" s="14"/>
      <c r="T92" s="15"/>
      <c r="U92" s="15"/>
      <c r="V92" s="26" t="str">
        <f t="shared" si="48"/>
        <v>Tie</v>
      </c>
      <c r="W92" s="27">
        <f t="shared" si="49"/>
        <v>0</v>
      </c>
      <c r="X92" s="27">
        <f t="shared" si="58"/>
        <v>0</v>
      </c>
      <c r="Y92" s="27">
        <f t="shared" si="59"/>
        <v>0</v>
      </c>
      <c r="Z92" s="27">
        <f t="shared" si="60"/>
        <v>0</v>
      </c>
      <c r="AA92" s="27">
        <f t="shared" si="67"/>
        <v>0</v>
      </c>
      <c r="AB92" s="27">
        <f t="shared" si="61"/>
        <v>0</v>
      </c>
      <c r="AC92" s="27">
        <f t="shared" si="62"/>
        <v>0</v>
      </c>
      <c r="AD92" s="27"/>
      <c r="AE92" s="26"/>
      <c r="AF92" s="27" t="str">
        <f t="shared" si="50"/>
        <v>Under</v>
      </c>
      <c r="AG92" s="27">
        <f t="shared" si="51"/>
        <v>0</v>
      </c>
      <c r="AH92" s="27">
        <f t="shared" si="63"/>
        <v>0</v>
      </c>
      <c r="AI92" s="27">
        <f t="shared" si="64"/>
        <v>0</v>
      </c>
      <c r="AJ92" s="27">
        <f t="shared" si="65"/>
        <v>0</v>
      </c>
      <c r="AK92" s="27">
        <f t="shared" si="52"/>
        <v>0</v>
      </c>
      <c r="AL92" s="27">
        <f t="shared" si="53"/>
        <v>0</v>
      </c>
      <c r="AM92" s="27">
        <f t="shared" si="54"/>
        <v>0</v>
      </c>
      <c r="AN92" s="27">
        <f t="shared" si="55"/>
        <v>0</v>
      </c>
      <c r="AO92" s="27">
        <f t="shared" si="56"/>
        <v>0</v>
      </c>
      <c r="AP92" s="27">
        <f t="shared" si="66"/>
        <v>0</v>
      </c>
      <c r="AQ92" s="26"/>
      <c r="AT92"/>
    </row>
    <row r="93" spans="4:46" x14ac:dyDescent="0.3">
      <c r="D93" s="6">
        <f t="shared" ref="D93:E93" si="72">D73</f>
        <v>0</v>
      </c>
      <c r="E93" s="6">
        <f t="shared" si="72"/>
        <v>0</v>
      </c>
      <c r="F93" s="6">
        <f t="shared" si="42"/>
        <v>0</v>
      </c>
      <c r="G93" s="6">
        <f t="shared" si="43"/>
        <v>0</v>
      </c>
      <c r="H93" s="6">
        <f t="shared" ref="H93:H94" si="73">F93-G93</f>
        <v>0</v>
      </c>
      <c r="I93" s="6">
        <f t="shared" ref="I93:I94" si="74">IF(G93&gt;F93,E93,D93)</f>
        <v>0</v>
      </c>
      <c r="J93" s="6">
        <f t="shared" ref="J93:J94" si="75">F93+G93</f>
        <v>0</v>
      </c>
      <c r="L93" s="12">
        <f t="shared" si="46"/>
        <v>0</v>
      </c>
      <c r="M93" s="14">
        <f>N32</f>
        <v>0</v>
      </c>
      <c r="N93" s="14">
        <f>Z32</f>
        <v>0</v>
      </c>
      <c r="O93" s="14"/>
      <c r="P93" s="12">
        <f t="shared" ref="P93" si="76">E93</f>
        <v>0</v>
      </c>
      <c r="Q93" s="14">
        <f>N32</f>
        <v>0</v>
      </c>
      <c r="R93" s="14">
        <f>Z32</f>
        <v>0</v>
      </c>
      <c r="S93" s="14"/>
      <c r="T93" s="15"/>
      <c r="U93" s="15"/>
      <c r="V93" s="26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Tie</v>
      </c>
      <c r="W93" s="27">
        <f t="shared" ref="W93" si="78">(COUNTIF(I53, V93) + COUNTIF(O53, V93) + COUNTIF(I73, V93) + COUNTIF(O73, V93) + COUNTIF(I93, V93))/5</f>
        <v>0</v>
      </c>
      <c r="X93" s="27">
        <f t="shared" ref="X93" si="79">IF(W93=1, 5, IF(W93=0.8, 4, IF(W93=0.6, 3, IF(W93=0.4, 2, IF(W93=0.2, 1, 0)))))</f>
        <v>0</v>
      </c>
      <c r="Y93" s="27">
        <f t="shared" ref="Y93" si="80">((Q93+N93)/2)-((M93+R93)/2)</f>
        <v>0</v>
      </c>
      <c r="Z93" s="27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27">
        <f t="shared" ref="AA93" si="82">S93-O93</f>
        <v>0</v>
      </c>
      <c r="AB93" s="27">
        <f t="shared" ref="AB93" si="83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27">
        <f t="shared" ref="AC93" si="84">SUM(IF(ISNUMBER(X93), X93, 0), IF(ISNUMBER(Z93), Z93, 0), IF(ISNUMBER(AB93), AB93, 0))</f>
        <v>0</v>
      </c>
      <c r="AD93" s="27"/>
      <c r="AE93" s="26"/>
      <c r="AF93" s="27" t="str">
        <f t="shared" ref="AF93" si="85">IF(COUNTIF(J53, "&gt;" &amp; AE93) + COUNTIF(P53, "&gt;" &amp; AE93) + COUNTIF(J73, "&gt;" &amp; AE93) + COUNTIF(J93, "&gt;" &amp; AE93) + COUNTIF(P73, "&gt;" &amp; AE93) &gt;= 3, "Over", "Under")</f>
        <v>Under</v>
      </c>
      <c r="AG93" s="27">
        <f t="shared" ref="AG93" si="86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0</v>
      </c>
      <c r="AH93" s="27">
        <f t="shared" si="63"/>
        <v>0</v>
      </c>
      <c r="AI93" s="27">
        <f t="shared" si="64"/>
        <v>0</v>
      </c>
      <c r="AJ93" s="27">
        <f t="shared" si="65"/>
        <v>0</v>
      </c>
      <c r="AK93" s="27">
        <f t="shared" si="52"/>
        <v>0</v>
      </c>
      <c r="AL93" s="27">
        <f t="shared" si="53"/>
        <v>0</v>
      </c>
      <c r="AM93" s="27">
        <f t="shared" si="54"/>
        <v>0</v>
      </c>
      <c r="AN93" s="27">
        <f t="shared" si="55"/>
        <v>0</v>
      </c>
      <c r="AO93" s="27">
        <f t="shared" si="56"/>
        <v>0</v>
      </c>
      <c r="AP93" s="27">
        <f t="shared" ref="AP93" si="87">SUM(IF(ISNUMBER(AK93), AK93, 0), IF(ISNUMBER(AM93), AM93, 0), IF(ISNUMBER(AO93), AO93, 0))</f>
        <v>0</v>
      </c>
      <c r="AQ93" s="26"/>
    </row>
    <row r="94" spans="4:46" x14ac:dyDescent="0.3">
      <c r="D94" s="6">
        <f t="shared" ref="D94:E94" si="88">D74</f>
        <v>0</v>
      </c>
      <c r="E94" s="6">
        <f t="shared" si="88"/>
        <v>0</v>
      </c>
      <c r="F94" s="6">
        <f t="shared" si="42"/>
        <v>0</v>
      </c>
      <c r="G94" s="6">
        <f t="shared" si="43"/>
        <v>0</v>
      </c>
      <c r="H94" s="6">
        <f t="shared" si="73"/>
        <v>0</v>
      </c>
      <c r="I94" s="6">
        <f t="shared" si="74"/>
        <v>0</v>
      </c>
      <c r="J94" s="6">
        <f t="shared" si="75"/>
        <v>0</v>
      </c>
      <c r="L94" s="12">
        <f t="shared" ref="L94" si="89">D94</f>
        <v>0</v>
      </c>
      <c r="M94" s="14">
        <f>N33</f>
        <v>0</v>
      </c>
      <c r="N94" s="14">
        <f>Z33</f>
        <v>0</v>
      </c>
      <c r="O94" s="14"/>
      <c r="P94" s="12">
        <f t="shared" ref="P94" si="90">E94</f>
        <v>0</v>
      </c>
      <c r="Q94" s="14">
        <f>N33</f>
        <v>0</v>
      </c>
      <c r="R94" s="14">
        <f>Z33</f>
        <v>0</v>
      </c>
      <c r="S94" s="12"/>
      <c r="T94" s="15"/>
      <c r="U94" s="15"/>
      <c r="V94" s="26" t="str">
        <f t="shared" ref="V94" si="91">IF(SUM(COUNTIF(I54, L94), COUNTIF(O54, L94), COUNTIF(I74, L94), COUNTIF(O74, L94), COUNTIF(I94, L94)) &gt; SUM(COUNTIF(I54, P94), COUNTIF(O54, P94), COUNTIF(I74, P94), COUNTIF(O74, P94), COUNTIF(I94, P94)), L94, IF(SUM(COUNTIF(I54, L94), COUNTIF(O54, L94), COUNTIF(I74, L94), COUNTIF(O74, L94), COUNTIF(I94, L94)) &lt; SUM(COUNTIF(I54, P94), COUNTIF(O54, P94), COUNTIF(I74, P94), COUNTIF(O74, P94), COUNTIF(I94, P94)), P94, "Tie"))</f>
        <v>Tie</v>
      </c>
      <c r="W94" s="27">
        <f t="shared" ref="W94" si="92">(COUNTIF(I54, V94) + COUNTIF(O54, V94) + COUNTIF(I74, V94) + COUNTIF(O74, V94) + COUNTIF(I94, V94))/5</f>
        <v>0</v>
      </c>
      <c r="X94" s="27">
        <f t="shared" ref="X94" si="93">IF(W94=1, 5, IF(W94=0.8, 4, IF(W94=0.6, 3, IF(W94=0.4, 2, IF(W94=0.2, 1, 0)))))</f>
        <v>0</v>
      </c>
      <c r="Y94" s="27">
        <f t="shared" ref="Y94" si="94">((Q94+N94)/2)-((M94+R94)/2)</f>
        <v>0</v>
      </c>
      <c r="Z94" s="27">
        <f t="shared" ref="Z94" si="95">IF(OR(AND(P94=V94, Y94&gt;1.5), AND(P94&lt;&gt;V94, Y94&lt;-1.5)), 2.5,
   IF(OR(AND(P94=V94, Y94&gt;1), AND(P94&lt;&gt;V94, Y94&lt;-1)), 2,
   IF(OR(AND(P94=V94, Y94&gt;0.66), AND(P94&lt;&gt;V94, Y94&lt;-0.66)), 1.5,
   IF(OR(AND(P94=V94, Y94&gt;0.33), AND(P94&lt;&gt;V94, Y94&lt;-0.33)), 1,
   IF(OR(AND(P94=V94, Y94&gt;0), AND(P94&lt;&gt;V94, Y94&lt;0)), 0.5, 0)))))</f>
        <v>0</v>
      </c>
      <c r="AA94" s="27">
        <f t="shared" ref="AA94" si="96">S94-O94</f>
        <v>0</v>
      </c>
      <c r="AB94" s="27">
        <f t="shared" ref="AB94" si="97">IF(OR(AND(P94=V94, Y94&gt;1.5), AND(P94&lt;&gt;V94, AA94&lt;-1.5)), 2.5,
   IF(OR(AND(P94=V94, Y94&gt;1), AND(P94&lt;&gt;V94, AA94&lt;-1)), 2,
   IF(OR(AND(P94=V94, Y94&gt;0.66), AND(P94&lt;&gt;V94, AA94&lt;-0.66)), 1.5,
   IF(OR(AND(P94=V94, Y94&gt;0.33), AND(P94&lt;&gt;V94, AA94&lt;-0.33)), 1,
   IF(OR(AND(P94=V94, Y94&gt;0), AND(P94&lt;&gt;V94, AA94&lt;0)), 0.5, 0)))))</f>
        <v>0</v>
      </c>
      <c r="AC94" s="27">
        <f t="shared" ref="AC94" si="98">SUM(IF(ISNUMBER(X94), X94, 0), IF(ISNUMBER(Z94), Z94, 0), IF(ISNUMBER(AB94), AB94, 0))</f>
        <v>0</v>
      </c>
      <c r="AD94" s="27"/>
      <c r="AE94" s="26"/>
      <c r="AF94" s="27" t="str">
        <f t="shared" ref="AF94" si="99">IF(COUNTIF(J54, "&gt;" &amp; AE94) + COUNTIF(P54, "&gt;" &amp; AE94) + COUNTIF(J74, "&gt;" &amp; AE94) + COUNTIF(J94, "&gt;" &amp; AE94) + COUNTIF(P74, "&gt;" &amp; AE94) &gt;= 3, "Over", "Under")</f>
        <v>Under</v>
      </c>
      <c r="AG94" s="27">
        <f t="shared" ref="AG94" si="100">IF(AF94="Over",((COUNTIF(J54,"&gt;"&amp;AE94)+COUNTIF(P54,"&gt;"&amp;AE94)+COUNTIF(J74,"&gt;"&amp;AE94)+COUNTIF(J94,"&gt;"&amp;AE94)+COUNTIF(P74,"&gt;"&amp;AE94))/5),((COUNTIF(J54,"&lt;="&amp;AE94)+COUNTIF(P54,"&lt;="&amp;AE94)+COUNTIF(J74,"&lt;="&amp;AE94)+COUNTIF(J94,"&lt;="&amp;AE94)+COUNTIF(P74,"&lt;="&amp;AE94))/5))</f>
        <v>0</v>
      </c>
      <c r="AH94" s="27">
        <f t="shared" ref="AH94" si="101">J54</f>
        <v>0</v>
      </c>
      <c r="AI94" s="27">
        <f t="shared" ref="AI94" si="102">P54</f>
        <v>0</v>
      </c>
      <c r="AJ94" s="27">
        <f t="shared" ref="AJ94" si="103">P74</f>
        <v>0</v>
      </c>
      <c r="AK94" s="27">
        <f t="shared" ref="AK94" si="104">IF(AG94=1, 5, IF(AG94=0.8, 4, IF(AG94=0.6, 3, IF(AG94=0.4, 2, IF(AG94=0.2, 1, 0)))))</f>
        <v>0</v>
      </c>
      <c r="AL94" s="27">
        <f t="shared" ref="AL94" si="105">(((N94+Q94)/2)+((M94+R94)/2))-AE94</f>
        <v>0</v>
      </c>
      <c r="AM94" s="27">
        <f t="shared" ref="AM94" si="106">IF(OR(AND(AF94="Over",(((N94+Q94)/2)+((M94+R94)/2))&gt;AE94),AND(AF94="Under",(((N94+Q94)/2)+((M94+R94)/2))&lt;AE94)),IF(OR(AL94&gt;2,AL94&lt;-2),2.5,IF(OR(AND(AL94&lt;2,AL94&gt;1),AND(AL94&gt;-2,AL94&lt;-1)),1.25,IF(OR(AND(AL94&lt;1,AL94&gt;0),AND(AL94&gt;-1,AL94&lt;0)),0,0))),0)</f>
        <v>0</v>
      </c>
      <c r="AN94" s="27">
        <f t="shared" ref="AN94" si="107">O94+S94</f>
        <v>0</v>
      </c>
      <c r="AO94" s="27">
        <f t="shared" ref="AO94" si="108">IF(OR(AND(AF94="Over",AN94&gt;AE94),AND(AF94="Under",AN94&lt;AE94)),IF(OR(AE94-AN94&gt;2,AE94-AN94&lt;-2),2.5,IF(OR(AND(AE94-AN94&lt;2,AE94-AN94&gt;1),AND(AE94-AN94&gt;-2,AE94-AN94&lt;-1)),1.25,IF(OR(AND(AE94-AN94&lt;1,AE94-AN94&gt;0),AND(AE94-AN94&gt;-1,AE94-AN94&lt;0)),0,0))),0)</f>
        <v>0</v>
      </c>
      <c r="AP94" s="27">
        <f t="shared" ref="AP94" si="109">SUM(IF(ISNUMBER(AK94), AK94, 0), IF(ISNUMBER(AM94), AM94, 0), IF(ISNUMBER(AO94), AO94, 0))</f>
        <v>0</v>
      </c>
      <c r="AQ94" s="26"/>
    </row>
    <row r="97" spans="22:26" x14ac:dyDescent="0.3">
      <c r="V97" s="18"/>
      <c r="Z97" s="19"/>
    </row>
    <row r="98" spans="22:26" x14ac:dyDescent="0.3">
      <c r="V98" s="18"/>
      <c r="Z98" s="19"/>
    </row>
    <row r="99" spans="22:26" x14ac:dyDescent="0.3">
      <c r="V99" s="18"/>
      <c r="Z99" s="19"/>
    </row>
    <row r="100" spans="22:26" x14ac:dyDescent="0.3">
      <c r="V100" s="18"/>
      <c r="Z100" s="19"/>
    </row>
    <row r="101" spans="22:26" x14ac:dyDescent="0.3">
      <c r="V101" s="18"/>
      <c r="Z101" s="19"/>
    </row>
    <row r="102" spans="22:26" x14ac:dyDescent="0.3">
      <c r="V102" s="18"/>
      <c r="Z102" s="19"/>
    </row>
    <row r="103" spans="22:26" x14ac:dyDescent="0.3">
      <c r="V103" s="18"/>
      <c r="Z103" s="19"/>
    </row>
    <row r="104" spans="22:26" x14ac:dyDescent="0.3">
      <c r="V104" s="18"/>
      <c r="Z104" s="19"/>
    </row>
    <row r="105" spans="22:26" x14ac:dyDescent="0.3">
      <c r="V105" s="18"/>
      <c r="Z105" s="19"/>
    </row>
    <row r="106" spans="22:26" x14ac:dyDescent="0.3">
      <c r="V106" s="18"/>
      <c r="Z106" s="19"/>
    </row>
    <row r="107" spans="22:26" x14ac:dyDescent="0.3">
      <c r="V107" s="18"/>
      <c r="Z107" s="19"/>
    </row>
    <row r="108" spans="22:26" x14ac:dyDescent="0.3">
      <c r="V108" s="18"/>
      <c r="Z108" s="19"/>
    </row>
    <row r="109" spans="22:26" x14ac:dyDescent="0.3">
      <c r="V109" s="18"/>
      <c r="Z109" s="19"/>
    </row>
    <row r="110" spans="22:26" x14ac:dyDescent="0.3">
      <c r="V110" s="18"/>
      <c r="Z110" s="19"/>
    </row>
    <row r="111" spans="22:26" x14ac:dyDescent="0.3">
      <c r="V111" s="18"/>
      <c r="Z111" s="19"/>
    </row>
    <row r="112" spans="22:26" x14ac:dyDescent="0.3">
      <c r="V112" s="18"/>
      <c r="Z112" s="19"/>
    </row>
    <row r="113" spans="22:26" x14ac:dyDescent="0.3">
      <c r="V113" s="18"/>
      <c r="Z113" s="19"/>
    </row>
    <row r="114" spans="22:26" x14ac:dyDescent="0.3">
      <c r="V114" s="18"/>
      <c r="Z114" s="19"/>
    </row>
    <row r="115" spans="22:26" x14ac:dyDescent="0.3">
      <c r="V115" s="18"/>
      <c r="Z115" s="19"/>
    </row>
    <row r="116" spans="22:26" x14ac:dyDescent="0.3">
      <c r="V116" s="18"/>
      <c r="Z116" s="19"/>
    </row>
    <row r="117" spans="22:26" x14ac:dyDescent="0.3">
      <c r="V117" s="18"/>
      <c r="Z117" s="19"/>
    </row>
    <row r="118" spans="22:26" x14ac:dyDescent="0.3">
      <c r="V118" s="18"/>
      <c r="Z118" s="19"/>
    </row>
    <row r="119" spans="22:26" x14ac:dyDescent="0.3">
      <c r="V119" s="18"/>
      <c r="Z119" s="19"/>
    </row>
    <row r="120" spans="22:26" x14ac:dyDescent="0.3">
      <c r="V120" s="18"/>
      <c r="Z120" s="19"/>
    </row>
    <row r="121" spans="22:26" x14ac:dyDescent="0.3">
      <c r="V121" s="18"/>
      <c r="Z121" s="19"/>
    </row>
    <row r="122" spans="22:26" x14ac:dyDescent="0.3">
      <c r="V122" s="18"/>
      <c r="Z122" s="19"/>
    </row>
    <row r="123" spans="22:26" x14ac:dyDescent="0.3">
      <c r="V123" s="18"/>
      <c r="Z123" s="19"/>
    </row>
    <row r="124" spans="22:26" x14ac:dyDescent="0.3">
      <c r="V124" s="18"/>
      <c r="Z124" s="19"/>
    </row>
    <row r="125" spans="22:26" x14ac:dyDescent="0.3">
      <c r="V125" s="18"/>
      <c r="Z125" s="19"/>
    </row>
    <row r="126" spans="22:26" x14ac:dyDescent="0.3">
      <c r="V126" s="18"/>
      <c r="Z126" s="19"/>
    </row>
    <row r="127" spans="22:26" x14ac:dyDescent="0.3">
      <c r="V127" s="18"/>
      <c r="Z127" s="19"/>
    </row>
    <row r="128" spans="22:26" x14ac:dyDescent="0.3">
      <c r="V128" s="18"/>
    </row>
  </sheetData>
  <autoFilter ref="L77:AQ94" xr:uid="{79AD9D2F-4AAF-4632-8EF4-EE536C1A00BA}"/>
  <sortState xmlns:xlrd2="http://schemas.microsoft.com/office/spreadsheetml/2017/richdata2" ref="M97:Z126">
    <sortCondition ref="M97:M126"/>
  </sortState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23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4.51901565995525</v>
      </c>
      <c r="C2" s="1">
        <v>3.78839957035445</v>
      </c>
      <c r="D2" s="1">
        <v>4.7010309278350499</v>
      </c>
    </row>
    <row r="3" spans="1:4" ht="15" thickBot="1" x14ac:dyDescent="0.35">
      <c r="A3" s="1">
        <v>15</v>
      </c>
      <c r="B3" s="1">
        <v>4.51901565995525</v>
      </c>
      <c r="C3" s="1">
        <v>4.5885634588563402</v>
      </c>
      <c r="D3" s="1">
        <v>4.53634894991922</v>
      </c>
    </row>
    <row r="4" spans="1:4" ht="15" thickBot="1" x14ac:dyDescent="0.35">
      <c r="A4" s="1">
        <v>28</v>
      </c>
      <c r="B4" s="1">
        <v>4.51901565995525</v>
      </c>
      <c r="C4" s="1">
        <v>5.9793814432989603</v>
      </c>
      <c r="D4" s="1">
        <v>4.3794326241134698</v>
      </c>
    </row>
    <row r="5" spans="1:4" ht="15" thickBot="1" x14ac:dyDescent="0.35">
      <c r="A5" s="1">
        <v>13</v>
      </c>
      <c r="B5" s="1">
        <v>4.51901565995525</v>
      </c>
      <c r="C5" s="1">
        <v>4.5784023668638998</v>
      </c>
      <c r="D5" s="1">
        <v>4.8204527712724401</v>
      </c>
    </row>
    <row r="6" spans="1:4" ht="15" thickBot="1" x14ac:dyDescent="0.35">
      <c r="A6" s="1">
        <v>6</v>
      </c>
      <c r="B6" s="1">
        <v>4.5213549337260597</v>
      </c>
      <c r="C6" s="1">
        <v>4.5784023668638998</v>
      </c>
      <c r="D6" s="1">
        <v>7.4355329949238502</v>
      </c>
    </row>
    <row r="7" spans="1:4" ht="15" thickBot="1" x14ac:dyDescent="0.35">
      <c r="A7" s="1">
        <v>24</v>
      </c>
      <c r="B7" s="1">
        <v>4.51901565995525</v>
      </c>
      <c r="C7" s="1">
        <v>3.8689839572192501</v>
      </c>
      <c r="D7" s="1">
        <v>4.8204527712724401</v>
      </c>
    </row>
    <row r="8" spans="1:4" ht="15" thickBot="1" x14ac:dyDescent="0.35">
      <c r="A8" s="1">
        <v>18</v>
      </c>
      <c r="B8" s="1">
        <v>4.51901565995525</v>
      </c>
      <c r="C8" s="1">
        <v>5.9405339805825204</v>
      </c>
      <c r="D8" s="1">
        <v>4.3490768570201803</v>
      </c>
    </row>
    <row r="9" spans="1:4" ht="15" thickBot="1" x14ac:dyDescent="0.35">
      <c r="A9" s="1">
        <v>5</v>
      </c>
      <c r="B9" s="1">
        <v>6.7769784172661804</v>
      </c>
      <c r="C9" s="1">
        <v>8.1666666666666607</v>
      </c>
      <c r="D9" s="1">
        <v>4.4760228772547297</v>
      </c>
    </row>
    <row r="10" spans="1:4" ht="15" thickBot="1" x14ac:dyDescent="0.35">
      <c r="A10" s="1">
        <v>27</v>
      </c>
      <c r="B10" s="1">
        <v>6.7428323197219804</v>
      </c>
      <c r="C10" s="1">
        <v>4.5885634588563402</v>
      </c>
      <c r="D10" s="1">
        <v>4.3490768570201803</v>
      </c>
    </row>
    <row r="11" spans="1:4" ht="15" thickBot="1" x14ac:dyDescent="0.35">
      <c r="A11" s="1">
        <v>16</v>
      </c>
      <c r="B11" s="1">
        <v>4.65994623655914</v>
      </c>
      <c r="C11" s="1">
        <v>4.5784023668638998</v>
      </c>
      <c r="D11" s="1">
        <v>4.80354505169867</v>
      </c>
    </row>
    <row r="12" spans="1:4" ht="15" thickBot="1" x14ac:dyDescent="0.35">
      <c r="A12" s="1">
        <v>9</v>
      </c>
      <c r="B12" s="1">
        <v>5.9472789115646201</v>
      </c>
      <c r="C12" s="1">
        <v>4.7022016222479701</v>
      </c>
      <c r="D12" s="1">
        <v>4.0496644295301998</v>
      </c>
    </row>
    <row r="13" spans="1:4" ht="15" thickBot="1" x14ac:dyDescent="0.35">
      <c r="A13" s="1">
        <v>14</v>
      </c>
      <c r="B13" s="1">
        <v>5.9541284403669703</v>
      </c>
      <c r="C13" s="1">
        <v>4.5885634588563402</v>
      </c>
      <c r="D13" s="1">
        <v>4.8204527712724401</v>
      </c>
    </row>
    <row r="14" spans="1:4" ht="15" thickBot="1" x14ac:dyDescent="0.35">
      <c r="A14" s="1">
        <v>17</v>
      </c>
      <c r="B14" s="1">
        <v>6.8686964795432903</v>
      </c>
      <c r="C14" s="1">
        <v>5.9405339805825204</v>
      </c>
      <c r="D14" s="1">
        <v>4.80354505169867</v>
      </c>
    </row>
    <row r="15" spans="1:4" ht="15" thickBot="1" x14ac:dyDescent="0.35">
      <c r="A15" s="1">
        <v>30</v>
      </c>
      <c r="B15" s="1">
        <v>2.5850622406639001</v>
      </c>
      <c r="C15" s="1">
        <v>6.8720083246618104</v>
      </c>
      <c r="D15" s="1">
        <v>3.8277108433734899</v>
      </c>
    </row>
    <row r="16" spans="1:4" ht="15" thickBot="1" x14ac:dyDescent="0.35">
      <c r="A16" s="1">
        <v>26</v>
      </c>
      <c r="B16" s="1">
        <v>4.51901565995525</v>
      </c>
      <c r="C16" s="1">
        <v>5.9793814432989603</v>
      </c>
      <c r="D16" s="1">
        <v>4.1935905820797901</v>
      </c>
    </row>
    <row r="17" spans="1:4" ht="15" thickBot="1" x14ac:dyDescent="0.35">
      <c r="A17" s="1">
        <v>1</v>
      </c>
      <c r="B17" s="1">
        <v>4.51901565995525</v>
      </c>
      <c r="C17" s="1">
        <v>4.5784023668638998</v>
      </c>
      <c r="D17" s="1">
        <v>4.3490768570201803</v>
      </c>
    </row>
    <row r="18" spans="1:4" ht="15" thickBot="1" x14ac:dyDescent="0.35">
      <c r="A18" s="1">
        <v>8</v>
      </c>
      <c r="B18" s="1">
        <v>5.9548872180451102</v>
      </c>
      <c r="C18" s="1">
        <v>6.7513711151736704</v>
      </c>
      <c r="D18" s="1">
        <v>4.21994884910485</v>
      </c>
    </row>
    <row r="19" spans="1:4" ht="15" thickBot="1" x14ac:dyDescent="0.35">
      <c r="A19" s="1">
        <v>3</v>
      </c>
      <c r="B19" s="1">
        <v>6.7769784172661804</v>
      </c>
      <c r="C19" s="1">
        <v>4.5885634588563402</v>
      </c>
      <c r="D19" s="1">
        <v>4.63946535349982</v>
      </c>
    </row>
    <row r="20" spans="1:4" ht="15" thickBot="1" x14ac:dyDescent="0.35">
      <c r="A20" s="1">
        <v>10</v>
      </c>
      <c r="B20" s="1">
        <v>4.51901565995525</v>
      </c>
      <c r="C20" s="1">
        <v>4.6661129568106299</v>
      </c>
      <c r="D20" s="1">
        <v>4.0496644295301998</v>
      </c>
    </row>
    <row r="21" spans="1:4" ht="15" thickBot="1" x14ac:dyDescent="0.35">
      <c r="A21" s="1">
        <v>12</v>
      </c>
      <c r="B21" s="1">
        <v>6.7428323197219804</v>
      </c>
      <c r="C21" s="1">
        <v>3.78839957035445</v>
      </c>
      <c r="D21" s="1">
        <v>5.2477578475336299</v>
      </c>
    </row>
    <row r="22" spans="1:4" ht="15" thickBot="1" x14ac:dyDescent="0.35">
      <c r="A22" s="1">
        <v>7</v>
      </c>
      <c r="B22" s="1">
        <v>4.65994623655914</v>
      </c>
      <c r="C22" s="1">
        <v>6.81304693715194</v>
      </c>
      <c r="D22" s="1">
        <v>7.45218800648298</v>
      </c>
    </row>
    <row r="23" spans="1:4" ht="15" thickBot="1" x14ac:dyDescent="0.35">
      <c r="A23" s="1">
        <v>22</v>
      </c>
      <c r="B23" s="1">
        <v>4.5213549337260597</v>
      </c>
      <c r="C23" s="1">
        <v>3.78839957035445</v>
      </c>
      <c r="D23" s="1">
        <v>5.7329896907216398</v>
      </c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2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29</v>
      </c>
      <c r="B2" s="1">
        <v>4.1291779999999996</v>
      </c>
      <c r="C2" s="1">
        <v>3.004248</v>
      </c>
      <c r="D2" s="1">
        <v>5.3530392999999998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15</v>
      </c>
      <c r="B3" s="1">
        <v>3.0472674</v>
      </c>
      <c r="C3" s="1">
        <v>4.2199910000000003</v>
      </c>
      <c r="D3" s="1">
        <v>4.9048540000000003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28</v>
      </c>
      <c r="B4" s="1">
        <v>4.0593300000000001</v>
      </c>
      <c r="C4" s="1">
        <v>4.0958500000000004</v>
      </c>
      <c r="D4" s="1">
        <v>4.0028743999999996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</v>
      </c>
      <c r="B5" s="1">
        <v>4.1288323</v>
      </c>
      <c r="C5" s="1">
        <v>2.9887706999999999</v>
      </c>
      <c r="D5" s="1">
        <v>5.1283025999999996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6</v>
      </c>
      <c r="B6" s="1">
        <v>3.0544820000000001</v>
      </c>
      <c r="C6" s="1">
        <v>3.0186658</v>
      </c>
      <c r="D6" s="1">
        <v>7.6951704000000003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24</v>
      </c>
      <c r="B7" s="1">
        <v>3.0627157999999999</v>
      </c>
      <c r="C7" s="1">
        <v>3.0204213000000002</v>
      </c>
      <c r="D7" s="1">
        <v>5.3865530000000001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18</v>
      </c>
      <c r="B8" s="1">
        <v>3.029684</v>
      </c>
      <c r="C8" s="1">
        <v>5.0330620000000001</v>
      </c>
      <c r="D8" s="1">
        <v>4.5222829999999998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5</v>
      </c>
      <c r="B9" s="1">
        <v>6.1335983000000001</v>
      </c>
      <c r="C9" s="1">
        <v>7.0371337</v>
      </c>
      <c r="D9" s="1">
        <v>4.5714902999999998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27</v>
      </c>
      <c r="B10" s="1">
        <v>5.0023837000000002</v>
      </c>
      <c r="C10" s="1">
        <v>4.1567917000000003</v>
      </c>
      <c r="D10" s="1">
        <v>4.4890980000000003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16</v>
      </c>
      <c r="B11" s="1">
        <v>4.0665469999999999</v>
      </c>
      <c r="C11" s="1">
        <v>4.0609627000000001</v>
      </c>
      <c r="D11" s="1">
        <v>5.0660176000000003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9</v>
      </c>
      <c r="B12" s="1">
        <v>4.0504689999999997</v>
      </c>
      <c r="C12" s="1">
        <v>4.4538555000000004</v>
      </c>
      <c r="D12" s="1">
        <v>4.0672459999999999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14</v>
      </c>
      <c r="B13" s="1">
        <v>5.2007985000000003</v>
      </c>
      <c r="C13" s="1">
        <v>3.0505686000000001</v>
      </c>
      <c r="D13" s="1">
        <v>5.2775550000000004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17</v>
      </c>
      <c r="B14" s="1">
        <v>5.3035949999999996</v>
      </c>
      <c r="C14" s="1">
        <v>5.1943473999999998</v>
      </c>
      <c r="D14" s="1">
        <v>5.0873784999999998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30</v>
      </c>
      <c r="B15" s="1">
        <v>2.0293991999999998</v>
      </c>
      <c r="C15" s="1">
        <v>5.1154140000000003</v>
      </c>
      <c r="D15" s="1">
        <v>3.0249872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26</v>
      </c>
      <c r="B16" s="1">
        <v>4.0688095000000004</v>
      </c>
      <c r="C16" s="1">
        <v>5.1109613999999999</v>
      </c>
      <c r="D16" s="1">
        <v>4.3755344999999997</v>
      </c>
    </row>
    <row r="17" spans="1:4" ht="15" thickBot="1" x14ac:dyDescent="0.35">
      <c r="A17" s="1">
        <v>1</v>
      </c>
      <c r="B17" s="1">
        <v>4.1838959999999998</v>
      </c>
      <c r="C17" s="1">
        <v>3.0566244</v>
      </c>
      <c r="D17" s="1">
        <v>3.1396088999999998</v>
      </c>
    </row>
    <row r="18" spans="1:4" ht="15" thickBot="1" x14ac:dyDescent="0.35">
      <c r="A18" s="1">
        <v>8</v>
      </c>
      <c r="B18" s="1">
        <v>4.1070374999999997</v>
      </c>
      <c r="C18" s="1">
        <v>5.0172954000000001</v>
      </c>
      <c r="D18" s="1">
        <v>4.4334574</v>
      </c>
    </row>
    <row r="19" spans="1:4" ht="15" thickBot="1" x14ac:dyDescent="0.35">
      <c r="A19" s="1">
        <v>3</v>
      </c>
      <c r="B19" s="1">
        <v>6.0350020000000004</v>
      </c>
      <c r="C19" s="1">
        <v>4.110201</v>
      </c>
      <c r="D19" s="1">
        <v>4.0854509999999999</v>
      </c>
    </row>
    <row r="20" spans="1:4" ht="15" thickBot="1" x14ac:dyDescent="0.35">
      <c r="A20" s="1">
        <v>10</v>
      </c>
      <c r="B20" s="1">
        <v>2.9815543</v>
      </c>
      <c r="C20" s="1">
        <v>4.2786099999999996</v>
      </c>
      <c r="D20" s="1">
        <v>3.3134397999999998</v>
      </c>
    </row>
    <row r="21" spans="1:4" ht="15" thickBot="1" x14ac:dyDescent="0.35">
      <c r="A21" s="1">
        <v>12</v>
      </c>
      <c r="B21" s="1">
        <v>5.3448580000000003</v>
      </c>
      <c r="C21" s="1">
        <v>2.9742308</v>
      </c>
      <c r="D21" s="1">
        <v>4.1802225000000002</v>
      </c>
    </row>
    <row r="22" spans="1:4" ht="15" thickBot="1" x14ac:dyDescent="0.35">
      <c r="A22" s="1">
        <v>7</v>
      </c>
      <c r="B22" s="1">
        <v>3.9865363</v>
      </c>
      <c r="C22" s="1">
        <v>5.0411634000000003</v>
      </c>
      <c r="D22" s="1">
        <v>6.8229090000000001</v>
      </c>
    </row>
    <row r="23" spans="1:4" ht="15" thickBot="1" x14ac:dyDescent="0.35">
      <c r="A23" s="1">
        <v>22</v>
      </c>
      <c r="B23" s="1">
        <v>4.0955167000000001</v>
      </c>
      <c r="C23" s="1">
        <v>3.0048115000000002</v>
      </c>
      <c r="D23" s="1">
        <v>5.3138037000000002</v>
      </c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2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29</v>
      </c>
      <c r="B2" s="1">
        <v>4.0000013667989904</v>
      </c>
      <c r="C2" s="1">
        <v>3.2924340883255399</v>
      </c>
      <c r="D2" s="1">
        <v>5.13936626792675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15</v>
      </c>
      <c r="B3" s="1">
        <v>3.9412395992372198</v>
      </c>
      <c r="C3" s="1">
        <v>4.1500008769455201</v>
      </c>
      <c r="D3" s="1">
        <v>5.0314009928850902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28</v>
      </c>
      <c r="B4" s="1">
        <v>4.0188525976551901</v>
      </c>
      <c r="C4" s="1">
        <v>4.7066000902737803</v>
      </c>
      <c r="D4" s="1">
        <v>4.6308543446593902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</v>
      </c>
      <c r="B5" s="1">
        <v>4.2049873492686602</v>
      </c>
      <c r="C5" s="1">
        <v>3.86937248287115</v>
      </c>
      <c r="D5" s="1">
        <v>5.5924009455314101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6</v>
      </c>
      <c r="B6" s="1">
        <v>3.8270653560174401</v>
      </c>
      <c r="C6" s="1">
        <v>3.6499997461308098</v>
      </c>
      <c r="D6" s="1">
        <v>7.0688242181692704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24</v>
      </c>
      <c r="B7" s="1">
        <v>3.9500490431956101</v>
      </c>
      <c r="C7" s="1">
        <v>3.0778822391687002</v>
      </c>
      <c r="D7" s="1">
        <v>5.3576008940476898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18</v>
      </c>
      <c r="B8" s="1">
        <v>3.92062002144226</v>
      </c>
      <c r="C8" s="1">
        <v>5.2999996276241701</v>
      </c>
      <c r="D8" s="1">
        <v>4.8603123202889904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5</v>
      </c>
      <c r="B9" s="1">
        <v>5.9999992014330603</v>
      </c>
      <c r="C9" s="1">
        <v>7.0212178477244702</v>
      </c>
      <c r="D9" s="1">
        <v>4.5534080425070496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27</v>
      </c>
      <c r="B10" s="1">
        <v>5.7562990261057401</v>
      </c>
      <c r="C10" s="1">
        <v>4.1693872297059302</v>
      </c>
      <c r="D10" s="1">
        <v>4.3804453455192398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16</v>
      </c>
      <c r="B11" s="1">
        <v>4.4188266706336101</v>
      </c>
      <c r="C11" s="1">
        <v>4.1564582588538403</v>
      </c>
      <c r="D11" s="1">
        <v>5.79387215531849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9</v>
      </c>
      <c r="B12" s="1">
        <v>4.8688275731411803</v>
      </c>
      <c r="C12" s="1">
        <v>4.6480292566836798</v>
      </c>
      <c r="D12" s="1">
        <v>4.5950019771680202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14</v>
      </c>
      <c r="B13" s="1">
        <v>5.2924797689911998</v>
      </c>
      <c r="C13" s="1">
        <v>3.6693927827030399</v>
      </c>
      <c r="D13" s="1">
        <v>5.5678326608595299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17</v>
      </c>
      <c r="B14" s="1">
        <v>5.9500009766559003</v>
      </c>
      <c r="C14" s="1">
        <v>5.4567520350331504</v>
      </c>
      <c r="D14" s="1">
        <v>5.7564236041224204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30</v>
      </c>
      <c r="B15" s="1">
        <v>2.4565610746937598</v>
      </c>
      <c r="C15" s="1">
        <v>5.7500019960959401</v>
      </c>
      <c r="D15" s="1">
        <v>3.2871345018131799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26</v>
      </c>
      <c r="B16" s="1">
        <v>4.17889177036486</v>
      </c>
      <c r="C16" s="1">
        <v>5.2000146961576101</v>
      </c>
      <c r="D16" s="1">
        <v>3.7225991833321102</v>
      </c>
    </row>
    <row r="17" spans="1:4" ht="15" thickBot="1" x14ac:dyDescent="0.35">
      <c r="A17" s="1">
        <v>1</v>
      </c>
      <c r="B17" s="1">
        <v>4.2500227550879499</v>
      </c>
      <c r="C17" s="1">
        <v>3.57972066028284</v>
      </c>
      <c r="D17" s="1">
        <v>4.2264742056684899</v>
      </c>
    </row>
    <row r="18" spans="1:4" ht="15" thickBot="1" x14ac:dyDescent="0.35">
      <c r="A18" s="1">
        <v>8</v>
      </c>
      <c r="B18" s="1">
        <v>4.72510336695776</v>
      </c>
      <c r="C18" s="1">
        <v>5.8064578456170102</v>
      </c>
      <c r="D18" s="1">
        <v>4.2401093737868596</v>
      </c>
    </row>
    <row r="19" spans="1:4" ht="15" thickBot="1" x14ac:dyDescent="0.35">
      <c r="A19" s="1">
        <v>3</v>
      </c>
      <c r="B19" s="1">
        <v>6.4062760714802298</v>
      </c>
      <c r="C19" s="1">
        <v>4.3258303437211101</v>
      </c>
      <c r="D19" s="1">
        <v>5.1959822437398699</v>
      </c>
    </row>
    <row r="20" spans="1:4" ht="15" thickBot="1" x14ac:dyDescent="0.35">
      <c r="A20" s="1">
        <v>10</v>
      </c>
      <c r="B20" s="1">
        <v>3.92886783640806</v>
      </c>
      <c r="C20" s="1">
        <v>4.4500009335832198</v>
      </c>
      <c r="D20" s="1">
        <v>3.5548516922107098</v>
      </c>
    </row>
    <row r="21" spans="1:4" ht="15" thickBot="1" x14ac:dyDescent="0.35">
      <c r="A21" s="1">
        <v>12</v>
      </c>
      <c r="B21" s="1">
        <v>5.7000222222214996</v>
      </c>
      <c r="C21" s="1">
        <v>3.5297195487196702</v>
      </c>
      <c r="D21" s="1">
        <v>5.0451370059138201</v>
      </c>
    </row>
    <row r="22" spans="1:4" ht="15" thickBot="1" x14ac:dyDescent="0.35">
      <c r="A22" s="1">
        <v>7</v>
      </c>
      <c r="B22" s="1">
        <v>4.3620290173236</v>
      </c>
      <c r="C22" s="1">
        <v>5.6570733121721402</v>
      </c>
      <c r="D22" s="1">
        <v>7.3289803122119199</v>
      </c>
    </row>
    <row r="23" spans="1:4" ht="15" thickBot="1" x14ac:dyDescent="0.35">
      <c r="A23" s="1">
        <v>22</v>
      </c>
      <c r="B23" s="1">
        <v>4.4568966164651496</v>
      </c>
      <c r="C23" s="1">
        <v>3.3123930055698998</v>
      </c>
      <c r="D23" s="1">
        <v>5.7456822854768701</v>
      </c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2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29</v>
      </c>
      <c r="B2" s="1">
        <v>4.1462213636032397</v>
      </c>
      <c r="C2" s="1">
        <v>3.4313531283093002</v>
      </c>
      <c r="D2" s="1">
        <v>5.1377505426160903</v>
      </c>
    </row>
    <row r="3" spans="1:5" ht="15" thickBot="1" x14ac:dyDescent="0.35">
      <c r="A3" s="1">
        <v>15</v>
      </c>
      <c r="B3" s="1">
        <v>4.1176284159667604</v>
      </c>
      <c r="C3" s="1">
        <v>4.2589419595448303</v>
      </c>
      <c r="D3" s="1">
        <v>5.0355429559975997</v>
      </c>
    </row>
    <row r="4" spans="1:5" ht="15" thickBot="1" x14ac:dyDescent="0.35">
      <c r="A4" s="1">
        <v>28</v>
      </c>
      <c r="B4" s="1">
        <v>4.1405757675984196</v>
      </c>
      <c r="C4" s="1">
        <v>4.94062495597995</v>
      </c>
      <c r="D4" s="1">
        <v>4.6635640388865296</v>
      </c>
    </row>
    <row r="5" spans="1:5" ht="15" thickBot="1" x14ac:dyDescent="0.35">
      <c r="A5" s="1">
        <v>13</v>
      </c>
      <c r="B5" s="1">
        <v>4.4514619299444096</v>
      </c>
      <c r="C5" s="1">
        <v>3.98437216462926</v>
      </c>
      <c r="D5" s="1">
        <v>5.5373329788215297</v>
      </c>
    </row>
    <row r="6" spans="1:5" ht="15" thickBot="1" x14ac:dyDescent="0.35">
      <c r="A6" s="1">
        <v>6</v>
      </c>
      <c r="B6" s="1">
        <v>4.10692367959322</v>
      </c>
      <c r="C6" s="1">
        <v>3.8121191102539602</v>
      </c>
      <c r="D6" s="1">
        <v>7.0534244972696598</v>
      </c>
    </row>
    <row r="7" spans="1:5" ht="15" thickBot="1" x14ac:dyDescent="0.35">
      <c r="A7" s="1">
        <v>24</v>
      </c>
      <c r="B7" s="1">
        <v>4.1548488204380902</v>
      </c>
      <c r="C7" s="1">
        <v>3.2718835562536301</v>
      </c>
      <c r="D7" s="1">
        <v>5.3538413916465197</v>
      </c>
    </row>
    <row r="8" spans="1:5" ht="15" thickBot="1" x14ac:dyDescent="0.35">
      <c r="A8" s="1">
        <v>18</v>
      </c>
      <c r="B8" s="1">
        <v>4.0726257378344997</v>
      </c>
      <c r="C8" s="1">
        <v>5.3825532726504397</v>
      </c>
      <c r="D8" s="1">
        <v>4.9028365680446901</v>
      </c>
    </row>
    <row r="9" spans="1:5" ht="15" thickBot="1" x14ac:dyDescent="0.35">
      <c r="A9" s="1">
        <v>5</v>
      </c>
      <c r="B9" s="1">
        <v>6.0633510028315998</v>
      </c>
      <c r="C9" s="1">
        <v>7.1954590756451999</v>
      </c>
      <c r="D9" s="1">
        <v>4.4872868230780103</v>
      </c>
    </row>
    <row r="10" spans="1:5" ht="15" thickBot="1" x14ac:dyDescent="0.35">
      <c r="A10" s="1">
        <v>27</v>
      </c>
      <c r="B10" s="1">
        <v>5.9841799979761001</v>
      </c>
      <c r="C10" s="1">
        <v>4.24396064797837</v>
      </c>
      <c r="D10" s="1">
        <v>4.3491286324756802</v>
      </c>
    </row>
    <row r="11" spans="1:5" ht="15" thickBot="1" x14ac:dyDescent="0.35">
      <c r="A11" s="1">
        <v>16</v>
      </c>
      <c r="B11" s="1">
        <v>4.5424041670652704</v>
      </c>
      <c r="C11" s="1">
        <v>4.2840321579279896</v>
      </c>
      <c r="D11" s="1">
        <v>5.7708399201231897</v>
      </c>
    </row>
    <row r="12" spans="1:5" ht="15" thickBot="1" x14ac:dyDescent="0.35">
      <c r="A12" s="1">
        <v>9</v>
      </c>
      <c r="B12" s="1">
        <v>5.0847322817821103</v>
      </c>
      <c r="C12" s="1">
        <v>4.9162086533286402</v>
      </c>
      <c r="D12" s="1">
        <v>4.5761772027942502</v>
      </c>
    </row>
    <row r="13" spans="1:5" ht="15" thickBot="1" x14ac:dyDescent="0.35">
      <c r="A13" s="1">
        <v>14</v>
      </c>
      <c r="B13" s="1">
        <v>5.5349835885512597</v>
      </c>
      <c r="C13" s="1">
        <v>3.9490597790631501</v>
      </c>
      <c r="D13" s="1">
        <v>5.5873834139226499</v>
      </c>
    </row>
    <row r="14" spans="1:5" ht="15" thickBot="1" x14ac:dyDescent="0.35">
      <c r="A14" s="1">
        <v>17</v>
      </c>
      <c r="B14" s="1">
        <v>6.2393583441398599</v>
      </c>
      <c r="C14" s="1">
        <v>5.6977567210390001</v>
      </c>
      <c r="D14" s="1">
        <v>5.7065394385652803</v>
      </c>
    </row>
    <row r="15" spans="1:5" ht="15" thickBot="1" x14ac:dyDescent="0.35">
      <c r="A15" s="1">
        <v>30</v>
      </c>
      <c r="B15" s="1">
        <v>2.5627873094747899</v>
      </c>
      <c r="C15" s="1">
        <v>6.0768235617926898</v>
      </c>
      <c r="D15" s="1">
        <v>3.2225798010572202</v>
      </c>
    </row>
    <row r="16" spans="1:5" ht="15" thickBot="1" x14ac:dyDescent="0.35">
      <c r="A16" s="1">
        <v>26</v>
      </c>
      <c r="B16" s="1">
        <v>4.4192230499656304</v>
      </c>
      <c r="C16" s="1">
        <v>5.3732720502118401</v>
      </c>
      <c r="D16" s="1">
        <v>3.7263661952275902</v>
      </c>
    </row>
    <row r="17" spans="1:4" ht="15" thickBot="1" x14ac:dyDescent="0.35">
      <c r="A17" s="1">
        <v>1</v>
      </c>
      <c r="B17" s="1">
        <v>4.5266856479681596</v>
      </c>
      <c r="C17" s="1">
        <v>3.8382179258895599</v>
      </c>
      <c r="D17" s="1">
        <v>4.2210403613149303</v>
      </c>
    </row>
    <row r="18" spans="1:4" ht="15" thickBot="1" x14ac:dyDescent="0.35">
      <c r="A18" s="1">
        <v>8</v>
      </c>
      <c r="B18" s="1">
        <v>4.8607360930995904</v>
      </c>
      <c r="C18" s="1">
        <v>5.96773786842554</v>
      </c>
      <c r="D18" s="1">
        <v>4.2277636566332299</v>
      </c>
    </row>
    <row r="19" spans="1:4" ht="15" thickBot="1" x14ac:dyDescent="0.35">
      <c r="A19" s="1">
        <v>3</v>
      </c>
      <c r="B19" s="1">
        <v>6.5670192447149303</v>
      </c>
      <c r="C19" s="1">
        <v>4.5509514275639802</v>
      </c>
      <c r="D19" s="1">
        <v>5.1796813492882201</v>
      </c>
    </row>
    <row r="20" spans="1:4" ht="15" thickBot="1" x14ac:dyDescent="0.35">
      <c r="A20" s="1">
        <v>10</v>
      </c>
      <c r="B20" s="1">
        <v>4.1022651318278598</v>
      </c>
      <c r="C20" s="1">
        <v>4.5941361392573601</v>
      </c>
      <c r="D20" s="1">
        <v>3.5748052240736299</v>
      </c>
    </row>
    <row r="21" spans="1:4" ht="15" thickBot="1" x14ac:dyDescent="0.35">
      <c r="A21" s="1">
        <v>12</v>
      </c>
      <c r="B21" s="1">
        <v>5.8224877975058904</v>
      </c>
      <c r="C21" s="1">
        <v>3.6109459844915399</v>
      </c>
      <c r="D21" s="1">
        <v>4.9559729127358603</v>
      </c>
    </row>
    <row r="22" spans="1:4" ht="15" thickBot="1" x14ac:dyDescent="0.35">
      <c r="A22" s="1">
        <v>7</v>
      </c>
      <c r="B22" s="1">
        <v>4.6233952034448604</v>
      </c>
      <c r="C22" s="1">
        <v>5.8886636802719101</v>
      </c>
      <c r="D22" s="1">
        <v>7.3129309654128001</v>
      </c>
    </row>
    <row r="23" spans="1:4" ht="15" thickBot="1" x14ac:dyDescent="0.35">
      <c r="A23" s="1">
        <v>22</v>
      </c>
      <c r="B23" s="1">
        <v>4.6792658556484001</v>
      </c>
      <c r="C23" s="1">
        <v>3.5654311664772602</v>
      </c>
      <c r="D23" s="1">
        <v>5.7102932133088498</v>
      </c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2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4.2816235230627298</v>
      </c>
      <c r="C2" s="1">
        <v>3.7969580332722299</v>
      </c>
      <c r="D2" s="1">
        <v>4.9364169136720104</v>
      </c>
    </row>
    <row r="3" spans="1:4" ht="15" thickBot="1" x14ac:dyDescent="0.35">
      <c r="A3" s="1">
        <v>15</v>
      </c>
      <c r="B3" s="1">
        <v>4.1628349781648604</v>
      </c>
      <c r="C3" s="1">
        <v>4.4361114530949601</v>
      </c>
      <c r="D3" s="1">
        <v>4.8710043650544401</v>
      </c>
    </row>
    <row r="4" spans="1:4" ht="15" thickBot="1" x14ac:dyDescent="0.35">
      <c r="A4" s="1">
        <v>28</v>
      </c>
      <c r="B4" s="1">
        <v>4.3188939301418001</v>
      </c>
      <c r="C4" s="1">
        <v>4.6432021684251801</v>
      </c>
      <c r="D4" s="1">
        <v>4.64405940205687</v>
      </c>
    </row>
    <row r="5" spans="1:4" ht="15" thickBot="1" x14ac:dyDescent="0.35">
      <c r="A5" s="1">
        <v>13</v>
      </c>
      <c r="B5" s="1">
        <v>4.3172692034914899</v>
      </c>
      <c r="C5" s="1">
        <v>4.0933198517256599</v>
      </c>
      <c r="D5" s="1">
        <v>5.1434992291739103</v>
      </c>
    </row>
    <row r="6" spans="1:4" ht="15" thickBot="1" x14ac:dyDescent="0.35">
      <c r="A6" s="1">
        <v>6</v>
      </c>
      <c r="B6" s="1">
        <v>4.3988642347118097</v>
      </c>
      <c r="C6" s="1">
        <v>4.1169057125413397</v>
      </c>
      <c r="D6" s="1">
        <v>5.95165073229425</v>
      </c>
    </row>
    <row r="7" spans="1:4" ht="15" thickBot="1" x14ac:dyDescent="0.35">
      <c r="A7" s="1">
        <v>24</v>
      </c>
      <c r="B7" s="1">
        <v>4.2824734789034098</v>
      </c>
      <c r="C7" s="1">
        <v>3.73056728785139</v>
      </c>
      <c r="D7" s="1">
        <v>5.0322607703309803</v>
      </c>
    </row>
    <row r="8" spans="1:4" ht="15" thickBot="1" x14ac:dyDescent="0.35">
      <c r="A8" s="1">
        <v>18</v>
      </c>
      <c r="B8" s="1">
        <v>4.2963537287783504</v>
      </c>
      <c r="C8" s="1">
        <v>5.0325396171332901</v>
      </c>
      <c r="D8" s="1">
        <v>4.7723359993886598</v>
      </c>
    </row>
    <row r="9" spans="1:4" ht="15" thickBot="1" x14ac:dyDescent="0.35">
      <c r="A9" s="1">
        <v>5</v>
      </c>
      <c r="B9" s="1">
        <v>5.6411973634975503</v>
      </c>
      <c r="C9" s="1">
        <v>6.3878652597375103</v>
      </c>
      <c r="D9" s="1">
        <v>4.7638819081724098</v>
      </c>
    </row>
    <row r="10" spans="1:4" ht="15" thickBot="1" x14ac:dyDescent="0.35">
      <c r="A10" s="1">
        <v>27</v>
      </c>
      <c r="B10" s="1">
        <v>5.4104722451614702</v>
      </c>
      <c r="C10" s="1">
        <v>4.3500276007403098</v>
      </c>
      <c r="D10" s="1">
        <v>4.6150304747130697</v>
      </c>
    </row>
    <row r="11" spans="1:4" ht="15" thickBot="1" x14ac:dyDescent="0.35">
      <c r="A11" s="1">
        <v>16</v>
      </c>
      <c r="B11" s="1">
        <v>4.6062955591988599</v>
      </c>
      <c r="C11" s="1">
        <v>4.1648820250347702</v>
      </c>
      <c r="D11" s="1">
        <v>5.24124733687575</v>
      </c>
    </row>
    <row r="12" spans="1:4" ht="15" thickBot="1" x14ac:dyDescent="0.35">
      <c r="A12" s="1">
        <v>9</v>
      </c>
      <c r="B12" s="1">
        <v>4.8002795853255202</v>
      </c>
      <c r="C12" s="1">
        <v>4.7435273835658798</v>
      </c>
      <c r="D12" s="1">
        <v>4.7196317791082798</v>
      </c>
    </row>
    <row r="13" spans="1:4" ht="15" thickBot="1" x14ac:dyDescent="0.35">
      <c r="A13" s="1">
        <v>14</v>
      </c>
      <c r="B13" s="1">
        <v>4.9384478387063098</v>
      </c>
      <c r="C13" s="1">
        <v>4.3316361465544801</v>
      </c>
      <c r="D13" s="1">
        <v>5.1945224835075798</v>
      </c>
    </row>
    <row r="14" spans="1:4" ht="15" thickBot="1" x14ac:dyDescent="0.35">
      <c r="A14" s="1">
        <v>17</v>
      </c>
      <c r="B14" s="1">
        <v>5.8516957211243099</v>
      </c>
      <c r="C14" s="1">
        <v>5.3178935517432002</v>
      </c>
      <c r="D14" s="1">
        <v>5.1385364064611103</v>
      </c>
    </row>
    <row r="15" spans="1:4" ht="15" thickBot="1" x14ac:dyDescent="0.35">
      <c r="A15" s="1">
        <v>30</v>
      </c>
      <c r="B15" s="1">
        <v>3.1751224487761802</v>
      </c>
      <c r="C15" s="1">
        <v>5.60626101423217</v>
      </c>
      <c r="D15" s="1">
        <v>4.0526174332985097</v>
      </c>
    </row>
    <row r="16" spans="1:4" ht="15" thickBot="1" x14ac:dyDescent="0.35">
      <c r="A16" s="1">
        <v>26</v>
      </c>
      <c r="B16" s="1">
        <v>4.5552479590837303</v>
      </c>
      <c r="C16" s="1">
        <v>5.1247192256489402</v>
      </c>
      <c r="D16" s="1">
        <v>4.4007567440030098</v>
      </c>
    </row>
    <row r="17" spans="1:4" ht="15" thickBot="1" x14ac:dyDescent="0.35">
      <c r="A17" s="1">
        <v>1</v>
      </c>
      <c r="B17" s="1">
        <v>4.52816919197645</v>
      </c>
      <c r="C17" s="1">
        <v>4.11844467927616</v>
      </c>
      <c r="D17" s="1">
        <v>4.6113518927858497</v>
      </c>
    </row>
    <row r="18" spans="1:4" ht="15" thickBot="1" x14ac:dyDescent="0.35">
      <c r="A18" s="1">
        <v>8</v>
      </c>
      <c r="B18" s="1">
        <v>4.6237306531045599</v>
      </c>
      <c r="C18" s="1">
        <v>5.7154148897974899</v>
      </c>
      <c r="D18" s="1">
        <v>4.6241068487224801</v>
      </c>
    </row>
    <row r="19" spans="1:4" ht="15" thickBot="1" x14ac:dyDescent="0.35">
      <c r="A19" s="1">
        <v>3</v>
      </c>
      <c r="B19" s="1">
        <v>6.0450352386418196</v>
      </c>
      <c r="C19" s="1">
        <v>4.5475932168198696</v>
      </c>
      <c r="D19" s="1">
        <v>4.94326261280486</v>
      </c>
    </row>
    <row r="20" spans="1:4" ht="15" thickBot="1" x14ac:dyDescent="0.35">
      <c r="A20" s="1">
        <v>10</v>
      </c>
      <c r="B20" s="1">
        <v>4.3667948994972097</v>
      </c>
      <c r="C20" s="1">
        <v>4.7077195140569899</v>
      </c>
      <c r="D20" s="1">
        <v>4.2752713689326498</v>
      </c>
    </row>
    <row r="21" spans="1:4" ht="15" thickBot="1" x14ac:dyDescent="0.35">
      <c r="A21" s="1">
        <v>12</v>
      </c>
      <c r="B21" s="1">
        <v>5.45131629461752</v>
      </c>
      <c r="C21" s="1">
        <v>3.6999170187990198</v>
      </c>
      <c r="D21" s="1">
        <v>5.1585272979997896</v>
      </c>
    </row>
    <row r="22" spans="1:4" ht="15" thickBot="1" x14ac:dyDescent="0.35">
      <c r="A22" s="1">
        <v>7</v>
      </c>
      <c r="B22" s="1">
        <v>4.6566930034989999</v>
      </c>
      <c r="C22" s="1">
        <v>5.3401075095494299</v>
      </c>
      <c r="D22" s="1">
        <v>5.8984411275447499</v>
      </c>
    </row>
    <row r="23" spans="1:4" ht="15" thickBot="1" x14ac:dyDescent="0.35">
      <c r="A23" s="1">
        <v>22</v>
      </c>
      <c r="B23" s="1">
        <v>4.5882414667097997</v>
      </c>
      <c r="C23" s="1">
        <v>3.8047473225347801</v>
      </c>
      <c r="D23" s="1">
        <v>5.2438010545100999</v>
      </c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2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4.1050778665701904</v>
      </c>
      <c r="C2" s="1">
        <v>3.05733853511168</v>
      </c>
      <c r="D2" s="1">
        <v>5.39739913162901</v>
      </c>
    </row>
    <row r="3" spans="1:4" ht="15" thickBot="1" x14ac:dyDescent="0.35">
      <c r="A3" s="1">
        <v>15</v>
      </c>
      <c r="B3" s="1">
        <v>4.0985020426342498</v>
      </c>
      <c r="C3" s="1">
        <v>4.1104580441743401</v>
      </c>
      <c r="D3" s="1">
        <v>4.8257845968773001</v>
      </c>
    </row>
    <row r="4" spans="1:4" ht="15" thickBot="1" x14ac:dyDescent="0.35">
      <c r="A4" s="1">
        <v>28</v>
      </c>
      <c r="B4" s="1">
        <v>4.1050778665701904</v>
      </c>
      <c r="C4" s="1">
        <v>5.0695173038578698</v>
      </c>
      <c r="D4" s="1">
        <v>4.7630323705929198</v>
      </c>
    </row>
    <row r="5" spans="1:4" ht="15" thickBot="1" x14ac:dyDescent="0.35">
      <c r="A5" s="1">
        <v>13</v>
      </c>
      <c r="B5" s="1">
        <v>4.1013000863628601</v>
      </c>
      <c r="C5" s="1">
        <v>4.1141414053845402</v>
      </c>
      <c r="D5" s="1">
        <v>5.6378699010976296</v>
      </c>
    </row>
    <row r="6" spans="1:4" ht="15" thickBot="1" x14ac:dyDescent="0.35">
      <c r="A6" s="1">
        <v>6</v>
      </c>
      <c r="B6" s="1">
        <v>4.1289334765969299</v>
      </c>
      <c r="C6" s="1">
        <v>4.0992818343712498</v>
      </c>
      <c r="D6" s="1">
        <v>7.3809145167811199</v>
      </c>
    </row>
    <row r="7" spans="1:4" ht="15" thickBot="1" x14ac:dyDescent="0.35">
      <c r="A7" s="1">
        <v>24</v>
      </c>
      <c r="B7" s="1">
        <v>4.1401933243203697</v>
      </c>
      <c r="C7" s="1">
        <v>3.0687139903655201</v>
      </c>
      <c r="D7" s="1">
        <v>5.6852543862486504</v>
      </c>
    </row>
    <row r="8" spans="1:4" ht="15" thickBot="1" x14ac:dyDescent="0.35">
      <c r="A8" s="1">
        <v>18</v>
      </c>
      <c r="B8" s="1">
        <v>4.1161141106657304</v>
      </c>
      <c r="C8" s="1">
        <v>5.0806912328621898</v>
      </c>
      <c r="D8" s="1">
        <v>4.6043700562847896</v>
      </c>
    </row>
    <row r="9" spans="1:4" ht="15" thickBot="1" x14ac:dyDescent="0.35">
      <c r="A9" s="1">
        <v>5</v>
      </c>
      <c r="B9" s="1">
        <v>6.1512283683318998</v>
      </c>
      <c r="C9" s="1">
        <v>7.1504846594783498</v>
      </c>
      <c r="D9" s="1">
        <v>4.82490138495975</v>
      </c>
    </row>
    <row r="10" spans="1:4" ht="15" thickBot="1" x14ac:dyDescent="0.35">
      <c r="A10" s="1">
        <v>27</v>
      </c>
      <c r="B10" s="1">
        <v>6.0592143866607104</v>
      </c>
      <c r="C10" s="1">
        <v>4.1104580441743401</v>
      </c>
      <c r="D10" s="1">
        <v>4.4731715501537197</v>
      </c>
    </row>
    <row r="11" spans="1:4" ht="15" thickBot="1" x14ac:dyDescent="0.35">
      <c r="A11" s="1">
        <v>16</v>
      </c>
      <c r="B11" s="1">
        <v>4.1128747785060504</v>
      </c>
      <c r="C11" s="1">
        <v>4.0635863374069601</v>
      </c>
      <c r="D11" s="1">
        <v>5.65138878941936</v>
      </c>
    </row>
    <row r="12" spans="1:4" ht="15" thickBot="1" x14ac:dyDescent="0.35">
      <c r="A12" s="1">
        <v>9</v>
      </c>
      <c r="B12" s="1">
        <v>5.0786896313954699</v>
      </c>
      <c r="C12" s="1">
        <v>4.5494645415124797</v>
      </c>
      <c r="D12" s="1">
        <v>4.1279060663244396</v>
      </c>
    </row>
    <row r="13" spans="1:4" ht="15" thickBot="1" x14ac:dyDescent="0.35">
      <c r="A13" s="1">
        <v>14</v>
      </c>
      <c r="B13" s="1">
        <v>5.3389566810076401</v>
      </c>
      <c r="C13" s="1">
        <v>4.1104580441743401</v>
      </c>
      <c r="D13" s="1">
        <v>5.6965398507866096</v>
      </c>
    </row>
    <row r="14" spans="1:4" ht="15" thickBot="1" x14ac:dyDescent="0.35">
      <c r="A14" s="1">
        <v>17</v>
      </c>
      <c r="B14" s="1">
        <v>6.1645748536427298</v>
      </c>
      <c r="C14" s="1">
        <v>5.1718566336141096</v>
      </c>
      <c r="D14" s="1">
        <v>5.2951544272067501</v>
      </c>
    </row>
    <row r="15" spans="1:4" ht="15" thickBot="1" x14ac:dyDescent="0.35">
      <c r="A15" s="1">
        <v>30</v>
      </c>
      <c r="B15" s="1">
        <v>2.0696654536201899</v>
      </c>
      <c r="C15" s="1">
        <v>6.1543161643354196</v>
      </c>
      <c r="D15" s="1">
        <v>3.16521237950951</v>
      </c>
    </row>
    <row r="16" spans="1:4" ht="15" thickBot="1" x14ac:dyDescent="0.35">
      <c r="A16" s="1">
        <v>26</v>
      </c>
      <c r="B16" s="1">
        <v>4.12688905743655</v>
      </c>
      <c r="C16" s="1">
        <v>5.0973346896142901</v>
      </c>
      <c r="D16" s="1">
        <v>4.1870675555461601</v>
      </c>
    </row>
    <row r="17" spans="1:4" ht="15" thickBot="1" x14ac:dyDescent="0.35">
      <c r="A17" s="1">
        <v>1</v>
      </c>
      <c r="B17" s="1">
        <v>4.1433923450506196</v>
      </c>
      <c r="C17" s="1">
        <v>4.08265348671243</v>
      </c>
      <c r="D17" s="1">
        <v>4.54434471202691</v>
      </c>
    </row>
    <row r="18" spans="1:4" ht="15" thickBot="1" x14ac:dyDescent="0.35">
      <c r="A18" s="1">
        <v>8</v>
      </c>
      <c r="B18" s="1">
        <v>5.0821895320759198</v>
      </c>
      <c r="C18" s="1">
        <v>6.0943160578214499</v>
      </c>
      <c r="D18" s="1">
        <v>4.2812230155914204</v>
      </c>
    </row>
    <row r="19" spans="1:4" ht="15" thickBot="1" x14ac:dyDescent="0.35">
      <c r="A19" s="1">
        <v>3</v>
      </c>
      <c r="B19" s="1">
        <v>6.1857482342629604</v>
      </c>
      <c r="C19" s="1">
        <v>4.1177427179247097</v>
      </c>
      <c r="D19" s="1">
        <v>5.2782827868120403</v>
      </c>
    </row>
    <row r="20" spans="1:4" ht="15" thickBot="1" x14ac:dyDescent="0.35">
      <c r="A20" s="1">
        <v>10</v>
      </c>
      <c r="B20" s="1">
        <v>4.1161141106657304</v>
      </c>
      <c r="C20" s="1">
        <v>4.1380477828122002</v>
      </c>
      <c r="D20" s="1">
        <v>3.8369258374180601</v>
      </c>
    </row>
    <row r="21" spans="1:4" ht="15" thickBot="1" x14ac:dyDescent="0.35">
      <c r="A21" s="1">
        <v>12</v>
      </c>
      <c r="B21" s="1">
        <v>6.1348866273737297</v>
      </c>
      <c r="C21" s="1">
        <v>3.0479159905755799</v>
      </c>
      <c r="D21" s="1">
        <v>5.4017061901924404</v>
      </c>
    </row>
    <row r="22" spans="1:4" ht="15" thickBot="1" x14ac:dyDescent="0.35">
      <c r="A22" s="1">
        <v>7</v>
      </c>
      <c r="B22" s="1">
        <v>4.12113656466106</v>
      </c>
      <c r="C22" s="1">
        <v>6.1444916111630201</v>
      </c>
      <c r="D22" s="1">
        <v>7.13226130490657</v>
      </c>
    </row>
    <row r="23" spans="1:4" ht="15" thickBot="1" x14ac:dyDescent="0.35">
      <c r="A23" s="1">
        <v>22</v>
      </c>
      <c r="B23" s="1">
        <v>4.12113656466106</v>
      </c>
      <c r="C23" s="1">
        <v>3.0613668545180901</v>
      </c>
      <c r="D23" s="1">
        <v>5.8118095588309204</v>
      </c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A2CE-EB1D-43A9-910E-D8776DC816B0}">
  <dimension ref="A1:V18"/>
  <sheetViews>
    <sheetView workbookViewId="0">
      <selection activeCell="B2" sqref="A1:V18"/>
    </sheetView>
  </sheetViews>
  <sheetFormatPr defaultRowHeight="14.4" x14ac:dyDescent="0.3"/>
  <cols>
    <col min="1" max="1" width="10.5546875" bestFit="1" customWidth="1"/>
    <col min="2" max="2" width="7.109375" bestFit="1" customWidth="1"/>
    <col min="3" max="3" width="13.88671875" bestFit="1" customWidth="1"/>
    <col min="4" max="4" width="33.33203125" bestFit="1" customWidth="1"/>
    <col min="5" max="5" width="11.109375" bestFit="1" customWidth="1"/>
    <col min="6" max="6" width="7.109375" bestFit="1" customWidth="1"/>
    <col min="7" max="7" width="13.88671875" bestFit="1" customWidth="1"/>
    <col min="8" max="8" width="33.33203125" bestFit="1" customWidth="1"/>
    <col min="9" max="9" width="15.44140625" bestFit="1" customWidth="1"/>
    <col min="10" max="10" width="16" bestFit="1" customWidth="1"/>
    <col min="11" max="11" width="13.33203125" bestFit="1" customWidth="1"/>
    <col min="12" max="12" width="35.5546875" bestFit="1" customWidth="1"/>
    <col min="13" max="13" width="10" bestFit="1" customWidth="1"/>
    <col min="14" max="14" width="15.6640625" bestFit="1" customWidth="1"/>
    <col min="15" max="15" width="6.109375" bestFit="1" customWidth="1"/>
    <col min="16" max="16" width="12.44140625" bestFit="1" customWidth="1"/>
    <col min="17" max="17" width="22.21875" bestFit="1" customWidth="1"/>
    <col min="18" max="18" width="18.88671875" bestFit="1" customWidth="1"/>
    <col min="19" max="19" width="18.5546875" bestFit="1" customWidth="1"/>
    <col min="20" max="20" width="31.6640625" bestFit="1" customWidth="1"/>
    <col min="21" max="21" width="22.44140625" bestFit="1" customWidth="1"/>
    <col min="22" max="22" width="10" bestFit="1" customWidth="1"/>
  </cols>
  <sheetData>
    <row r="1" spans="1:22" x14ac:dyDescent="0.3">
      <c r="A1" t="s">
        <v>47</v>
      </c>
      <c r="B1" t="s">
        <v>118</v>
      </c>
      <c r="C1" t="s">
        <v>123</v>
      </c>
      <c r="D1" t="s">
        <v>124</v>
      </c>
      <c r="E1" t="s">
        <v>48</v>
      </c>
      <c r="F1" t="s">
        <v>118</v>
      </c>
      <c r="G1" t="s">
        <v>123</v>
      </c>
      <c r="H1" t="s">
        <v>124</v>
      </c>
      <c r="I1" t="s">
        <v>52</v>
      </c>
      <c r="J1" t="s">
        <v>53</v>
      </c>
      <c r="K1" t="s">
        <v>54</v>
      </c>
      <c r="L1" t="s">
        <v>55</v>
      </c>
      <c r="M1" t="s">
        <v>60</v>
      </c>
      <c r="N1" t="s">
        <v>17</v>
      </c>
      <c r="O1" t="s">
        <v>45</v>
      </c>
      <c r="P1" t="s">
        <v>46</v>
      </c>
      <c r="Q1" t="s">
        <v>160</v>
      </c>
      <c r="R1" t="s">
        <v>161</v>
      </c>
      <c r="S1" t="s">
        <v>162</v>
      </c>
      <c r="T1" t="s">
        <v>121</v>
      </c>
      <c r="U1" t="s">
        <v>128</v>
      </c>
      <c r="V1" t="s">
        <v>60</v>
      </c>
    </row>
    <row r="2" spans="1:22" x14ac:dyDescent="0.3">
      <c r="A2" t="str">
        <f>Sheet1!L78</f>
        <v>CHC</v>
      </c>
      <c r="B2">
        <f>Sheet1!M78</f>
        <v>4.3</v>
      </c>
      <c r="C2">
        <f>Sheet1!N78</f>
        <v>3.4</v>
      </c>
      <c r="D2" t="str">
        <f>Sheet1!O78</f>
        <v>1st Game</v>
      </c>
      <c r="E2" t="str">
        <f>Sheet1!P78</f>
        <v>CLE</v>
      </c>
      <c r="F2">
        <f>Sheet1!Q78</f>
        <v>4</v>
      </c>
      <c r="G2">
        <f>Sheet1!R78</f>
        <v>4.4000000000000004</v>
      </c>
      <c r="H2" t="str">
        <f>Sheet1!S78</f>
        <v>1st Game</v>
      </c>
      <c r="I2" s="30" t="str">
        <f>Sheet1!T78</f>
        <v>-120</v>
      </c>
      <c r="J2" s="30" t="str">
        <f>Sheet1!U78</f>
        <v>+105</v>
      </c>
      <c r="K2" s="30" t="str">
        <f>Sheet1!V78</f>
        <v>CHC</v>
      </c>
      <c r="L2" s="31">
        <f>Sheet1!W78</f>
        <v>1</v>
      </c>
      <c r="M2" s="31">
        <f>Sheet1!AC78</f>
        <v>6</v>
      </c>
      <c r="N2" s="31">
        <f>Sheet1!AE78</f>
        <v>8</v>
      </c>
      <c r="O2" s="31" t="str">
        <f>Sheet1!AF78</f>
        <v>Under</v>
      </c>
      <c r="P2" s="31">
        <f>Sheet1!AG78</f>
        <v>0.6</v>
      </c>
      <c r="Q2" s="31">
        <f>Sheet1!AH78</f>
        <v>7.911023967516206</v>
      </c>
      <c r="R2" s="31">
        <f>Sheet1!AI78</f>
        <v>8.2819155417743531</v>
      </c>
      <c r="S2" s="31">
        <f>Sheet1!AJ78</f>
        <v>7.5401323932580606</v>
      </c>
      <c r="T2" s="31">
        <f>Sheet1!AL78</f>
        <v>5.0000000000000711E-2</v>
      </c>
      <c r="U2" s="31" t="e">
        <f>Sheet1!AN78</f>
        <v>#VALUE!</v>
      </c>
      <c r="V2" s="31">
        <f>Sheet1!AP78</f>
        <v>3</v>
      </c>
    </row>
    <row r="3" spans="1:22" x14ac:dyDescent="0.3">
      <c r="A3" t="str">
        <f>Sheet1!L79</f>
        <v>STL</v>
      </c>
      <c r="B3">
        <f>Sheet1!M79</f>
        <v>4.1500000000000004</v>
      </c>
      <c r="C3">
        <f>Sheet1!N79</f>
        <v>4.8</v>
      </c>
      <c r="D3">
        <f>Sheet1!O79</f>
        <v>3.4285999999999999</v>
      </c>
      <c r="E3" t="str">
        <f>Sheet1!P79</f>
        <v>CIN</v>
      </c>
      <c r="F3">
        <f>Sheet1!Q79</f>
        <v>4.3499999999999996</v>
      </c>
      <c r="G3">
        <f>Sheet1!R79</f>
        <v>4.0999999999999996</v>
      </c>
      <c r="H3">
        <f>Sheet1!S79</f>
        <v>3.8570000000000002</v>
      </c>
      <c r="I3" s="30" t="str">
        <f>Sheet1!T79</f>
        <v>-130</v>
      </c>
      <c r="J3" s="30" t="str">
        <f>Sheet1!U79</f>
        <v>+120</v>
      </c>
      <c r="K3" s="30" t="str">
        <f>Sheet1!V79</f>
        <v>CIN</v>
      </c>
      <c r="L3" s="31">
        <f>Sheet1!W79</f>
        <v>1</v>
      </c>
      <c r="M3" s="31">
        <f>Sheet1!AC79</f>
        <v>7</v>
      </c>
      <c r="N3" s="31">
        <f>Sheet1!AE79</f>
        <v>8.5</v>
      </c>
      <c r="O3" s="31" t="str">
        <f>Sheet1!AF79</f>
        <v>Over</v>
      </c>
      <c r="P3" s="31">
        <f>Sheet1!AG79</f>
        <v>0.6</v>
      </c>
      <c r="Q3" s="31">
        <f>Sheet1!AH79</f>
        <v>8.6734395741119954</v>
      </c>
      <c r="R3" s="31">
        <f>Sheet1!AI79</f>
        <v>9.0860338948246984</v>
      </c>
      <c r="S3" s="31">
        <f>Sheet1!AJ79</f>
        <v>8.2608452533992942</v>
      </c>
      <c r="T3" s="31">
        <f>Sheet1!AL79</f>
        <v>0.19999999999999929</v>
      </c>
      <c r="U3" s="31">
        <f>Sheet1!AN79</f>
        <v>7.2856000000000005</v>
      </c>
      <c r="V3" s="31">
        <f>Sheet1!AP79</f>
        <v>3</v>
      </c>
    </row>
    <row r="4" spans="1:22" x14ac:dyDescent="0.3">
      <c r="A4" t="str">
        <f>Sheet1!L80</f>
        <v>HOU</v>
      </c>
      <c r="B4">
        <f>Sheet1!M80</f>
        <v>4.0999999999999996</v>
      </c>
      <c r="C4">
        <f>Sheet1!N80</f>
        <v>3.85</v>
      </c>
      <c r="D4">
        <f>Sheet1!O80</f>
        <v>1.333</v>
      </c>
      <c r="E4" t="str">
        <f>Sheet1!P80</f>
        <v>TBR</v>
      </c>
      <c r="F4">
        <f>Sheet1!Q80</f>
        <v>4.1500000000000004</v>
      </c>
      <c r="G4">
        <f>Sheet1!R80</f>
        <v>3.2</v>
      </c>
      <c r="H4">
        <f>Sheet1!S80</f>
        <v>3</v>
      </c>
      <c r="I4" s="30" t="str">
        <f>Sheet1!T80</f>
        <v>-126</v>
      </c>
      <c r="J4" s="30" t="str">
        <f>Sheet1!U80</f>
        <v>+110</v>
      </c>
      <c r="K4" s="30" t="str">
        <f>Sheet1!V80</f>
        <v>TBR</v>
      </c>
      <c r="L4" s="31">
        <f>Sheet1!W80</f>
        <v>0.8</v>
      </c>
      <c r="M4" s="31">
        <f>Sheet1!AC80</f>
        <v>6</v>
      </c>
      <c r="N4" s="31">
        <f>Sheet1!AE80</f>
        <v>7.5</v>
      </c>
      <c r="O4" s="31" t="str">
        <f>Sheet1!AF80</f>
        <v>Over</v>
      </c>
      <c r="P4" s="31">
        <f>Sheet1!AG80</f>
        <v>0.6</v>
      </c>
      <c r="Q4" s="31">
        <f>Sheet1!AH80</f>
        <v>7.6304961242405902</v>
      </c>
      <c r="R4" s="31">
        <f>Sheet1!AI80</f>
        <v>8.0869521927849384</v>
      </c>
      <c r="S4" s="31">
        <f>Sheet1!AJ80</f>
        <v>7.174040055696242</v>
      </c>
      <c r="T4" s="31">
        <f>Sheet1!AL80</f>
        <v>0.15000000000000036</v>
      </c>
      <c r="U4" s="31">
        <f>Sheet1!AN80</f>
        <v>4.3330000000000002</v>
      </c>
      <c r="V4" s="31">
        <f>Sheet1!AP80</f>
        <v>3</v>
      </c>
    </row>
    <row r="5" spans="1:22" x14ac:dyDescent="0.3">
      <c r="A5" t="str">
        <f>Sheet1!L81</f>
        <v>TEX</v>
      </c>
      <c r="B5">
        <f>Sheet1!M81</f>
        <v>4.0999999999999996</v>
      </c>
      <c r="C5">
        <f>Sheet1!N81</f>
        <v>5.3</v>
      </c>
      <c r="D5">
        <f>Sheet1!O81</f>
        <v>5</v>
      </c>
      <c r="E5" t="str">
        <f>Sheet1!P81</f>
        <v>BOS</v>
      </c>
      <c r="F5">
        <f>Sheet1!Q81</f>
        <v>6.3</v>
      </c>
      <c r="G5">
        <f>Sheet1!R81</f>
        <v>7.3</v>
      </c>
      <c r="H5">
        <f>Sheet1!S81</f>
        <v>7.3330000000000002</v>
      </c>
      <c r="I5" s="30" t="str">
        <f>Sheet1!T81</f>
        <v>+108</v>
      </c>
      <c r="J5" s="30" t="str">
        <f>Sheet1!U81</f>
        <v>-124</v>
      </c>
      <c r="K5" s="30" t="str">
        <f>Sheet1!V81</f>
        <v>BOS</v>
      </c>
      <c r="L5" s="31">
        <f>Sheet1!W81</f>
        <v>0.6</v>
      </c>
      <c r="M5" s="31">
        <f>Sheet1!AC81</f>
        <v>4</v>
      </c>
      <c r="N5" s="31">
        <f>Sheet1!AE81</f>
        <v>9.5</v>
      </c>
      <c r="O5" s="31" t="str">
        <f>Sheet1!AF81</f>
        <v>Over</v>
      </c>
      <c r="P5" s="31">
        <f>Sheet1!AG81</f>
        <v>0.8</v>
      </c>
      <c r="Q5" s="31">
        <f>Sheet1!AH81</f>
        <v>11.2598900589542</v>
      </c>
      <c r="R5" s="31">
        <f>Sheet1!AI81</f>
        <v>13.23637134807457</v>
      </c>
      <c r="S5" s="31">
        <f>Sheet1!AJ81</f>
        <v>9.2834087698338301</v>
      </c>
      <c r="T5" s="31">
        <f>Sheet1!AL81</f>
        <v>2</v>
      </c>
      <c r="U5" s="31">
        <f>Sheet1!AN81</f>
        <v>12.333</v>
      </c>
      <c r="V5" s="31">
        <f>Sheet1!AP81</f>
        <v>6.5</v>
      </c>
    </row>
    <row r="6" spans="1:22" x14ac:dyDescent="0.3">
      <c r="A6" t="str">
        <f>Sheet1!L82</f>
        <v>KCR</v>
      </c>
      <c r="B6">
        <f>Sheet1!M82</f>
        <v>5.9</v>
      </c>
      <c r="C6">
        <f>Sheet1!N82</f>
        <v>4.4000000000000004</v>
      </c>
      <c r="D6">
        <f>Sheet1!O82</f>
        <v>4.5709999999999997</v>
      </c>
      <c r="E6" t="str">
        <f>Sheet1!P82</f>
        <v>MIN</v>
      </c>
      <c r="F6">
        <f>Sheet1!Q82</f>
        <v>4.8</v>
      </c>
      <c r="G6">
        <f>Sheet1!R82</f>
        <v>4.25</v>
      </c>
      <c r="H6">
        <f>Sheet1!S82</f>
        <v>3.8570000000000002</v>
      </c>
      <c r="I6" s="30" t="str">
        <f>Sheet1!T82</f>
        <v>+136</v>
      </c>
      <c r="J6" s="30" t="str">
        <f>Sheet1!U82</f>
        <v>-159</v>
      </c>
      <c r="K6" s="30" t="str">
        <f>Sheet1!V82</f>
        <v>KCR</v>
      </c>
      <c r="L6" s="31">
        <f>Sheet1!W82</f>
        <v>0.6</v>
      </c>
      <c r="M6" s="31">
        <f>Sheet1!AC82</f>
        <v>5.5</v>
      </c>
      <c r="N6" s="31">
        <f>Sheet1!AE82</f>
        <v>8</v>
      </c>
      <c r="O6" s="31" t="str">
        <f>Sheet1!AF82</f>
        <v>Over</v>
      </c>
      <c r="P6" s="31">
        <f>Sheet1!AG82</f>
        <v>1</v>
      </c>
      <c r="Q6" s="31">
        <f>Sheet1!AH82</f>
        <v>9.3662310563790978</v>
      </c>
      <c r="R6" s="31">
        <f>Sheet1!AI82</f>
        <v>10.279654384327028</v>
      </c>
      <c r="S6" s="31">
        <f>Sheet1!AJ82</f>
        <v>8.6090193250075693</v>
      </c>
      <c r="T6" s="31">
        <f>Sheet1!AL82</f>
        <v>1.6750000000000007</v>
      </c>
      <c r="U6" s="31">
        <f>Sheet1!AN82</f>
        <v>8.4280000000000008</v>
      </c>
      <c r="V6" s="31">
        <f>Sheet1!AP82</f>
        <v>6.25</v>
      </c>
    </row>
    <row r="7" spans="1:22" x14ac:dyDescent="0.3">
      <c r="A7" t="str">
        <f>Sheet1!L83</f>
        <v>LAD</v>
      </c>
      <c r="B7">
        <f>Sheet1!M83</f>
        <v>4.95</v>
      </c>
      <c r="C7">
        <f>Sheet1!N83</f>
        <v>4.6500000000000004</v>
      </c>
      <c r="D7">
        <f>Sheet1!O83</f>
        <v>5</v>
      </c>
      <c r="E7" t="str">
        <f>Sheet1!P83</f>
        <v>MIL</v>
      </c>
      <c r="F7">
        <f>Sheet1!Q83</f>
        <v>5.2</v>
      </c>
      <c r="G7">
        <f>Sheet1!R83</f>
        <v>3.85</v>
      </c>
      <c r="H7">
        <f>Sheet1!S83</f>
        <v>5.6666999999999996</v>
      </c>
      <c r="I7" s="30" t="str">
        <f>Sheet1!T83</f>
        <v>-110</v>
      </c>
      <c r="J7" s="30" t="str">
        <f>Sheet1!U83</f>
        <v>-104</v>
      </c>
      <c r="K7" s="30" t="str">
        <f>Sheet1!V83</f>
        <v>MIL</v>
      </c>
      <c r="L7" s="31">
        <f>Sheet1!W83</f>
        <v>0.8</v>
      </c>
      <c r="M7" s="31">
        <f>Sheet1!AC83</f>
        <v>6</v>
      </c>
      <c r="N7" s="31">
        <f>Sheet1!AE83</f>
        <v>8</v>
      </c>
      <c r="O7" s="31" t="str">
        <f>Sheet1!AF83</f>
        <v>Over</v>
      </c>
      <c r="P7" s="31">
        <f>Sheet1!AG83</f>
        <v>1</v>
      </c>
      <c r="Q7" s="31">
        <f>Sheet1!AH83</f>
        <v>9.5197747859757254</v>
      </c>
      <c r="R7" s="31">
        <f>Sheet1!AI83</f>
        <v>10.399906605844745</v>
      </c>
      <c r="S7" s="31">
        <f>Sheet1!AJ83</f>
        <v>8.639642966106706</v>
      </c>
      <c r="T7" s="31">
        <f>Sheet1!AL83</f>
        <v>1.3250000000000011</v>
      </c>
      <c r="U7" s="31">
        <f>Sheet1!AN83</f>
        <v>10.666699999999999</v>
      </c>
      <c r="V7" s="31">
        <f>Sheet1!AP83</f>
        <v>8.75</v>
      </c>
    </row>
    <row r="8" spans="1:22" x14ac:dyDescent="0.3">
      <c r="A8" t="str">
        <f>Sheet1!L84</f>
        <v>NYY</v>
      </c>
      <c r="B8">
        <f>Sheet1!M84</f>
        <v>6</v>
      </c>
      <c r="C8">
        <f>Sheet1!N84</f>
        <v>5.7</v>
      </c>
      <c r="D8">
        <f>Sheet1!O84</f>
        <v>5.6666999999999996</v>
      </c>
      <c r="E8" t="str">
        <f>Sheet1!P84</f>
        <v>CHW</v>
      </c>
      <c r="F8">
        <f>Sheet1!Q84</f>
        <v>2.65</v>
      </c>
      <c r="G8">
        <f>Sheet1!R84</f>
        <v>6.05</v>
      </c>
      <c r="H8">
        <f>Sheet1!S84</f>
        <v>1.6667000000000001</v>
      </c>
      <c r="I8" s="30" t="str">
        <f>Sheet1!T84</f>
        <v>-315</v>
      </c>
      <c r="J8" s="30" t="str">
        <f>Sheet1!U84</f>
        <v>+270</v>
      </c>
      <c r="K8" s="30" t="str">
        <f>Sheet1!V84</f>
        <v>NYY</v>
      </c>
      <c r="L8" s="31">
        <f>Sheet1!W84</f>
        <v>1</v>
      </c>
      <c r="M8" s="31">
        <f>Sheet1!AC84</f>
        <v>10</v>
      </c>
      <c r="N8" s="31">
        <f>Sheet1!AE84</f>
        <v>9</v>
      </c>
      <c r="O8" s="31" t="str">
        <f>Sheet1!AF84</f>
        <v>Over</v>
      </c>
      <c r="P8" s="31">
        <f>Sheet1!AG84</f>
        <v>0.6</v>
      </c>
      <c r="Q8" s="31">
        <f>Sheet1!AH84</f>
        <v>9.97942545349329</v>
      </c>
      <c r="R8" s="31">
        <f>Sheet1!AI84</f>
        <v>11.553976070427375</v>
      </c>
      <c r="S8" s="31">
        <f>Sheet1!AJ84</f>
        <v>8.4048748365592072</v>
      </c>
      <c r="T8" s="31">
        <f>Sheet1!AL84</f>
        <v>1.1999999999999993</v>
      </c>
      <c r="U8" s="31">
        <f>Sheet1!AN84</f>
        <v>7.3333999999999993</v>
      </c>
      <c r="V8" s="31">
        <f>Sheet1!AP84</f>
        <v>4.25</v>
      </c>
    </row>
    <row r="9" spans="1:22" x14ac:dyDescent="0.3">
      <c r="A9" t="str">
        <f>Sheet1!L85</f>
        <v>TOR</v>
      </c>
      <c r="B9">
        <f>Sheet1!M85</f>
        <v>4.4000000000000004</v>
      </c>
      <c r="C9">
        <f>Sheet1!N85</f>
        <v>5.4</v>
      </c>
      <c r="D9" t="str">
        <f>Sheet1!O85</f>
        <v>1st Game</v>
      </c>
      <c r="E9" t="str">
        <f>Sheet1!P85</f>
        <v>LAA</v>
      </c>
      <c r="F9">
        <f>Sheet1!Q85</f>
        <v>4.55</v>
      </c>
      <c r="G9">
        <f>Sheet1!R85</f>
        <v>3.8</v>
      </c>
      <c r="H9" t="str">
        <f>Sheet1!S85</f>
        <v>1st Game</v>
      </c>
      <c r="I9" s="30" t="str">
        <f>Sheet1!T85</f>
        <v>-105</v>
      </c>
      <c r="J9" s="30" t="str">
        <f>Sheet1!U85</f>
        <v>-106</v>
      </c>
      <c r="K9" s="30" t="str">
        <f>Sheet1!V85</f>
        <v>LAA</v>
      </c>
      <c r="L9" s="31">
        <f>Sheet1!W85</f>
        <v>1</v>
      </c>
      <c r="M9" s="31">
        <f>Sheet1!AC85</f>
        <v>6.5</v>
      </c>
      <c r="N9" s="31">
        <f>Sheet1!AE85</f>
        <v>9</v>
      </c>
      <c r="O9" s="31" t="str">
        <f>Sheet1!AF85</f>
        <v>Under</v>
      </c>
      <c r="P9" s="31">
        <f>Sheet1!AG85</f>
        <v>0.6</v>
      </c>
      <c r="Q9" s="31">
        <f>Sheet1!AH85</f>
        <v>8.9403850668713893</v>
      </c>
      <c r="R9" s="31">
        <f>Sheet1!AI85</f>
        <v>9.6099789789205232</v>
      </c>
      <c r="S9" s="31">
        <f>Sheet1!AJ85</f>
        <v>8.270791154822259</v>
      </c>
      <c r="T9" s="31">
        <f>Sheet1!AL85</f>
        <v>7.4999999999999289E-2</v>
      </c>
      <c r="U9" s="31" t="e">
        <f>Sheet1!AN85</f>
        <v>#VALUE!</v>
      </c>
      <c r="V9" s="31">
        <f>Sheet1!AP85</f>
        <v>3</v>
      </c>
    </row>
    <row r="10" spans="1:22" x14ac:dyDescent="0.3">
      <c r="A10" t="str">
        <f>Sheet1!L86</f>
        <v>COL</v>
      </c>
      <c r="B10">
        <f>Sheet1!M86</f>
        <v>4.8</v>
      </c>
      <c r="C10">
        <f>Sheet1!N86</f>
        <v>6</v>
      </c>
      <c r="D10">
        <f>Sheet1!O86</f>
        <v>3.714</v>
      </c>
      <c r="E10" t="str">
        <f>Sheet1!P86</f>
        <v>ARI</v>
      </c>
      <c r="F10">
        <f>Sheet1!Q86</f>
        <v>6.7</v>
      </c>
      <c r="G10">
        <f>Sheet1!R86</f>
        <v>4.45</v>
      </c>
      <c r="H10">
        <f>Sheet1!S86</f>
        <v>6.4285699999999997</v>
      </c>
      <c r="I10" s="30" t="str">
        <f>Sheet1!T86</f>
        <v>+245</v>
      </c>
      <c r="J10" s="30" t="str">
        <f>Sheet1!U86</f>
        <v>-295</v>
      </c>
      <c r="K10" s="30" t="str">
        <f>Sheet1!V86</f>
        <v>ARI</v>
      </c>
      <c r="L10" s="31">
        <f>Sheet1!W86</f>
        <v>1</v>
      </c>
      <c r="M10" s="31">
        <f>Sheet1!AC86</f>
        <v>10</v>
      </c>
      <c r="N10" s="31">
        <f>Sheet1!AE86</f>
        <v>8.5</v>
      </c>
      <c r="O10" s="31" t="str">
        <f>Sheet1!AF86</f>
        <v>Over</v>
      </c>
      <c r="P10" s="31">
        <f>Sheet1!AG86</f>
        <v>1</v>
      </c>
      <c r="Q10" s="31">
        <f>Sheet1!AH86</f>
        <v>10.764497128233932</v>
      </c>
      <c r="R10" s="31">
        <f>Sheet1!AI86</f>
        <v>11.244656487604985</v>
      </c>
      <c r="S10" s="31">
        <f>Sheet1!AJ86</f>
        <v>10.284337768862882</v>
      </c>
      <c r="T10" s="31">
        <f>Sheet1!AL86</f>
        <v>2.4749999999999996</v>
      </c>
      <c r="U10" s="31">
        <f>Sheet1!AN86</f>
        <v>10.142569999999999</v>
      </c>
      <c r="V10" s="31">
        <f>Sheet1!AP86</f>
        <v>8.75</v>
      </c>
    </row>
    <row r="11" spans="1:22" x14ac:dyDescent="0.3">
      <c r="A11" t="str">
        <f>Sheet1!L87</f>
        <v>PIT</v>
      </c>
      <c r="B11">
        <f>Sheet1!M87</f>
        <v>4.1500000000000004</v>
      </c>
      <c r="C11">
        <f>Sheet1!N87</f>
        <v>4.8</v>
      </c>
      <c r="D11">
        <f>Sheet1!O87</f>
        <v>4.6666999999999996</v>
      </c>
      <c r="E11" t="str">
        <f>Sheet1!P87</f>
        <v>SDP</v>
      </c>
      <c r="F11">
        <f>Sheet1!Q87</f>
        <v>6.05</v>
      </c>
      <c r="G11">
        <f>Sheet1!R87</f>
        <v>3.65</v>
      </c>
      <c r="H11">
        <f>Sheet1!S87</f>
        <v>7.3333000000000004</v>
      </c>
      <c r="I11" s="30" t="str">
        <f>Sheet1!T87</f>
        <v>+164</v>
      </c>
      <c r="J11" s="30" t="str">
        <f>Sheet1!U87</f>
        <v>-177</v>
      </c>
      <c r="K11" s="30" t="str">
        <f>Sheet1!V87</f>
        <v>SDP</v>
      </c>
      <c r="L11" s="31">
        <f>Sheet1!W87</f>
        <v>1</v>
      </c>
      <c r="M11" s="31">
        <f>Sheet1!AC87</f>
        <v>10</v>
      </c>
      <c r="N11" s="31">
        <f>Sheet1!AE87</f>
        <v>8</v>
      </c>
      <c r="O11" s="31" t="str">
        <f>Sheet1!AF87</f>
        <v>Over</v>
      </c>
      <c r="P11" s="31">
        <f>Sheet1!AG87</f>
        <v>0.8</v>
      </c>
      <c r="Q11" s="31">
        <f>Sheet1!AH87</f>
        <v>8.8994625291028839</v>
      </c>
      <c r="R11" s="31">
        <f>Sheet1!AI87</f>
        <v>9.9113502311328112</v>
      </c>
      <c r="S11" s="31">
        <f>Sheet1!AJ87</f>
        <v>7.8875748270729575</v>
      </c>
      <c r="T11" s="31">
        <f>Sheet1!AL87</f>
        <v>1.3249999999999993</v>
      </c>
      <c r="U11" s="31">
        <f>Sheet1!AN87</f>
        <v>12</v>
      </c>
      <c r="V11" s="31">
        <f>Sheet1!AP87</f>
        <v>7.75</v>
      </c>
    </row>
    <row r="12" spans="1:22" x14ac:dyDescent="0.3">
      <c r="A12" t="str">
        <f>Sheet1!L88</f>
        <v>ATL</v>
      </c>
      <c r="B12">
        <f>Sheet1!M88</f>
        <v>4.4000000000000004</v>
      </c>
      <c r="C12">
        <f>Sheet1!N88</f>
        <v>5.8</v>
      </c>
      <c r="D12">
        <f>Sheet1!O88</f>
        <v>2.6667000000000001</v>
      </c>
      <c r="E12" t="str">
        <f>Sheet1!P88</f>
        <v>SFG</v>
      </c>
      <c r="F12">
        <f>Sheet1!Q88</f>
        <v>4.7</v>
      </c>
      <c r="G12">
        <f>Sheet1!R88</f>
        <v>3.4</v>
      </c>
      <c r="H12">
        <f>Sheet1!S88</f>
        <v>3.3330000000000002</v>
      </c>
      <c r="I12" s="30" t="str">
        <f>Sheet1!T88</f>
        <v>-112</v>
      </c>
      <c r="J12" s="30" t="str">
        <f>Sheet1!U88</f>
        <v>-104</v>
      </c>
      <c r="K12" s="30" t="str">
        <f>Sheet1!V88</f>
        <v>SFG</v>
      </c>
      <c r="L12" s="31">
        <f>Sheet1!W88</f>
        <v>1</v>
      </c>
      <c r="M12" s="31">
        <f>Sheet1!AC88</f>
        <v>9</v>
      </c>
      <c r="N12" s="31">
        <f>Sheet1!AE88</f>
        <v>6.5</v>
      </c>
      <c r="O12" s="31" t="str">
        <f>Sheet1!AF88</f>
        <v>Over</v>
      </c>
      <c r="P12" s="31">
        <f>Sheet1!AG88</f>
        <v>1</v>
      </c>
      <c r="Q12" s="31">
        <f>Sheet1!AH88</f>
        <v>9.0349473647831804</v>
      </c>
      <c r="R12" s="31">
        <f>Sheet1!AI88</f>
        <v>10.231355875761253</v>
      </c>
      <c r="S12" s="31">
        <f>Sheet1!AJ88</f>
        <v>7.8385388538051082</v>
      </c>
      <c r="T12" s="31">
        <f>Sheet1!AL88</f>
        <v>2.6500000000000004</v>
      </c>
      <c r="U12" s="31">
        <f>Sheet1!AN88</f>
        <v>5.9997000000000007</v>
      </c>
      <c r="V12" s="31">
        <f>Sheet1!AP88</f>
        <v>7.5</v>
      </c>
    </row>
    <row r="13" spans="1:22" x14ac:dyDescent="0.3">
      <c r="A13">
        <f>Sheet1!L89</f>
        <v>0</v>
      </c>
      <c r="B13">
        <f>Sheet1!M89</f>
        <v>0</v>
      </c>
      <c r="C13">
        <f>Sheet1!N89</f>
        <v>0</v>
      </c>
      <c r="D13">
        <f>Sheet1!O89</f>
        <v>0</v>
      </c>
      <c r="E13">
        <f>Sheet1!P89</f>
        <v>0</v>
      </c>
      <c r="F13">
        <f>Sheet1!Q89</f>
        <v>0</v>
      </c>
      <c r="G13">
        <f>Sheet1!R89</f>
        <v>0</v>
      </c>
      <c r="H13">
        <f>Sheet1!S89</f>
        <v>0</v>
      </c>
      <c r="I13" s="30">
        <f>Sheet1!T89</f>
        <v>0</v>
      </c>
      <c r="J13" s="30">
        <f>Sheet1!U89</f>
        <v>0</v>
      </c>
      <c r="K13" s="30" t="str">
        <f>Sheet1!V89</f>
        <v>Tie</v>
      </c>
      <c r="L13" s="31">
        <f>Sheet1!W89</f>
        <v>0</v>
      </c>
      <c r="M13" s="31">
        <f>Sheet1!AC89</f>
        <v>0</v>
      </c>
      <c r="N13" s="31">
        <f>Sheet1!AE89</f>
        <v>0</v>
      </c>
      <c r="O13" s="31" t="str">
        <f>Sheet1!AF89</f>
        <v>Under</v>
      </c>
      <c r="P13" s="31">
        <f>Sheet1!AG89</f>
        <v>0</v>
      </c>
      <c r="Q13" s="31">
        <f>Sheet1!AH89</f>
        <v>0</v>
      </c>
      <c r="R13" s="31">
        <f>Sheet1!AI89</f>
        <v>0</v>
      </c>
      <c r="S13" s="31">
        <f>Sheet1!AJ89</f>
        <v>0</v>
      </c>
      <c r="T13" s="31">
        <f>Sheet1!AL89</f>
        <v>0</v>
      </c>
      <c r="U13" s="31">
        <f>Sheet1!AN89</f>
        <v>0</v>
      </c>
      <c r="V13" s="31">
        <f>Sheet1!AP89</f>
        <v>0</v>
      </c>
    </row>
    <row r="14" spans="1:22" x14ac:dyDescent="0.3">
      <c r="A14">
        <f>Sheet1!L90</f>
        <v>0</v>
      </c>
      <c r="B14">
        <f>Sheet1!M90</f>
        <v>0</v>
      </c>
      <c r="C14">
        <f>Sheet1!N90</f>
        <v>0</v>
      </c>
      <c r="D14">
        <f>Sheet1!O90</f>
        <v>0</v>
      </c>
      <c r="E14">
        <f>Sheet1!P90</f>
        <v>0</v>
      </c>
      <c r="F14">
        <f>Sheet1!Q90</f>
        <v>0</v>
      </c>
      <c r="G14">
        <f>Sheet1!R90</f>
        <v>0</v>
      </c>
      <c r="H14">
        <f>Sheet1!S90</f>
        <v>0</v>
      </c>
      <c r="I14" s="30">
        <f>Sheet1!T90</f>
        <v>0</v>
      </c>
      <c r="J14" s="30">
        <f>Sheet1!U90</f>
        <v>0</v>
      </c>
      <c r="K14" s="30" t="str">
        <f>Sheet1!V90</f>
        <v>Tie</v>
      </c>
      <c r="L14" s="31">
        <f>Sheet1!W90</f>
        <v>0</v>
      </c>
      <c r="M14" s="31">
        <f>Sheet1!AC90</f>
        <v>0</v>
      </c>
      <c r="N14" s="31">
        <f>Sheet1!AE90</f>
        <v>0</v>
      </c>
      <c r="O14" s="31" t="str">
        <f>Sheet1!AF90</f>
        <v>Under</v>
      </c>
      <c r="P14" s="31">
        <f>Sheet1!AG90</f>
        <v>0</v>
      </c>
      <c r="Q14" s="31">
        <f>Sheet1!AH90</f>
        <v>0</v>
      </c>
      <c r="R14" s="31">
        <f>Sheet1!AI90</f>
        <v>0</v>
      </c>
      <c r="S14" s="31">
        <f>Sheet1!AJ90</f>
        <v>0</v>
      </c>
      <c r="T14" s="31">
        <f>Sheet1!AL90</f>
        <v>0</v>
      </c>
      <c r="U14" s="31">
        <f>Sheet1!AN90</f>
        <v>0</v>
      </c>
      <c r="V14" s="31">
        <f>Sheet1!AP90</f>
        <v>0</v>
      </c>
    </row>
    <row r="15" spans="1:22" x14ac:dyDescent="0.3">
      <c r="A15">
        <f>Sheet1!L91</f>
        <v>0</v>
      </c>
      <c r="B15">
        <f>Sheet1!M91</f>
        <v>0</v>
      </c>
      <c r="C15">
        <f>Sheet1!N91</f>
        <v>0</v>
      </c>
      <c r="D15">
        <f>Sheet1!O91</f>
        <v>0</v>
      </c>
      <c r="E15">
        <f>Sheet1!P91</f>
        <v>0</v>
      </c>
      <c r="F15">
        <f>Sheet1!Q91</f>
        <v>0</v>
      </c>
      <c r="G15">
        <f>Sheet1!R91</f>
        <v>0</v>
      </c>
      <c r="H15">
        <f>Sheet1!S91</f>
        <v>0</v>
      </c>
      <c r="I15" s="30">
        <f>Sheet1!T91</f>
        <v>0</v>
      </c>
      <c r="J15" s="30">
        <f>Sheet1!U91</f>
        <v>0</v>
      </c>
      <c r="K15" s="30" t="str">
        <f>Sheet1!V91</f>
        <v>Tie</v>
      </c>
      <c r="L15" s="31">
        <f>Sheet1!W91</f>
        <v>0</v>
      </c>
      <c r="M15" s="31">
        <f>Sheet1!AC91</f>
        <v>0</v>
      </c>
      <c r="N15" s="31">
        <f>Sheet1!AE91</f>
        <v>0</v>
      </c>
      <c r="O15" s="31" t="str">
        <f>Sheet1!AF91</f>
        <v>Under</v>
      </c>
      <c r="P15" s="31">
        <f>Sheet1!AG91</f>
        <v>0</v>
      </c>
      <c r="Q15" s="31">
        <f>Sheet1!AH91</f>
        <v>0</v>
      </c>
      <c r="R15" s="31">
        <f>Sheet1!AI91</f>
        <v>0</v>
      </c>
      <c r="S15" s="31">
        <f>Sheet1!AJ91</f>
        <v>0</v>
      </c>
      <c r="T15" s="31">
        <f>Sheet1!AL91</f>
        <v>0</v>
      </c>
      <c r="U15" s="31">
        <f>Sheet1!AN91</f>
        <v>0</v>
      </c>
      <c r="V15" s="31">
        <f>Sheet1!AP91</f>
        <v>0</v>
      </c>
    </row>
    <row r="16" spans="1:22" x14ac:dyDescent="0.3">
      <c r="A16">
        <f>Sheet1!L92</f>
        <v>0</v>
      </c>
      <c r="B16">
        <f>Sheet1!M92</f>
        <v>0</v>
      </c>
      <c r="C16">
        <f>Sheet1!N92</f>
        <v>0</v>
      </c>
      <c r="D16">
        <f>Sheet1!O92</f>
        <v>0</v>
      </c>
      <c r="E16">
        <f>Sheet1!P92</f>
        <v>0</v>
      </c>
      <c r="F16">
        <f>Sheet1!Q92</f>
        <v>0</v>
      </c>
      <c r="G16">
        <f>Sheet1!R92</f>
        <v>0</v>
      </c>
      <c r="H16">
        <f>Sheet1!S92</f>
        <v>0</v>
      </c>
      <c r="I16" s="30">
        <f>Sheet1!T92</f>
        <v>0</v>
      </c>
      <c r="J16" s="30">
        <f>Sheet1!U92</f>
        <v>0</v>
      </c>
      <c r="K16" s="30" t="str">
        <f>Sheet1!V92</f>
        <v>Tie</v>
      </c>
      <c r="L16" s="31">
        <f>Sheet1!W92</f>
        <v>0</v>
      </c>
      <c r="M16" s="31">
        <f>Sheet1!AC92</f>
        <v>0</v>
      </c>
      <c r="N16" s="31">
        <f>Sheet1!AE92</f>
        <v>0</v>
      </c>
      <c r="O16" s="31" t="str">
        <f>Sheet1!AF92</f>
        <v>Under</v>
      </c>
      <c r="P16" s="31">
        <f>Sheet1!AG92</f>
        <v>0</v>
      </c>
      <c r="Q16" s="31">
        <f>Sheet1!AH92</f>
        <v>0</v>
      </c>
      <c r="R16" s="31">
        <f>Sheet1!AI92</f>
        <v>0</v>
      </c>
      <c r="S16" s="31">
        <f>Sheet1!AJ92</f>
        <v>0</v>
      </c>
      <c r="T16" s="31">
        <f>Sheet1!AL92</f>
        <v>0</v>
      </c>
      <c r="U16" s="31">
        <f>Sheet1!AN92</f>
        <v>0</v>
      </c>
      <c r="V16" s="31">
        <f>Sheet1!AP92</f>
        <v>0</v>
      </c>
    </row>
    <row r="17" spans="1:22" x14ac:dyDescent="0.3">
      <c r="A17">
        <f>Sheet1!L93</f>
        <v>0</v>
      </c>
      <c r="B17">
        <f>Sheet1!M93</f>
        <v>0</v>
      </c>
      <c r="C17">
        <f>Sheet1!N93</f>
        <v>0</v>
      </c>
      <c r="D17">
        <f>Sheet1!O93</f>
        <v>0</v>
      </c>
      <c r="E17">
        <f>Sheet1!P93</f>
        <v>0</v>
      </c>
      <c r="F17">
        <f>Sheet1!Q93</f>
        <v>0</v>
      </c>
      <c r="G17">
        <f>Sheet1!R93</f>
        <v>0</v>
      </c>
      <c r="H17">
        <f>Sheet1!S93</f>
        <v>0</v>
      </c>
      <c r="I17" s="30">
        <f>Sheet1!T93</f>
        <v>0</v>
      </c>
      <c r="J17" s="30">
        <f>Sheet1!U93</f>
        <v>0</v>
      </c>
      <c r="K17" s="30" t="str">
        <f>Sheet1!V93</f>
        <v>Tie</v>
      </c>
      <c r="L17" s="31">
        <f>Sheet1!W93</f>
        <v>0</v>
      </c>
      <c r="M17" s="31">
        <f>Sheet1!AC93</f>
        <v>0</v>
      </c>
      <c r="N17" s="31">
        <f>Sheet1!AE93</f>
        <v>0</v>
      </c>
      <c r="O17" s="31" t="str">
        <f>Sheet1!AF93</f>
        <v>Under</v>
      </c>
      <c r="P17" s="31">
        <f>Sheet1!AG93</f>
        <v>0</v>
      </c>
      <c r="Q17" s="31">
        <f>Sheet1!AH93</f>
        <v>0</v>
      </c>
      <c r="R17" s="31">
        <f>Sheet1!AI93</f>
        <v>0</v>
      </c>
      <c r="S17" s="31">
        <f>Sheet1!AJ93</f>
        <v>0</v>
      </c>
      <c r="T17" s="31">
        <f>Sheet1!AL93</f>
        <v>0</v>
      </c>
      <c r="U17" s="31">
        <f>Sheet1!AN93</f>
        <v>0</v>
      </c>
      <c r="V17" s="31">
        <f>Sheet1!AP93</f>
        <v>0</v>
      </c>
    </row>
    <row r="18" spans="1:22" x14ac:dyDescent="0.3">
      <c r="A18">
        <f>Sheet1!L94</f>
        <v>0</v>
      </c>
      <c r="B18">
        <f>Sheet1!M94</f>
        <v>0</v>
      </c>
      <c r="C18">
        <f>Sheet1!N94</f>
        <v>0</v>
      </c>
      <c r="D18">
        <f>Sheet1!O94</f>
        <v>0</v>
      </c>
      <c r="E18">
        <f>Sheet1!P94</f>
        <v>0</v>
      </c>
      <c r="F18">
        <f>Sheet1!Q94</f>
        <v>0</v>
      </c>
      <c r="G18">
        <f>Sheet1!R94</f>
        <v>0</v>
      </c>
      <c r="H18">
        <f>Sheet1!S94</f>
        <v>0</v>
      </c>
      <c r="I18" s="30">
        <f>Sheet1!T94</f>
        <v>0</v>
      </c>
      <c r="J18" s="30">
        <f>Sheet1!U94</f>
        <v>0</v>
      </c>
      <c r="K18" s="30" t="str">
        <f>Sheet1!V94</f>
        <v>Tie</v>
      </c>
      <c r="L18" s="31">
        <f>Sheet1!W94</f>
        <v>0</v>
      </c>
      <c r="M18" s="31">
        <f>Sheet1!AC94</f>
        <v>0</v>
      </c>
      <c r="N18" s="31">
        <f>Sheet1!AE94</f>
        <v>0</v>
      </c>
      <c r="O18" s="31" t="str">
        <f>Sheet1!AF94</f>
        <v>Under</v>
      </c>
      <c r="P18" s="31">
        <f>Sheet1!AG94</f>
        <v>0</v>
      </c>
      <c r="Q18" s="31">
        <f>Sheet1!AH94</f>
        <v>0</v>
      </c>
      <c r="R18" s="31">
        <f>Sheet1!AI94</f>
        <v>0</v>
      </c>
      <c r="S18" s="31">
        <f>Sheet1!AJ94</f>
        <v>0</v>
      </c>
      <c r="T18" s="31">
        <f>Sheet1!AL94</f>
        <v>0</v>
      </c>
      <c r="U18" s="31">
        <f>Sheet1!AN94</f>
        <v>0</v>
      </c>
      <c r="V18" s="31">
        <f>Sheet1!AP94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B393-8007-466C-BEB2-26D51AE72BF8}">
  <dimension ref="A1:W12"/>
  <sheetViews>
    <sheetView workbookViewId="0">
      <selection activeCell="D17" sqref="D17"/>
    </sheetView>
  </sheetViews>
  <sheetFormatPr defaultColWidth="9" defaultRowHeight="14.4" x14ac:dyDescent="0.3"/>
  <cols>
    <col min="1" max="1" width="10.5546875" bestFit="1" customWidth="1"/>
    <col min="2" max="2" width="7.109375" bestFit="1" customWidth="1"/>
    <col min="3" max="3" width="13.88671875" bestFit="1" customWidth="1"/>
    <col min="4" max="4" width="33.33203125" bestFit="1" customWidth="1"/>
    <col min="5" max="5" width="11.109375" bestFit="1" customWidth="1"/>
    <col min="6" max="6" width="7.109375" bestFit="1" customWidth="1"/>
    <col min="7" max="7" width="13.88671875" bestFit="1" customWidth="1"/>
    <col min="8" max="8" width="33.33203125" bestFit="1" customWidth="1"/>
    <col min="9" max="9" width="15.44140625" bestFit="1" customWidth="1"/>
    <col min="10" max="10" width="16" bestFit="1" customWidth="1"/>
    <col min="11" max="11" width="13.33203125" bestFit="1" customWidth="1"/>
    <col min="12" max="12" width="35.5546875" bestFit="1" customWidth="1"/>
    <col min="13" max="13" width="22.44140625" bestFit="1" customWidth="1"/>
    <col min="14" max="14" width="6.21875" bestFit="1" customWidth="1"/>
    <col min="15" max="15" width="15.6640625" bestFit="1" customWidth="1"/>
    <col min="16" max="16" width="6.109375" bestFit="1" customWidth="1"/>
    <col min="17" max="17" width="12.44140625" bestFit="1" customWidth="1"/>
    <col min="18" max="18" width="22.21875" bestFit="1" customWidth="1"/>
    <col min="19" max="19" width="18.88671875" bestFit="1" customWidth="1"/>
    <col min="20" max="20" width="18.5546875" bestFit="1" customWidth="1"/>
    <col min="21" max="21" width="31.6640625" bestFit="1" customWidth="1"/>
    <col min="22" max="22" width="22.44140625" bestFit="1" customWidth="1"/>
    <col min="23" max="23" width="10" bestFit="1" customWidth="1"/>
  </cols>
  <sheetData>
    <row r="1" spans="1:23" x14ac:dyDescent="0.3">
      <c r="A1" s="6" t="s">
        <v>47</v>
      </c>
      <c r="B1" s="6" t="s">
        <v>118</v>
      </c>
      <c r="C1" s="6" t="s">
        <v>123</v>
      </c>
      <c r="D1" s="6" t="s">
        <v>124</v>
      </c>
      <c r="E1" s="6" t="s">
        <v>48</v>
      </c>
      <c r="F1" s="6" t="s">
        <v>118</v>
      </c>
      <c r="G1" s="6" t="s">
        <v>123</v>
      </c>
      <c r="H1" s="6" t="s">
        <v>124</v>
      </c>
      <c r="I1" s="6" t="s">
        <v>52</v>
      </c>
      <c r="J1" s="6" t="s">
        <v>53</v>
      </c>
      <c r="K1" s="6" t="s">
        <v>54</v>
      </c>
      <c r="L1" s="6" t="s">
        <v>55</v>
      </c>
      <c r="M1" s="6" t="s">
        <v>60</v>
      </c>
      <c r="N1" s="6" t="s">
        <v>14</v>
      </c>
      <c r="O1" s="6" t="s">
        <v>17</v>
      </c>
      <c r="P1" s="6" t="s">
        <v>45</v>
      </c>
      <c r="Q1" s="6" t="s">
        <v>46</v>
      </c>
      <c r="R1" s="6" t="s">
        <v>160</v>
      </c>
      <c r="S1" s="6" t="s">
        <v>161</v>
      </c>
      <c r="T1" s="6" t="s">
        <v>162</v>
      </c>
      <c r="U1" s="6" t="s">
        <v>121</v>
      </c>
      <c r="V1" s="6" t="s">
        <v>128</v>
      </c>
      <c r="W1" s="6" t="s">
        <v>60</v>
      </c>
    </row>
    <row r="2" spans="1:23" x14ac:dyDescent="0.3">
      <c r="A2" s="6" t="s">
        <v>145</v>
      </c>
      <c r="B2" s="6">
        <v>3.25</v>
      </c>
      <c r="C2" s="6">
        <v>3.6</v>
      </c>
      <c r="D2" s="6">
        <v>4.8333000000000004</v>
      </c>
      <c r="E2" s="6" t="s">
        <v>154</v>
      </c>
      <c r="F2" s="6">
        <v>3.65</v>
      </c>
      <c r="G2" s="6">
        <v>5</v>
      </c>
      <c r="H2" s="6">
        <v>4.75</v>
      </c>
      <c r="I2" s="6" t="s">
        <v>178</v>
      </c>
      <c r="J2" s="6" t="s">
        <v>177</v>
      </c>
      <c r="K2" s="6" t="s">
        <v>145</v>
      </c>
      <c r="L2" s="6">
        <v>0.6</v>
      </c>
      <c r="M2" s="6">
        <v>4.5</v>
      </c>
      <c r="N2" s="6"/>
      <c r="O2" s="6">
        <v>8.5</v>
      </c>
      <c r="P2" s="6" t="s">
        <v>58</v>
      </c>
      <c r="Q2" s="6">
        <v>0.8</v>
      </c>
      <c r="R2" s="6">
        <v>7.7619167826333584</v>
      </c>
      <c r="S2" s="6">
        <v>8.8700207217255382</v>
      </c>
      <c r="T2" s="6">
        <v>6.6538128435411785</v>
      </c>
      <c r="U2" s="6">
        <v>-0.75</v>
      </c>
      <c r="V2" s="6">
        <v>9.5833000000000013</v>
      </c>
      <c r="W2" s="6">
        <v>4</v>
      </c>
    </row>
    <row r="3" spans="1:23" x14ac:dyDescent="0.3">
      <c r="A3" s="6" t="s">
        <v>143</v>
      </c>
      <c r="B3" s="6">
        <v>2.5499999999999998</v>
      </c>
      <c r="C3" s="6">
        <v>6.5</v>
      </c>
      <c r="D3" s="6">
        <v>3</v>
      </c>
      <c r="E3" s="6" t="s">
        <v>150</v>
      </c>
      <c r="F3" s="6">
        <v>5.35</v>
      </c>
      <c r="G3" s="6">
        <v>4.2</v>
      </c>
      <c r="H3" s="6">
        <v>3</v>
      </c>
      <c r="I3" s="6" t="s">
        <v>180</v>
      </c>
      <c r="J3" s="6" t="s">
        <v>181</v>
      </c>
      <c r="K3" s="6" t="s">
        <v>150</v>
      </c>
      <c r="L3" s="6">
        <v>1</v>
      </c>
      <c r="M3" s="6">
        <v>10</v>
      </c>
      <c r="N3" s="6"/>
      <c r="O3" s="6">
        <v>8.5</v>
      </c>
      <c r="P3" s="6" t="s">
        <v>59</v>
      </c>
      <c r="Q3" s="6">
        <v>0.8</v>
      </c>
      <c r="R3" s="6">
        <v>9.0798142808711244</v>
      </c>
      <c r="S3" s="6">
        <v>10.404163827212912</v>
      </c>
      <c r="T3" s="6">
        <v>7.7554647345293368</v>
      </c>
      <c r="U3" s="6">
        <v>0.80000000000000071</v>
      </c>
      <c r="V3" s="6">
        <v>6</v>
      </c>
      <c r="W3" s="6">
        <v>4</v>
      </c>
    </row>
    <row r="4" spans="1:23" x14ac:dyDescent="0.3">
      <c r="A4" s="6" t="s">
        <v>141</v>
      </c>
      <c r="B4" s="6">
        <v>3.8</v>
      </c>
      <c r="C4" s="6">
        <v>4.6500000000000004</v>
      </c>
      <c r="D4" s="6">
        <v>2.6667000000000001</v>
      </c>
      <c r="E4" s="6" t="s">
        <v>149</v>
      </c>
      <c r="F4" s="6">
        <v>5.8</v>
      </c>
      <c r="G4" s="6">
        <v>4.7</v>
      </c>
      <c r="H4" s="6">
        <v>4.3330000000000002</v>
      </c>
      <c r="I4" s="6" t="s">
        <v>175</v>
      </c>
      <c r="J4" s="6" t="s">
        <v>176</v>
      </c>
      <c r="K4" s="6" t="s">
        <v>149</v>
      </c>
      <c r="L4" s="6">
        <v>0.8</v>
      </c>
      <c r="M4" s="6">
        <v>7</v>
      </c>
      <c r="N4" s="6"/>
      <c r="O4" s="6">
        <v>8.5</v>
      </c>
      <c r="P4" s="6" t="s">
        <v>59</v>
      </c>
      <c r="Q4" s="6">
        <v>0.8</v>
      </c>
      <c r="R4" s="6">
        <v>9.389311448415441</v>
      </c>
      <c r="S4" s="6">
        <v>10.490757248449604</v>
      </c>
      <c r="T4" s="6">
        <v>8.0513060382659614</v>
      </c>
      <c r="U4" s="6">
        <v>0.97499999999999964</v>
      </c>
      <c r="V4" s="6">
        <v>6.9997000000000007</v>
      </c>
      <c r="W4" s="6">
        <v>4</v>
      </c>
    </row>
    <row r="5" spans="1:23" x14ac:dyDescent="0.3">
      <c r="A5" s="6" t="s">
        <v>144</v>
      </c>
      <c r="B5" s="6">
        <v>4.9000000000000004</v>
      </c>
      <c r="C5" s="6">
        <v>4.0999999999999996</v>
      </c>
      <c r="D5" s="6">
        <v>7.4</v>
      </c>
      <c r="E5" s="6" t="s">
        <v>139</v>
      </c>
      <c r="F5" s="6">
        <v>4.3</v>
      </c>
      <c r="G5" s="6">
        <v>4.5</v>
      </c>
      <c r="H5" s="6">
        <v>3.6</v>
      </c>
      <c r="I5" s="6" t="s">
        <v>158</v>
      </c>
      <c r="J5" s="6" t="s">
        <v>159</v>
      </c>
      <c r="K5" s="6" t="s">
        <v>144</v>
      </c>
      <c r="L5" s="6">
        <v>1</v>
      </c>
      <c r="M5" s="6">
        <v>8.5</v>
      </c>
      <c r="N5" s="6"/>
      <c r="O5" s="6">
        <v>8.5</v>
      </c>
      <c r="P5" s="6" t="s">
        <v>59</v>
      </c>
      <c r="Q5" s="6">
        <v>0.8</v>
      </c>
      <c r="R5" s="6">
        <v>8.7972648228978354</v>
      </c>
      <c r="S5" s="6">
        <v>9.204844709310434</v>
      </c>
      <c r="T5" s="6">
        <v>8.3896849364852351</v>
      </c>
      <c r="U5" s="6">
        <v>0.39999999999999858</v>
      </c>
      <c r="V5" s="6">
        <v>11</v>
      </c>
      <c r="W5" s="6">
        <v>6.5</v>
      </c>
    </row>
    <row r="6" spans="1:23" x14ac:dyDescent="0.3">
      <c r="A6" s="6" t="s">
        <v>173</v>
      </c>
      <c r="B6" s="6">
        <v>4.75</v>
      </c>
      <c r="C6" s="6">
        <v>3.2</v>
      </c>
      <c r="D6" s="6">
        <v>6</v>
      </c>
      <c r="E6" s="6" t="s">
        <v>152</v>
      </c>
      <c r="F6" s="6">
        <v>4.3</v>
      </c>
      <c r="G6" s="6">
        <v>3.75</v>
      </c>
      <c r="H6" s="6">
        <v>0</v>
      </c>
      <c r="I6" s="6" t="s">
        <v>182</v>
      </c>
      <c r="J6" s="6" t="s">
        <v>172</v>
      </c>
      <c r="K6" s="6" t="s">
        <v>173</v>
      </c>
      <c r="L6" s="6">
        <v>0.8</v>
      </c>
      <c r="M6" s="6">
        <v>7.5</v>
      </c>
      <c r="N6" s="6"/>
      <c r="O6" s="6">
        <v>7.5</v>
      </c>
      <c r="P6" s="6" t="s">
        <v>59</v>
      </c>
      <c r="Q6" s="6">
        <v>0.8</v>
      </c>
      <c r="R6" s="6">
        <v>7.6445737146014032</v>
      </c>
      <c r="S6" s="6">
        <v>8.6923784657351746</v>
      </c>
      <c r="T6" s="6">
        <v>6.5967689634676319</v>
      </c>
      <c r="U6" s="6">
        <v>0.5</v>
      </c>
      <c r="V6" s="6">
        <v>6</v>
      </c>
      <c r="W6" s="6">
        <v>4</v>
      </c>
    </row>
    <row r="7" spans="1:23" x14ac:dyDescent="0.3">
      <c r="A7" s="6" t="s">
        <v>157</v>
      </c>
      <c r="B7" s="6">
        <v>4.0999999999999996</v>
      </c>
      <c r="C7" s="6">
        <v>3.5</v>
      </c>
      <c r="D7" s="6">
        <v>4</v>
      </c>
      <c r="E7" s="6" t="s">
        <v>156</v>
      </c>
      <c r="F7" s="6">
        <v>4.95</v>
      </c>
      <c r="G7" s="6">
        <v>5.8</v>
      </c>
      <c r="H7" s="6">
        <v>5.2</v>
      </c>
      <c r="I7" s="6" t="s">
        <v>183</v>
      </c>
      <c r="J7" s="6" t="s">
        <v>184</v>
      </c>
      <c r="K7" s="6" t="s">
        <v>157</v>
      </c>
      <c r="L7" s="6">
        <v>0.8</v>
      </c>
      <c r="M7" s="6">
        <v>5.5</v>
      </c>
      <c r="N7" s="6"/>
      <c r="O7" s="6">
        <v>7.5</v>
      </c>
      <c r="P7" s="6" t="s">
        <v>59</v>
      </c>
      <c r="Q7" s="6">
        <v>0.8</v>
      </c>
      <c r="R7" s="6">
        <v>9.0990920185511772</v>
      </c>
      <c r="S7" s="6">
        <v>10.823006118367264</v>
      </c>
      <c r="T7" s="6">
        <v>7.3751779187350905</v>
      </c>
      <c r="U7" s="6">
        <v>1.6749999999999989</v>
      </c>
      <c r="V7" s="6">
        <v>9.1999999999999993</v>
      </c>
      <c r="W7" s="6">
        <v>6.5</v>
      </c>
    </row>
    <row r="8" spans="1:23" x14ac:dyDescent="0.3">
      <c r="A8" s="6" t="s">
        <v>141</v>
      </c>
      <c r="B8" s="6">
        <v>3.8</v>
      </c>
      <c r="C8" s="6">
        <v>4.6500000000000004</v>
      </c>
      <c r="D8" s="6">
        <v>2.6667000000000001</v>
      </c>
      <c r="E8" s="6" t="s">
        <v>149</v>
      </c>
      <c r="F8" s="6">
        <v>5.8</v>
      </c>
      <c r="G8" s="6">
        <v>4.7</v>
      </c>
      <c r="H8" s="6">
        <v>4.3330000000000002</v>
      </c>
      <c r="I8" s="6" t="s">
        <v>185</v>
      </c>
      <c r="J8" s="6" t="s">
        <v>186</v>
      </c>
      <c r="K8" s="6" t="s">
        <v>149</v>
      </c>
      <c r="L8" s="6">
        <v>0.8</v>
      </c>
      <c r="M8" s="6">
        <v>7</v>
      </c>
      <c r="N8" s="6"/>
      <c r="O8" s="6">
        <v>8.5</v>
      </c>
      <c r="P8" s="6" t="s">
        <v>59</v>
      </c>
      <c r="Q8" s="6">
        <v>0.8</v>
      </c>
      <c r="R8" s="6">
        <v>9.479168194785542</v>
      </c>
      <c r="S8" s="6">
        <v>10.55188812515971</v>
      </c>
      <c r="T8" s="6">
        <v>8.4064482644113738</v>
      </c>
      <c r="U8" s="6">
        <v>0.97499999999999964</v>
      </c>
      <c r="V8" s="6">
        <v>6.9997000000000007</v>
      </c>
      <c r="W8" s="6">
        <v>4</v>
      </c>
    </row>
    <row r="9" spans="1:23" x14ac:dyDescent="0.3">
      <c r="A9" s="6" t="s">
        <v>174</v>
      </c>
      <c r="B9" s="6">
        <v>3.95</v>
      </c>
      <c r="C9" s="6">
        <v>2.85</v>
      </c>
      <c r="D9" s="6">
        <v>3</v>
      </c>
      <c r="E9" s="6" t="s">
        <v>136</v>
      </c>
      <c r="F9" s="6">
        <v>4.0999999999999996</v>
      </c>
      <c r="G9" s="6">
        <v>4.75</v>
      </c>
      <c r="H9" s="6">
        <v>4</v>
      </c>
      <c r="I9" s="6" t="s">
        <v>138</v>
      </c>
      <c r="J9" s="6" t="s">
        <v>137</v>
      </c>
      <c r="K9" s="6" t="s">
        <v>174</v>
      </c>
      <c r="L9" s="6">
        <v>0.8</v>
      </c>
      <c r="M9" s="6">
        <v>5.5</v>
      </c>
      <c r="N9" s="6"/>
      <c r="O9" s="6">
        <v>7.5</v>
      </c>
      <c r="P9" s="6" t="s">
        <v>59</v>
      </c>
      <c r="Q9" s="6">
        <v>0.8</v>
      </c>
      <c r="R9" s="6">
        <v>7.9444621048941162</v>
      </c>
      <c r="S9" s="6">
        <v>9.0611672091078059</v>
      </c>
      <c r="T9" s="6">
        <v>6.8277570006804256</v>
      </c>
      <c r="U9" s="6">
        <v>0.32499999999999929</v>
      </c>
      <c r="V9" s="6">
        <v>7</v>
      </c>
      <c r="W9" s="6">
        <v>4</v>
      </c>
    </row>
    <row r="10" spans="1:23" x14ac:dyDescent="0.3">
      <c r="A10" s="6" t="s">
        <v>148</v>
      </c>
      <c r="B10" s="6">
        <v>4.6500000000000004</v>
      </c>
      <c r="C10" s="6">
        <v>3.7</v>
      </c>
      <c r="D10" s="6">
        <v>5.5</v>
      </c>
      <c r="E10" s="6" t="s">
        <v>140</v>
      </c>
      <c r="F10" s="6">
        <v>4.8499999999999996</v>
      </c>
      <c r="G10" s="6">
        <v>5.35</v>
      </c>
      <c r="H10" s="6">
        <v>5.75</v>
      </c>
      <c r="I10" s="6" t="s">
        <v>183</v>
      </c>
      <c r="J10" s="6" t="s">
        <v>184</v>
      </c>
      <c r="K10" s="6" t="s">
        <v>148</v>
      </c>
      <c r="L10" s="6">
        <v>0.8</v>
      </c>
      <c r="M10" s="6">
        <v>5.5</v>
      </c>
      <c r="N10" s="6"/>
      <c r="O10" s="6">
        <v>10.5</v>
      </c>
      <c r="P10" s="6" t="s">
        <v>58</v>
      </c>
      <c r="Q10" s="6">
        <v>1</v>
      </c>
      <c r="R10" s="6">
        <v>9.215623169052602</v>
      </c>
      <c r="S10" s="6">
        <v>10.118862297317875</v>
      </c>
      <c r="T10" s="6">
        <v>8.3123840407873306</v>
      </c>
      <c r="U10" s="6">
        <v>-1.2249999999999996</v>
      </c>
      <c r="V10" s="6">
        <v>11.25</v>
      </c>
      <c r="W10" s="6">
        <v>6.25</v>
      </c>
    </row>
    <row r="11" spans="1:23" x14ac:dyDescent="0.3">
      <c r="A11" s="6" t="s">
        <v>133</v>
      </c>
      <c r="B11" s="6">
        <v>3.95</v>
      </c>
      <c r="C11" s="6">
        <v>4.5999999999999996</v>
      </c>
      <c r="D11" s="6">
        <v>4</v>
      </c>
      <c r="E11" s="6" t="s">
        <v>153</v>
      </c>
      <c r="F11" s="6">
        <v>3.95</v>
      </c>
      <c r="G11" s="6">
        <v>4.5999999999999996</v>
      </c>
      <c r="H11" s="6">
        <v>2</v>
      </c>
      <c r="I11" s="6" t="s">
        <v>159</v>
      </c>
      <c r="J11" s="6" t="s">
        <v>158</v>
      </c>
      <c r="K11" s="6" t="s">
        <v>153</v>
      </c>
      <c r="L11" s="6">
        <v>1</v>
      </c>
      <c r="M11" s="6">
        <v>5</v>
      </c>
      <c r="N11" s="6"/>
      <c r="O11" s="6">
        <v>6.5</v>
      </c>
      <c r="P11" s="6" t="s">
        <v>59</v>
      </c>
      <c r="Q11" s="6">
        <v>1</v>
      </c>
      <c r="R11" s="6">
        <v>8.167115451578784</v>
      </c>
      <c r="S11" s="6">
        <v>8.3631140290350565</v>
      </c>
      <c r="T11" s="6">
        <v>7.9711168741225107</v>
      </c>
      <c r="U11" s="6">
        <v>2.0500000000000007</v>
      </c>
      <c r="V11" s="6">
        <v>6</v>
      </c>
      <c r="W11" s="6">
        <v>7.5</v>
      </c>
    </row>
    <row r="12" spans="1:23" x14ac:dyDescent="0.3">
      <c r="A12" s="6" t="s">
        <v>151</v>
      </c>
      <c r="B12" s="6">
        <v>4.45</v>
      </c>
      <c r="C12" s="6">
        <v>3.9</v>
      </c>
      <c r="D12" s="6">
        <v>5.6</v>
      </c>
      <c r="E12" s="6" t="s">
        <v>146</v>
      </c>
      <c r="F12" s="6">
        <v>4.45</v>
      </c>
      <c r="G12" s="6">
        <v>3.9</v>
      </c>
      <c r="H12" s="6">
        <v>2.4</v>
      </c>
      <c r="I12" s="6" t="s">
        <v>179</v>
      </c>
      <c r="J12" s="6" t="s">
        <v>187</v>
      </c>
      <c r="K12" s="6" t="s">
        <v>146</v>
      </c>
      <c r="L12" s="6">
        <v>1</v>
      </c>
      <c r="M12" s="6">
        <v>5</v>
      </c>
      <c r="N12" s="6"/>
      <c r="O12" s="6">
        <v>8.5</v>
      </c>
      <c r="P12" s="6" t="s">
        <v>59</v>
      </c>
      <c r="Q12" s="6">
        <v>1</v>
      </c>
      <c r="R12" s="6">
        <v>9.4477789080167369</v>
      </c>
      <c r="S12" s="6">
        <v>9.7676339933206879</v>
      </c>
      <c r="T12" s="6">
        <v>9.1279238227127877</v>
      </c>
      <c r="U12" s="6">
        <v>-0.15000000000000036</v>
      </c>
      <c r="V12" s="6">
        <v>8</v>
      </c>
      <c r="W12" s="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O23"/>
  <sheetViews>
    <sheetView zoomScale="80" zoomScaleNormal="80" workbookViewId="0">
      <selection activeCell="AE2" sqref="AE2:AE23"/>
    </sheetView>
  </sheetViews>
  <sheetFormatPr defaultRowHeight="14.4" x14ac:dyDescent="0.3"/>
  <sheetData>
    <row r="1" spans="1:67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163</v>
      </c>
      <c r="F1" s="3" t="s">
        <v>66</v>
      </c>
      <c r="G1" s="3" t="s">
        <v>67</v>
      </c>
      <c r="H1" s="3" t="s">
        <v>50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108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63</v>
      </c>
      <c r="X1" s="3" t="s">
        <v>81</v>
      </c>
      <c r="Y1" s="3" t="s">
        <v>82</v>
      </c>
      <c r="Z1" s="3" t="s">
        <v>83</v>
      </c>
      <c r="AA1" s="3" t="s">
        <v>64</v>
      </c>
      <c r="AB1" s="3" t="s">
        <v>84</v>
      </c>
      <c r="AC1" s="3" t="s">
        <v>85</v>
      </c>
      <c r="AD1" s="3" t="s">
        <v>86</v>
      </c>
      <c r="AE1" s="3" t="s">
        <v>51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105</v>
      </c>
      <c r="AY1" s="3" t="s">
        <v>106</v>
      </c>
      <c r="AZ1" s="3" t="s">
        <v>109</v>
      </c>
      <c r="BA1" s="3" t="s">
        <v>110</v>
      </c>
      <c r="BB1" s="3" t="s">
        <v>111</v>
      </c>
      <c r="BC1" s="3" t="s">
        <v>112</v>
      </c>
      <c r="BD1" s="3" t="s">
        <v>113</v>
      </c>
      <c r="BE1" s="3" t="s">
        <v>57</v>
      </c>
      <c r="BF1" s="3" t="s">
        <v>114</v>
      </c>
      <c r="BG1" s="3" t="s">
        <v>115</v>
      </c>
      <c r="BH1" s="3" t="s">
        <v>164</v>
      </c>
      <c r="BI1" s="3" t="s">
        <v>165</v>
      </c>
      <c r="BJ1" s="3" t="s">
        <v>166</v>
      </c>
      <c r="BK1" s="3" t="s">
        <v>167</v>
      </c>
      <c r="BL1" s="3" t="s">
        <v>168</v>
      </c>
      <c r="BM1" s="3" t="s">
        <v>169</v>
      </c>
      <c r="BN1" s="3" t="s">
        <v>170</v>
      </c>
      <c r="BO1" s="3" t="s">
        <v>171</v>
      </c>
    </row>
    <row r="2" spans="1:67" x14ac:dyDescent="0.3">
      <c r="A2" t="s">
        <v>190</v>
      </c>
      <c r="B2" t="s">
        <v>192</v>
      </c>
      <c r="C2" t="s">
        <v>10</v>
      </c>
      <c r="D2" t="s">
        <v>196</v>
      </c>
      <c r="E2" t="s">
        <v>197</v>
      </c>
      <c r="F2">
        <v>36.9</v>
      </c>
      <c r="G2">
        <v>33.450000000000003</v>
      </c>
      <c r="H2">
        <v>4.3</v>
      </c>
      <c r="I2">
        <v>8.1</v>
      </c>
      <c r="J2">
        <v>5.05</v>
      </c>
      <c r="K2">
        <v>1.7</v>
      </c>
      <c r="L2">
        <v>0.25</v>
      </c>
      <c r="M2">
        <v>1.1000000000000001</v>
      </c>
      <c r="N2">
        <v>4</v>
      </c>
      <c r="O2">
        <v>1.05</v>
      </c>
      <c r="P2">
        <v>0.1</v>
      </c>
      <c r="Q2">
        <v>2.9</v>
      </c>
      <c r="R2">
        <v>7.6</v>
      </c>
      <c r="S2">
        <v>0.23544999999999999</v>
      </c>
      <c r="T2">
        <v>0.29835</v>
      </c>
      <c r="U2">
        <v>0.39455000000000001</v>
      </c>
      <c r="V2">
        <v>0.69285000000000008</v>
      </c>
      <c r="W2">
        <v>13.6</v>
      </c>
      <c r="X2">
        <v>0.3</v>
      </c>
      <c r="Y2">
        <v>0.2</v>
      </c>
      <c r="Z2">
        <v>0.2</v>
      </c>
      <c r="AA2">
        <v>0.15</v>
      </c>
      <c r="AB2">
        <v>0.1</v>
      </c>
      <c r="AC2">
        <v>36.549999999999997</v>
      </c>
      <c r="AD2">
        <v>33.35</v>
      </c>
      <c r="AE2">
        <v>3.4</v>
      </c>
      <c r="AF2">
        <v>7.4</v>
      </c>
      <c r="AG2">
        <v>4.8</v>
      </c>
      <c r="AH2">
        <v>1.45</v>
      </c>
      <c r="AI2">
        <v>0.05</v>
      </c>
      <c r="AJ2">
        <v>1.1000000000000001</v>
      </c>
      <c r="AK2">
        <v>3.25</v>
      </c>
      <c r="AL2">
        <v>0.6</v>
      </c>
      <c r="AM2">
        <v>0.3</v>
      </c>
      <c r="AN2">
        <v>2.5499999999999998</v>
      </c>
      <c r="AO2">
        <v>8</v>
      </c>
      <c r="AP2">
        <v>0.2175</v>
      </c>
      <c r="AQ2">
        <v>0.28094999999999998</v>
      </c>
      <c r="AR2">
        <v>0.36144999999999999</v>
      </c>
      <c r="AS2">
        <v>0.64260000000000006</v>
      </c>
      <c r="AT2">
        <v>12.25</v>
      </c>
      <c r="AU2">
        <v>0.25</v>
      </c>
      <c r="AV2">
        <v>0.4</v>
      </c>
      <c r="AW2">
        <v>0.15</v>
      </c>
      <c r="AX2">
        <v>0.1</v>
      </c>
      <c r="AY2">
        <v>0</v>
      </c>
      <c r="AZ2">
        <v>5.7619047619047619</v>
      </c>
      <c r="BA2">
        <v>2</v>
      </c>
      <c r="BB2">
        <v>0.2857142857142857</v>
      </c>
      <c r="BC2">
        <v>0.80952380952380953</v>
      </c>
      <c r="BD2">
        <v>0.8571428571428571</v>
      </c>
      <c r="BE2">
        <v>6.0952380952380949</v>
      </c>
      <c r="BF2">
        <v>23.761904761904759</v>
      </c>
      <c r="BG2">
        <v>6.5714285714285712</v>
      </c>
      <c r="BH2">
        <v>5.3650000000000002</v>
      </c>
      <c r="BI2">
        <v>2.2000000000000002</v>
      </c>
      <c r="BJ2">
        <v>0</v>
      </c>
      <c r="BK2">
        <v>0.95</v>
      </c>
      <c r="BL2">
        <v>1.7</v>
      </c>
      <c r="BM2">
        <v>4.5999999999999996</v>
      </c>
      <c r="BN2">
        <v>22.4</v>
      </c>
      <c r="BO2">
        <v>6.65</v>
      </c>
    </row>
    <row r="3" spans="1:67" x14ac:dyDescent="0.3">
      <c r="A3" t="s">
        <v>192</v>
      </c>
      <c r="B3" t="s">
        <v>190</v>
      </c>
      <c r="C3" t="s">
        <v>11</v>
      </c>
      <c r="D3" t="s">
        <v>197</v>
      </c>
      <c r="E3" t="s">
        <v>196</v>
      </c>
      <c r="F3">
        <v>36.75</v>
      </c>
      <c r="G3">
        <v>33.450000000000003</v>
      </c>
      <c r="H3">
        <v>4</v>
      </c>
      <c r="I3">
        <v>7.9</v>
      </c>
      <c r="J3">
        <v>5.25</v>
      </c>
      <c r="K3">
        <v>1.25</v>
      </c>
      <c r="L3">
        <v>0.1</v>
      </c>
      <c r="M3">
        <v>1.3</v>
      </c>
      <c r="N3">
        <v>3.9</v>
      </c>
      <c r="O3">
        <v>1.1499999999999999</v>
      </c>
      <c r="P3">
        <v>0.1</v>
      </c>
      <c r="Q3">
        <v>2.5</v>
      </c>
      <c r="R3">
        <v>7.05</v>
      </c>
      <c r="S3">
        <v>0.23285</v>
      </c>
      <c r="T3">
        <v>0.28744999999999998</v>
      </c>
      <c r="U3">
        <v>0.39045000000000002</v>
      </c>
      <c r="V3">
        <v>0.67800000000000005</v>
      </c>
      <c r="W3">
        <v>13.25</v>
      </c>
      <c r="X3">
        <v>0.65</v>
      </c>
      <c r="Y3">
        <v>0.35</v>
      </c>
      <c r="Z3">
        <v>0.15</v>
      </c>
      <c r="AA3">
        <v>0.3</v>
      </c>
      <c r="AB3">
        <v>0.15</v>
      </c>
      <c r="AC3">
        <v>36.9</v>
      </c>
      <c r="AD3">
        <v>33.299999999999997</v>
      </c>
      <c r="AE3">
        <v>4.4000000000000004</v>
      </c>
      <c r="AF3">
        <v>8.0500000000000007</v>
      </c>
      <c r="AG3">
        <v>4.5999999999999996</v>
      </c>
      <c r="AH3">
        <v>1.8</v>
      </c>
      <c r="AI3">
        <v>0.15</v>
      </c>
      <c r="AJ3">
        <v>1.5</v>
      </c>
      <c r="AK3">
        <v>4.1500000000000004</v>
      </c>
      <c r="AL3">
        <v>0.4</v>
      </c>
      <c r="AM3">
        <v>0.05</v>
      </c>
      <c r="AN3">
        <v>2.95</v>
      </c>
      <c r="AO3">
        <v>8.25</v>
      </c>
      <c r="AP3">
        <v>0.2359</v>
      </c>
      <c r="AQ3">
        <v>0.29630000000000001</v>
      </c>
      <c r="AR3">
        <v>0.42899999999999999</v>
      </c>
      <c r="AS3">
        <v>0.72519999999999996</v>
      </c>
      <c r="AT3">
        <v>14.65</v>
      </c>
      <c r="AU3">
        <v>0.95</v>
      </c>
      <c r="AV3">
        <v>0.1</v>
      </c>
      <c r="AW3">
        <v>0.15</v>
      </c>
      <c r="AX3">
        <v>0.4</v>
      </c>
      <c r="AY3">
        <v>0.05</v>
      </c>
      <c r="AZ3">
        <v>5.3650000000000002</v>
      </c>
      <c r="BA3">
        <v>2.2000000000000002</v>
      </c>
      <c r="BB3">
        <v>0</v>
      </c>
      <c r="BC3">
        <v>0.95</v>
      </c>
      <c r="BD3">
        <v>1.7</v>
      </c>
      <c r="BE3">
        <v>4.5999999999999996</v>
      </c>
      <c r="BF3">
        <v>22.4</v>
      </c>
      <c r="BG3">
        <v>6.65</v>
      </c>
      <c r="BH3">
        <v>5.7619047619047619</v>
      </c>
      <c r="BI3">
        <v>2</v>
      </c>
      <c r="BJ3">
        <v>0.2857142857142857</v>
      </c>
      <c r="BK3">
        <v>0.80952380952380953</v>
      </c>
      <c r="BL3">
        <v>0.8571428571428571</v>
      </c>
      <c r="BM3">
        <v>6.0952380952380949</v>
      </c>
      <c r="BN3">
        <v>23.761904761904759</v>
      </c>
      <c r="BO3">
        <v>6.5714285714285712</v>
      </c>
    </row>
    <row r="4" spans="1:67" x14ac:dyDescent="0.3">
      <c r="A4" t="s">
        <v>136</v>
      </c>
      <c r="B4" t="s">
        <v>144</v>
      </c>
      <c r="C4" t="s">
        <v>10</v>
      </c>
      <c r="D4" t="s">
        <v>198</v>
      </c>
      <c r="E4" t="s">
        <v>199</v>
      </c>
      <c r="F4">
        <v>37.049999999999997</v>
      </c>
      <c r="G4">
        <v>33.75</v>
      </c>
      <c r="H4">
        <v>4.1500000000000004</v>
      </c>
      <c r="I4">
        <v>8.3000000000000007</v>
      </c>
      <c r="J4">
        <v>5.65</v>
      </c>
      <c r="K4">
        <v>1.3</v>
      </c>
      <c r="L4">
        <v>0.1</v>
      </c>
      <c r="M4">
        <v>1.25</v>
      </c>
      <c r="N4">
        <v>4</v>
      </c>
      <c r="O4">
        <v>0.3</v>
      </c>
      <c r="P4">
        <v>0.15</v>
      </c>
      <c r="Q4">
        <v>2.8</v>
      </c>
      <c r="R4">
        <v>7.2</v>
      </c>
      <c r="S4">
        <v>0.24210000000000001</v>
      </c>
      <c r="T4">
        <v>0.30420000000000003</v>
      </c>
      <c r="U4">
        <v>0.39500000000000002</v>
      </c>
      <c r="V4">
        <v>0.69940000000000002</v>
      </c>
      <c r="W4">
        <v>13.55</v>
      </c>
      <c r="X4">
        <v>0.65</v>
      </c>
      <c r="Y4">
        <v>0.3</v>
      </c>
      <c r="Z4">
        <v>0.05</v>
      </c>
      <c r="AA4">
        <v>0.1</v>
      </c>
      <c r="AB4">
        <v>0</v>
      </c>
      <c r="AC4">
        <v>37.4</v>
      </c>
      <c r="AD4">
        <v>34</v>
      </c>
      <c r="AE4">
        <v>4.8</v>
      </c>
      <c r="AF4">
        <v>8.85</v>
      </c>
      <c r="AG4">
        <v>5.8</v>
      </c>
      <c r="AH4">
        <v>1.9</v>
      </c>
      <c r="AI4">
        <v>0.35</v>
      </c>
      <c r="AJ4">
        <v>0.8</v>
      </c>
      <c r="AK4">
        <v>4.6500000000000004</v>
      </c>
      <c r="AL4">
        <v>1.25</v>
      </c>
      <c r="AM4">
        <v>0.25</v>
      </c>
      <c r="AN4">
        <v>2.8</v>
      </c>
      <c r="AO4">
        <v>6.8</v>
      </c>
      <c r="AP4">
        <v>0.25609999999999999</v>
      </c>
      <c r="AQ4">
        <v>0.30959999999999999</v>
      </c>
      <c r="AR4">
        <v>0.40279999999999988</v>
      </c>
      <c r="AS4">
        <v>0.71229999999999993</v>
      </c>
      <c r="AT4">
        <v>13.85</v>
      </c>
      <c r="AU4">
        <v>0.75</v>
      </c>
      <c r="AV4">
        <v>0.25</v>
      </c>
      <c r="AW4">
        <v>0.05</v>
      </c>
      <c r="AX4">
        <v>0.3</v>
      </c>
      <c r="AY4">
        <v>0.05</v>
      </c>
      <c r="AZ4">
        <v>5.8952380952380947</v>
      </c>
      <c r="BA4">
        <v>2.4285714285714279</v>
      </c>
      <c r="BB4">
        <v>0.38095238095238088</v>
      </c>
      <c r="BC4">
        <v>0.66666666666666663</v>
      </c>
      <c r="BD4">
        <v>1.3809523809523809</v>
      </c>
      <c r="BE4">
        <v>7.2857142857142856</v>
      </c>
      <c r="BF4">
        <v>24</v>
      </c>
      <c r="BG4">
        <v>6.666666666666667</v>
      </c>
      <c r="BH4">
        <v>5.3913043478260869</v>
      </c>
      <c r="BI4">
        <v>2.2608695652173911</v>
      </c>
      <c r="BJ4">
        <v>0.13043478260869559</v>
      </c>
      <c r="BK4">
        <v>1.043478260869565</v>
      </c>
      <c r="BL4">
        <v>2.1304347826086958</v>
      </c>
      <c r="BM4">
        <v>4.5217391304347823</v>
      </c>
      <c r="BN4">
        <v>23.304347826086961</v>
      </c>
      <c r="BO4">
        <v>7.2608695652173916</v>
      </c>
    </row>
    <row r="5" spans="1:67" x14ac:dyDescent="0.3">
      <c r="A5" t="s">
        <v>144</v>
      </c>
      <c r="B5" t="s">
        <v>136</v>
      </c>
      <c r="C5" t="s">
        <v>11</v>
      </c>
      <c r="D5" t="s">
        <v>199</v>
      </c>
      <c r="E5" t="s">
        <v>198</v>
      </c>
      <c r="F5">
        <v>37.4</v>
      </c>
      <c r="G5">
        <v>33.75</v>
      </c>
      <c r="H5">
        <v>4.3499999999999996</v>
      </c>
      <c r="I5">
        <v>7.6</v>
      </c>
      <c r="J5">
        <v>4.25</v>
      </c>
      <c r="K5">
        <v>1.85</v>
      </c>
      <c r="L5">
        <v>0.1</v>
      </c>
      <c r="M5">
        <v>1.4</v>
      </c>
      <c r="N5">
        <v>4.1500000000000004</v>
      </c>
      <c r="O5">
        <v>1.35</v>
      </c>
      <c r="P5">
        <v>0.2</v>
      </c>
      <c r="Q5">
        <v>2.75</v>
      </c>
      <c r="R5">
        <v>9.15</v>
      </c>
      <c r="S5">
        <v>0.2167</v>
      </c>
      <c r="T5">
        <v>0.28094999999999998</v>
      </c>
      <c r="U5">
        <v>0.39589999999999997</v>
      </c>
      <c r="V5">
        <v>0.67674999999999996</v>
      </c>
      <c r="W5">
        <v>13.85</v>
      </c>
      <c r="X5">
        <v>0.25</v>
      </c>
      <c r="Y5">
        <v>0.5</v>
      </c>
      <c r="Z5">
        <v>0.05</v>
      </c>
      <c r="AA5">
        <v>0.35</v>
      </c>
      <c r="AB5">
        <v>0.05</v>
      </c>
      <c r="AC5">
        <v>36.799999999999997</v>
      </c>
      <c r="AD5">
        <v>33</v>
      </c>
      <c r="AE5">
        <v>4.0999999999999996</v>
      </c>
      <c r="AF5">
        <v>7.4</v>
      </c>
      <c r="AG5">
        <v>4.6500000000000004</v>
      </c>
      <c r="AH5">
        <v>1.55</v>
      </c>
      <c r="AI5">
        <v>0.05</v>
      </c>
      <c r="AJ5">
        <v>1.1499999999999999</v>
      </c>
      <c r="AK5">
        <v>3.85</v>
      </c>
      <c r="AL5">
        <v>0.95</v>
      </c>
      <c r="AM5">
        <v>0.25</v>
      </c>
      <c r="AN5">
        <v>2.8</v>
      </c>
      <c r="AO5">
        <v>9.15</v>
      </c>
      <c r="AP5">
        <v>0.21590000000000001</v>
      </c>
      <c r="AQ5">
        <v>0.29394999999999999</v>
      </c>
      <c r="AR5">
        <v>0.36804999999999999</v>
      </c>
      <c r="AS5">
        <v>0.66205000000000003</v>
      </c>
      <c r="AT5">
        <v>12.5</v>
      </c>
      <c r="AU5">
        <v>0.35</v>
      </c>
      <c r="AV5">
        <v>0.85</v>
      </c>
      <c r="AW5">
        <v>0.05</v>
      </c>
      <c r="AX5">
        <v>0.1</v>
      </c>
      <c r="AY5">
        <v>0.05</v>
      </c>
      <c r="AZ5">
        <v>5.3913043478260869</v>
      </c>
      <c r="BA5">
        <v>2.2608695652173911</v>
      </c>
      <c r="BB5">
        <v>0.13043478260869559</v>
      </c>
      <c r="BC5">
        <v>1.043478260869565</v>
      </c>
      <c r="BD5">
        <v>2.1304347826086958</v>
      </c>
      <c r="BE5">
        <v>4.5217391304347823</v>
      </c>
      <c r="BF5">
        <v>23.304347826086961</v>
      </c>
      <c r="BG5">
        <v>7.2608695652173916</v>
      </c>
      <c r="BH5">
        <v>5.8952380952380947</v>
      </c>
      <c r="BI5">
        <v>2.4285714285714279</v>
      </c>
      <c r="BJ5">
        <v>0.38095238095238088</v>
      </c>
      <c r="BK5">
        <v>0.66666666666666663</v>
      </c>
      <c r="BL5">
        <v>1.3809523809523809</v>
      </c>
      <c r="BM5">
        <v>7.2857142857142856</v>
      </c>
      <c r="BN5">
        <v>24</v>
      </c>
      <c r="BO5">
        <v>6.666666666666667</v>
      </c>
    </row>
    <row r="6" spans="1:67" x14ac:dyDescent="0.3">
      <c r="A6" t="s">
        <v>145</v>
      </c>
      <c r="B6" t="s">
        <v>174</v>
      </c>
      <c r="C6" t="s">
        <v>10</v>
      </c>
      <c r="D6" t="s">
        <v>200</v>
      </c>
      <c r="E6" t="s">
        <v>201</v>
      </c>
      <c r="F6">
        <v>37.6</v>
      </c>
      <c r="G6">
        <v>34.200000000000003</v>
      </c>
      <c r="H6">
        <v>4.0999999999999996</v>
      </c>
      <c r="I6">
        <v>8.9499999999999993</v>
      </c>
      <c r="J6">
        <v>5.9</v>
      </c>
      <c r="K6">
        <v>1.55</v>
      </c>
      <c r="L6">
        <v>0.15</v>
      </c>
      <c r="M6">
        <v>1.35</v>
      </c>
      <c r="N6">
        <v>3.8</v>
      </c>
      <c r="O6">
        <v>0.25</v>
      </c>
      <c r="P6">
        <v>0.15</v>
      </c>
      <c r="Q6">
        <v>2.4500000000000002</v>
      </c>
      <c r="R6">
        <v>7.7</v>
      </c>
      <c r="S6">
        <v>0.25555</v>
      </c>
      <c r="T6">
        <v>0.31424999999999997</v>
      </c>
      <c r="U6">
        <v>0.42359999999999998</v>
      </c>
      <c r="V6">
        <v>0.73770000000000002</v>
      </c>
      <c r="W6">
        <v>14.85</v>
      </c>
      <c r="X6">
        <v>0.95</v>
      </c>
      <c r="Y6">
        <v>0.65</v>
      </c>
      <c r="Z6">
        <v>0.15</v>
      </c>
      <c r="AA6">
        <v>0.15</v>
      </c>
      <c r="AB6">
        <v>0.25</v>
      </c>
      <c r="AC6">
        <v>36.950000000000003</v>
      </c>
      <c r="AD6">
        <v>33</v>
      </c>
      <c r="AE6">
        <v>3.85</v>
      </c>
      <c r="AF6">
        <v>7.3</v>
      </c>
      <c r="AG6">
        <v>4.45</v>
      </c>
      <c r="AH6">
        <v>1.35</v>
      </c>
      <c r="AI6">
        <v>0.15</v>
      </c>
      <c r="AJ6">
        <v>1.35</v>
      </c>
      <c r="AK6">
        <v>3.65</v>
      </c>
      <c r="AL6">
        <v>1</v>
      </c>
      <c r="AM6">
        <v>0.3</v>
      </c>
      <c r="AN6">
        <v>3.55</v>
      </c>
      <c r="AO6">
        <v>11.2</v>
      </c>
      <c r="AP6">
        <v>0.2162</v>
      </c>
      <c r="AQ6">
        <v>0.29625000000000001</v>
      </c>
      <c r="AR6">
        <v>0.38535000000000003</v>
      </c>
      <c r="AS6">
        <v>0.68164999999999998</v>
      </c>
      <c r="AT6">
        <v>13</v>
      </c>
      <c r="AU6">
        <v>0.65</v>
      </c>
      <c r="AV6">
        <v>0.25</v>
      </c>
      <c r="AW6">
        <v>0</v>
      </c>
      <c r="AX6">
        <v>0.15</v>
      </c>
      <c r="AY6">
        <v>0</v>
      </c>
      <c r="AZ6">
        <v>6.11</v>
      </c>
      <c r="BA6">
        <v>2.5499999999999998</v>
      </c>
      <c r="BB6">
        <v>0</v>
      </c>
      <c r="BC6">
        <v>0.55000000000000004</v>
      </c>
      <c r="BD6">
        <v>2.0499999999999998</v>
      </c>
      <c r="BE6">
        <v>5.65</v>
      </c>
      <c r="BF6">
        <v>25.3</v>
      </c>
      <c r="BG6">
        <v>7.95</v>
      </c>
      <c r="BH6">
        <v>5.6</v>
      </c>
      <c r="BI6">
        <v>1.9375</v>
      </c>
      <c r="BJ6">
        <v>0.1875</v>
      </c>
      <c r="BK6">
        <v>0.75</v>
      </c>
      <c r="BL6">
        <v>1.9375</v>
      </c>
      <c r="BM6">
        <v>6.625</v>
      </c>
      <c r="BN6">
        <v>23.0625</v>
      </c>
      <c r="BO6">
        <v>6.3125</v>
      </c>
    </row>
    <row r="7" spans="1:67" x14ac:dyDescent="0.3">
      <c r="A7" t="s">
        <v>174</v>
      </c>
      <c r="B7" t="s">
        <v>145</v>
      </c>
      <c r="C7" t="s">
        <v>11</v>
      </c>
      <c r="D7" t="s">
        <v>201</v>
      </c>
      <c r="E7" t="s">
        <v>200</v>
      </c>
      <c r="F7">
        <v>37.5</v>
      </c>
      <c r="G7">
        <v>32.85</v>
      </c>
      <c r="H7">
        <v>4.1500000000000004</v>
      </c>
      <c r="I7">
        <v>7.45</v>
      </c>
      <c r="J7">
        <v>4.25</v>
      </c>
      <c r="K7">
        <v>1.95</v>
      </c>
      <c r="L7">
        <v>0.1</v>
      </c>
      <c r="M7">
        <v>1.1499999999999999</v>
      </c>
      <c r="N7">
        <v>3.95</v>
      </c>
      <c r="O7">
        <v>1.7</v>
      </c>
      <c r="P7">
        <v>0.35</v>
      </c>
      <c r="Q7">
        <v>3.65</v>
      </c>
      <c r="R7">
        <v>9.3000000000000007</v>
      </c>
      <c r="S7">
        <v>0.22015000000000001</v>
      </c>
      <c r="T7">
        <v>0.30864999999999998</v>
      </c>
      <c r="U7">
        <v>0.38695000000000002</v>
      </c>
      <c r="V7">
        <v>0.69545000000000001</v>
      </c>
      <c r="W7">
        <v>13.05</v>
      </c>
      <c r="X7">
        <v>0.6</v>
      </c>
      <c r="Y7">
        <v>0.7</v>
      </c>
      <c r="Z7">
        <v>0.05</v>
      </c>
      <c r="AA7">
        <v>0.2</v>
      </c>
      <c r="AB7">
        <v>0.05</v>
      </c>
      <c r="AC7">
        <v>36.049999999999997</v>
      </c>
      <c r="AD7">
        <v>33.299999999999997</v>
      </c>
      <c r="AE7">
        <v>3.2</v>
      </c>
      <c r="AF7">
        <v>7.75</v>
      </c>
      <c r="AG7">
        <v>5.2</v>
      </c>
      <c r="AH7">
        <v>1.45</v>
      </c>
      <c r="AI7">
        <v>0.05</v>
      </c>
      <c r="AJ7">
        <v>1.05</v>
      </c>
      <c r="AK7">
        <v>3.05</v>
      </c>
      <c r="AL7">
        <v>0.8</v>
      </c>
      <c r="AM7">
        <v>0.2</v>
      </c>
      <c r="AN7">
        <v>2.25</v>
      </c>
      <c r="AO7">
        <v>8.5500000000000007</v>
      </c>
      <c r="AP7">
        <v>0.2266</v>
      </c>
      <c r="AQ7">
        <v>0.28075</v>
      </c>
      <c r="AR7">
        <v>0.36294999999999999</v>
      </c>
      <c r="AS7">
        <v>0.64375000000000004</v>
      </c>
      <c r="AT7">
        <v>12.45</v>
      </c>
      <c r="AU7">
        <v>0.65</v>
      </c>
      <c r="AV7">
        <v>0.3</v>
      </c>
      <c r="AW7">
        <v>0.05</v>
      </c>
      <c r="AX7">
        <v>0.1</v>
      </c>
      <c r="AY7">
        <v>0.05</v>
      </c>
      <c r="AZ7">
        <v>5.6</v>
      </c>
      <c r="BA7">
        <v>1.9375</v>
      </c>
      <c r="BB7">
        <v>0.1875</v>
      </c>
      <c r="BC7">
        <v>0.75</v>
      </c>
      <c r="BD7">
        <v>1.9375</v>
      </c>
      <c r="BE7">
        <v>6.625</v>
      </c>
      <c r="BF7">
        <v>23.0625</v>
      </c>
      <c r="BG7">
        <v>6.3125</v>
      </c>
      <c r="BH7">
        <v>6.11</v>
      </c>
      <c r="BI7">
        <v>2.5499999999999998</v>
      </c>
      <c r="BJ7">
        <v>0</v>
      </c>
      <c r="BK7">
        <v>0.55000000000000004</v>
      </c>
      <c r="BL7">
        <v>2.0499999999999998</v>
      </c>
      <c r="BM7">
        <v>5.65</v>
      </c>
      <c r="BN7">
        <v>25.3</v>
      </c>
      <c r="BO7">
        <v>7.95</v>
      </c>
    </row>
    <row r="8" spans="1:67" x14ac:dyDescent="0.3">
      <c r="A8" t="s">
        <v>154</v>
      </c>
      <c r="B8" t="s">
        <v>189</v>
      </c>
      <c r="C8" t="s">
        <v>10</v>
      </c>
      <c r="D8" t="s">
        <v>202</v>
      </c>
      <c r="E8" t="s">
        <v>203</v>
      </c>
      <c r="F8">
        <v>37.15</v>
      </c>
      <c r="G8">
        <v>33.700000000000003</v>
      </c>
      <c r="H8">
        <v>4.0999999999999996</v>
      </c>
      <c r="I8">
        <v>8.0500000000000007</v>
      </c>
      <c r="J8">
        <v>5.55</v>
      </c>
      <c r="K8">
        <v>1.05</v>
      </c>
      <c r="L8">
        <v>0.15</v>
      </c>
      <c r="M8">
        <v>1.3</v>
      </c>
      <c r="N8">
        <v>3.9</v>
      </c>
      <c r="O8">
        <v>0.4</v>
      </c>
      <c r="P8">
        <v>0.15</v>
      </c>
      <c r="Q8">
        <v>3</v>
      </c>
      <c r="R8">
        <v>7.4</v>
      </c>
      <c r="S8">
        <v>0.23039999999999999</v>
      </c>
      <c r="T8">
        <v>0.29260000000000003</v>
      </c>
      <c r="U8">
        <v>0.38305</v>
      </c>
      <c r="V8">
        <v>0.67549999999999999</v>
      </c>
      <c r="W8">
        <v>13.3</v>
      </c>
      <c r="X8">
        <v>0.5</v>
      </c>
      <c r="Y8">
        <v>0.1</v>
      </c>
      <c r="Z8">
        <v>0.1</v>
      </c>
      <c r="AA8">
        <v>0.25</v>
      </c>
      <c r="AB8">
        <v>0.2</v>
      </c>
      <c r="AC8">
        <v>38.5</v>
      </c>
      <c r="AD8">
        <v>34.450000000000003</v>
      </c>
      <c r="AE8">
        <v>5.3</v>
      </c>
      <c r="AF8">
        <v>9.4499999999999993</v>
      </c>
      <c r="AG8">
        <v>5.9</v>
      </c>
      <c r="AH8">
        <v>1.95</v>
      </c>
      <c r="AI8">
        <v>0.05</v>
      </c>
      <c r="AJ8">
        <v>1.55</v>
      </c>
      <c r="AK8">
        <v>5.3</v>
      </c>
      <c r="AL8">
        <v>1</v>
      </c>
      <c r="AM8">
        <v>0.1</v>
      </c>
      <c r="AN8">
        <v>2.9</v>
      </c>
      <c r="AO8">
        <v>8.35</v>
      </c>
      <c r="AP8">
        <v>0.26960000000000001</v>
      </c>
      <c r="AQ8">
        <v>0.32690000000000002</v>
      </c>
      <c r="AR8">
        <v>0.46234999999999998</v>
      </c>
      <c r="AS8">
        <v>0.78904999999999992</v>
      </c>
      <c r="AT8">
        <v>16.149999999999999</v>
      </c>
      <c r="AU8">
        <v>0.4</v>
      </c>
      <c r="AV8">
        <v>0.5</v>
      </c>
      <c r="AW8">
        <v>0.2</v>
      </c>
      <c r="AX8">
        <v>0.45</v>
      </c>
      <c r="AY8">
        <v>0.25</v>
      </c>
      <c r="AZ8">
        <v>5</v>
      </c>
      <c r="BA8">
        <v>1</v>
      </c>
      <c r="BB8">
        <v>0</v>
      </c>
      <c r="BC8">
        <v>0</v>
      </c>
      <c r="BD8">
        <v>1</v>
      </c>
      <c r="BE8">
        <v>2</v>
      </c>
      <c r="BF8">
        <v>21</v>
      </c>
      <c r="BG8">
        <v>6</v>
      </c>
      <c r="BH8">
        <v>5.128571428571429</v>
      </c>
      <c r="BI8">
        <v>3.047619047619047</v>
      </c>
      <c r="BJ8">
        <v>0.14285714285714279</v>
      </c>
      <c r="BK8">
        <v>0.8571428571428571</v>
      </c>
      <c r="BL8">
        <v>1.9523809523809521</v>
      </c>
      <c r="BM8">
        <v>5.1904761904761907</v>
      </c>
      <c r="BN8">
        <v>23.428571428571431</v>
      </c>
      <c r="BO8">
        <v>8.3333333333333339</v>
      </c>
    </row>
    <row r="9" spans="1:67" x14ac:dyDescent="0.3">
      <c r="A9" t="s">
        <v>189</v>
      </c>
      <c r="B9" t="s">
        <v>154</v>
      </c>
      <c r="C9" t="s">
        <v>11</v>
      </c>
      <c r="D9" t="s">
        <v>203</v>
      </c>
      <c r="E9" t="s">
        <v>202</v>
      </c>
      <c r="F9">
        <v>41.1</v>
      </c>
      <c r="G9">
        <v>37</v>
      </c>
      <c r="H9">
        <v>6.3</v>
      </c>
      <c r="I9">
        <v>10.55</v>
      </c>
      <c r="J9">
        <v>5.7</v>
      </c>
      <c r="K9">
        <v>3</v>
      </c>
      <c r="L9">
        <v>0.2</v>
      </c>
      <c r="M9">
        <v>1.65</v>
      </c>
      <c r="N9">
        <v>6</v>
      </c>
      <c r="O9">
        <v>1.1499999999999999</v>
      </c>
      <c r="P9">
        <v>0.2</v>
      </c>
      <c r="Q9">
        <v>3.35</v>
      </c>
      <c r="R9">
        <v>9.8000000000000007</v>
      </c>
      <c r="S9">
        <v>0.28039999999999998</v>
      </c>
      <c r="T9">
        <v>0.34510000000000002</v>
      </c>
      <c r="U9">
        <v>0.50114999999999998</v>
      </c>
      <c r="V9">
        <v>0.84619999999999995</v>
      </c>
      <c r="W9">
        <v>18.899999999999999</v>
      </c>
      <c r="X9">
        <v>0.8</v>
      </c>
      <c r="Y9">
        <v>0.5</v>
      </c>
      <c r="Z9">
        <v>0</v>
      </c>
      <c r="AA9">
        <v>0.25</v>
      </c>
      <c r="AB9">
        <v>0.2</v>
      </c>
      <c r="AC9">
        <v>41.6</v>
      </c>
      <c r="AD9">
        <v>37.15</v>
      </c>
      <c r="AE9">
        <v>7.3</v>
      </c>
      <c r="AF9">
        <v>10.9</v>
      </c>
      <c r="AG9">
        <v>6</v>
      </c>
      <c r="AH9">
        <v>2.5</v>
      </c>
      <c r="AI9">
        <v>0.1</v>
      </c>
      <c r="AJ9">
        <v>2.2999999999999998</v>
      </c>
      <c r="AK9">
        <v>7</v>
      </c>
      <c r="AL9">
        <v>0.55000000000000004</v>
      </c>
      <c r="AM9">
        <v>0.05</v>
      </c>
      <c r="AN9">
        <v>3.35</v>
      </c>
      <c r="AO9">
        <v>8.0500000000000007</v>
      </c>
      <c r="AP9">
        <v>0.28639999999999999</v>
      </c>
      <c r="AQ9">
        <v>0.3448</v>
      </c>
      <c r="AR9">
        <v>0.54364999999999997</v>
      </c>
      <c r="AS9">
        <v>0.88840000000000008</v>
      </c>
      <c r="AT9">
        <v>20.5</v>
      </c>
      <c r="AU9">
        <v>0.7</v>
      </c>
      <c r="AV9">
        <v>0.45</v>
      </c>
      <c r="AW9">
        <v>0.1</v>
      </c>
      <c r="AX9">
        <v>0.55000000000000004</v>
      </c>
      <c r="AY9">
        <v>0.45</v>
      </c>
      <c r="AZ9">
        <v>5.128571428571429</v>
      </c>
      <c r="BA9">
        <v>3.047619047619047</v>
      </c>
      <c r="BB9">
        <v>0.14285714285714279</v>
      </c>
      <c r="BC9">
        <v>0.8571428571428571</v>
      </c>
      <c r="BD9">
        <v>1.9523809523809521</v>
      </c>
      <c r="BE9">
        <v>5.1904761904761907</v>
      </c>
      <c r="BF9">
        <v>23.428571428571431</v>
      </c>
      <c r="BG9">
        <v>8.3333333333333339</v>
      </c>
      <c r="BH9">
        <v>5</v>
      </c>
      <c r="BI9">
        <v>1</v>
      </c>
      <c r="BJ9">
        <v>0</v>
      </c>
      <c r="BK9">
        <v>0</v>
      </c>
      <c r="BL9">
        <v>1</v>
      </c>
      <c r="BM9">
        <v>2</v>
      </c>
      <c r="BN9">
        <v>21</v>
      </c>
      <c r="BO9">
        <v>6</v>
      </c>
    </row>
    <row r="10" spans="1:67" x14ac:dyDescent="0.3">
      <c r="A10" t="s">
        <v>193</v>
      </c>
      <c r="B10" t="s">
        <v>36</v>
      </c>
      <c r="C10" t="s">
        <v>10</v>
      </c>
      <c r="D10" t="s">
        <v>204</v>
      </c>
      <c r="E10" t="s">
        <v>205</v>
      </c>
      <c r="F10">
        <v>38.4</v>
      </c>
      <c r="G10">
        <v>35.1</v>
      </c>
      <c r="H10">
        <v>5.9</v>
      </c>
      <c r="I10">
        <v>9.9499999999999993</v>
      </c>
      <c r="J10">
        <v>6.6</v>
      </c>
      <c r="K10">
        <v>1.75</v>
      </c>
      <c r="L10">
        <v>0.35</v>
      </c>
      <c r="M10">
        <v>1.25</v>
      </c>
      <c r="N10">
        <v>5.75</v>
      </c>
      <c r="O10">
        <v>0.9</v>
      </c>
      <c r="P10">
        <v>0.35</v>
      </c>
      <c r="Q10">
        <v>2.4500000000000002</v>
      </c>
      <c r="R10">
        <v>6.25</v>
      </c>
      <c r="S10">
        <v>0.27929999999999999</v>
      </c>
      <c r="T10">
        <v>0.33279999999999998</v>
      </c>
      <c r="U10">
        <v>0.45300000000000001</v>
      </c>
      <c r="V10">
        <v>0.78594999999999993</v>
      </c>
      <c r="W10">
        <v>16.149999999999999</v>
      </c>
      <c r="X10">
        <v>0.6</v>
      </c>
      <c r="Y10">
        <v>0.45</v>
      </c>
      <c r="Z10">
        <v>0.15</v>
      </c>
      <c r="AA10">
        <v>0.25</v>
      </c>
      <c r="AB10">
        <v>0.05</v>
      </c>
      <c r="AC10">
        <v>37.799999999999997</v>
      </c>
      <c r="AD10">
        <v>34.1</v>
      </c>
      <c r="AE10">
        <v>4.4000000000000004</v>
      </c>
      <c r="AF10">
        <v>8.3000000000000007</v>
      </c>
      <c r="AG10">
        <v>5.0999999999999996</v>
      </c>
      <c r="AH10">
        <v>1.9</v>
      </c>
      <c r="AI10">
        <v>0.25</v>
      </c>
      <c r="AJ10">
        <v>1.05</v>
      </c>
      <c r="AK10">
        <v>4.1500000000000004</v>
      </c>
      <c r="AL10">
        <v>0.5</v>
      </c>
      <c r="AM10">
        <v>0.2</v>
      </c>
      <c r="AN10">
        <v>2.85</v>
      </c>
      <c r="AO10">
        <v>7.05</v>
      </c>
      <c r="AP10">
        <v>0.2356</v>
      </c>
      <c r="AQ10">
        <v>0.29870000000000002</v>
      </c>
      <c r="AR10">
        <v>0.39065</v>
      </c>
      <c r="AS10">
        <v>0.68945000000000001</v>
      </c>
      <c r="AT10">
        <v>13.85</v>
      </c>
      <c r="AU10">
        <v>0.75</v>
      </c>
      <c r="AV10">
        <v>0.4</v>
      </c>
      <c r="AW10">
        <v>0.15</v>
      </c>
      <c r="AX10">
        <v>0.25</v>
      </c>
      <c r="AY10">
        <v>0.4</v>
      </c>
      <c r="AZ10">
        <v>5.5695652173913039</v>
      </c>
      <c r="BA10">
        <v>1.9130434782608701</v>
      </c>
      <c r="BB10">
        <v>0.13043478260869559</v>
      </c>
      <c r="BC10">
        <v>0.56521739130434778</v>
      </c>
      <c r="BD10">
        <v>1.6086956521739131</v>
      </c>
      <c r="BE10">
        <v>5.2608695652173916</v>
      </c>
      <c r="BF10">
        <v>23.65217391304348</v>
      </c>
      <c r="BG10">
        <v>7.2608695652173916</v>
      </c>
      <c r="BH10">
        <v>5.5478260869565217</v>
      </c>
      <c r="BI10">
        <v>2.956521739130435</v>
      </c>
      <c r="BJ10">
        <v>4.3478260869565223E-2</v>
      </c>
      <c r="BK10">
        <v>0.91304347826086951</v>
      </c>
      <c r="BL10">
        <v>1.2608695652173909</v>
      </c>
      <c r="BM10">
        <v>6.2608695652173916</v>
      </c>
      <c r="BN10">
        <v>23.130434782608699</v>
      </c>
      <c r="BO10">
        <v>6.7391304347826084</v>
      </c>
    </row>
    <row r="11" spans="1:67" x14ac:dyDescent="0.3">
      <c r="A11" t="s">
        <v>36</v>
      </c>
      <c r="B11" t="s">
        <v>193</v>
      </c>
      <c r="C11" t="s">
        <v>11</v>
      </c>
      <c r="D11" t="s">
        <v>205</v>
      </c>
      <c r="E11" t="s">
        <v>204</v>
      </c>
      <c r="F11">
        <v>37.700000000000003</v>
      </c>
      <c r="G11">
        <v>33.25</v>
      </c>
      <c r="H11">
        <v>4.8</v>
      </c>
      <c r="I11">
        <v>8.35</v>
      </c>
      <c r="J11">
        <v>4.8499999999999996</v>
      </c>
      <c r="K11">
        <v>2.0499999999999998</v>
      </c>
      <c r="L11">
        <v>0.15</v>
      </c>
      <c r="M11">
        <v>1.3</v>
      </c>
      <c r="N11">
        <v>4.4000000000000004</v>
      </c>
      <c r="O11">
        <v>0.55000000000000004</v>
      </c>
      <c r="P11">
        <v>0.05</v>
      </c>
      <c r="Q11">
        <v>3.6</v>
      </c>
      <c r="R11">
        <v>8.35</v>
      </c>
      <c r="S11">
        <v>0.24690000000000001</v>
      </c>
      <c r="T11">
        <v>0.32224999999999998</v>
      </c>
      <c r="U11">
        <v>0.43290000000000001</v>
      </c>
      <c r="V11">
        <v>0.75524999999999998</v>
      </c>
      <c r="W11">
        <v>14.6</v>
      </c>
      <c r="X11">
        <v>0.65</v>
      </c>
      <c r="Y11">
        <v>0.55000000000000004</v>
      </c>
      <c r="Z11">
        <v>0.05</v>
      </c>
      <c r="AA11">
        <v>0.25</v>
      </c>
      <c r="AB11">
        <v>0.1</v>
      </c>
      <c r="AC11">
        <v>36.4</v>
      </c>
      <c r="AD11">
        <v>32.799999999999997</v>
      </c>
      <c r="AE11">
        <v>4.25</v>
      </c>
      <c r="AF11">
        <v>7.1</v>
      </c>
      <c r="AG11">
        <v>4.55</v>
      </c>
      <c r="AH11">
        <v>1.2</v>
      </c>
      <c r="AI11">
        <v>0.15</v>
      </c>
      <c r="AJ11">
        <v>1.2</v>
      </c>
      <c r="AK11">
        <v>4.1500000000000004</v>
      </c>
      <c r="AL11">
        <v>0.8</v>
      </c>
      <c r="AM11">
        <v>0</v>
      </c>
      <c r="AN11">
        <v>2.95</v>
      </c>
      <c r="AO11">
        <v>9.35</v>
      </c>
      <c r="AP11">
        <v>0.20935000000000001</v>
      </c>
      <c r="AQ11">
        <v>0.27345000000000003</v>
      </c>
      <c r="AR11">
        <v>0.36154999999999998</v>
      </c>
      <c r="AS11">
        <v>0.63495000000000001</v>
      </c>
      <c r="AT11">
        <v>12.2</v>
      </c>
      <c r="AU11">
        <v>0.3</v>
      </c>
      <c r="AV11">
        <v>0.3</v>
      </c>
      <c r="AW11">
        <v>0.05</v>
      </c>
      <c r="AX11">
        <v>0.3</v>
      </c>
      <c r="AY11">
        <v>0.05</v>
      </c>
      <c r="AZ11">
        <v>5.5478260869565217</v>
      </c>
      <c r="BA11">
        <v>2.956521739130435</v>
      </c>
      <c r="BB11">
        <v>4.3478260869565223E-2</v>
      </c>
      <c r="BC11">
        <v>0.91304347826086951</v>
      </c>
      <c r="BD11">
        <v>1.2608695652173909</v>
      </c>
      <c r="BE11">
        <v>6.2608695652173916</v>
      </c>
      <c r="BF11">
        <v>23.130434782608699</v>
      </c>
      <c r="BG11">
        <v>6.7391304347826084</v>
      </c>
      <c r="BH11">
        <v>5.5695652173913039</v>
      </c>
      <c r="BI11">
        <v>1.9130434782608701</v>
      </c>
      <c r="BJ11">
        <v>0.13043478260869559</v>
      </c>
      <c r="BK11">
        <v>0.56521739130434778</v>
      </c>
      <c r="BL11">
        <v>1.6086956521739131</v>
      </c>
      <c r="BM11">
        <v>5.2608695652173916</v>
      </c>
      <c r="BN11">
        <v>23.65217391304348</v>
      </c>
      <c r="BO11">
        <v>7.2608695652173916</v>
      </c>
    </row>
    <row r="12" spans="1:67" x14ac:dyDescent="0.3">
      <c r="A12" t="s">
        <v>146</v>
      </c>
      <c r="B12" t="s">
        <v>147</v>
      </c>
      <c r="C12" t="s">
        <v>10</v>
      </c>
      <c r="D12" t="s">
        <v>206</v>
      </c>
      <c r="E12" t="s">
        <v>207</v>
      </c>
      <c r="F12">
        <v>38.049999999999997</v>
      </c>
      <c r="G12">
        <v>33.549999999999997</v>
      </c>
      <c r="H12">
        <v>4.95</v>
      </c>
      <c r="I12">
        <v>8.3000000000000007</v>
      </c>
      <c r="J12">
        <v>4.8499999999999996</v>
      </c>
      <c r="K12">
        <v>2.1</v>
      </c>
      <c r="L12">
        <v>0.05</v>
      </c>
      <c r="M12">
        <v>1.3</v>
      </c>
      <c r="N12">
        <v>4.8499999999999996</v>
      </c>
      <c r="O12">
        <v>0.9</v>
      </c>
      <c r="P12">
        <v>0.2</v>
      </c>
      <c r="Q12">
        <v>3.7</v>
      </c>
      <c r="R12">
        <v>9.6999999999999993</v>
      </c>
      <c r="S12">
        <v>0.24335000000000001</v>
      </c>
      <c r="T12">
        <v>0.3221</v>
      </c>
      <c r="U12">
        <v>0.42370000000000002</v>
      </c>
      <c r="V12">
        <v>0.74580000000000002</v>
      </c>
      <c r="W12">
        <v>14.4</v>
      </c>
      <c r="X12">
        <v>0.35</v>
      </c>
      <c r="Y12">
        <v>0.45</v>
      </c>
      <c r="Z12">
        <v>0.15</v>
      </c>
      <c r="AA12">
        <v>0.2</v>
      </c>
      <c r="AB12">
        <v>0.2</v>
      </c>
      <c r="AC12">
        <v>38.65</v>
      </c>
      <c r="AD12">
        <v>35</v>
      </c>
      <c r="AE12">
        <v>4.6500000000000004</v>
      </c>
      <c r="AF12">
        <v>9.0500000000000007</v>
      </c>
      <c r="AG12">
        <v>5.65</v>
      </c>
      <c r="AH12">
        <v>1.8</v>
      </c>
      <c r="AI12">
        <v>0.2</v>
      </c>
      <c r="AJ12">
        <v>1.4</v>
      </c>
      <c r="AK12">
        <v>4.45</v>
      </c>
      <c r="AL12">
        <v>0.85</v>
      </c>
      <c r="AM12">
        <v>0.05</v>
      </c>
      <c r="AN12">
        <v>3.2</v>
      </c>
      <c r="AO12">
        <v>9.4499999999999993</v>
      </c>
      <c r="AP12">
        <v>0.25555</v>
      </c>
      <c r="AQ12">
        <v>0.32240000000000002</v>
      </c>
      <c r="AR12">
        <v>0.43635000000000002</v>
      </c>
      <c r="AS12">
        <v>0.75869999999999993</v>
      </c>
      <c r="AT12">
        <v>15.45</v>
      </c>
      <c r="AU12">
        <v>0.8</v>
      </c>
      <c r="AV12">
        <v>0.35</v>
      </c>
      <c r="AW12">
        <v>0.05</v>
      </c>
      <c r="AX12">
        <v>0.05</v>
      </c>
      <c r="AY12">
        <v>0.15</v>
      </c>
      <c r="AZ12">
        <v>3.8</v>
      </c>
      <c r="BA12">
        <v>2</v>
      </c>
      <c r="BB12">
        <v>1.333333333333333</v>
      </c>
      <c r="BC12">
        <v>0.33333333333333331</v>
      </c>
      <c r="BD12">
        <v>1</v>
      </c>
      <c r="BE12">
        <v>3.666666666666667</v>
      </c>
      <c r="BF12">
        <v>20</v>
      </c>
      <c r="BG12">
        <v>7.666666666666667</v>
      </c>
      <c r="BH12">
        <v>5.3478260869565224</v>
      </c>
      <c r="BI12">
        <v>2.4347826086956519</v>
      </c>
      <c r="BJ12">
        <v>0.13043478260869559</v>
      </c>
      <c r="BK12">
        <v>0.82608695652173914</v>
      </c>
      <c r="BL12">
        <v>2.043478260869565</v>
      </c>
      <c r="BM12">
        <v>6.7391304347826084</v>
      </c>
      <c r="BN12">
        <v>22.913043478260871</v>
      </c>
      <c r="BO12">
        <v>7.1304347826086953</v>
      </c>
    </row>
    <row r="13" spans="1:67" x14ac:dyDescent="0.3">
      <c r="A13" t="s">
        <v>147</v>
      </c>
      <c r="B13" t="s">
        <v>146</v>
      </c>
      <c r="C13" t="s">
        <v>11</v>
      </c>
      <c r="D13" t="s">
        <v>207</v>
      </c>
      <c r="E13" t="s">
        <v>206</v>
      </c>
      <c r="F13">
        <v>38.85</v>
      </c>
      <c r="G13">
        <v>34.549999999999997</v>
      </c>
      <c r="H13">
        <v>5.2</v>
      </c>
      <c r="I13">
        <v>9.1999999999999993</v>
      </c>
      <c r="J13">
        <v>6.2</v>
      </c>
      <c r="K13">
        <v>1.45</v>
      </c>
      <c r="L13">
        <v>0.2</v>
      </c>
      <c r="M13">
        <v>1.35</v>
      </c>
      <c r="N13">
        <v>5.0999999999999996</v>
      </c>
      <c r="O13">
        <v>0.9</v>
      </c>
      <c r="P13">
        <v>0.3</v>
      </c>
      <c r="Q13">
        <v>3.55</v>
      </c>
      <c r="R13">
        <v>8.85</v>
      </c>
      <c r="S13">
        <v>0.25650000000000001</v>
      </c>
      <c r="T13">
        <v>0.32369999999999999</v>
      </c>
      <c r="U13">
        <v>0.42215000000000003</v>
      </c>
      <c r="V13">
        <v>0.74595</v>
      </c>
      <c r="W13">
        <v>15.1</v>
      </c>
      <c r="X13">
        <v>0.6</v>
      </c>
      <c r="Y13">
        <v>0.25</v>
      </c>
      <c r="Z13">
        <v>0.15</v>
      </c>
      <c r="AA13">
        <v>0.3</v>
      </c>
      <c r="AB13">
        <v>0.1</v>
      </c>
      <c r="AC13">
        <v>37.799999999999997</v>
      </c>
      <c r="AD13">
        <v>34.049999999999997</v>
      </c>
      <c r="AE13">
        <v>3.85</v>
      </c>
      <c r="AF13">
        <v>8.25</v>
      </c>
      <c r="AG13">
        <v>5.2</v>
      </c>
      <c r="AH13">
        <v>1.45</v>
      </c>
      <c r="AI13">
        <v>0.15</v>
      </c>
      <c r="AJ13">
        <v>1.45</v>
      </c>
      <c r="AK13">
        <v>3.65</v>
      </c>
      <c r="AL13">
        <v>0.8</v>
      </c>
      <c r="AM13">
        <v>0.15</v>
      </c>
      <c r="AN13">
        <v>3.2</v>
      </c>
      <c r="AO13">
        <v>9.4</v>
      </c>
      <c r="AP13">
        <v>0.24110000000000001</v>
      </c>
      <c r="AQ13">
        <v>0.30685000000000001</v>
      </c>
      <c r="AR13">
        <v>0.41925000000000001</v>
      </c>
      <c r="AS13">
        <v>0.72625000000000006</v>
      </c>
      <c r="AT13">
        <v>14.35</v>
      </c>
      <c r="AU13">
        <v>0.9</v>
      </c>
      <c r="AV13">
        <v>0.25</v>
      </c>
      <c r="AW13">
        <v>0.2</v>
      </c>
      <c r="AX13">
        <v>0.1</v>
      </c>
      <c r="AY13">
        <v>0.1</v>
      </c>
      <c r="AZ13">
        <v>5.3478260869565224</v>
      </c>
      <c r="BA13">
        <v>2.4347826086956519</v>
      </c>
      <c r="BB13">
        <v>0.13043478260869559</v>
      </c>
      <c r="BC13">
        <v>0.82608695652173914</v>
      </c>
      <c r="BD13">
        <v>2.043478260869565</v>
      </c>
      <c r="BE13">
        <v>6.7391304347826084</v>
      </c>
      <c r="BF13">
        <v>22.913043478260871</v>
      </c>
      <c r="BG13">
        <v>7.1304347826086953</v>
      </c>
      <c r="BH13">
        <v>3.8</v>
      </c>
      <c r="BI13">
        <v>2</v>
      </c>
      <c r="BJ13">
        <v>1.333333333333333</v>
      </c>
      <c r="BK13">
        <v>0.33333333333333331</v>
      </c>
      <c r="BL13">
        <v>1</v>
      </c>
      <c r="BM13">
        <v>3.666666666666667</v>
      </c>
      <c r="BN13">
        <v>20</v>
      </c>
      <c r="BO13">
        <v>7.666666666666667</v>
      </c>
    </row>
    <row r="14" spans="1:67" x14ac:dyDescent="0.3">
      <c r="A14" t="s">
        <v>149</v>
      </c>
      <c r="B14" t="s">
        <v>143</v>
      </c>
      <c r="C14" t="s">
        <v>10</v>
      </c>
      <c r="D14" t="s">
        <v>208</v>
      </c>
      <c r="E14" t="s">
        <v>209</v>
      </c>
      <c r="F14">
        <v>41.15</v>
      </c>
      <c r="G14">
        <v>35.700000000000003</v>
      </c>
      <c r="H14">
        <v>6</v>
      </c>
      <c r="I14">
        <v>10.1</v>
      </c>
      <c r="J14">
        <v>5.9</v>
      </c>
      <c r="K14">
        <v>2.1</v>
      </c>
      <c r="L14">
        <v>0.1</v>
      </c>
      <c r="M14">
        <v>2</v>
      </c>
      <c r="N14">
        <v>5.95</v>
      </c>
      <c r="O14">
        <v>0.6</v>
      </c>
      <c r="P14">
        <v>0.05</v>
      </c>
      <c r="Q14">
        <v>4.5</v>
      </c>
      <c r="R14">
        <v>7.95</v>
      </c>
      <c r="S14">
        <v>0.27950000000000003</v>
      </c>
      <c r="T14">
        <v>0.35830000000000001</v>
      </c>
      <c r="U14">
        <v>0.50750000000000006</v>
      </c>
      <c r="V14">
        <v>0.8657999999999999</v>
      </c>
      <c r="W14">
        <v>18.399999999999999</v>
      </c>
      <c r="X14">
        <v>0.6</v>
      </c>
      <c r="Y14">
        <v>0.25</v>
      </c>
      <c r="Z14">
        <v>0.1</v>
      </c>
      <c r="AA14">
        <v>0.6</v>
      </c>
      <c r="AB14">
        <v>0.35</v>
      </c>
      <c r="AC14">
        <v>41.05</v>
      </c>
      <c r="AD14">
        <v>36.4</v>
      </c>
      <c r="AE14">
        <v>5.7</v>
      </c>
      <c r="AF14">
        <v>9.8000000000000007</v>
      </c>
      <c r="AG14">
        <v>6.1</v>
      </c>
      <c r="AH14">
        <v>2</v>
      </c>
      <c r="AI14">
        <v>0.15</v>
      </c>
      <c r="AJ14">
        <v>1.55</v>
      </c>
      <c r="AK14">
        <v>5.45</v>
      </c>
      <c r="AL14">
        <v>0.6</v>
      </c>
      <c r="AM14">
        <v>0.25</v>
      </c>
      <c r="AN14">
        <v>3.7</v>
      </c>
      <c r="AO14">
        <v>9.4</v>
      </c>
      <c r="AP14">
        <v>0.26374999999999998</v>
      </c>
      <c r="AQ14">
        <v>0.34034999999999999</v>
      </c>
      <c r="AR14">
        <v>0.4526</v>
      </c>
      <c r="AS14">
        <v>0.79269999999999996</v>
      </c>
      <c r="AT14">
        <v>16.75</v>
      </c>
      <c r="AU14">
        <v>0.6</v>
      </c>
      <c r="AV14">
        <v>0.7</v>
      </c>
      <c r="AW14">
        <v>0</v>
      </c>
      <c r="AX14">
        <v>0.25</v>
      </c>
      <c r="AY14">
        <v>0.15</v>
      </c>
      <c r="AZ14">
        <v>5.2</v>
      </c>
      <c r="BA14">
        <v>1.8181818181818179</v>
      </c>
      <c r="BB14">
        <v>4.5454545454545463E-2</v>
      </c>
      <c r="BC14">
        <v>0.45454545454545447</v>
      </c>
      <c r="BD14">
        <v>2.6363636363636358</v>
      </c>
      <c r="BE14">
        <v>6.2727272727272716</v>
      </c>
      <c r="BF14">
        <v>22.04545454545455</v>
      </c>
      <c r="BG14">
        <v>6.2727272727272716</v>
      </c>
      <c r="BH14">
        <v>4</v>
      </c>
      <c r="BI14">
        <v>3</v>
      </c>
      <c r="BJ14">
        <v>0</v>
      </c>
      <c r="BK14">
        <v>0</v>
      </c>
      <c r="BL14">
        <v>5</v>
      </c>
      <c r="BM14">
        <v>3</v>
      </c>
      <c r="BN14">
        <v>20</v>
      </c>
      <c r="BO14">
        <v>8</v>
      </c>
    </row>
    <row r="15" spans="1:67" x14ac:dyDescent="0.3">
      <c r="A15" t="s">
        <v>143</v>
      </c>
      <c r="B15" t="s">
        <v>149</v>
      </c>
      <c r="C15" t="s">
        <v>11</v>
      </c>
      <c r="D15" t="s">
        <v>209</v>
      </c>
      <c r="E15" t="s">
        <v>208</v>
      </c>
      <c r="F15">
        <v>35.299999999999997</v>
      </c>
      <c r="G15">
        <v>33.25</v>
      </c>
      <c r="H15">
        <v>2.65</v>
      </c>
      <c r="I15">
        <v>6.75</v>
      </c>
      <c r="J15">
        <v>4.3</v>
      </c>
      <c r="K15">
        <v>1.6</v>
      </c>
      <c r="L15">
        <v>0.1</v>
      </c>
      <c r="M15">
        <v>0.75</v>
      </c>
      <c r="N15">
        <v>2.4500000000000002</v>
      </c>
      <c r="O15">
        <v>0.6</v>
      </c>
      <c r="P15">
        <v>0.4</v>
      </c>
      <c r="Q15">
        <v>1.75</v>
      </c>
      <c r="R15">
        <v>9.4</v>
      </c>
      <c r="S15">
        <v>0.19764999999999999</v>
      </c>
      <c r="T15">
        <v>0.2409</v>
      </c>
      <c r="U15">
        <v>0.31624999999999998</v>
      </c>
      <c r="V15">
        <v>0.55715000000000003</v>
      </c>
      <c r="W15">
        <v>10.8</v>
      </c>
      <c r="X15">
        <v>0.4</v>
      </c>
      <c r="Y15">
        <v>0.25</v>
      </c>
      <c r="Z15">
        <v>0.05</v>
      </c>
      <c r="AA15">
        <v>0</v>
      </c>
      <c r="AB15">
        <v>0</v>
      </c>
      <c r="AC15">
        <v>39.450000000000003</v>
      </c>
      <c r="AD15">
        <v>33.950000000000003</v>
      </c>
      <c r="AE15">
        <v>6.05</v>
      </c>
      <c r="AF15">
        <v>9.6999999999999993</v>
      </c>
      <c r="AG15">
        <v>6.2</v>
      </c>
      <c r="AH15">
        <v>1.6</v>
      </c>
      <c r="AI15">
        <v>0.3</v>
      </c>
      <c r="AJ15">
        <v>1.6</v>
      </c>
      <c r="AK15">
        <v>5.75</v>
      </c>
      <c r="AL15">
        <v>0.8</v>
      </c>
      <c r="AM15">
        <v>0.45</v>
      </c>
      <c r="AN15">
        <v>4.5999999999999996</v>
      </c>
      <c r="AO15">
        <v>6.85</v>
      </c>
      <c r="AP15">
        <v>0.27810000000000001</v>
      </c>
      <c r="AQ15">
        <v>0.37090000000000001</v>
      </c>
      <c r="AR15">
        <v>0.47484999999999999</v>
      </c>
      <c r="AS15">
        <v>0.84575</v>
      </c>
      <c r="AT15">
        <v>16.7</v>
      </c>
      <c r="AU15">
        <v>0.5</v>
      </c>
      <c r="AV15">
        <v>0.45</v>
      </c>
      <c r="AW15">
        <v>0.2</v>
      </c>
      <c r="AX15">
        <v>0.25</v>
      </c>
      <c r="AY15">
        <v>0.25</v>
      </c>
      <c r="AZ15">
        <v>4</v>
      </c>
      <c r="BA15">
        <v>3</v>
      </c>
      <c r="BB15">
        <v>0</v>
      </c>
      <c r="BC15">
        <v>0</v>
      </c>
      <c r="BD15">
        <v>5</v>
      </c>
      <c r="BE15">
        <v>3</v>
      </c>
      <c r="BF15">
        <v>20</v>
      </c>
      <c r="BG15">
        <v>8</v>
      </c>
      <c r="BH15">
        <v>5.2</v>
      </c>
      <c r="BI15">
        <v>1.8181818181818179</v>
      </c>
      <c r="BJ15">
        <v>4.5454545454545463E-2</v>
      </c>
      <c r="BK15">
        <v>0.45454545454545447</v>
      </c>
      <c r="BL15">
        <v>2.6363636363636358</v>
      </c>
      <c r="BM15">
        <v>6.2727272727272716</v>
      </c>
      <c r="BN15">
        <v>22.04545454545455</v>
      </c>
      <c r="BO15">
        <v>6.2727272727272716</v>
      </c>
    </row>
    <row r="16" spans="1:67" x14ac:dyDescent="0.3">
      <c r="A16" t="s">
        <v>155</v>
      </c>
      <c r="B16" t="s">
        <v>141</v>
      </c>
      <c r="C16" t="s">
        <v>10</v>
      </c>
      <c r="D16" t="s">
        <v>210</v>
      </c>
      <c r="E16" t="s">
        <v>211</v>
      </c>
      <c r="F16">
        <v>37.450000000000003</v>
      </c>
      <c r="G16">
        <v>33.549999999999997</v>
      </c>
      <c r="H16">
        <v>4.4000000000000004</v>
      </c>
      <c r="I16">
        <v>8.6</v>
      </c>
      <c r="J16">
        <v>5.5</v>
      </c>
      <c r="K16">
        <v>2.1</v>
      </c>
      <c r="L16">
        <v>0.1</v>
      </c>
      <c r="M16">
        <v>0.9</v>
      </c>
      <c r="N16">
        <v>4.1500000000000004</v>
      </c>
      <c r="O16">
        <v>0.7</v>
      </c>
      <c r="P16">
        <v>0.1</v>
      </c>
      <c r="Q16">
        <v>2.8</v>
      </c>
      <c r="R16">
        <v>8.1999999999999993</v>
      </c>
      <c r="S16">
        <v>0.24995000000000001</v>
      </c>
      <c r="T16">
        <v>0.31474999999999997</v>
      </c>
      <c r="U16">
        <v>0.39634999999999998</v>
      </c>
      <c r="V16">
        <v>0.71100000000000008</v>
      </c>
      <c r="W16">
        <v>13.6</v>
      </c>
      <c r="X16">
        <v>0.65</v>
      </c>
      <c r="Y16">
        <v>0.6</v>
      </c>
      <c r="Z16">
        <v>0.05</v>
      </c>
      <c r="AA16">
        <v>0.45</v>
      </c>
      <c r="AB16">
        <v>0.25</v>
      </c>
      <c r="AC16">
        <v>38.85</v>
      </c>
      <c r="AD16">
        <v>34.049999999999997</v>
      </c>
      <c r="AE16">
        <v>5.4</v>
      </c>
      <c r="AF16">
        <v>8.65</v>
      </c>
      <c r="AG16">
        <v>5.35</v>
      </c>
      <c r="AH16">
        <v>1.75</v>
      </c>
      <c r="AI16">
        <v>0.15</v>
      </c>
      <c r="AJ16">
        <v>1.4</v>
      </c>
      <c r="AK16">
        <v>5.2</v>
      </c>
      <c r="AL16">
        <v>0.7</v>
      </c>
      <c r="AM16">
        <v>0.2</v>
      </c>
      <c r="AN16">
        <v>4.0999999999999996</v>
      </c>
      <c r="AO16">
        <v>7.65</v>
      </c>
      <c r="AP16">
        <v>0.249</v>
      </c>
      <c r="AQ16">
        <v>0.32969999999999999</v>
      </c>
      <c r="AR16">
        <v>0.43059999999999998</v>
      </c>
      <c r="AS16">
        <v>0.76024999999999998</v>
      </c>
      <c r="AT16">
        <v>14.9</v>
      </c>
      <c r="AU16">
        <v>0.6</v>
      </c>
      <c r="AV16">
        <v>0.35</v>
      </c>
      <c r="AW16">
        <v>0.05</v>
      </c>
      <c r="AX16">
        <v>0.25</v>
      </c>
      <c r="AY16">
        <v>0.2</v>
      </c>
      <c r="AZ16">
        <v>4.46</v>
      </c>
      <c r="BA16">
        <v>3.4</v>
      </c>
      <c r="BB16">
        <v>0</v>
      </c>
      <c r="BC16">
        <v>1.4</v>
      </c>
      <c r="BD16">
        <v>1.4</v>
      </c>
      <c r="BE16">
        <v>4.8</v>
      </c>
      <c r="BF16">
        <v>19.600000000000001</v>
      </c>
      <c r="BG16">
        <v>6.6</v>
      </c>
      <c r="BH16">
        <v>4.88</v>
      </c>
      <c r="BI16">
        <v>3.4</v>
      </c>
      <c r="BJ16">
        <v>0.2</v>
      </c>
      <c r="BK16">
        <v>0.8</v>
      </c>
      <c r="BL16">
        <v>0.8</v>
      </c>
      <c r="BM16">
        <v>4.5999999999999996</v>
      </c>
      <c r="BN16">
        <v>21.8</v>
      </c>
      <c r="BO16">
        <v>7.2</v>
      </c>
    </row>
    <row r="17" spans="1:67" x14ac:dyDescent="0.3">
      <c r="A17" t="s">
        <v>141</v>
      </c>
      <c r="B17" t="s">
        <v>155</v>
      </c>
      <c r="C17" t="s">
        <v>11</v>
      </c>
      <c r="D17" t="s">
        <v>211</v>
      </c>
      <c r="E17" t="s">
        <v>210</v>
      </c>
      <c r="F17">
        <v>38.65</v>
      </c>
      <c r="G17">
        <v>33.85</v>
      </c>
      <c r="H17">
        <v>4.55</v>
      </c>
      <c r="I17">
        <v>8.5500000000000007</v>
      </c>
      <c r="J17">
        <v>6.35</v>
      </c>
      <c r="K17">
        <v>1.4</v>
      </c>
      <c r="L17">
        <v>0.05</v>
      </c>
      <c r="M17">
        <v>0.75</v>
      </c>
      <c r="N17">
        <v>4.25</v>
      </c>
      <c r="O17">
        <v>0.85</v>
      </c>
      <c r="P17">
        <v>0.4</v>
      </c>
      <c r="Q17">
        <v>3.6</v>
      </c>
      <c r="R17">
        <v>8.0500000000000007</v>
      </c>
      <c r="S17">
        <v>0.24575</v>
      </c>
      <c r="T17">
        <v>0.32650000000000001</v>
      </c>
      <c r="U17">
        <v>0.35389999999999999</v>
      </c>
      <c r="V17">
        <v>0.68035000000000001</v>
      </c>
      <c r="W17">
        <v>12.3</v>
      </c>
      <c r="X17">
        <v>0.65</v>
      </c>
      <c r="Y17">
        <v>0.75</v>
      </c>
      <c r="Z17">
        <v>0.15</v>
      </c>
      <c r="AA17">
        <v>0.3</v>
      </c>
      <c r="AB17">
        <v>0</v>
      </c>
      <c r="AC17">
        <v>37.35</v>
      </c>
      <c r="AD17">
        <v>33.15</v>
      </c>
      <c r="AE17">
        <v>3.8</v>
      </c>
      <c r="AF17">
        <v>7.45</v>
      </c>
      <c r="AG17">
        <v>4.8499999999999996</v>
      </c>
      <c r="AH17">
        <v>1.6</v>
      </c>
      <c r="AI17">
        <v>0</v>
      </c>
      <c r="AJ17">
        <v>1</v>
      </c>
      <c r="AK17">
        <v>3.55</v>
      </c>
      <c r="AL17">
        <v>0.75</v>
      </c>
      <c r="AM17">
        <v>0.2</v>
      </c>
      <c r="AN17">
        <v>3.3</v>
      </c>
      <c r="AO17">
        <v>7.85</v>
      </c>
      <c r="AP17">
        <v>0.22245000000000001</v>
      </c>
      <c r="AQ17">
        <v>0.29870000000000002</v>
      </c>
      <c r="AR17">
        <v>0.36004999999999998</v>
      </c>
      <c r="AS17">
        <v>0.65860000000000007</v>
      </c>
      <c r="AT17">
        <v>12.05</v>
      </c>
      <c r="AU17">
        <v>0.9</v>
      </c>
      <c r="AV17">
        <v>0.4</v>
      </c>
      <c r="AW17">
        <v>0.25</v>
      </c>
      <c r="AX17">
        <v>0.2</v>
      </c>
      <c r="AY17">
        <v>0.05</v>
      </c>
      <c r="AZ17">
        <v>4.88</v>
      </c>
      <c r="BA17">
        <v>3.4</v>
      </c>
      <c r="BB17">
        <v>0.2</v>
      </c>
      <c r="BC17">
        <v>0.8</v>
      </c>
      <c r="BD17">
        <v>0.8</v>
      </c>
      <c r="BE17">
        <v>4.5999999999999996</v>
      </c>
      <c r="BF17">
        <v>21.8</v>
      </c>
      <c r="BG17">
        <v>7.2</v>
      </c>
      <c r="BH17">
        <v>4.46</v>
      </c>
      <c r="BI17">
        <v>3.4</v>
      </c>
      <c r="BJ17">
        <v>0</v>
      </c>
      <c r="BK17">
        <v>1.4</v>
      </c>
      <c r="BL17">
        <v>1.4</v>
      </c>
      <c r="BM17">
        <v>4.8</v>
      </c>
      <c r="BN17">
        <v>19.600000000000001</v>
      </c>
      <c r="BO17">
        <v>6.6</v>
      </c>
    </row>
    <row r="18" spans="1:67" x14ac:dyDescent="0.3">
      <c r="A18" t="s">
        <v>140</v>
      </c>
      <c r="B18" t="s">
        <v>142</v>
      </c>
      <c r="C18" t="s">
        <v>10</v>
      </c>
      <c r="D18" t="s">
        <v>195</v>
      </c>
      <c r="E18" t="s">
        <v>212</v>
      </c>
      <c r="F18">
        <v>37.950000000000003</v>
      </c>
      <c r="G18">
        <v>34.35</v>
      </c>
      <c r="H18">
        <v>4.8</v>
      </c>
      <c r="I18">
        <v>8.4499999999999993</v>
      </c>
      <c r="J18">
        <v>5.4</v>
      </c>
      <c r="K18">
        <v>1.75</v>
      </c>
      <c r="L18">
        <v>0.1</v>
      </c>
      <c r="M18">
        <v>1.2</v>
      </c>
      <c r="N18">
        <v>4.7</v>
      </c>
      <c r="O18">
        <v>0.35</v>
      </c>
      <c r="P18">
        <v>0.15</v>
      </c>
      <c r="Q18">
        <v>2.65</v>
      </c>
      <c r="R18">
        <v>10.9</v>
      </c>
      <c r="S18">
        <v>0.23615</v>
      </c>
      <c r="T18">
        <v>0.2954</v>
      </c>
      <c r="U18">
        <v>0.39255000000000001</v>
      </c>
      <c r="V18">
        <v>0.68804999999999994</v>
      </c>
      <c r="W18">
        <v>14</v>
      </c>
      <c r="X18">
        <v>0.7</v>
      </c>
      <c r="Y18">
        <v>0.45</v>
      </c>
      <c r="Z18">
        <v>0.15</v>
      </c>
      <c r="AA18">
        <v>0.35</v>
      </c>
      <c r="AB18">
        <v>0.2</v>
      </c>
      <c r="AC18">
        <v>38.9</v>
      </c>
      <c r="AD18">
        <v>35.200000000000003</v>
      </c>
      <c r="AE18">
        <v>6</v>
      </c>
      <c r="AF18">
        <v>10.3</v>
      </c>
      <c r="AG18">
        <v>5.85</v>
      </c>
      <c r="AH18">
        <v>2.15</v>
      </c>
      <c r="AI18">
        <v>0.45</v>
      </c>
      <c r="AJ18">
        <v>1.85</v>
      </c>
      <c r="AK18">
        <v>5.8</v>
      </c>
      <c r="AL18">
        <v>0.5</v>
      </c>
      <c r="AM18">
        <v>0.2</v>
      </c>
      <c r="AN18">
        <v>2.7</v>
      </c>
      <c r="AO18">
        <v>7.45</v>
      </c>
      <c r="AP18">
        <v>0.28870000000000001</v>
      </c>
      <c r="AQ18">
        <v>0.34110000000000001</v>
      </c>
      <c r="AR18">
        <v>0.52940000000000009</v>
      </c>
      <c r="AS18">
        <v>0.87069999999999992</v>
      </c>
      <c r="AT18">
        <v>18.899999999999999</v>
      </c>
      <c r="AU18">
        <v>1</v>
      </c>
      <c r="AV18">
        <v>0.45</v>
      </c>
      <c r="AW18">
        <v>0.25</v>
      </c>
      <c r="AX18">
        <v>0.3</v>
      </c>
      <c r="AY18">
        <v>0</v>
      </c>
      <c r="AZ18">
        <v>5.2478260869565219</v>
      </c>
      <c r="BA18">
        <v>2.695652173913043</v>
      </c>
      <c r="BB18">
        <v>4.3478260869565223E-2</v>
      </c>
      <c r="BC18">
        <v>0.73913043478260865</v>
      </c>
      <c r="BD18">
        <v>2.0869565217391299</v>
      </c>
      <c r="BE18">
        <v>4</v>
      </c>
      <c r="BF18">
        <v>23</v>
      </c>
      <c r="BG18">
        <v>8.0434782608695645</v>
      </c>
      <c r="BH18">
        <v>5.9043478260869566</v>
      </c>
      <c r="BI18">
        <v>2.6086956521739131</v>
      </c>
      <c r="BJ18">
        <v>0.17391304347826089</v>
      </c>
      <c r="BK18">
        <v>0.69565217391304346</v>
      </c>
      <c r="BL18">
        <v>1.2608695652173909</v>
      </c>
      <c r="BM18">
        <v>5.3913043478260869</v>
      </c>
      <c r="BN18">
        <v>24.260869565217391</v>
      </c>
      <c r="BO18">
        <v>6.9130434782608692</v>
      </c>
    </row>
    <row r="19" spans="1:67" ht="15" customHeight="1" x14ac:dyDescent="0.3">
      <c r="A19" t="s">
        <v>142</v>
      </c>
      <c r="B19" t="s">
        <v>140</v>
      </c>
      <c r="C19" t="s">
        <v>11</v>
      </c>
      <c r="D19" t="s">
        <v>212</v>
      </c>
      <c r="E19" t="s">
        <v>195</v>
      </c>
      <c r="F19">
        <v>39.6</v>
      </c>
      <c r="G19">
        <v>35.049999999999997</v>
      </c>
      <c r="H19">
        <v>6.7</v>
      </c>
      <c r="I19">
        <v>10.35</v>
      </c>
      <c r="J19">
        <v>5.9</v>
      </c>
      <c r="K19">
        <v>1.8</v>
      </c>
      <c r="L19">
        <v>0.55000000000000004</v>
      </c>
      <c r="M19">
        <v>2.1</v>
      </c>
      <c r="N19">
        <v>6.4</v>
      </c>
      <c r="O19">
        <v>0.9</v>
      </c>
      <c r="P19">
        <v>0.15</v>
      </c>
      <c r="Q19">
        <v>3.55</v>
      </c>
      <c r="R19">
        <v>7.2</v>
      </c>
      <c r="S19">
        <v>0.28854999999999997</v>
      </c>
      <c r="T19">
        <v>0.3569</v>
      </c>
      <c r="U19">
        <v>0.54744999999999999</v>
      </c>
      <c r="V19">
        <v>0.90429999999999988</v>
      </c>
      <c r="W19">
        <v>19.55</v>
      </c>
      <c r="X19">
        <v>0.8</v>
      </c>
      <c r="Y19">
        <v>0.35</v>
      </c>
      <c r="Z19">
        <v>0.25</v>
      </c>
      <c r="AA19">
        <v>0.4</v>
      </c>
      <c r="AB19">
        <v>0.15</v>
      </c>
      <c r="AC19">
        <v>38.4</v>
      </c>
      <c r="AD19">
        <v>34.450000000000003</v>
      </c>
      <c r="AE19">
        <v>4.45</v>
      </c>
      <c r="AF19">
        <v>8.75</v>
      </c>
      <c r="AG19">
        <v>5.55</v>
      </c>
      <c r="AH19">
        <v>2.25</v>
      </c>
      <c r="AI19">
        <v>0.3</v>
      </c>
      <c r="AJ19">
        <v>0.65</v>
      </c>
      <c r="AK19">
        <v>4.3</v>
      </c>
      <c r="AL19">
        <v>0.7</v>
      </c>
      <c r="AM19">
        <v>0.2</v>
      </c>
      <c r="AN19">
        <v>3.25</v>
      </c>
      <c r="AO19">
        <v>7.85</v>
      </c>
      <c r="AP19">
        <v>0.2482</v>
      </c>
      <c r="AQ19">
        <v>0.31740000000000002</v>
      </c>
      <c r="AR19">
        <v>0.38540000000000002</v>
      </c>
      <c r="AS19">
        <v>0.70284999999999997</v>
      </c>
      <c r="AT19">
        <v>13.55</v>
      </c>
      <c r="AU19">
        <v>0.8</v>
      </c>
      <c r="AV19">
        <v>0.45</v>
      </c>
      <c r="AW19">
        <v>0</v>
      </c>
      <c r="AX19">
        <v>0.25</v>
      </c>
      <c r="AY19">
        <v>0.3</v>
      </c>
      <c r="AZ19">
        <v>5.9043478260869566</v>
      </c>
      <c r="BA19">
        <v>2.6086956521739131</v>
      </c>
      <c r="BB19">
        <v>0.17391304347826089</v>
      </c>
      <c r="BC19">
        <v>0.69565217391304346</v>
      </c>
      <c r="BD19">
        <v>1.2608695652173909</v>
      </c>
      <c r="BE19">
        <v>5.3913043478260869</v>
      </c>
      <c r="BF19">
        <v>24.260869565217391</v>
      </c>
      <c r="BG19">
        <v>6.9130434782608692</v>
      </c>
      <c r="BH19">
        <v>5.2478260869565219</v>
      </c>
      <c r="BI19">
        <v>2.695652173913043</v>
      </c>
      <c r="BJ19">
        <v>4.3478260869565223E-2</v>
      </c>
      <c r="BK19">
        <v>0.73913043478260865</v>
      </c>
      <c r="BL19">
        <v>2.0869565217391299</v>
      </c>
      <c r="BM19">
        <v>4</v>
      </c>
      <c r="BN19">
        <v>23</v>
      </c>
      <c r="BO19">
        <v>8.0434782608695645</v>
      </c>
    </row>
    <row r="20" spans="1:67" x14ac:dyDescent="0.3">
      <c r="A20" t="s">
        <v>152</v>
      </c>
      <c r="B20" t="s">
        <v>173</v>
      </c>
      <c r="C20" t="s">
        <v>10</v>
      </c>
      <c r="D20" t="s">
        <v>213</v>
      </c>
      <c r="E20" t="s">
        <v>214</v>
      </c>
      <c r="F20">
        <v>37.9</v>
      </c>
      <c r="G20">
        <v>34.549999999999997</v>
      </c>
      <c r="H20">
        <v>4.1500000000000004</v>
      </c>
      <c r="I20">
        <v>8.5</v>
      </c>
      <c r="J20">
        <v>5.75</v>
      </c>
      <c r="K20">
        <v>1.7</v>
      </c>
      <c r="L20">
        <v>0.15</v>
      </c>
      <c r="M20">
        <v>0.9</v>
      </c>
      <c r="N20">
        <v>3.9</v>
      </c>
      <c r="O20">
        <v>0.85</v>
      </c>
      <c r="P20">
        <v>0.2</v>
      </c>
      <c r="Q20">
        <v>2.8</v>
      </c>
      <c r="R20">
        <v>9.5500000000000007</v>
      </c>
      <c r="S20">
        <v>0.24274999999999999</v>
      </c>
      <c r="T20">
        <v>0.30625000000000002</v>
      </c>
      <c r="U20">
        <v>0.37924999999999998</v>
      </c>
      <c r="V20">
        <v>0.68565000000000009</v>
      </c>
      <c r="W20">
        <v>13.2</v>
      </c>
      <c r="X20">
        <v>0.7</v>
      </c>
      <c r="Y20">
        <v>0.45</v>
      </c>
      <c r="Z20">
        <v>0.05</v>
      </c>
      <c r="AA20">
        <v>0.05</v>
      </c>
      <c r="AB20">
        <v>0.1</v>
      </c>
      <c r="AC20">
        <v>38.6</v>
      </c>
      <c r="AD20">
        <v>34</v>
      </c>
      <c r="AE20">
        <v>4.8</v>
      </c>
      <c r="AF20">
        <v>8.6</v>
      </c>
      <c r="AG20">
        <v>5.6</v>
      </c>
      <c r="AH20">
        <v>1.3</v>
      </c>
      <c r="AI20">
        <v>0.35</v>
      </c>
      <c r="AJ20">
        <v>1.35</v>
      </c>
      <c r="AK20">
        <v>4.45</v>
      </c>
      <c r="AL20">
        <v>0.8</v>
      </c>
      <c r="AM20">
        <v>0.2</v>
      </c>
      <c r="AN20">
        <v>3.45</v>
      </c>
      <c r="AO20">
        <v>6.9</v>
      </c>
      <c r="AP20">
        <v>0.24775</v>
      </c>
      <c r="AQ20">
        <v>0.32145000000000001</v>
      </c>
      <c r="AR20">
        <v>0.42330000000000001</v>
      </c>
      <c r="AS20">
        <v>0.74470000000000003</v>
      </c>
      <c r="AT20">
        <v>14.65</v>
      </c>
      <c r="AU20">
        <v>0.6</v>
      </c>
      <c r="AV20">
        <v>0.6</v>
      </c>
      <c r="AW20">
        <v>0.25</v>
      </c>
      <c r="AX20">
        <v>0.3</v>
      </c>
      <c r="AY20">
        <v>0.1</v>
      </c>
      <c r="AZ20">
        <v>4.6428571428571432</v>
      </c>
      <c r="BA20">
        <v>2.4285714285714279</v>
      </c>
      <c r="BB20">
        <v>0</v>
      </c>
      <c r="BC20">
        <v>0.7142857142857143</v>
      </c>
      <c r="BD20">
        <v>1.571428571428571</v>
      </c>
      <c r="BE20">
        <v>3.285714285714286</v>
      </c>
      <c r="BF20">
        <v>21.571428571428569</v>
      </c>
      <c r="BG20">
        <v>7.7142857142857144</v>
      </c>
      <c r="BH20">
        <v>4.7699999999999996</v>
      </c>
      <c r="BI20">
        <v>3</v>
      </c>
      <c r="BJ20">
        <v>0.2</v>
      </c>
      <c r="BK20">
        <v>1</v>
      </c>
      <c r="BL20">
        <v>1.5</v>
      </c>
      <c r="BM20">
        <v>4.4000000000000004</v>
      </c>
      <c r="BN20">
        <v>21.4</v>
      </c>
      <c r="BO20">
        <v>8</v>
      </c>
    </row>
    <row r="21" spans="1:67" x14ac:dyDescent="0.3">
      <c r="A21" t="s">
        <v>173</v>
      </c>
      <c r="B21" t="s">
        <v>152</v>
      </c>
      <c r="C21" t="s">
        <v>11</v>
      </c>
      <c r="D21" t="s">
        <v>214</v>
      </c>
      <c r="E21" t="s">
        <v>213</v>
      </c>
      <c r="F21">
        <v>40.049999999999997</v>
      </c>
      <c r="G21">
        <v>36</v>
      </c>
      <c r="H21">
        <v>6.05</v>
      </c>
      <c r="I21">
        <v>10.3</v>
      </c>
      <c r="J21">
        <v>6.7</v>
      </c>
      <c r="K21">
        <v>2.1</v>
      </c>
      <c r="L21">
        <v>0.15</v>
      </c>
      <c r="M21">
        <v>1.35</v>
      </c>
      <c r="N21">
        <v>5.7</v>
      </c>
      <c r="O21">
        <v>0.7</v>
      </c>
      <c r="P21">
        <v>0.1</v>
      </c>
      <c r="Q21">
        <v>2.7</v>
      </c>
      <c r="R21">
        <v>6.75</v>
      </c>
      <c r="S21">
        <v>0.27884999999999999</v>
      </c>
      <c r="T21">
        <v>0.3377</v>
      </c>
      <c r="U21">
        <v>0.45465</v>
      </c>
      <c r="V21">
        <v>0.7923</v>
      </c>
      <c r="W21">
        <v>16.75</v>
      </c>
      <c r="X21">
        <v>0.85</v>
      </c>
      <c r="Y21">
        <v>0.75</v>
      </c>
      <c r="Z21">
        <v>0.35</v>
      </c>
      <c r="AA21">
        <v>0.25</v>
      </c>
      <c r="AB21">
        <v>0.1</v>
      </c>
      <c r="AC21">
        <v>36.450000000000003</v>
      </c>
      <c r="AD21">
        <v>32.700000000000003</v>
      </c>
      <c r="AE21">
        <v>3.65</v>
      </c>
      <c r="AF21">
        <v>6.5</v>
      </c>
      <c r="AG21">
        <v>4.55</v>
      </c>
      <c r="AH21">
        <v>0.85</v>
      </c>
      <c r="AI21">
        <v>0.2</v>
      </c>
      <c r="AJ21">
        <v>0.9</v>
      </c>
      <c r="AK21">
        <v>3.5</v>
      </c>
      <c r="AL21">
        <v>0.8</v>
      </c>
      <c r="AM21">
        <v>0.1</v>
      </c>
      <c r="AN21">
        <v>2.85</v>
      </c>
      <c r="AO21">
        <v>9.9499999999999993</v>
      </c>
      <c r="AP21">
        <v>0.1905</v>
      </c>
      <c r="AQ21">
        <v>0.25609999999999999</v>
      </c>
      <c r="AR21">
        <v>0.30719999999999997</v>
      </c>
      <c r="AS21">
        <v>0.56319999999999992</v>
      </c>
      <c r="AT21">
        <v>10.45</v>
      </c>
      <c r="AU21">
        <v>0.6</v>
      </c>
      <c r="AV21">
        <v>0.4</v>
      </c>
      <c r="AW21">
        <v>0.2</v>
      </c>
      <c r="AX21">
        <v>0.25</v>
      </c>
      <c r="AY21">
        <v>0.1</v>
      </c>
      <c r="AZ21">
        <v>4.7699999999999996</v>
      </c>
      <c r="BA21">
        <v>3</v>
      </c>
      <c r="BB21">
        <v>0.2</v>
      </c>
      <c r="BC21">
        <v>1</v>
      </c>
      <c r="BD21">
        <v>1.5</v>
      </c>
      <c r="BE21">
        <v>4.4000000000000004</v>
      </c>
      <c r="BF21">
        <v>21.4</v>
      </c>
      <c r="BG21">
        <v>8</v>
      </c>
      <c r="BH21">
        <v>4.6428571428571432</v>
      </c>
      <c r="BI21">
        <v>2.4285714285714279</v>
      </c>
      <c r="BJ21">
        <v>0</v>
      </c>
      <c r="BK21">
        <v>0.7142857142857143</v>
      </c>
      <c r="BL21">
        <v>1.571428571428571</v>
      </c>
      <c r="BM21">
        <v>3.285714285714286</v>
      </c>
      <c r="BN21">
        <v>21.571428571428569</v>
      </c>
      <c r="BO21">
        <v>7.7142857142857144</v>
      </c>
    </row>
    <row r="22" spans="1:67" x14ac:dyDescent="0.3">
      <c r="A22" t="s">
        <v>134</v>
      </c>
      <c r="B22" t="s">
        <v>157</v>
      </c>
      <c r="C22" t="s">
        <v>10</v>
      </c>
      <c r="D22" t="s">
        <v>215</v>
      </c>
      <c r="E22" t="s">
        <v>216</v>
      </c>
      <c r="F22">
        <v>37.4</v>
      </c>
      <c r="G22">
        <v>33.5</v>
      </c>
      <c r="H22">
        <v>4.4000000000000004</v>
      </c>
      <c r="I22">
        <v>8.15</v>
      </c>
      <c r="J22">
        <v>5</v>
      </c>
      <c r="K22">
        <v>1.1000000000000001</v>
      </c>
      <c r="L22">
        <v>0.1</v>
      </c>
      <c r="M22">
        <v>1.95</v>
      </c>
      <c r="N22">
        <v>4.3499999999999996</v>
      </c>
      <c r="O22">
        <v>0.25</v>
      </c>
      <c r="P22">
        <v>0.1</v>
      </c>
      <c r="Q22">
        <v>3.3</v>
      </c>
      <c r="R22">
        <v>10.3</v>
      </c>
      <c r="S22">
        <v>0.23824999999999999</v>
      </c>
      <c r="T22">
        <v>0.31014999999999998</v>
      </c>
      <c r="U22">
        <v>0.44864999999999999</v>
      </c>
      <c r="V22">
        <v>0.75885000000000002</v>
      </c>
      <c r="W22">
        <v>15.3</v>
      </c>
      <c r="X22">
        <v>1.25</v>
      </c>
      <c r="Y22">
        <v>0.25</v>
      </c>
      <c r="Z22">
        <v>0.15</v>
      </c>
      <c r="AA22">
        <v>0.2</v>
      </c>
      <c r="AB22">
        <v>0.05</v>
      </c>
      <c r="AC22">
        <v>39.700000000000003</v>
      </c>
      <c r="AD22">
        <v>35.549999999999997</v>
      </c>
      <c r="AE22">
        <v>5.8</v>
      </c>
      <c r="AF22">
        <v>10</v>
      </c>
      <c r="AG22">
        <v>6.55</v>
      </c>
      <c r="AH22">
        <v>1.75</v>
      </c>
      <c r="AI22">
        <v>0.2</v>
      </c>
      <c r="AJ22">
        <v>1.5</v>
      </c>
      <c r="AK22">
        <v>5.65</v>
      </c>
      <c r="AL22">
        <v>1.3</v>
      </c>
      <c r="AM22">
        <v>0.05</v>
      </c>
      <c r="AN22">
        <v>3.45</v>
      </c>
      <c r="AO22">
        <v>11.2</v>
      </c>
      <c r="AP22">
        <v>0.27250000000000002</v>
      </c>
      <c r="AQ22">
        <v>0.33750000000000002</v>
      </c>
      <c r="AR22">
        <v>0.45295000000000002</v>
      </c>
      <c r="AS22">
        <v>0.79035</v>
      </c>
      <c r="AT22">
        <v>16.649999999999999</v>
      </c>
      <c r="AU22">
        <v>0.55000000000000004</v>
      </c>
      <c r="AV22">
        <v>0.4</v>
      </c>
      <c r="AW22">
        <v>0</v>
      </c>
      <c r="AX22">
        <v>0.3</v>
      </c>
      <c r="AY22">
        <v>0.15</v>
      </c>
      <c r="AZ22">
        <v>5.9904761904761914</v>
      </c>
      <c r="BA22">
        <v>1.857142857142857</v>
      </c>
      <c r="BB22">
        <v>4.7619047619047623E-2</v>
      </c>
      <c r="BC22">
        <v>0.38095238095238088</v>
      </c>
      <c r="BD22">
        <v>1.428571428571429</v>
      </c>
      <c r="BE22">
        <v>7.8571428571428568</v>
      </c>
      <c r="BF22">
        <v>24.095238095238091</v>
      </c>
      <c r="BG22">
        <v>6.4285714285714288</v>
      </c>
      <c r="BH22">
        <v>5.125</v>
      </c>
      <c r="BI22">
        <v>2.5</v>
      </c>
      <c r="BJ22">
        <v>8.3333333333333329E-2</v>
      </c>
      <c r="BK22">
        <v>0.5</v>
      </c>
      <c r="BL22">
        <v>2.083333333333333</v>
      </c>
      <c r="BM22">
        <v>6.666666666666667</v>
      </c>
      <c r="BN22">
        <v>21.25</v>
      </c>
      <c r="BO22">
        <v>6</v>
      </c>
    </row>
    <row r="23" spans="1:67" x14ac:dyDescent="0.3">
      <c r="A23" t="s">
        <v>157</v>
      </c>
      <c r="B23" t="s">
        <v>134</v>
      </c>
      <c r="C23" t="s">
        <v>11</v>
      </c>
      <c r="D23" t="s">
        <v>216</v>
      </c>
      <c r="E23" t="s">
        <v>215</v>
      </c>
      <c r="F23">
        <v>38</v>
      </c>
      <c r="G23">
        <v>33.85</v>
      </c>
      <c r="H23">
        <v>4.7</v>
      </c>
      <c r="I23">
        <v>8.35</v>
      </c>
      <c r="J23">
        <v>4.95</v>
      </c>
      <c r="K23">
        <v>1.7</v>
      </c>
      <c r="L23">
        <v>0.45</v>
      </c>
      <c r="M23">
        <v>1.25</v>
      </c>
      <c r="N23">
        <v>4.45</v>
      </c>
      <c r="O23">
        <v>0.7</v>
      </c>
      <c r="P23">
        <v>0.1</v>
      </c>
      <c r="Q23">
        <v>3.4</v>
      </c>
      <c r="R23">
        <v>9.4</v>
      </c>
      <c r="S23">
        <v>0.24049999999999999</v>
      </c>
      <c r="T23">
        <v>0.31335000000000002</v>
      </c>
      <c r="U23">
        <v>0.42315000000000003</v>
      </c>
      <c r="V23">
        <v>0.73659999999999992</v>
      </c>
      <c r="W23">
        <v>14.7</v>
      </c>
      <c r="X23">
        <v>0.75</v>
      </c>
      <c r="Y23">
        <v>0.4</v>
      </c>
      <c r="Z23">
        <v>0.05</v>
      </c>
      <c r="AA23">
        <v>0.3</v>
      </c>
      <c r="AB23">
        <v>0.05</v>
      </c>
      <c r="AC23">
        <v>35.9</v>
      </c>
      <c r="AD23">
        <v>32.15</v>
      </c>
      <c r="AE23">
        <v>3.4</v>
      </c>
      <c r="AF23">
        <v>6.9</v>
      </c>
      <c r="AG23">
        <v>4.3</v>
      </c>
      <c r="AH23">
        <v>1.3</v>
      </c>
      <c r="AI23">
        <v>0.2</v>
      </c>
      <c r="AJ23">
        <v>1.1000000000000001</v>
      </c>
      <c r="AK23">
        <v>3.3</v>
      </c>
      <c r="AL23">
        <v>0.75</v>
      </c>
      <c r="AM23">
        <v>0.35</v>
      </c>
      <c r="AN23">
        <v>2.95</v>
      </c>
      <c r="AO23">
        <v>9.9</v>
      </c>
      <c r="AP23">
        <v>0.20865</v>
      </c>
      <c r="AQ23">
        <v>0.28234999999999999</v>
      </c>
      <c r="AR23">
        <v>0.35949999999999999</v>
      </c>
      <c r="AS23">
        <v>0.64200000000000002</v>
      </c>
      <c r="AT23">
        <v>11.9</v>
      </c>
      <c r="AU23">
        <v>0.55000000000000004</v>
      </c>
      <c r="AV23">
        <v>0.5</v>
      </c>
      <c r="AW23">
        <v>0.1</v>
      </c>
      <c r="AX23">
        <v>0.15</v>
      </c>
      <c r="AY23">
        <v>0</v>
      </c>
      <c r="AZ23">
        <v>5.125</v>
      </c>
      <c r="BA23">
        <v>2.5</v>
      </c>
      <c r="BB23">
        <v>8.3333333333333329E-2</v>
      </c>
      <c r="BC23">
        <v>0.5</v>
      </c>
      <c r="BD23">
        <v>2.083333333333333</v>
      </c>
      <c r="BE23">
        <v>6.666666666666667</v>
      </c>
      <c r="BF23">
        <v>21.25</v>
      </c>
      <c r="BG23">
        <v>6</v>
      </c>
      <c r="BH23">
        <v>5.9904761904761914</v>
      </c>
      <c r="BI23">
        <v>1.857142857142857</v>
      </c>
      <c r="BJ23">
        <v>4.7619047619047623E-2</v>
      </c>
      <c r="BK23">
        <v>0.38095238095238088</v>
      </c>
      <c r="BL23">
        <v>1.428571428571429</v>
      </c>
      <c r="BM23">
        <v>7.8571428571428568</v>
      </c>
      <c r="BN23">
        <v>24.095238095238091</v>
      </c>
      <c r="BO23">
        <v>6.4285714285714288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Z19"/>
  <sheetViews>
    <sheetView workbookViewId="0">
      <selection activeCell="I2" sqref="I2:I19"/>
    </sheetView>
  </sheetViews>
  <sheetFormatPr defaultRowHeight="14.4" x14ac:dyDescent="0.3"/>
  <sheetData>
    <row r="1" spans="1:52" x14ac:dyDescent="0.3">
      <c r="A1" s="3" t="s">
        <v>49</v>
      </c>
      <c r="B1" s="3" t="s">
        <v>107</v>
      </c>
      <c r="C1" s="3" t="s">
        <v>125</v>
      </c>
      <c r="D1" s="3" t="s">
        <v>56</v>
      </c>
      <c r="E1" s="3" t="s">
        <v>163</v>
      </c>
      <c r="F1" s="3" t="s">
        <v>132</v>
      </c>
      <c r="G1" s="3" t="s">
        <v>66</v>
      </c>
      <c r="H1" s="3" t="s">
        <v>67</v>
      </c>
      <c r="I1" s="3" t="s">
        <v>50</v>
      </c>
      <c r="J1" s="3" t="s">
        <v>68</v>
      </c>
      <c r="K1" s="3" t="s">
        <v>69</v>
      </c>
      <c r="L1" s="3" t="s">
        <v>70</v>
      </c>
      <c r="M1" s="3" t="s">
        <v>71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126</v>
      </c>
      <c r="S1" s="3" t="s">
        <v>76</v>
      </c>
      <c r="T1" s="3" t="s">
        <v>77</v>
      </c>
      <c r="U1" s="3" t="s">
        <v>78</v>
      </c>
      <c r="V1" s="3" t="s">
        <v>79</v>
      </c>
      <c r="W1" s="3" t="s">
        <v>80</v>
      </c>
      <c r="X1" s="3" t="s">
        <v>63</v>
      </c>
      <c r="Y1" s="3" t="s">
        <v>81</v>
      </c>
      <c r="Z1" s="3" t="s">
        <v>82</v>
      </c>
      <c r="AA1" s="3" t="s">
        <v>83</v>
      </c>
      <c r="AB1" s="3" t="s">
        <v>64</v>
      </c>
      <c r="AC1" s="3" t="s">
        <v>84</v>
      </c>
      <c r="AD1" s="3" t="s">
        <v>85</v>
      </c>
      <c r="AE1" s="3" t="s">
        <v>86</v>
      </c>
      <c r="AF1" s="3" t="s">
        <v>51</v>
      </c>
      <c r="AG1" s="3" t="s">
        <v>87</v>
      </c>
      <c r="AH1" s="3" t="s">
        <v>88</v>
      </c>
      <c r="AI1" s="3" t="s">
        <v>89</v>
      </c>
      <c r="AJ1" s="3" t="s">
        <v>90</v>
      </c>
      <c r="AK1" s="3" t="s">
        <v>91</v>
      </c>
      <c r="AL1" s="3" t="s">
        <v>92</v>
      </c>
      <c r="AM1" s="3" t="s">
        <v>93</v>
      </c>
      <c r="AN1" s="3" t="s">
        <v>94</v>
      </c>
      <c r="AO1" s="3" t="s">
        <v>95</v>
      </c>
      <c r="AP1" s="3" t="s">
        <v>96</v>
      </c>
      <c r="AQ1" s="3" t="s">
        <v>97</v>
      </c>
      <c r="AR1" s="3" t="s">
        <v>98</v>
      </c>
      <c r="AS1" s="3" t="s">
        <v>99</v>
      </c>
      <c r="AT1" s="3" t="s">
        <v>100</v>
      </c>
      <c r="AU1" s="3" t="s">
        <v>101</v>
      </c>
      <c r="AV1" s="3" t="s">
        <v>102</v>
      </c>
      <c r="AW1" s="3" t="s">
        <v>103</v>
      </c>
      <c r="AX1" s="3" t="s">
        <v>104</v>
      </c>
      <c r="AY1" s="3" t="s">
        <v>105</v>
      </c>
      <c r="AZ1" s="3" t="s">
        <v>106</v>
      </c>
    </row>
    <row r="2" spans="1:52" x14ac:dyDescent="0.3">
      <c r="A2" t="s">
        <v>136</v>
      </c>
      <c r="B2" t="s">
        <v>144</v>
      </c>
      <c r="C2" t="s">
        <v>10</v>
      </c>
      <c r="D2" t="s">
        <v>198</v>
      </c>
      <c r="E2" t="s">
        <v>199</v>
      </c>
      <c r="F2">
        <v>0</v>
      </c>
      <c r="G2">
        <v>36.857142857142847</v>
      </c>
      <c r="H2">
        <v>33.285714285714278</v>
      </c>
      <c r="I2">
        <v>3.4285714285714279</v>
      </c>
      <c r="J2">
        <v>8</v>
      </c>
      <c r="K2">
        <v>5.2857142857142856</v>
      </c>
      <c r="L2">
        <v>1.428571428571429</v>
      </c>
      <c r="M2">
        <v>0.2857142857142857</v>
      </c>
      <c r="N2">
        <v>1</v>
      </c>
      <c r="O2">
        <v>3.4285714285714279</v>
      </c>
      <c r="P2">
        <v>0.14285714285714279</v>
      </c>
      <c r="Q2">
        <v>0.42857142857142849</v>
      </c>
      <c r="R2">
        <v>2.8571428571428572</v>
      </c>
      <c r="S2">
        <v>7.5714285714285712</v>
      </c>
      <c r="T2">
        <v>0.23371428571428571</v>
      </c>
      <c r="U2">
        <v>0.30285714285714288</v>
      </c>
      <c r="V2">
        <v>0.37685714285714278</v>
      </c>
      <c r="W2">
        <v>0.67957142857142849</v>
      </c>
      <c r="X2">
        <v>13</v>
      </c>
      <c r="Y2">
        <v>0.14285714285714279</v>
      </c>
      <c r="Z2">
        <v>0.5714285714285714</v>
      </c>
      <c r="AA2">
        <v>0</v>
      </c>
      <c r="AB2">
        <v>0.14285714285714279</v>
      </c>
      <c r="AC2">
        <v>0</v>
      </c>
      <c r="AD2">
        <v>37.428571428571431</v>
      </c>
      <c r="AE2">
        <v>33</v>
      </c>
      <c r="AF2">
        <v>3.8571428571428572</v>
      </c>
      <c r="AG2">
        <v>7.4285714285714288</v>
      </c>
      <c r="AH2">
        <v>4</v>
      </c>
      <c r="AI2">
        <v>2.714285714285714</v>
      </c>
      <c r="AJ2">
        <v>0.2857142857142857</v>
      </c>
      <c r="AK2">
        <v>0.42857142857142849</v>
      </c>
      <c r="AL2">
        <v>3.714285714285714</v>
      </c>
      <c r="AM2">
        <v>1.857142857142857</v>
      </c>
      <c r="AN2">
        <v>0.14285714285714279</v>
      </c>
      <c r="AO2">
        <v>3.4285714285714279</v>
      </c>
      <c r="AP2">
        <v>7.5714285714285712</v>
      </c>
      <c r="AQ2">
        <v>0.21099999999999999</v>
      </c>
      <c r="AR2">
        <v>0.29642857142857137</v>
      </c>
      <c r="AS2">
        <v>0.33871428571428569</v>
      </c>
      <c r="AT2">
        <v>0.6348571428571429</v>
      </c>
      <c r="AU2">
        <v>12</v>
      </c>
      <c r="AV2">
        <v>0.8571428571428571</v>
      </c>
      <c r="AW2">
        <v>0.5714285714285714</v>
      </c>
      <c r="AX2">
        <v>0</v>
      </c>
      <c r="AY2">
        <v>0.42857142857142849</v>
      </c>
      <c r="AZ2">
        <v>0</v>
      </c>
    </row>
    <row r="3" spans="1:52" x14ac:dyDescent="0.3">
      <c r="A3" t="s">
        <v>144</v>
      </c>
      <c r="B3" t="s">
        <v>136</v>
      </c>
      <c r="C3" t="s">
        <v>11</v>
      </c>
      <c r="D3" t="s">
        <v>199</v>
      </c>
      <c r="E3" t="s">
        <v>198</v>
      </c>
      <c r="F3">
        <v>0</v>
      </c>
      <c r="G3">
        <v>37.428571428571431</v>
      </c>
      <c r="H3">
        <v>33</v>
      </c>
      <c r="I3">
        <v>3.8571428571428572</v>
      </c>
      <c r="J3">
        <v>7.4285714285714288</v>
      </c>
      <c r="K3">
        <v>4</v>
      </c>
      <c r="L3">
        <v>2.714285714285714</v>
      </c>
      <c r="M3">
        <v>0.2857142857142857</v>
      </c>
      <c r="N3">
        <v>0.42857142857142849</v>
      </c>
      <c r="O3">
        <v>3.714285714285714</v>
      </c>
      <c r="P3">
        <v>1.857142857142857</v>
      </c>
      <c r="Q3">
        <v>0.14285714285714279</v>
      </c>
      <c r="R3">
        <v>3.4285714285714279</v>
      </c>
      <c r="S3">
        <v>7.5714285714285712</v>
      </c>
      <c r="T3">
        <v>0.21099999999999999</v>
      </c>
      <c r="U3">
        <v>0.29642857142857137</v>
      </c>
      <c r="V3">
        <v>0.33871428571428569</v>
      </c>
      <c r="W3">
        <v>0.6348571428571429</v>
      </c>
      <c r="X3">
        <v>12</v>
      </c>
      <c r="Y3">
        <v>0.8571428571428571</v>
      </c>
      <c r="Z3">
        <v>0.5714285714285714</v>
      </c>
      <c r="AA3">
        <v>0</v>
      </c>
      <c r="AB3">
        <v>0.42857142857142849</v>
      </c>
      <c r="AC3">
        <v>0</v>
      </c>
      <c r="AD3">
        <v>36.857142857142847</v>
      </c>
      <c r="AE3">
        <v>33.285714285714278</v>
      </c>
      <c r="AF3">
        <v>3.4285714285714279</v>
      </c>
      <c r="AG3">
        <v>8</v>
      </c>
      <c r="AH3">
        <v>5.2857142857142856</v>
      </c>
      <c r="AI3">
        <v>1.428571428571429</v>
      </c>
      <c r="AJ3">
        <v>0.2857142857142857</v>
      </c>
      <c r="AK3">
        <v>1</v>
      </c>
      <c r="AL3">
        <v>3.4285714285714279</v>
      </c>
      <c r="AM3">
        <v>0.14285714285714279</v>
      </c>
      <c r="AN3">
        <v>0.42857142857142849</v>
      </c>
      <c r="AO3">
        <v>2.8571428571428572</v>
      </c>
      <c r="AP3">
        <v>7.5714285714285712</v>
      </c>
      <c r="AQ3">
        <v>0.23371428571428571</v>
      </c>
      <c r="AR3">
        <v>0.30285714285714288</v>
      </c>
      <c r="AS3">
        <v>0.37685714285714278</v>
      </c>
      <c r="AT3">
        <v>0.67957142857142849</v>
      </c>
      <c r="AU3">
        <v>13</v>
      </c>
      <c r="AV3">
        <v>0.14285714285714279</v>
      </c>
      <c r="AW3">
        <v>0.5714285714285714</v>
      </c>
      <c r="AX3">
        <v>0</v>
      </c>
      <c r="AY3">
        <v>0.14285714285714279</v>
      </c>
      <c r="AZ3">
        <v>0</v>
      </c>
    </row>
    <row r="4" spans="1:52" x14ac:dyDescent="0.3">
      <c r="A4" t="s">
        <v>145</v>
      </c>
      <c r="B4" t="s">
        <v>174</v>
      </c>
      <c r="C4" t="s">
        <v>10</v>
      </c>
      <c r="D4" t="s">
        <v>200</v>
      </c>
      <c r="E4" t="s">
        <v>201</v>
      </c>
      <c r="F4">
        <v>0</v>
      </c>
      <c r="G4">
        <v>33</v>
      </c>
      <c r="H4">
        <v>31</v>
      </c>
      <c r="I4">
        <v>1.333333333333333</v>
      </c>
      <c r="J4">
        <v>6</v>
      </c>
      <c r="K4">
        <v>4.333333333333333</v>
      </c>
      <c r="L4">
        <v>1.333333333333333</v>
      </c>
      <c r="M4">
        <v>0</v>
      </c>
      <c r="N4">
        <v>0.33333333333333331</v>
      </c>
      <c r="O4">
        <v>1</v>
      </c>
      <c r="P4">
        <v>0.66666666666666663</v>
      </c>
      <c r="Q4">
        <v>0</v>
      </c>
      <c r="R4">
        <v>1.666666666666667</v>
      </c>
      <c r="S4">
        <v>8.6666666666666661</v>
      </c>
      <c r="T4">
        <v>0.19</v>
      </c>
      <c r="U4">
        <v>0.23</v>
      </c>
      <c r="V4">
        <v>0.26466666666666672</v>
      </c>
      <c r="W4">
        <v>0.49466666666666659</v>
      </c>
      <c r="X4">
        <v>8.3333333333333339</v>
      </c>
      <c r="Y4">
        <v>0.33333333333333331</v>
      </c>
      <c r="Z4">
        <v>0</v>
      </c>
      <c r="AA4">
        <v>0</v>
      </c>
      <c r="AB4">
        <v>0.33333333333333331</v>
      </c>
      <c r="AC4">
        <v>0</v>
      </c>
      <c r="AD4">
        <v>37.666666666666657</v>
      </c>
      <c r="AE4">
        <v>32.666666666666657</v>
      </c>
      <c r="AF4">
        <v>3</v>
      </c>
      <c r="AG4">
        <v>8</v>
      </c>
      <c r="AH4">
        <v>4.666666666666667</v>
      </c>
      <c r="AI4">
        <v>2</v>
      </c>
      <c r="AJ4">
        <v>0</v>
      </c>
      <c r="AK4">
        <v>1.333333333333333</v>
      </c>
      <c r="AL4">
        <v>3</v>
      </c>
      <c r="AM4">
        <v>0.33333333333333331</v>
      </c>
      <c r="AN4">
        <v>1</v>
      </c>
      <c r="AO4">
        <v>4</v>
      </c>
      <c r="AP4">
        <v>13.66666666666667</v>
      </c>
      <c r="AQ4">
        <v>0.2363333333333334</v>
      </c>
      <c r="AR4">
        <v>0.34266666666666667</v>
      </c>
      <c r="AS4">
        <v>0.41066666666666668</v>
      </c>
      <c r="AT4">
        <v>0.7533333333333333</v>
      </c>
      <c r="AU4">
        <v>14</v>
      </c>
      <c r="AV4">
        <v>1</v>
      </c>
      <c r="AW4">
        <v>1</v>
      </c>
      <c r="AX4">
        <v>0</v>
      </c>
      <c r="AY4">
        <v>0</v>
      </c>
      <c r="AZ4">
        <v>0</v>
      </c>
    </row>
    <row r="5" spans="1:52" x14ac:dyDescent="0.3">
      <c r="A5" t="s">
        <v>174</v>
      </c>
      <c r="B5" t="s">
        <v>145</v>
      </c>
      <c r="C5" t="s">
        <v>11</v>
      </c>
      <c r="D5" t="s">
        <v>201</v>
      </c>
      <c r="E5" t="s">
        <v>200</v>
      </c>
      <c r="F5">
        <v>0</v>
      </c>
      <c r="G5">
        <v>37.666666666666657</v>
      </c>
      <c r="H5">
        <v>32.666666666666657</v>
      </c>
      <c r="I5">
        <v>3</v>
      </c>
      <c r="J5">
        <v>8</v>
      </c>
      <c r="K5">
        <v>4.666666666666667</v>
      </c>
      <c r="L5">
        <v>2</v>
      </c>
      <c r="M5">
        <v>0</v>
      </c>
      <c r="N5">
        <v>1.333333333333333</v>
      </c>
      <c r="O5">
        <v>3</v>
      </c>
      <c r="P5">
        <v>0.33333333333333331</v>
      </c>
      <c r="Q5">
        <v>1</v>
      </c>
      <c r="R5">
        <v>4</v>
      </c>
      <c r="S5">
        <v>13.66666666666667</v>
      </c>
      <c r="T5">
        <v>0.2363333333333334</v>
      </c>
      <c r="U5">
        <v>0.34266666666666667</v>
      </c>
      <c r="V5">
        <v>0.41066666666666668</v>
      </c>
      <c r="W5">
        <v>0.7533333333333333</v>
      </c>
      <c r="X5">
        <v>14</v>
      </c>
      <c r="Y5">
        <v>1</v>
      </c>
      <c r="Z5">
        <v>1</v>
      </c>
      <c r="AA5">
        <v>0</v>
      </c>
      <c r="AB5">
        <v>0</v>
      </c>
      <c r="AC5">
        <v>0</v>
      </c>
      <c r="AD5">
        <v>33</v>
      </c>
      <c r="AE5">
        <v>31</v>
      </c>
      <c r="AF5">
        <v>1.333333333333333</v>
      </c>
      <c r="AG5">
        <v>6</v>
      </c>
      <c r="AH5">
        <v>4.333333333333333</v>
      </c>
      <c r="AI5">
        <v>1.333333333333333</v>
      </c>
      <c r="AJ5">
        <v>0</v>
      </c>
      <c r="AK5">
        <v>0.33333333333333331</v>
      </c>
      <c r="AL5">
        <v>1</v>
      </c>
      <c r="AM5">
        <v>0.66666666666666663</v>
      </c>
      <c r="AN5">
        <v>0</v>
      </c>
      <c r="AO5">
        <v>1.666666666666667</v>
      </c>
      <c r="AP5">
        <v>8.6666666666666661</v>
      </c>
      <c r="AQ5">
        <v>0.19</v>
      </c>
      <c r="AR5">
        <v>0.23</v>
      </c>
      <c r="AS5">
        <v>0.26466666666666672</v>
      </c>
      <c r="AT5">
        <v>0.49466666666666659</v>
      </c>
      <c r="AU5">
        <v>8.3333333333333339</v>
      </c>
      <c r="AV5">
        <v>0.33333333333333331</v>
      </c>
      <c r="AW5">
        <v>0</v>
      </c>
      <c r="AX5">
        <v>0</v>
      </c>
      <c r="AY5">
        <v>0.33333333333333331</v>
      </c>
      <c r="AZ5">
        <v>0</v>
      </c>
    </row>
    <row r="6" spans="1:52" x14ac:dyDescent="0.3">
      <c r="A6" t="s">
        <v>154</v>
      </c>
      <c r="B6" t="s">
        <v>189</v>
      </c>
      <c r="C6" t="s">
        <v>10</v>
      </c>
      <c r="D6" t="s">
        <v>202</v>
      </c>
      <c r="E6" t="s">
        <v>203</v>
      </c>
      <c r="F6">
        <v>0</v>
      </c>
      <c r="G6">
        <v>35.666666666666657</v>
      </c>
      <c r="H6">
        <v>33.333333333333343</v>
      </c>
      <c r="I6">
        <v>5</v>
      </c>
      <c r="J6">
        <v>8</v>
      </c>
      <c r="K6">
        <v>4.333333333333333</v>
      </c>
      <c r="L6">
        <v>1</v>
      </c>
      <c r="M6">
        <v>0</v>
      </c>
      <c r="N6">
        <v>2.666666666666667</v>
      </c>
      <c r="O6">
        <v>5</v>
      </c>
      <c r="P6">
        <v>0</v>
      </c>
      <c r="Q6">
        <v>0</v>
      </c>
      <c r="R6">
        <v>2</v>
      </c>
      <c r="S6">
        <v>8.3333333333333339</v>
      </c>
      <c r="T6">
        <v>0.23433333333333331</v>
      </c>
      <c r="U6">
        <v>0.27033333333333331</v>
      </c>
      <c r="V6">
        <v>0.504</v>
      </c>
      <c r="W6">
        <v>0.77433333333333332</v>
      </c>
      <c r="X6">
        <v>17</v>
      </c>
      <c r="Y6">
        <v>0.33333333333333331</v>
      </c>
      <c r="Z6">
        <v>0</v>
      </c>
      <c r="AA6">
        <v>0</v>
      </c>
      <c r="AB6">
        <v>0.33333333333333331</v>
      </c>
      <c r="AC6">
        <v>0.33333333333333331</v>
      </c>
      <c r="AD6">
        <v>42</v>
      </c>
      <c r="AE6">
        <v>38</v>
      </c>
      <c r="AF6">
        <v>7.333333333333333</v>
      </c>
      <c r="AG6">
        <v>12.33333333333333</v>
      </c>
      <c r="AH6">
        <v>6.666666666666667</v>
      </c>
      <c r="AI6">
        <v>2.333333333333333</v>
      </c>
      <c r="AJ6">
        <v>0.33333333333333331</v>
      </c>
      <c r="AK6">
        <v>3</v>
      </c>
      <c r="AL6">
        <v>7.333333333333333</v>
      </c>
      <c r="AM6">
        <v>2.666666666666667</v>
      </c>
      <c r="AN6">
        <v>0</v>
      </c>
      <c r="AO6">
        <v>3.333333333333333</v>
      </c>
      <c r="AP6">
        <v>10</v>
      </c>
      <c r="AQ6">
        <v>0.32300000000000001</v>
      </c>
      <c r="AR6">
        <v>0.379</v>
      </c>
      <c r="AS6">
        <v>0.64</v>
      </c>
      <c r="AT6">
        <v>1.0186666666666671</v>
      </c>
      <c r="AU6">
        <v>24.333333333333329</v>
      </c>
      <c r="AV6">
        <v>0.66666666666666663</v>
      </c>
      <c r="AW6">
        <v>0.33333333333333331</v>
      </c>
      <c r="AX6">
        <v>0</v>
      </c>
      <c r="AY6">
        <v>0.33333333333333331</v>
      </c>
      <c r="AZ6">
        <v>0</v>
      </c>
    </row>
    <row r="7" spans="1:52" x14ac:dyDescent="0.3">
      <c r="A7" t="s">
        <v>189</v>
      </c>
      <c r="B7" t="s">
        <v>154</v>
      </c>
      <c r="C7" t="s">
        <v>11</v>
      </c>
      <c r="D7" t="s">
        <v>203</v>
      </c>
      <c r="E7" t="s">
        <v>202</v>
      </c>
      <c r="F7">
        <v>0</v>
      </c>
      <c r="G7">
        <v>42</v>
      </c>
      <c r="H7">
        <v>38</v>
      </c>
      <c r="I7">
        <v>7.333333333333333</v>
      </c>
      <c r="J7">
        <v>12.33333333333333</v>
      </c>
      <c r="K7">
        <v>6.666666666666667</v>
      </c>
      <c r="L7">
        <v>2.333333333333333</v>
      </c>
      <c r="M7">
        <v>0.33333333333333331</v>
      </c>
      <c r="N7">
        <v>3</v>
      </c>
      <c r="O7">
        <v>7.333333333333333</v>
      </c>
      <c r="P7">
        <v>2.666666666666667</v>
      </c>
      <c r="Q7">
        <v>0</v>
      </c>
      <c r="R7">
        <v>3.333333333333333</v>
      </c>
      <c r="S7">
        <v>10</v>
      </c>
      <c r="T7">
        <v>0.32300000000000001</v>
      </c>
      <c r="U7">
        <v>0.379</v>
      </c>
      <c r="V7">
        <v>0.64</v>
      </c>
      <c r="W7">
        <v>1.0186666666666671</v>
      </c>
      <c r="X7">
        <v>24.333333333333329</v>
      </c>
      <c r="Y7">
        <v>0.66666666666666663</v>
      </c>
      <c r="Z7">
        <v>0.33333333333333331</v>
      </c>
      <c r="AA7">
        <v>0</v>
      </c>
      <c r="AB7">
        <v>0.33333333333333331</v>
      </c>
      <c r="AC7">
        <v>0</v>
      </c>
      <c r="AD7">
        <v>35.666666666666657</v>
      </c>
      <c r="AE7">
        <v>33.333333333333343</v>
      </c>
      <c r="AF7">
        <v>5</v>
      </c>
      <c r="AG7">
        <v>8</v>
      </c>
      <c r="AH7">
        <v>4.333333333333333</v>
      </c>
      <c r="AI7">
        <v>1</v>
      </c>
      <c r="AJ7">
        <v>0</v>
      </c>
      <c r="AK7">
        <v>2.666666666666667</v>
      </c>
      <c r="AL7">
        <v>5</v>
      </c>
      <c r="AM7">
        <v>0</v>
      </c>
      <c r="AN7">
        <v>0</v>
      </c>
      <c r="AO7">
        <v>2</v>
      </c>
      <c r="AP7">
        <v>8.3333333333333339</v>
      </c>
      <c r="AQ7">
        <v>0.23433333333333331</v>
      </c>
      <c r="AR7">
        <v>0.27033333333333331</v>
      </c>
      <c r="AS7">
        <v>0.504</v>
      </c>
      <c r="AT7">
        <v>0.77433333333333332</v>
      </c>
      <c r="AU7">
        <v>17</v>
      </c>
      <c r="AV7">
        <v>0.33333333333333331</v>
      </c>
      <c r="AW7">
        <v>0</v>
      </c>
      <c r="AX7">
        <v>0</v>
      </c>
      <c r="AY7">
        <v>0.33333333333333331</v>
      </c>
      <c r="AZ7">
        <v>0.33333333333333331</v>
      </c>
    </row>
    <row r="8" spans="1:52" x14ac:dyDescent="0.3">
      <c r="A8" t="s">
        <v>193</v>
      </c>
      <c r="B8" t="s">
        <v>36</v>
      </c>
      <c r="C8" t="s">
        <v>10</v>
      </c>
      <c r="D8" t="s">
        <v>204</v>
      </c>
      <c r="E8" t="s">
        <v>205</v>
      </c>
      <c r="F8">
        <v>0</v>
      </c>
      <c r="G8">
        <v>36.285714285714278</v>
      </c>
      <c r="H8">
        <v>34.142857142857153</v>
      </c>
      <c r="I8">
        <v>4.5714285714285712</v>
      </c>
      <c r="J8">
        <v>8</v>
      </c>
      <c r="K8">
        <v>4.5714285714285712</v>
      </c>
      <c r="L8">
        <v>1.714285714285714</v>
      </c>
      <c r="M8">
        <v>0.14285714285714279</v>
      </c>
      <c r="N8">
        <v>1.571428571428571</v>
      </c>
      <c r="O8">
        <v>4.2857142857142856</v>
      </c>
      <c r="P8">
        <v>0.14285714285714279</v>
      </c>
      <c r="Q8">
        <v>0.2857142857142857</v>
      </c>
      <c r="R8">
        <v>2</v>
      </c>
      <c r="S8">
        <v>8.2857142857142865</v>
      </c>
      <c r="T8">
        <v>0.2284285714285714</v>
      </c>
      <c r="U8">
        <v>0.27400000000000002</v>
      </c>
      <c r="V8">
        <v>0.41757142857142859</v>
      </c>
      <c r="W8">
        <v>0.69171428571428584</v>
      </c>
      <c r="X8">
        <v>14.71428571428571</v>
      </c>
      <c r="Y8">
        <v>0.2857142857142857</v>
      </c>
      <c r="Z8">
        <v>0.14285714285714279</v>
      </c>
      <c r="AA8">
        <v>0</v>
      </c>
      <c r="AB8">
        <v>0</v>
      </c>
      <c r="AC8">
        <v>0.14285714285714279</v>
      </c>
      <c r="AD8">
        <v>37.714285714285722</v>
      </c>
      <c r="AE8">
        <v>33.285714285714278</v>
      </c>
      <c r="AF8">
        <v>3.8571428571428572</v>
      </c>
      <c r="AG8">
        <v>8</v>
      </c>
      <c r="AH8">
        <v>5.4285714285714288</v>
      </c>
      <c r="AI8">
        <v>1.571428571428571</v>
      </c>
      <c r="AJ8">
        <v>0.2857142857142857</v>
      </c>
      <c r="AK8">
        <v>0.7142857142857143</v>
      </c>
      <c r="AL8">
        <v>3.714285714285714</v>
      </c>
      <c r="AM8">
        <v>0.42857142857142849</v>
      </c>
      <c r="AN8">
        <v>0.42857142857142849</v>
      </c>
      <c r="AO8">
        <v>3.1428571428571428</v>
      </c>
      <c r="AP8">
        <v>8.5714285714285712</v>
      </c>
      <c r="AQ8">
        <v>0.2385714285714286</v>
      </c>
      <c r="AR8">
        <v>0.31971428571428567</v>
      </c>
      <c r="AS8">
        <v>0.36842857142857138</v>
      </c>
      <c r="AT8">
        <v>0.68828571428571428</v>
      </c>
      <c r="AU8">
        <v>12.28571428571429</v>
      </c>
      <c r="AV8">
        <v>0.2857142857142857</v>
      </c>
      <c r="AW8">
        <v>1</v>
      </c>
      <c r="AX8">
        <v>0</v>
      </c>
      <c r="AY8">
        <v>0.2857142857142857</v>
      </c>
      <c r="AZ8">
        <v>0.2857142857142857</v>
      </c>
    </row>
    <row r="9" spans="1:52" x14ac:dyDescent="0.3">
      <c r="A9" t="s">
        <v>36</v>
      </c>
      <c r="B9" t="s">
        <v>193</v>
      </c>
      <c r="C9" t="s">
        <v>11</v>
      </c>
      <c r="D9" t="s">
        <v>205</v>
      </c>
      <c r="E9" t="s">
        <v>204</v>
      </c>
      <c r="F9">
        <v>0</v>
      </c>
      <c r="G9">
        <v>37.714285714285722</v>
      </c>
      <c r="H9">
        <v>33.285714285714278</v>
      </c>
      <c r="I9">
        <v>3.8571428571428572</v>
      </c>
      <c r="J9">
        <v>8</v>
      </c>
      <c r="K9">
        <v>5.4285714285714288</v>
      </c>
      <c r="L9">
        <v>1.571428571428571</v>
      </c>
      <c r="M9">
        <v>0.2857142857142857</v>
      </c>
      <c r="N9">
        <v>0.7142857142857143</v>
      </c>
      <c r="O9">
        <v>3.714285714285714</v>
      </c>
      <c r="P9">
        <v>0.42857142857142849</v>
      </c>
      <c r="Q9">
        <v>0.42857142857142849</v>
      </c>
      <c r="R9">
        <v>3.1428571428571428</v>
      </c>
      <c r="S9">
        <v>8.5714285714285712</v>
      </c>
      <c r="T9">
        <v>0.2385714285714286</v>
      </c>
      <c r="U9">
        <v>0.31971428571428567</v>
      </c>
      <c r="V9">
        <v>0.36842857142857138</v>
      </c>
      <c r="W9">
        <v>0.68828571428571428</v>
      </c>
      <c r="X9">
        <v>12.28571428571429</v>
      </c>
      <c r="Y9">
        <v>0.2857142857142857</v>
      </c>
      <c r="Z9">
        <v>1</v>
      </c>
      <c r="AA9">
        <v>0</v>
      </c>
      <c r="AB9">
        <v>0.2857142857142857</v>
      </c>
      <c r="AC9">
        <v>0.2857142857142857</v>
      </c>
      <c r="AD9">
        <v>36.285714285714278</v>
      </c>
      <c r="AE9">
        <v>34.142857142857153</v>
      </c>
      <c r="AF9">
        <v>4.5714285714285712</v>
      </c>
      <c r="AG9">
        <v>8</v>
      </c>
      <c r="AH9">
        <v>4.5714285714285712</v>
      </c>
      <c r="AI9">
        <v>1.714285714285714</v>
      </c>
      <c r="AJ9">
        <v>0.14285714285714279</v>
      </c>
      <c r="AK9">
        <v>1.571428571428571</v>
      </c>
      <c r="AL9">
        <v>4.2857142857142856</v>
      </c>
      <c r="AM9">
        <v>0.14285714285714279</v>
      </c>
      <c r="AN9">
        <v>0.2857142857142857</v>
      </c>
      <c r="AO9">
        <v>2</v>
      </c>
      <c r="AP9">
        <v>8.2857142857142865</v>
      </c>
      <c r="AQ9">
        <v>0.2284285714285714</v>
      </c>
      <c r="AR9">
        <v>0.27400000000000002</v>
      </c>
      <c r="AS9">
        <v>0.41757142857142859</v>
      </c>
      <c r="AT9">
        <v>0.69171428571428584</v>
      </c>
      <c r="AU9">
        <v>14.71428571428571</v>
      </c>
      <c r="AV9">
        <v>0.2857142857142857</v>
      </c>
      <c r="AW9">
        <v>0.14285714285714279</v>
      </c>
      <c r="AX9">
        <v>0</v>
      </c>
      <c r="AY9">
        <v>0</v>
      </c>
      <c r="AZ9">
        <v>0.14285714285714279</v>
      </c>
    </row>
    <row r="10" spans="1:52" x14ac:dyDescent="0.3">
      <c r="A10" t="s">
        <v>146</v>
      </c>
      <c r="B10" t="s">
        <v>147</v>
      </c>
      <c r="C10" t="s">
        <v>10</v>
      </c>
      <c r="D10" t="s">
        <v>206</v>
      </c>
      <c r="E10" t="s">
        <v>207</v>
      </c>
      <c r="F10">
        <v>0</v>
      </c>
      <c r="G10">
        <v>40.333333333333343</v>
      </c>
      <c r="H10">
        <v>34.666666666666657</v>
      </c>
      <c r="I10">
        <v>5</v>
      </c>
      <c r="J10">
        <v>8.6666666666666661</v>
      </c>
      <c r="K10">
        <v>4.666666666666667</v>
      </c>
      <c r="L10">
        <v>1</v>
      </c>
      <c r="M10">
        <v>0.33333333333333331</v>
      </c>
      <c r="N10">
        <v>2.666666666666667</v>
      </c>
      <c r="O10">
        <v>5</v>
      </c>
      <c r="P10">
        <v>1.666666666666667</v>
      </c>
      <c r="Q10">
        <v>0</v>
      </c>
      <c r="R10">
        <v>5</v>
      </c>
      <c r="S10">
        <v>8.3333333333333339</v>
      </c>
      <c r="T10">
        <v>0.25033333333333341</v>
      </c>
      <c r="U10">
        <v>0.35499999999999998</v>
      </c>
      <c r="V10">
        <v>0.52999999999999992</v>
      </c>
      <c r="W10">
        <v>0.88500000000000012</v>
      </c>
      <c r="X10">
        <v>18.333333333333329</v>
      </c>
      <c r="Y10">
        <v>0</v>
      </c>
      <c r="Z10">
        <v>0.66666666666666663</v>
      </c>
      <c r="AA10">
        <v>0</v>
      </c>
      <c r="AB10">
        <v>0</v>
      </c>
      <c r="AC10">
        <v>0</v>
      </c>
      <c r="AD10">
        <v>36.666666666666657</v>
      </c>
      <c r="AE10">
        <v>32.666666666666657</v>
      </c>
      <c r="AF10">
        <v>5.666666666666667</v>
      </c>
      <c r="AG10">
        <v>7</v>
      </c>
      <c r="AH10">
        <v>3.333333333333333</v>
      </c>
      <c r="AI10">
        <v>1.666666666666667</v>
      </c>
      <c r="AJ10">
        <v>0</v>
      </c>
      <c r="AK10">
        <v>2</v>
      </c>
      <c r="AL10">
        <v>5.666666666666667</v>
      </c>
      <c r="AM10">
        <v>1</v>
      </c>
      <c r="AN10">
        <v>0</v>
      </c>
      <c r="AO10">
        <v>3.666666666666667</v>
      </c>
      <c r="AP10">
        <v>9</v>
      </c>
      <c r="AQ10">
        <v>0.20933333333333329</v>
      </c>
      <c r="AR10">
        <v>0.28766666666666668</v>
      </c>
      <c r="AS10">
        <v>0.4383333333333333</v>
      </c>
      <c r="AT10">
        <v>0.72633333333333328</v>
      </c>
      <c r="AU10">
        <v>14.66666666666667</v>
      </c>
      <c r="AV10">
        <v>0.66666666666666663</v>
      </c>
      <c r="AW10">
        <v>0.33333333333333331</v>
      </c>
      <c r="AX10">
        <v>0</v>
      </c>
      <c r="AY10">
        <v>0</v>
      </c>
      <c r="AZ10">
        <v>0.33333333333333331</v>
      </c>
    </row>
    <row r="11" spans="1:52" x14ac:dyDescent="0.3">
      <c r="A11" t="s">
        <v>147</v>
      </c>
      <c r="B11" t="s">
        <v>146</v>
      </c>
      <c r="C11" t="s">
        <v>11</v>
      </c>
      <c r="D11" t="s">
        <v>207</v>
      </c>
      <c r="E11" t="s">
        <v>206</v>
      </c>
      <c r="F11">
        <v>0</v>
      </c>
      <c r="G11">
        <v>36.666666666666657</v>
      </c>
      <c r="H11">
        <v>32.666666666666657</v>
      </c>
      <c r="I11">
        <v>5.666666666666667</v>
      </c>
      <c r="J11">
        <v>7</v>
      </c>
      <c r="K11">
        <v>3.333333333333333</v>
      </c>
      <c r="L11">
        <v>1.666666666666667</v>
      </c>
      <c r="M11">
        <v>0</v>
      </c>
      <c r="N11">
        <v>2</v>
      </c>
      <c r="O11">
        <v>5.666666666666667</v>
      </c>
      <c r="P11">
        <v>1</v>
      </c>
      <c r="Q11">
        <v>0</v>
      </c>
      <c r="R11">
        <v>3.666666666666667</v>
      </c>
      <c r="S11">
        <v>9</v>
      </c>
      <c r="T11">
        <v>0.20933333333333329</v>
      </c>
      <c r="U11">
        <v>0.28766666666666668</v>
      </c>
      <c r="V11">
        <v>0.4383333333333333</v>
      </c>
      <c r="W11">
        <v>0.72633333333333328</v>
      </c>
      <c r="X11">
        <v>14.66666666666667</v>
      </c>
      <c r="Y11">
        <v>0.66666666666666663</v>
      </c>
      <c r="Z11">
        <v>0.33333333333333331</v>
      </c>
      <c r="AA11">
        <v>0</v>
      </c>
      <c r="AB11">
        <v>0</v>
      </c>
      <c r="AC11">
        <v>0.33333333333333331</v>
      </c>
      <c r="AD11">
        <v>40.333333333333343</v>
      </c>
      <c r="AE11">
        <v>34.666666666666657</v>
      </c>
      <c r="AF11">
        <v>5</v>
      </c>
      <c r="AG11">
        <v>8.6666666666666661</v>
      </c>
      <c r="AH11">
        <v>4.666666666666667</v>
      </c>
      <c r="AI11">
        <v>1</v>
      </c>
      <c r="AJ11">
        <v>0.33333333333333331</v>
      </c>
      <c r="AK11">
        <v>2.666666666666667</v>
      </c>
      <c r="AL11">
        <v>5</v>
      </c>
      <c r="AM11">
        <v>1.666666666666667</v>
      </c>
      <c r="AN11">
        <v>0</v>
      </c>
      <c r="AO11">
        <v>5</v>
      </c>
      <c r="AP11">
        <v>8.3333333333333339</v>
      </c>
      <c r="AQ11">
        <v>0.25033333333333341</v>
      </c>
      <c r="AR11">
        <v>0.35499999999999998</v>
      </c>
      <c r="AS11">
        <v>0.52999999999999992</v>
      </c>
      <c r="AT11">
        <v>0.88500000000000012</v>
      </c>
      <c r="AU11">
        <v>18.333333333333329</v>
      </c>
      <c r="AV11">
        <v>0</v>
      </c>
      <c r="AW11">
        <v>0.66666666666666663</v>
      </c>
      <c r="AX11">
        <v>0</v>
      </c>
      <c r="AY11">
        <v>0</v>
      </c>
      <c r="AZ11">
        <v>0</v>
      </c>
    </row>
    <row r="12" spans="1:52" x14ac:dyDescent="0.3">
      <c r="A12" t="s">
        <v>149</v>
      </c>
      <c r="B12" t="s">
        <v>143</v>
      </c>
      <c r="C12" t="s">
        <v>10</v>
      </c>
      <c r="D12" t="s">
        <v>208</v>
      </c>
      <c r="E12" t="s">
        <v>209</v>
      </c>
      <c r="F12">
        <v>0</v>
      </c>
      <c r="G12">
        <v>36.333333333333343</v>
      </c>
      <c r="H12">
        <v>33.333333333333343</v>
      </c>
      <c r="I12">
        <v>5.666666666666667</v>
      </c>
      <c r="J12">
        <v>9.3333333333333339</v>
      </c>
      <c r="K12">
        <v>4.333333333333333</v>
      </c>
      <c r="L12">
        <v>2.333333333333333</v>
      </c>
      <c r="M12">
        <v>0</v>
      </c>
      <c r="N12">
        <v>2.666666666666667</v>
      </c>
      <c r="O12">
        <v>5.666666666666667</v>
      </c>
      <c r="P12">
        <v>0</v>
      </c>
      <c r="Q12">
        <v>0</v>
      </c>
      <c r="R12">
        <v>3</v>
      </c>
      <c r="S12">
        <v>9.3333333333333339</v>
      </c>
      <c r="T12">
        <v>0.28000000000000003</v>
      </c>
      <c r="U12">
        <v>0.33866666666666673</v>
      </c>
      <c r="V12">
        <v>0.58933333333333338</v>
      </c>
      <c r="W12">
        <v>0.92799999999999994</v>
      </c>
      <c r="X12">
        <v>19.666666666666671</v>
      </c>
      <c r="Y12">
        <v>0.33333333333333331</v>
      </c>
      <c r="Z12">
        <v>0</v>
      </c>
      <c r="AA12">
        <v>0</v>
      </c>
      <c r="AB12">
        <v>0</v>
      </c>
      <c r="AC12">
        <v>0.33333333333333331</v>
      </c>
      <c r="AD12">
        <v>35.666666666666657</v>
      </c>
      <c r="AE12">
        <v>33.333333333333343</v>
      </c>
      <c r="AF12">
        <v>1.666666666666667</v>
      </c>
      <c r="AG12">
        <v>6.666666666666667</v>
      </c>
      <c r="AH12">
        <v>4</v>
      </c>
      <c r="AI12">
        <v>2</v>
      </c>
      <c r="AJ12">
        <v>0.33333333333333331</v>
      </c>
      <c r="AK12">
        <v>0.33333333333333331</v>
      </c>
      <c r="AL12">
        <v>1.666666666666667</v>
      </c>
      <c r="AM12">
        <v>1.333333333333333</v>
      </c>
      <c r="AN12">
        <v>0</v>
      </c>
      <c r="AO12">
        <v>2</v>
      </c>
      <c r="AP12">
        <v>11.33333333333333</v>
      </c>
      <c r="AQ12">
        <v>0.19966666666666669</v>
      </c>
      <c r="AR12">
        <v>0.25133333333333341</v>
      </c>
      <c r="AS12">
        <v>0.31033333333333329</v>
      </c>
      <c r="AT12">
        <v>0.56199999999999994</v>
      </c>
      <c r="AU12">
        <v>10.33333333333333</v>
      </c>
      <c r="AV12">
        <v>0</v>
      </c>
      <c r="AW12">
        <v>0.33333333333333331</v>
      </c>
      <c r="AX12">
        <v>0</v>
      </c>
      <c r="AY12">
        <v>0</v>
      </c>
      <c r="AZ12">
        <v>0</v>
      </c>
    </row>
    <row r="13" spans="1:52" x14ac:dyDescent="0.3">
      <c r="A13" t="s">
        <v>143</v>
      </c>
      <c r="B13" t="s">
        <v>149</v>
      </c>
      <c r="C13" t="s">
        <v>11</v>
      </c>
      <c r="D13" t="s">
        <v>209</v>
      </c>
      <c r="E13" t="s">
        <v>208</v>
      </c>
      <c r="F13">
        <v>0</v>
      </c>
      <c r="G13">
        <v>35.666666666666657</v>
      </c>
      <c r="H13">
        <v>33.333333333333343</v>
      </c>
      <c r="I13">
        <v>1.666666666666667</v>
      </c>
      <c r="J13">
        <v>6.666666666666667</v>
      </c>
      <c r="K13">
        <v>4</v>
      </c>
      <c r="L13">
        <v>2</v>
      </c>
      <c r="M13">
        <v>0.33333333333333331</v>
      </c>
      <c r="N13">
        <v>0.33333333333333331</v>
      </c>
      <c r="O13">
        <v>1.666666666666667</v>
      </c>
      <c r="P13">
        <v>1.333333333333333</v>
      </c>
      <c r="Q13">
        <v>0</v>
      </c>
      <c r="R13">
        <v>2</v>
      </c>
      <c r="S13">
        <v>11.33333333333333</v>
      </c>
      <c r="T13">
        <v>0.19966666666666669</v>
      </c>
      <c r="U13">
        <v>0.25133333333333341</v>
      </c>
      <c r="V13">
        <v>0.31033333333333329</v>
      </c>
      <c r="W13">
        <v>0.56199999999999994</v>
      </c>
      <c r="X13">
        <v>10.33333333333333</v>
      </c>
      <c r="Y13">
        <v>0</v>
      </c>
      <c r="Z13">
        <v>0.33333333333333331</v>
      </c>
      <c r="AA13">
        <v>0</v>
      </c>
      <c r="AB13">
        <v>0</v>
      </c>
      <c r="AC13">
        <v>0</v>
      </c>
      <c r="AD13">
        <v>36.333333333333343</v>
      </c>
      <c r="AE13">
        <v>33.333333333333343</v>
      </c>
      <c r="AF13">
        <v>5.666666666666667</v>
      </c>
      <c r="AG13">
        <v>9.3333333333333339</v>
      </c>
      <c r="AH13">
        <v>4.333333333333333</v>
      </c>
      <c r="AI13">
        <v>2.333333333333333</v>
      </c>
      <c r="AJ13">
        <v>0</v>
      </c>
      <c r="AK13">
        <v>2.666666666666667</v>
      </c>
      <c r="AL13">
        <v>5.666666666666667</v>
      </c>
      <c r="AM13">
        <v>0</v>
      </c>
      <c r="AN13">
        <v>0</v>
      </c>
      <c r="AO13">
        <v>3</v>
      </c>
      <c r="AP13">
        <v>9.3333333333333339</v>
      </c>
      <c r="AQ13">
        <v>0.28000000000000003</v>
      </c>
      <c r="AR13">
        <v>0.33866666666666673</v>
      </c>
      <c r="AS13">
        <v>0.58933333333333338</v>
      </c>
      <c r="AT13">
        <v>0.92799999999999994</v>
      </c>
      <c r="AU13">
        <v>19.666666666666671</v>
      </c>
      <c r="AV13">
        <v>0.33333333333333331</v>
      </c>
      <c r="AW13">
        <v>0</v>
      </c>
      <c r="AX13">
        <v>0</v>
      </c>
      <c r="AY13">
        <v>0</v>
      </c>
      <c r="AZ13">
        <v>0.33333333333333331</v>
      </c>
    </row>
    <row r="14" spans="1:52" x14ac:dyDescent="0.3">
      <c r="A14" t="s">
        <v>140</v>
      </c>
      <c r="B14" t="s">
        <v>142</v>
      </c>
      <c r="C14" t="s">
        <v>10</v>
      </c>
      <c r="D14" t="s">
        <v>195</v>
      </c>
      <c r="E14" t="s">
        <v>212</v>
      </c>
      <c r="F14">
        <v>0</v>
      </c>
      <c r="G14">
        <v>36.714285714285722</v>
      </c>
      <c r="H14">
        <v>33</v>
      </c>
      <c r="I14">
        <v>3.714285714285714</v>
      </c>
      <c r="J14">
        <v>8</v>
      </c>
      <c r="K14">
        <v>5.7142857142857144</v>
      </c>
      <c r="L14">
        <v>1.142857142857143</v>
      </c>
      <c r="M14">
        <v>0.42857142857142849</v>
      </c>
      <c r="N14">
        <v>0.7142857142857143</v>
      </c>
      <c r="O14">
        <v>3.5714285714285721</v>
      </c>
      <c r="P14">
        <v>0.14285714285714279</v>
      </c>
      <c r="Q14">
        <v>0.2857142857142857</v>
      </c>
      <c r="R14">
        <v>3</v>
      </c>
      <c r="S14">
        <v>9.4285714285714288</v>
      </c>
      <c r="T14">
        <v>0.24014285714285721</v>
      </c>
      <c r="U14">
        <v>0.30685714285714288</v>
      </c>
      <c r="V14">
        <v>0.36299999999999999</v>
      </c>
      <c r="W14">
        <v>0.66999999999999993</v>
      </c>
      <c r="X14">
        <v>12.142857142857141</v>
      </c>
      <c r="Y14">
        <v>1</v>
      </c>
      <c r="Z14">
        <v>0.42857142857142849</v>
      </c>
      <c r="AA14">
        <v>0</v>
      </c>
      <c r="AB14">
        <v>0.2857142857142857</v>
      </c>
      <c r="AC14">
        <v>0</v>
      </c>
      <c r="AD14">
        <v>39.571428571428569</v>
      </c>
      <c r="AE14">
        <v>34.285714285714278</v>
      </c>
      <c r="AF14">
        <v>6.4285714285714288</v>
      </c>
      <c r="AG14">
        <v>10.142857142857141</v>
      </c>
      <c r="AH14">
        <v>7</v>
      </c>
      <c r="AI14">
        <v>1.714285714285714</v>
      </c>
      <c r="AJ14">
        <v>0</v>
      </c>
      <c r="AK14">
        <v>1.428571428571429</v>
      </c>
      <c r="AL14">
        <v>6</v>
      </c>
      <c r="AM14">
        <v>1</v>
      </c>
      <c r="AN14">
        <v>0.2857142857142857</v>
      </c>
      <c r="AO14">
        <v>4.8571428571428568</v>
      </c>
      <c r="AP14">
        <v>5.8571428571428568</v>
      </c>
      <c r="AQ14">
        <v>0.28785714285714292</v>
      </c>
      <c r="AR14">
        <v>0.37728571428571428</v>
      </c>
      <c r="AS14">
        <v>0.4612857142857143</v>
      </c>
      <c r="AT14">
        <v>0.83885714285714286</v>
      </c>
      <c r="AU14">
        <v>16.142857142857139</v>
      </c>
      <c r="AV14">
        <v>1.285714285714286</v>
      </c>
      <c r="AW14">
        <v>0.14285714285714279</v>
      </c>
      <c r="AX14">
        <v>0</v>
      </c>
      <c r="AY14">
        <v>0.2857142857142857</v>
      </c>
      <c r="AZ14">
        <v>0</v>
      </c>
    </row>
    <row r="15" spans="1:52" x14ac:dyDescent="0.3">
      <c r="A15" t="s">
        <v>142</v>
      </c>
      <c r="B15" t="s">
        <v>140</v>
      </c>
      <c r="C15" t="s">
        <v>11</v>
      </c>
      <c r="D15" t="s">
        <v>212</v>
      </c>
      <c r="E15" t="s">
        <v>195</v>
      </c>
      <c r="F15">
        <v>0</v>
      </c>
      <c r="G15">
        <v>39.571428571428569</v>
      </c>
      <c r="H15">
        <v>34.285714285714278</v>
      </c>
      <c r="I15">
        <v>6.4285714285714288</v>
      </c>
      <c r="J15">
        <v>10.142857142857141</v>
      </c>
      <c r="K15">
        <v>7</v>
      </c>
      <c r="L15">
        <v>1.714285714285714</v>
      </c>
      <c r="M15">
        <v>0</v>
      </c>
      <c r="N15">
        <v>1.428571428571429</v>
      </c>
      <c r="O15">
        <v>6</v>
      </c>
      <c r="P15">
        <v>1</v>
      </c>
      <c r="Q15">
        <v>0.2857142857142857</v>
      </c>
      <c r="R15">
        <v>4.8571428571428568</v>
      </c>
      <c r="S15">
        <v>5.8571428571428568</v>
      </c>
      <c r="T15">
        <v>0.28785714285714292</v>
      </c>
      <c r="U15">
        <v>0.37728571428571428</v>
      </c>
      <c r="V15">
        <v>0.4612857142857143</v>
      </c>
      <c r="W15">
        <v>0.83885714285714286</v>
      </c>
      <c r="X15">
        <v>16.142857142857139</v>
      </c>
      <c r="Y15">
        <v>1.285714285714286</v>
      </c>
      <c r="Z15">
        <v>0.14285714285714279</v>
      </c>
      <c r="AA15">
        <v>0</v>
      </c>
      <c r="AB15">
        <v>0.2857142857142857</v>
      </c>
      <c r="AC15">
        <v>0</v>
      </c>
      <c r="AD15">
        <v>36.714285714285722</v>
      </c>
      <c r="AE15">
        <v>33</v>
      </c>
      <c r="AF15">
        <v>3.714285714285714</v>
      </c>
      <c r="AG15">
        <v>8</v>
      </c>
      <c r="AH15">
        <v>5.7142857142857144</v>
      </c>
      <c r="AI15">
        <v>1.142857142857143</v>
      </c>
      <c r="AJ15">
        <v>0.42857142857142849</v>
      </c>
      <c r="AK15">
        <v>0.7142857142857143</v>
      </c>
      <c r="AL15">
        <v>3.5714285714285721</v>
      </c>
      <c r="AM15">
        <v>0.14285714285714279</v>
      </c>
      <c r="AN15">
        <v>0.2857142857142857</v>
      </c>
      <c r="AO15">
        <v>3</v>
      </c>
      <c r="AP15">
        <v>9.4285714285714288</v>
      </c>
      <c r="AQ15">
        <v>0.24014285714285721</v>
      </c>
      <c r="AR15">
        <v>0.30685714285714288</v>
      </c>
      <c r="AS15">
        <v>0.36299999999999999</v>
      </c>
      <c r="AT15">
        <v>0.66999999999999993</v>
      </c>
      <c r="AU15">
        <v>12.142857142857141</v>
      </c>
      <c r="AV15">
        <v>1</v>
      </c>
      <c r="AW15">
        <v>0.42857142857142849</v>
      </c>
      <c r="AX15">
        <v>0</v>
      </c>
      <c r="AY15">
        <v>0.2857142857142857</v>
      </c>
      <c r="AZ15">
        <v>0</v>
      </c>
    </row>
    <row r="16" spans="1:52" x14ac:dyDescent="0.3">
      <c r="A16" t="s">
        <v>152</v>
      </c>
      <c r="B16" t="s">
        <v>173</v>
      </c>
      <c r="C16" t="s">
        <v>10</v>
      </c>
      <c r="D16" t="s">
        <v>213</v>
      </c>
      <c r="E16" t="s">
        <v>214</v>
      </c>
      <c r="F16">
        <v>0</v>
      </c>
      <c r="G16">
        <v>42</v>
      </c>
      <c r="H16">
        <v>37</v>
      </c>
      <c r="I16">
        <v>4.666666666666667</v>
      </c>
      <c r="J16">
        <v>9.3333333333333339</v>
      </c>
      <c r="K16">
        <v>7.666666666666667</v>
      </c>
      <c r="L16">
        <v>0.66666666666666663</v>
      </c>
      <c r="M16">
        <v>0.33333333333333331</v>
      </c>
      <c r="N16">
        <v>0.66666666666666663</v>
      </c>
      <c r="O16">
        <v>4</v>
      </c>
      <c r="P16">
        <v>1</v>
      </c>
      <c r="Q16">
        <v>0.33333333333333331</v>
      </c>
      <c r="R16">
        <v>3.666666666666667</v>
      </c>
      <c r="S16">
        <v>11.66666666666667</v>
      </c>
      <c r="T16">
        <v>0.24633333333333329</v>
      </c>
      <c r="U16">
        <v>0.32766666666666672</v>
      </c>
      <c r="V16">
        <v>0.33200000000000002</v>
      </c>
      <c r="W16">
        <v>0.65966666666666673</v>
      </c>
      <c r="X16">
        <v>12.66666666666667</v>
      </c>
      <c r="Y16">
        <v>0.33333333333333331</v>
      </c>
      <c r="Z16">
        <v>1</v>
      </c>
      <c r="AA16">
        <v>0.33333333333333331</v>
      </c>
      <c r="AB16">
        <v>0</v>
      </c>
      <c r="AC16">
        <v>0.33333333333333331</v>
      </c>
      <c r="AD16">
        <v>43.666666666666657</v>
      </c>
      <c r="AE16">
        <v>38</v>
      </c>
      <c r="AF16">
        <v>7.333333333333333</v>
      </c>
      <c r="AG16">
        <v>11.66666666666667</v>
      </c>
      <c r="AH16">
        <v>9</v>
      </c>
      <c r="AI16">
        <v>1</v>
      </c>
      <c r="AJ16">
        <v>0</v>
      </c>
      <c r="AK16">
        <v>1.666666666666667</v>
      </c>
      <c r="AL16">
        <v>6.666666666666667</v>
      </c>
      <c r="AM16">
        <v>1.333333333333333</v>
      </c>
      <c r="AN16">
        <v>0</v>
      </c>
      <c r="AO16">
        <v>2.666666666666667</v>
      </c>
      <c r="AP16">
        <v>5.333333333333333</v>
      </c>
      <c r="AQ16">
        <v>0.30233333333333329</v>
      </c>
      <c r="AR16">
        <v>0.37966666666666671</v>
      </c>
      <c r="AS16">
        <v>0.46033333333333332</v>
      </c>
      <c r="AT16">
        <v>0.83966666666666667</v>
      </c>
      <c r="AU16">
        <v>17.666666666666671</v>
      </c>
      <c r="AV16">
        <v>1</v>
      </c>
      <c r="AW16">
        <v>2.333333333333333</v>
      </c>
      <c r="AX16">
        <v>0.33333333333333331</v>
      </c>
      <c r="AY16">
        <v>0.33333333333333331</v>
      </c>
      <c r="AZ16">
        <v>0</v>
      </c>
    </row>
    <row r="17" spans="1:52" x14ac:dyDescent="0.3">
      <c r="A17" t="s">
        <v>173</v>
      </c>
      <c r="B17" t="s">
        <v>152</v>
      </c>
      <c r="C17" t="s">
        <v>11</v>
      </c>
      <c r="D17" t="s">
        <v>214</v>
      </c>
      <c r="E17" t="s">
        <v>213</v>
      </c>
      <c r="F17">
        <v>0</v>
      </c>
      <c r="G17">
        <v>43.666666666666657</v>
      </c>
      <c r="H17">
        <v>38</v>
      </c>
      <c r="I17">
        <v>7.333333333333333</v>
      </c>
      <c r="J17">
        <v>11.66666666666667</v>
      </c>
      <c r="K17">
        <v>9</v>
      </c>
      <c r="L17">
        <v>1</v>
      </c>
      <c r="M17">
        <v>0</v>
      </c>
      <c r="N17">
        <v>1.666666666666667</v>
      </c>
      <c r="O17">
        <v>6.666666666666667</v>
      </c>
      <c r="P17">
        <v>1.333333333333333</v>
      </c>
      <c r="Q17">
        <v>0</v>
      </c>
      <c r="R17">
        <v>2.666666666666667</v>
      </c>
      <c r="S17">
        <v>5.333333333333333</v>
      </c>
      <c r="T17">
        <v>0.30233333333333329</v>
      </c>
      <c r="U17">
        <v>0.37966666666666671</v>
      </c>
      <c r="V17">
        <v>0.46033333333333332</v>
      </c>
      <c r="W17">
        <v>0.83966666666666667</v>
      </c>
      <c r="X17">
        <v>17.666666666666671</v>
      </c>
      <c r="Y17">
        <v>1</v>
      </c>
      <c r="Z17">
        <v>2.333333333333333</v>
      </c>
      <c r="AA17">
        <v>0.33333333333333331</v>
      </c>
      <c r="AB17">
        <v>0.33333333333333331</v>
      </c>
      <c r="AC17">
        <v>0</v>
      </c>
      <c r="AD17">
        <v>42</v>
      </c>
      <c r="AE17">
        <v>37</v>
      </c>
      <c r="AF17">
        <v>4.666666666666667</v>
      </c>
      <c r="AG17">
        <v>9.3333333333333339</v>
      </c>
      <c r="AH17">
        <v>7.666666666666667</v>
      </c>
      <c r="AI17">
        <v>0.66666666666666663</v>
      </c>
      <c r="AJ17">
        <v>0.33333333333333331</v>
      </c>
      <c r="AK17">
        <v>0.66666666666666663</v>
      </c>
      <c r="AL17">
        <v>4</v>
      </c>
      <c r="AM17">
        <v>1</v>
      </c>
      <c r="AN17">
        <v>0.33333333333333331</v>
      </c>
      <c r="AO17">
        <v>3.666666666666667</v>
      </c>
      <c r="AP17">
        <v>11.66666666666667</v>
      </c>
      <c r="AQ17">
        <v>0.24633333333333329</v>
      </c>
      <c r="AR17">
        <v>0.32766666666666672</v>
      </c>
      <c r="AS17">
        <v>0.33200000000000002</v>
      </c>
      <c r="AT17">
        <v>0.65966666666666673</v>
      </c>
      <c r="AU17">
        <v>12.66666666666667</v>
      </c>
      <c r="AV17">
        <v>0.33333333333333331</v>
      </c>
      <c r="AW17">
        <v>1</v>
      </c>
      <c r="AX17">
        <v>0.33333333333333331</v>
      </c>
      <c r="AY17">
        <v>0</v>
      </c>
      <c r="AZ17">
        <v>0.33333333333333331</v>
      </c>
    </row>
    <row r="18" spans="1:52" x14ac:dyDescent="0.3">
      <c r="A18" t="s">
        <v>134</v>
      </c>
      <c r="B18" t="s">
        <v>157</v>
      </c>
      <c r="C18" t="s">
        <v>10</v>
      </c>
      <c r="D18" t="s">
        <v>215</v>
      </c>
      <c r="E18" t="s">
        <v>216</v>
      </c>
      <c r="F18">
        <v>0</v>
      </c>
      <c r="G18">
        <v>34</v>
      </c>
      <c r="H18">
        <v>31.666666666666671</v>
      </c>
      <c r="I18">
        <v>2.666666666666667</v>
      </c>
      <c r="J18">
        <v>8</v>
      </c>
      <c r="K18">
        <v>5.333333333333333</v>
      </c>
      <c r="L18">
        <v>2</v>
      </c>
      <c r="M18">
        <v>0</v>
      </c>
      <c r="N18">
        <v>0.66666666666666663</v>
      </c>
      <c r="O18">
        <v>2.333333333333333</v>
      </c>
      <c r="P18">
        <v>0.66666666666666663</v>
      </c>
      <c r="Q18">
        <v>0.66666666666666663</v>
      </c>
      <c r="R18">
        <v>1.666666666666667</v>
      </c>
      <c r="S18">
        <v>9.6666666666666661</v>
      </c>
      <c r="T18">
        <v>0.25166666666666659</v>
      </c>
      <c r="U18">
        <v>0.28599999999999998</v>
      </c>
      <c r="V18">
        <v>0.37966666666666671</v>
      </c>
      <c r="W18">
        <v>0.66499999999999992</v>
      </c>
      <c r="X18">
        <v>12</v>
      </c>
      <c r="Y18">
        <v>0.66666666666666663</v>
      </c>
      <c r="Z18">
        <v>0</v>
      </c>
      <c r="AA18">
        <v>0.33333333333333331</v>
      </c>
      <c r="AB18">
        <v>0.33333333333333331</v>
      </c>
      <c r="AC18">
        <v>0</v>
      </c>
      <c r="AD18">
        <v>37</v>
      </c>
      <c r="AE18">
        <v>32</v>
      </c>
      <c r="AF18">
        <v>3.333333333333333</v>
      </c>
      <c r="AG18">
        <v>6.333333333333333</v>
      </c>
      <c r="AH18">
        <v>2.666666666666667</v>
      </c>
      <c r="AI18">
        <v>2</v>
      </c>
      <c r="AJ18">
        <v>0</v>
      </c>
      <c r="AK18">
        <v>1.666666666666667</v>
      </c>
      <c r="AL18">
        <v>3</v>
      </c>
      <c r="AM18">
        <v>0.33333333333333331</v>
      </c>
      <c r="AN18">
        <v>0.33333333333333331</v>
      </c>
      <c r="AO18">
        <v>3.333333333333333</v>
      </c>
      <c r="AP18">
        <v>10.33333333333333</v>
      </c>
      <c r="AQ18">
        <v>0.19600000000000001</v>
      </c>
      <c r="AR18">
        <v>0.28533333333333333</v>
      </c>
      <c r="AS18">
        <v>0.41133333333333327</v>
      </c>
      <c r="AT18">
        <v>0.69633333333333336</v>
      </c>
      <c r="AU18">
        <v>13.33333333333333</v>
      </c>
      <c r="AV18">
        <v>0.66666666666666663</v>
      </c>
      <c r="AW18">
        <v>1</v>
      </c>
      <c r="AX18">
        <v>0.33333333333333331</v>
      </c>
      <c r="AY18">
        <v>0.33333333333333331</v>
      </c>
      <c r="AZ18">
        <v>0.33333333333333331</v>
      </c>
    </row>
    <row r="19" spans="1:52" x14ac:dyDescent="0.3">
      <c r="A19" t="s">
        <v>157</v>
      </c>
      <c r="B19" t="s">
        <v>134</v>
      </c>
      <c r="C19" t="s">
        <v>11</v>
      </c>
      <c r="D19" t="s">
        <v>216</v>
      </c>
      <c r="E19" t="s">
        <v>215</v>
      </c>
      <c r="F19">
        <v>0</v>
      </c>
      <c r="G19">
        <v>37</v>
      </c>
      <c r="H19">
        <v>32</v>
      </c>
      <c r="I19">
        <v>3.333333333333333</v>
      </c>
      <c r="J19">
        <v>6.333333333333333</v>
      </c>
      <c r="K19">
        <v>2.666666666666667</v>
      </c>
      <c r="L19">
        <v>2</v>
      </c>
      <c r="M19">
        <v>0</v>
      </c>
      <c r="N19">
        <v>1.666666666666667</v>
      </c>
      <c r="O19">
        <v>3</v>
      </c>
      <c r="P19">
        <v>0.33333333333333331</v>
      </c>
      <c r="Q19">
        <v>0.33333333333333331</v>
      </c>
      <c r="R19">
        <v>3.333333333333333</v>
      </c>
      <c r="S19">
        <v>10.33333333333333</v>
      </c>
      <c r="T19">
        <v>0.19600000000000001</v>
      </c>
      <c r="U19">
        <v>0.28533333333333333</v>
      </c>
      <c r="V19">
        <v>0.41133333333333327</v>
      </c>
      <c r="W19">
        <v>0.69633333333333336</v>
      </c>
      <c r="X19">
        <v>13.33333333333333</v>
      </c>
      <c r="Y19">
        <v>0.66666666666666663</v>
      </c>
      <c r="Z19">
        <v>1</v>
      </c>
      <c r="AA19">
        <v>0.33333333333333331</v>
      </c>
      <c r="AB19">
        <v>0.33333333333333331</v>
      </c>
      <c r="AC19">
        <v>0.33333333333333331</v>
      </c>
      <c r="AD19">
        <v>34</v>
      </c>
      <c r="AE19">
        <v>31.666666666666671</v>
      </c>
      <c r="AF19">
        <v>2.666666666666667</v>
      </c>
      <c r="AG19">
        <v>8</v>
      </c>
      <c r="AH19">
        <v>5.333333333333333</v>
      </c>
      <c r="AI19">
        <v>2</v>
      </c>
      <c r="AJ19">
        <v>0</v>
      </c>
      <c r="AK19">
        <v>0.66666666666666663</v>
      </c>
      <c r="AL19">
        <v>2.333333333333333</v>
      </c>
      <c r="AM19">
        <v>0.66666666666666663</v>
      </c>
      <c r="AN19">
        <v>0.66666666666666663</v>
      </c>
      <c r="AO19">
        <v>1.666666666666667</v>
      </c>
      <c r="AP19">
        <v>9.6666666666666661</v>
      </c>
      <c r="AQ19">
        <v>0.25166666666666659</v>
      </c>
      <c r="AR19">
        <v>0.28599999999999998</v>
      </c>
      <c r="AS19">
        <v>0.37966666666666671</v>
      </c>
      <c r="AT19">
        <v>0.66499999999999992</v>
      </c>
      <c r="AU19">
        <v>12</v>
      </c>
      <c r="AV19">
        <v>0.66666666666666663</v>
      </c>
      <c r="AW19">
        <v>0</v>
      </c>
      <c r="AX19">
        <v>0.33333333333333331</v>
      </c>
      <c r="AY19">
        <v>0.33333333333333331</v>
      </c>
      <c r="AZ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1"/>
  <sheetViews>
    <sheetView workbookViewId="0">
      <selection activeCell="G16" sqref="G16"/>
    </sheetView>
  </sheetViews>
  <sheetFormatPr defaultRowHeight="14.4" x14ac:dyDescent="0.3"/>
  <cols>
    <col min="1" max="1" width="17.21875" bestFit="1" customWidth="1"/>
  </cols>
  <sheetData>
    <row r="1" spans="1:18" x14ac:dyDescent="0.3">
      <c r="A1" t="s">
        <v>135</v>
      </c>
      <c r="B1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7" t="s">
        <v>62</v>
      </c>
    </row>
    <row r="2" spans="1:18" x14ac:dyDescent="0.3">
      <c r="A2" t="s">
        <v>212</v>
      </c>
      <c r="B2" t="s">
        <v>142</v>
      </c>
      <c r="C2">
        <v>7.5</v>
      </c>
      <c r="D2">
        <v>-170</v>
      </c>
      <c r="E2">
        <v>130</v>
      </c>
      <c r="F2">
        <v>6.5</v>
      </c>
      <c r="G2">
        <v>114</v>
      </c>
      <c r="H2">
        <v>-146</v>
      </c>
      <c r="I2">
        <v>7.5</v>
      </c>
      <c r="J2">
        <v>-175</v>
      </c>
      <c r="K2">
        <v>135</v>
      </c>
      <c r="L2">
        <v>6.5</v>
      </c>
      <c r="M2">
        <v>100</v>
      </c>
      <c r="N2">
        <v>-136</v>
      </c>
      <c r="R2" s="12">
        <f t="shared" ref="R2:R17" si="0">MIN(C2,F2,I2,L2,O2)</f>
        <v>6.5</v>
      </c>
    </row>
    <row r="3" spans="1:18" x14ac:dyDescent="0.3">
      <c r="A3" t="s">
        <v>215</v>
      </c>
      <c r="B3" t="s">
        <v>134</v>
      </c>
      <c r="C3">
        <v>8.5</v>
      </c>
      <c r="D3">
        <v>-130</v>
      </c>
      <c r="E3">
        <v>100</v>
      </c>
      <c r="F3">
        <v>8.5</v>
      </c>
      <c r="G3">
        <v>-122</v>
      </c>
      <c r="H3">
        <v>-104</v>
      </c>
      <c r="I3">
        <v>8.5</v>
      </c>
      <c r="J3">
        <v>-140</v>
      </c>
      <c r="K3">
        <v>105</v>
      </c>
      <c r="L3">
        <v>8.5</v>
      </c>
      <c r="M3">
        <v>135</v>
      </c>
      <c r="N3">
        <v>102</v>
      </c>
      <c r="R3" s="12">
        <f t="shared" si="0"/>
        <v>8.5</v>
      </c>
    </row>
    <row r="4" spans="1:18" x14ac:dyDescent="0.3">
      <c r="A4" t="s">
        <v>203</v>
      </c>
      <c r="B4" t="s">
        <v>189</v>
      </c>
      <c r="C4">
        <v>4.5</v>
      </c>
      <c r="D4">
        <v>110</v>
      </c>
      <c r="E4">
        <v>-140</v>
      </c>
      <c r="F4">
        <v>4.5</v>
      </c>
      <c r="G4">
        <v>110</v>
      </c>
      <c r="H4">
        <v>-140</v>
      </c>
      <c r="I4">
        <v>4.5</v>
      </c>
      <c r="J4">
        <v>110</v>
      </c>
      <c r="K4">
        <v>-140</v>
      </c>
      <c r="L4">
        <v>5.5</v>
      </c>
      <c r="M4">
        <v>114</v>
      </c>
      <c r="N4">
        <v>135</v>
      </c>
      <c r="R4" s="12">
        <f t="shared" si="0"/>
        <v>4.5</v>
      </c>
    </row>
    <row r="5" spans="1:18" x14ac:dyDescent="0.3">
      <c r="A5" t="s">
        <v>196</v>
      </c>
      <c r="B5" t="s">
        <v>190</v>
      </c>
      <c r="C5">
        <v>5.5</v>
      </c>
      <c r="D5">
        <v>-135</v>
      </c>
      <c r="E5">
        <v>105</v>
      </c>
      <c r="F5">
        <v>5.5</v>
      </c>
      <c r="G5">
        <v>-146</v>
      </c>
      <c r="H5">
        <v>114</v>
      </c>
      <c r="I5">
        <v>5.5</v>
      </c>
      <c r="J5">
        <v>-150</v>
      </c>
      <c r="K5">
        <v>115</v>
      </c>
      <c r="L5">
        <v>5.5</v>
      </c>
      <c r="M5">
        <v>145</v>
      </c>
      <c r="N5">
        <v>108</v>
      </c>
      <c r="R5" s="12">
        <f t="shared" si="0"/>
        <v>5.5</v>
      </c>
    </row>
    <row r="6" spans="1:18" x14ac:dyDescent="0.3">
      <c r="A6" t="s">
        <v>209</v>
      </c>
      <c r="B6" t="s">
        <v>143</v>
      </c>
      <c r="C6">
        <v>3.5</v>
      </c>
      <c r="D6">
        <v>-105</v>
      </c>
      <c r="E6">
        <v>-125</v>
      </c>
      <c r="F6">
        <v>3.5</v>
      </c>
      <c r="G6">
        <v>-104</v>
      </c>
      <c r="H6">
        <v>-122</v>
      </c>
      <c r="I6">
        <v>3.5</v>
      </c>
      <c r="J6">
        <v>-115</v>
      </c>
      <c r="K6">
        <v>-115</v>
      </c>
      <c r="L6" t="s">
        <v>122</v>
      </c>
      <c r="M6" t="s">
        <v>122</v>
      </c>
      <c r="N6" t="s">
        <v>122</v>
      </c>
      <c r="R6" s="12">
        <f t="shared" si="0"/>
        <v>3.5</v>
      </c>
    </row>
    <row r="7" spans="1:18" x14ac:dyDescent="0.3">
      <c r="A7" t="s">
        <v>199</v>
      </c>
      <c r="B7" t="s">
        <v>144</v>
      </c>
      <c r="C7">
        <v>5.5</v>
      </c>
      <c r="D7">
        <v>-170</v>
      </c>
      <c r="E7">
        <v>125</v>
      </c>
      <c r="F7">
        <v>4.5</v>
      </c>
      <c r="G7">
        <v>132</v>
      </c>
      <c r="H7">
        <v>-168</v>
      </c>
      <c r="I7">
        <v>5.5</v>
      </c>
      <c r="J7">
        <v>-175</v>
      </c>
      <c r="K7">
        <v>130</v>
      </c>
      <c r="L7">
        <v>5.5</v>
      </c>
      <c r="M7">
        <v>132</v>
      </c>
      <c r="N7">
        <v>116</v>
      </c>
      <c r="R7" s="12">
        <f t="shared" si="0"/>
        <v>4.5</v>
      </c>
    </row>
    <row r="8" spans="1:18" x14ac:dyDescent="0.3">
      <c r="A8" t="s">
        <v>197</v>
      </c>
      <c r="B8" t="s">
        <v>192</v>
      </c>
      <c r="C8">
        <v>4.5</v>
      </c>
      <c r="D8">
        <v>-110</v>
      </c>
      <c r="E8">
        <v>-115</v>
      </c>
      <c r="F8">
        <v>4.5</v>
      </c>
      <c r="G8">
        <v>-118</v>
      </c>
      <c r="H8">
        <v>-108</v>
      </c>
      <c r="I8">
        <v>4.5</v>
      </c>
      <c r="J8">
        <v>-130</v>
      </c>
      <c r="K8">
        <v>100</v>
      </c>
      <c r="L8">
        <v>4.5</v>
      </c>
      <c r="M8">
        <v>-115</v>
      </c>
      <c r="N8">
        <v>-118</v>
      </c>
      <c r="R8" s="12">
        <f t="shared" si="0"/>
        <v>4.5</v>
      </c>
    </row>
    <row r="9" spans="1:18" x14ac:dyDescent="0.3">
      <c r="A9" t="s">
        <v>200</v>
      </c>
      <c r="B9" t="s">
        <v>145</v>
      </c>
      <c r="C9">
        <v>6.5</v>
      </c>
      <c r="D9">
        <v>-105</v>
      </c>
      <c r="E9">
        <v>-125</v>
      </c>
      <c r="F9">
        <v>6.5</v>
      </c>
      <c r="G9">
        <v>-111</v>
      </c>
      <c r="H9">
        <v>-115</v>
      </c>
      <c r="I9">
        <v>6.5</v>
      </c>
      <c r="J9">
        <v>-105</v>
      </c>
      <c r="K9">
        <v>-125</v>
      </c>
      <c r="L9">
        <v>6.5</v>
      </c>
      <c r="M9">
        <v>-112</v>
      </c>
      <c r="N9">
        <v>-122</v>
      </c>
      <c r="R9" s="12">
        <f t="shared" si="0"/>
        <v>6.5</v>
      </c>
    </row>
    <row r="10" spans="1:18" x14ac:dyDescent="0.3">
      <c r="A10" t="s">
        <v>204</v>
      </c>
      <c r="B10" t="s">
        <v>191</v>
      </c>
      <c r="C10">
        <v>5.5</v>
      </c>
      <c r="D10">
        <v>-155</v>
      </c>
      <c r="E10">
        <v>120</v>
      </c>
      <c r="F10">
        <v>5.5</v>
      </c>
      <c r="G10">
        <v>-138</v>
      </c>
      <c r="H10">
        <v>108</v>
      </c>
      <c r="I10">
        <v>5.5</v>
      </c>
      <c r="J10">
        <v>-145</v>
      </c>
      <c r="K10">
        <v>110</v>
      </c>
      <c r="L10">
        <v>5.5</v>
      </c>
      <c r="M10">
        <v>-130</v>
      </c>
      <c r="N10">
        <v>-105</v>
      </c>
      <c r="R10" s="12">
        <f t="shared" si="0"/>
        <v>5.5</v>
      </c>
    </row>
    <row r="11" spans="1:18" x14ac:dyDescent="0.3">
      <c r="A11" t="s">
        <v>211</v>
      </c>
      <c r="B11" t="s">
        <v>141</v>
      </c>
      <c r="C11">
        <v>4.5</v>
      </c>
      <c r="D11">
        <v>-165</v>
      </c>
      <c r="E11">
        <v>125</v>
      </c>
      <c r="F11">
        <v>4.5</v>
      </c>
      <c r="G11">
        <v>-164</v>
      </c>
      <c r="H11">
        <v>128</v>
      </c>
      <c r="I11">
        <v>4.5</v>
      </c>
      <c r="J11">
        <v>-165</v>
      </c>
      <c r="K11">
        <v>125</v>
      </c>
      <c r="L11">
        <v>4.5</v>
      </c>
      <c r="M11">
        <v>135</v>
      </c>
      <c r="N11">
        <v>123</v>
      </c>
      <c r="R11" s="12">
        <f t="shared" si="0"/>
        <v>4.5</v>
      </c>
    </row>
    <row r="12" spans="1:18" x14ac:dyDescent="0.3">
      <c r="A12" t="s">
        <v>206</v>
      </c>
      <c r="B12" t="s">
        <v>146</v>
      </c>
      <c r="C12">
        <v>4.5</v>
      </c>
      <c r="D12">
        <v>130</v>
      </c>
      <c r="E12">
        <v>-180</v>
      </c>
      <c r="F12">
        <v>4.5</v>
      </c>
      <c r="G12">
        <v>128</v>
      </c>
      <c r="H12">
        <v>-164</v>
      </c>
      <c r="I12">
        <v>4.5</v>
      </c>
      <c r="J12">
        <v>120</v>
      </c>
      <c r="K12">
        <v>-155</v>
      </c>
      <c r="L12">
        <v>5.5</v>
      </c>
      <c r="M12">
        <v>132</v>
      </c>
      <c r="N12">
        <v>116</v>
      </c>
      <c r="R12" s="12">
        <f t="shared" si="0"/>
        <v>4.5</v>
      </c>
    </row>
    <row r="13" spans="1:18" x14ac:dyDescent="0.3">
      <c r="A13" t="s">
        <v>207</v>
      </c>
      <c r="B13" t="s">
        <v>147</v>
      </c>
      <c r="C13">
        <v>6.5</v>
      </c>
      <c r="D13">
        <v>-150</v>
      </c>
      <c r="E13">
        <v>115</v>
      </c>
      <c r="F13">
        <v>6.5</v>
      </c>
      <c r="G13">
        <v>-140</v>
      </c>
      <c r="H13">
        <v>110</v>
      </c>
      <c r="I13">
        <v>6.5</v>
      </c>
      <c r="J13">
        <v>-155</v>
      </c>
      <c r="K13">
        <v>115</v>
      </c>
      <c r="L13">
        <v>6.5</v>
      </c>
      <c r="M13">
        <v>123</v>
      </c>
      <c r="N13">
        <v>120</v>
      </c>
      <c r="R13" s="12">
        <f t="shared" si="0"/>
        <v>6.5</v>
      </c>
    </row>
    <row r="14" spans="1:18" x14ac:dyDescent="0.3">
      <c r="A14" t="s">
        <v>205</v>
      </c>
      <c r="B14" t="s">
        <v>36</v>
      </c>
      <c r="C14">
        <v>5.5</v>
      </c>
      <c r="D14">
        <v>125</v>
      </c>
      <c r="E14">
        <v>-170</v>
      </c>
      <c r="F14">
        <v>5.5</v>
      </c>
      <c r="G14">
        <v>128</v>
      </c>
      <c r="H14">
        <v>-164</v>
      </c>
      <c r="I14">
        <v>5.5</v>
      </c>
      <c r="J14">
        <v>125</v>
      </c>
      <c r="K14">
        <v>-160</v>
      </c>
      <c r="L14">
        <v>6.5</v>
      </c>
      <c r="M14">
        <v>110</v>
      </c>
      <c r="N14">
        <v>135</v>
      </c>
      <c r="R14" s="12">
        <f t="shared" si="0"/>
        <v>5.5</v>
      </c>
    </row>
    <row r="15" spans="1:18" x14ac:dyDescent="0.3">
      <c r="A15" t="s">
        <v>208</v>
      </c>
      <c r="B15" t="s">
        <v>149</v>
      </c>
      <c r="C15">
        <v>6.5</v>
      </c>
      <c r="D15">
        <v>-110</v>
      </c>
      <c r="E15">
        <v>-120</v>
      </c>
      <c r="F15">
        <v>6.5</v>
      </c>
      <c r="G15">
        <v>-120</v>
      </c>
      <c r="H15">
        <v>-106</v>
      </c>
      <c r="I15">
        <v>6.5</v>
      </c>
      <c r="J15">
        <v>-125</v>
      </c>
      <c r="K15">
        <v>-105</v>
      </c>
      <c r="L15">
        <v>6.5</v>
      </c>
      <c r="M15">
        <v>-122</v>
      </c>
      <c r="N15">
        <v>-112</v>
      </c>
      <c r="R15" s="12">
        <f t="shared" si="0"/>
        <v>6.5</v>
      </c>
    </row>
    <row r="16" spans="1:18" x14ac:dyDescent="0.3">
      <c r="A16" t="s">
        <v>213</v>
      </c>
      <c r="B16" t="s">
        <v>152</v>
      </c>
      <c r="C16">
        <v>3.5</v>
      </c>
      <c r="D16">
        <v>-155</v>
      </c>
      <c r="E16" t="s">
        <v>122</v>
      </c>
      <c r="F16" t="s">
        <v>122</v>
      </c>
      <c r="G16" t="s">
        <v>122</v>
      </c>
      <c r="H16" t="s">
        <v>122</v>
      </c>
      <c r="I16">
        <v>3.5</v>
      </c>
      <c r="J16">
        <v>-155</v>
      </c>
      <c r="K16">
        <v>120</v>
      </c>
      <c r="L16">
        <v>3.5</v>
      </c>
      <c r="M16">
        <v>-157</v>
      </c>
      <c r="N16">
        <v>115</v>
      </c>
      <c r="R16" s="12">
        <f t="shared" si="0"/>
        <v>3.5</v>
      </c>
    </row>
    <row r="17" spans="1:18" x14ac:dyDescent="0.3">
      <c r="A17" t="s">
        <v>216</v>
      </c>
      <c r="B17" t="s">
        <v>64</v>
      </c>
      <c r="C17">
        <v>7.5</v>
      </c>
      <c r="D17">
        <v>100</v>
      </c>
      <c r="E17">
        <v>-125</v>
      </c>
      <c r="F17">
        <v>7.5</v>
      </c>
      <c r="G17">
        <v>100</v>
      </c>
      <c r="H17">
        <v>-128</v>
      </c>
      <c r="I17">
        <v>7.5</v>
      </c>
      <c r="J17">
        <v>100</v>
      </c>
      <c r="K17">
        <v>-130</v>
      </c>
      <c r="L17">
        <v>7.5</v>
      </c>
      <c r="M17">
        <v>-107</v>
      </c>
      <c r="N17">
        <v>-127</v>
      </c>
      <c r="R17" s="12">
        <f t="shared" si="0"/>
        <v>7.5</v>
      </c>
    </row>
    <row r="18" spans="1:18" x14ac:dyDescent="0.3">
      <c r="A18" t="s">
        <v>198</v>
      </c>
      <c r="B18" t="s">
        <v>136</v>
      </c>
      <c r="C18">
        <v>6.5</v>
      </c>
      <c r="D18">
        <v>-140</v>
      </c>
      <c r="E18">
        <v>105</v>
      </c>
      <c r="F18">
        <v>6.5</v>
      </c>
      <c r="G18">
        <v>-130</v>
      </c>
      <c r="H18">
        <v>102</v>
      </c>
      <c r="I18">
        <v>6.5</v>
      </c>
      <c r="J18">
        <v>-130</v>
      </c>
      <c r="K18">
        <v>100</v>
      </c>
      <c r="L18">
        <v>6.5</v>
      </c>
      <c r="M18">
        <v>135</v>
      </c>
      <c r="N18">
        <v>110</v>
      </c>
      <c r="R18" s="12">
        <f t="shared" ref="R18:R31" si="1">MIN(C18,F18,I18,L18,O18)</f>
        <v>6.5</v>
      </c>
    </row>
    <row r="19" spans="1:18" x14ac:dyDescent="0.3">
      <c r="A19" t="s">
        <v>201</v>
      </c>
      <c r="B19" t="s">
        <v>63</v>
      </c>
      <c r="C19">
        <v>5.5</v>
      </c>
      <c r="D19">
        <v>-125</v>
      </c>
      <c r="E19">
        <v>-105</v>
      </c>
      <c r="F19">
        <v>5.5</v>
      </c>
      <c r="G19">
        <v>-122</v>
      </c>
      <c r="H19">
        <v>-104</v>
      </c>
      <c r="I19">
        <v>5.5</v>
      </c>
      <c r="J19">
        <v>-125</v>
      </c>
      <c r="K19">
        <v>-105</v>
      </c>
      <c r="L19">
        <v>5.5</v>
      </c>
      <c r="M19">
        <v>-139</v>
      </c>
      <c r="N19">
        <v>102</v>
      </c>
      <c r="R19" s="12">
        <f t="shared" si="1"/>
        <v>5.5</v>
      </c>
    </row>
    <row r="20" spans="1:18" x14ac:dyDescent="0.3">
      <c r="A20" t="s">
        <v>202</v>
      </c>
      <c r="B20" t="s">
        <v>154</v>
      </c>
      <c r="C20">
        <v>4.5</v>
      </c>
      <c r="D20">
        <v>100</v>
      </c>
      <c r="E20">
        <v>-130</v>
      </c>
      <c r="F20">
        <v>4.5</v>
      </c>
      <c r="G20">
        <v>-102</v>
      </c>
      <c r="H20">
        <v>-125</v>
      </c>
      <c r="I20">
        <v>4.5</v>
      </c>
      <c r="J20">
        <v>100</v>
      </c>
      <c r="K20">
        <v>-135</v>
      </c>
      <c r="L20">
        <v>4.5</v>
      </c>
      <c r="M20">
        <v>-106</v>
      </c>
      <c r="N20">
        <v>-129</v>
      </c>
      <c r="R20" s="12">
        <f t="shared" si="1"/>
        <v>4.5</v>
      </c>
    </row>
    <row r="21" spans="1:18" x14ac:dyDescent="0.3">
      <c r="A21" t="s">
        <v>210</v>
      </c>
      <c r="B21" t="s">
        <v>155</v>
      </c>
      <c r="C21">
        <v>4.5</v>
      </c>
      <c r="D21">
        <v>-170</v>
      </c>
      <c r="E21">
        <v>130</v>
      </c>
      <c r="F21">
        <v>4.5</v>
      </c>
      <c r="G21">
        <v>-156</v>
      </c>
      <c r="H21">
        <v>122</v>
      </c>
      <c r="I21">
        <v>4.5</v>
      </c>
      <c r="J21">
        <v>-155</v>
      </c>
      <c r="K21">
        <v>120</v>
      </c>
      <c r="L21">
        <v>4.5</v>
      </c>
      <c r="M21">
        <v>-148</v>
      </c>
      <c r="N21">
        <v>110</v>
      </c>
      <c r="R21" s="12">
        <f t="shared" si="1"/>
        <v>4.5</v>
      </c>
    </row>
    <row r="22" spans="1:18" x14ac:dyDescent="0.3">
      <c r="R22" s="12">
        <f t="shared" si="1"/>
        <v>0</v>
      </c>
    </row>
    <row r="23" spans="1:18" x14ac:dyDescent="0.3">
      <c r="R23" s="12">
        <f t="shared" si="1"/>
        <v>0</v>
      </c>
    </row>
    <row r="24" spans="1:18" x14ac:dyDescent="0.3">
      <c r="R24" s="12">
        <f t="shared" si="1"/>
        <v>0</v>
      </c>
    </row>
    <row r="25" spans="1:18" x14ac:dyDescent="0.3">
      <c r="R25" s="12">
        <f t="shared" si="1"/>
        <v>0</v>
      </c>
    </row>
    <row r="26" spans="1:18" x14ac:dyDescent="0.3">
      <c r="R26" s="12">
        <f t="shared" si="1"/>
        <v>0</v>
      </c>
    </row>
    <row r="27" spans="1:18" x14ac:dyDescent="0.3">
      <c r="R27" s="12">
        <f t="shared" si="1"/>
        <v>0</v>
      </c>
    </row>
    <row r="28" spans="1:18" x14ac:dyDescent="0.3">
      <c r="R28" s="12">
        <f t="shared" si="1"/>
        <v>0</v>
      </c>
    </row>
    <row r="29" spans="1:18" x14ac:dyDescent="0.3">
      <c r="R29" s="12">
        <f t="shared" si="1"/>
        <v>0</v>
      </c>
    </row>
    <row r="30" spans="1:18" x14ac:dyDescent="0.3">
      <c r="R30" s="12">
        <f t="shared" si="1"/>
        <v>0</v>
      </c>
    </row>
    <row r="31" spans="1:18" x14ac:dyDescent="0.3">
      <c r="R31" s="12">
        <f t="shared" si="1"/>
        <v>0</v>
      </c>
    </row>
  </sheetData>
  <sortState xmlns:xlrd2="http://schemas.microsoft.com/office/spreadsheetml/2017/richdata2" ref="A2:R29">
    <sortCondition ref="B2:B2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23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29</v>
      </c>
      <c r="B2" s="1">
        <v>4.04</v>
      </c>
      <c r="C2" s="1">
        <v>3</v>
      </c>
      <c r="D2" s="1">
        <v>5.24</v>
      </c>
      <c r="F2" s="1"/>
      <c r="G2" s="1"/>
      <c r="H2" s="1"/>
    </row>
    <row r="3" spans="1:8" ht="15" thickBot="1" x14ac:dyDescent="0.35">
      <c r="A3" s="1">
        <v>15</v>
      </c>
      <c r="B3" s="1">
        <v>4.0199999999999996</v>
      </c>
      <c r="C3" s="1">
        <v>4.04</v>
      </c>
      <c r="D3" s="1">
        <v>5.1100000000000003</v>
      </c>
      <c r="F3" s="1"/>
      <c r="G3" s="1"/>
      <c r="H3" s="1"/>
    </row>
    <row r="4" spans="1:8" ht="15" thickBot="1" x14ac:dyDescent="0.35">
      <c r="A4" s="1">
        <v>28</v>
      </c>
      <c r="B4" s="1">
        <v>4.0199999999999996</v>
      </c>
      <c r="C4" s="1">
        <v>5</v>
      </c>
      <c r="D4" s="1">
        <v>4.59</v>
      </c>
      <c r="F4" s="1"/>
      <c r="G4" s="1"/>
      <c r="H4" s="1"/>
    </row>
    <row r="5" spans="1:8" ht="15" thickBot="1" x14ac:dyDescent="0.35">
      <c r="A5" s="1">
        <v>13</v>
      </c>
      <c r="B5" s="1">
        <v>4.0199999999999996</v>
      </c>
      <c r="C5" s="1">
        <v>4.05</v>
      </c>
      <c r="D5" s="1">
        <v>5.63</v>
      </c>
      <c r="F5" s="1"/>
      <c r="G5" s="1"/>
      <c r="H5" s="1"/>
    </row>
    <row r="6" spans="1:8" ht="15" thickBot="1" x14ac:dyDescent="0.35">
      <c r="A6" s="1">
        <v>6</v>
      </c>
      <c r="B6" s="1">
        <v>4.01</v>
      </c>
      <c r="C6" s="1">
        <v>4.0999999999999996</v>
      </c>
      <c r="D6" s="1">
        <v>7.48</v>
      </c>
      <c r="F6" s="1"/>
      <c r="G6" s="1"/>
      <c r="H6" s="1"/>
    </row>
    <row r="7" spans="1:8" ht="15" thickBot="1" x14ac:dyDescent="0.35">
      <c r="A7" s="1">
        <v>24</v>
      </c>
      <c r="B7" s="1">
        <v>4.05</v>
      </c>
      <c r="C7" s="1">
        <v>3</v>
      </c>
      <c r="D7" s="1">
        <v>5.6</v>
      </c>
      <c r="F7" s="1"/>
      <c r="G7" s="1"/>
      <c r="H7" s="1"/>
    </row>
    <row r="8" spans="1:8" ht="15" thickBot="1" x14ac:dyDescent="0.35">
      <c r="A8" s="1">
        <v>18</v>
      </c>
      <c r="B8" s="1">
        <v>4.01</v>
      </c>
      <c r="C8" s="1">
        <v>5</v>
      </c>
      <c r="D8" s="1">
        <v>4.7300000000000004</v>
      </c>
      <c r="F8" s="1"/>
      <c r="G8" s="1"/>
      <c r="H8" s="1"/>
    </row>
    <row r="9" spans="1:8" ht="15" thickBot="1" x14ac:dyDescent="0.35">
      <c r="A9" s="1">
        <v>5</v>
      </c>
      <c r="B9" s="1">
        <v>6.02</v>
      </c>
      <c r="C9" s="1">
        <v>7</v>
      </c>
      <c r="D9" s="1">
        <v>4.63</v>
      </c>
      <c r="F9" s="1"/>
      <c r="G9" s="1"/>
      <c r="H9" s="1"/>
    </row>
    <row r="10" spans="1:8" ht="15" thickBot="1" x14ac:dyDescent="0.35">
      <c r="A10" s="1">
        <v>27</v>
      </c>
      <c r="B10" s="1">
        <v>6.01</v>
      </c>
      <c r="C10" s="1">
        <v>4</v>
      </c>
      <c r="D10" s="1">
        <v>4.29</v>
      </c>
      <c r="F10" s="1"/>
      <c r="G10" s="1"/>
      <c r="H10" s="1"/>
    </row>
    <row r="11" spans="1:8" ht="15" thickBot="1" x14ac:dyDescent="0.35">
      <c r="A11" s="1">
        <v>16</v>
      </c>
      <c r="B11" s="1">
        <v>4.01</v>
      </c>
      <c r="C11" s="1">
        <v>4.03</v>
      </c>
      <c r="D11" s="1">
        <v>5.33</v>
      </c>
      <c r="F11" s="1"/>
      <c r="G11" s="1"/>
      <c r="H11" s="1"/>
    </row>
    <row r="12" spans="1:8" ht="15" thickBot="1" x14ac:dyDescent="0.35">
      <c r="A12" s="1">
        <v>9</v>
      </c>
      <c r="B12" s="1">
        <v>5.01</v>
      </c>
      <c r="C12" s="1">
        <v>4.37</v>
      </c>
      <c r="D12" s="1">
        <v>3.84</v>
      </c>
      <c r="F12" s="1"/>
      <c r="G12" s="1"/>
      <c r="H12" s="1"/>
    </row>
    <row r="13" spans="1:8" ht="15" thickBot="1" x14ac:dyDescent="0.35">
      <c r="A13" s="1">
        <v>14</v>
      </c>
      <c r="B13" s="1">
        <v>5.14</v>
      </c>
      <c r="C13" s="1">
        <v>4</v>
      </c>
      <c r="D13" s="1">
        <v>5.52</v>
      </c>
      <c r="F13" s="1"/>
      <c r="G13" s="1"/>
      <c r="H13" s="1"/>
    </row>
    <row r="14" spans="1:8" ht="15" thickBot="1" x14ac:dyDescent="0.35">
      <c r="A14" s="1">
        <v>17</v>
      </c>
      <c r="B14" s="1">
        <v>6.06</v>
      </c>
      <c r="C14" s="1">
        <v>5.12</v>
      </c>
      <c r="D14" s="1">
        <v>5.32</v>
      </c>
      <c r="F14" s="1"/>
      <c r="G14" s="1"/>
      <c r="H14" s="1"/>
    </row>
    <row r="15" spans="1:8" ht="15" thickBot="1" x14ac:dyDescent="0.35">
      <c r="A15" s="1">
        <v>30</v>
      </c>
      <c r="B15" s="1">
        <v>2</v>
      </c>
      <c r="C15" s="1">
        <v>6.03</v>
      </c>
      <c r="D15" s="1">
        <v>3.47</v>
      </c>
      <c r="F15" s="1"/>
      <c r="G15" s="1"/>
      <c r="H15" s="1"/>
    </row>
    <row r="16" spans="1:8" ht="15" thickBot="1" x14ac:dyDescent="0.35">
      <c r="A16" s="1">
        <v>26</v>
      </c>
      <c r="B16" s="1">
        <v>4.1100000000000003</v>
      </c>
      <c r="C16" s="1">
        <v>5.03</v>
      </c>
      <c r="D16" s="1">
        <v>4.51</v>
      </c>
    </row>
    <row r="17" spans="1:4" ht="15" thickBot="1" x14ac:dyDescent="0.35">
      <c r="A17" s="1">
        <v>1</v>
      </c>
      <c r="B17" s="1">
        <v>4.04</v>
      </c>
      <c r="C17" s="1">
        <v>4.18</v>
      </c>
      <c r="D17" s="1">
        <v>4.6500000000000004</v>
      </c>
    </row>
    <row r="18" spans="1:4" ht="15" thickBot="1" x14ac:dyDescent="0.35">
      <c r="A18" s="1">
        <v>8</v>
      </c>
      <c r="B18" s="1">
        <v>5</v>
      </c>
      <c r="C18" s="1">
        <v>6</v>
      </c>
      <c r="D18" s="1">
        <v>4.1900000000000004</v>
      </c>
    </row>
    <row r="19" spans="1:4" ht="15" thickBot="1" x14ac:dyDescent="0.35">
      <c r="A19" s="1">
        <v>3</v>
      </c>
      <c r="B19" s="1">
        <v>6.01</v>
      </c>
      <c r="C19" s="1">
        <v>4</v>
      </c>
      <c r="D19" s="1">
        <v>5.35</v>
      </c>
    </row>
    <row r="20" spans="1:4" ht="15" thickBot="1" x14ac:dyDescent="0.35">
      <c r="A20" s="1">
        <v>10</v>
      </c>
      <c r="B20" s="1">
        <v>4.04</v>
      </c>
      <c r="C20" s="1">
        <v>4.01</v>
      </c>
      <c r="D20" s="1">
        <v>4.2</v>
      </c>
    </row>
    <row r="21" spans="1:4" ht="15" thickBot="1" x14ac:dyDescent="0.35">
      <c r="A21" s="1">
        <v>12</v>
      </c>
      <c r="B21" s="1">
        <v>6</v>
      </c>
      <c r="C21" s="1">
        <v>3</v>
      </c>
      <c r="D21" s="1">
        <v>5.78</v>
      </c>
    </row>
    <row r="22" spans="1:4" ht="15" thickBot="1" x14ac:dyDescent="0.35">
      <c r="A22" s="1">
        <v>7</v>
      </c>
      <c r="B22" s="1">
        <v>4</v>
      </c>
      <c r="C22" s="1">
        <v>6.04</v>
      </c>
      <c r="D22" s="1">
        <v>6.79</v>
      </c>
    </row>
    <row r="23" spans="1:4" ht="15" thickBot="1" x14ac:dyDescent="0.35">
      <c r="A23" s="1">
        <v>22</v>
      </c>
      <c r="B23" s="1">
        <v>4.0199999999999996</v>
      </c>
      <c r="C23" s="1">
        <v>3</v>
      </c>
      <c r="D23" s="1">
        <v>5.74</v>
      </c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2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29</v>
      </c>
      <c r="B2" s="1">
        <v>4.2116130761056798</v>
      </c>
      <c r="C2" s="1">
        <v>3.4854726566431302</v>
      </c>
      <c r="D2" s="1">
        <v>5.2285369241570203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15</v>
      </c>
      <c r="B3" s="1">
        <v>4.1718241920582804</v>
      </c>
      <c r="C3" s="1">
        <v>4.2797289566227299</v>
      </c>
      <c r="D3" s="1">
        <v>4.9319995780484902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28</v>
      </c>
      <c r="B4" s="1">
        <v>4.1169438021474498</v>
      </c>
      <c r="C4" s="1">
        <v>4.9522235316531402</v>
      </c>
      <c r="D4" s="1">
        <v>4.6616110164343798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</v>
      </c>
      <c r="B5" s="1">
        <v>4.5303265119960701</v>
      </c>
      <c r="C5" s="1">
        <v>3.9669141972894</v>
      </c>
      <c r="D5" s="1">
        <v>5.5461465412042399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6</v>
      </c>
      <c r="B6" s="1">
        <v>4.0358790347111801</v>
      </c>
      <c r="C6" s="1">
        <v>3.8039259174776001</v>
      </c>
      <c r="D6" s="1">
        <v>7.0274929488250804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24</v>
      </c>
      <c r="B7" s="1">
        <v>4.2763429963576298</v>
      </c>
      <c r="C7" s="1">
        <v>3.2777275478352301</v>
      </c>
      <c r="D7" s="1">
        <v>5.2928652265418696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18</v>
      </c>
      <c r="B8" s="1">
        <v>4.0311609508892703</v>
      </c>
      <c r="C8" s="1">
        <v>5.3346294033895498</v>
      </c>
      <c r="D8" s="1">
        <v>4.8686449742651901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5</v>
      </c>
      <c r="B9" s="1">
        <v>6.0383468719077102</v>
      </c>
      <c r="C9" s="1">
        <v>7.0957682886372302</v>
      </c>
      <c r="D9" s="1">
        <v>4.5216287216946398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27</v>
      </c>
      <c r="B10" s="1">
        <v>6.02421448220234</v>
      </c>
      <c r="C10" s="1">
        <v>4.2792171453644698</v>
      </c>
      <c r="D10" s="1">
        <v>4.4085868204397798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16</v>
      </c>
      <c r="B11" s="1">
        <v>4.5766082483585997</v>
      </c>
      <c r="C11" s="1">
        <v>4.3156684470464697</v>
      </c>
      <c r="D11" s="1">
        <v>5.7538506837124803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9</v>
      </c>
      <c r="B12" s="1">
        <v>5.10525636358408</v>
      </c>
      <c r="C12" s="1">
        <v>4.7972608063465998</v>
      </c>
      <c r="D12" s="1">
        <v>4.5964949337478496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14</v>
      </c>
      <c r="B13" s="1">
        <v>5.6320198501939798</v>
      </c>
      <c r="C13" s="1">
        <v>4.0009329621946499</v>
      </c>
      <c r="D13" s="1">
        <v>5.61820803732122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17</v>
      </c>
      <c r="B14" s="1">
        <v>6.0899791185440701</v>
      </c>
      <c r="C14" s="1">
        <v>5.6265107863981996</v>
      </c>
      <c r="D14" s="1">
        <v>5.6702846547136403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30</v>
      </c>
      <c r="B15" s="1">
        <v>2.5845069962712599</v>
      </c>
      <c r="C15" s="1">
        <v>5.9326984760970598</v>
      </c>
      <c r="D15" s="1">
        <v>3.1106119403696901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26</v>
      </c>
      <c r="B16" s="1">
        <v>4.4713358308590898</v>
      </c>
      <c r="C16" s="1">
        <v>5.3371011759745999</v>
      </c>
      <c r="D16" s="1">
        <v>3.6297647200532199</v>
      </c>
    </row>
    <row r="17" spans="1:4" ht="15" thickBot="1" x14ac:dyDescent="0.35">
      <c r="A17" s="1">
        <v>1</v>
      </c>
      <c r="B17" s="1">
        <v>4.5607401094788198</v>
      </c>
      <c r="C17" s="1">
        <v>3.8936631890030999</v>
      </c>
      <c r="D17" s="1">
        <v>4.1147500362220697</v>
      </c>
    </row>
    <row r="18" spans="1:4" ht="15" thickBot="1" x14ac:dyDescent="0.35">
      <c r="A18" s="1">
        <v>8</v>
      </c>
      <c r="B18" s="1">
        <v>4.8477680337454396</v>
      </c>
      <c r="C18" s="1">
        <v>5.9028085404023303</v>
      </c>
      <c r="D18" s="1">
        <v>4.1233073900889101</v>
      </c>
    </row>
    <row r="19" spans="1:4" ht="15" thickBot="1" x14ac:dyDescent="0.35">
      <c r="A19" s="1">
        <v>3</v>
      </c>
      <c r="B19" s="1">
        <v>6.5509045762681497</v>
      </c>
      <c r="C19" s="1">
        <v>4.5476096550766902</v>
      </c>
      <c r="D19" s="1">
        <v>5.2065361483225399</v>
      </c>
    </row>
    <row r="20" spans="1:4" ht="15" thickBot="1" x14ac:dyDescent="0.35">
      <c r="A20" s="1">
        <v>10</v>
      </c>
      <c r="B20" s="1">
        <v>4.0941889533365403</v>
      </c>
      <c r="C20" s="1">
        <v>4.59698841657492</v>
      </c>
      <c r="D20" s="1">
        <v>3.63070241881463</v>
      </c>
    </row>
    <row r="21" spans="1:4" ht="15" thickBot="1" x14ac:dyDescent="0.35">
      <c r="A21" s="1">
        <v>12</v>
      </c>
      <c r="B21" s="1">
        <v>5.9282469098366102</v>
      </c>
      <c r="C21" s="1">
        <v>3.6895057560564499</v>
      </c>
      <c r="D21" s="1">
        <v>5.0056311917570699</v>
      </c>
    </row>
    <row r="22" spans="1:4" ht="15" thickBot="1" x14ac:dyDescent="0.35">
      <c r="A22" s="1">
        <v>7</v>
      </c>
      <c r="B22" s="1">
        <v>4.4506559136640798</v>
      </c>
      <c r="C22" s="1">
        <v>5.7899884579716296</v>
      </c>
      <c r="D22" s="1">
        <v>7.3338072070548304</v>
      </c>
    </row>
    <row r="23" spans="1:4" ht="15" thickBot="1" x14ac:dyDescent="0.35">
      <c r="A23" s="1">
        <v>22</v>
      </c>
      <c r="B23" s="1">
        <v>4.7084656239580802</v>
      </c>
      <c r="C23" s="1">
        <v>3.5750427077339602</v>
      </c>
      <c r="D23" s="1">
        <v>5.76927742816427</v>
      </c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2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29</v>
      </c>
      <c r="B2" s="1">
        <v>4.1448182915861196</v>
      </c>
      <c r="C2" s="1">
        <v>3.4274383796240202</v>
      </c>
      <c r="D2" s="1">
        <v>5.1483703053890597</v>
      </c>
    </row>
    <row r="3" spans="1:4" ht="15" thickBot="1" x14ac:dyDescent="0.35">
      <c r="A3" s="1">
        <v>15</v>
      </c>
      <c r="B3" s="1">
        <v>4.1150079823050296</v>
      </c>
      <c r="C3" s="1">
        <v>4.2601238564088098</v>
      </c>
      <c r="D3" s="1">
        <v>5.0277845954499902</v>
      </c>
    </row>
    <row r="4" spans="1:4" ht="15" thickBot="1" x14ac:dyDescent="0.35">
      <c r="A4" s="1">
        <v>28</v>
      </c>
      <c r="B4" s="1">
        <v>4.1358374003324601</v>
      </c>
      <c r="C4" s="1">
        <v>4.9523785355326302</v>
      </c>
      <c r="D4" s="1">
        <v>4.6535102058286499</v>
      </c>
    </row>
    <row r="5" spans="1:4" ht="15" thickBot="1" x14ac:dyDescent="0.35">
      <c r="A5" s="1">
        <v>13</v>
      </c>
      <c r="B5" s="1">
        <v>4.4508214856725798</v>
      </c>
      <c r="C5" s="1">
        <v>3.97829958513841</v>
      </c>
      <c r="D5" s="1">
        <v>5.5756781497289998</v>
      </c>
    </row>
    <row r="6" spans="1:4" ht="15" thickBot="1" x14ac:dyDescent="0.35">
      <c r="A6" s="1">
        <v>6</v>
      </c>
      <c r="B6" s="1">
        <v>4.1038948946997698</v>
      </c>
      <c r="C6" s="1">
        <v>3.8076655478072499</v>
      </c>
      <c r="D6" s="1">
        <v>7.0197018045745896</v>
      </c>
    </row>
    <row r="7" spans="1:4" ht="15" thickBot="1" x14ac:dyDescent="0.35">
      <c r="A7" s="1">
        <v>24</v>
      </c>
      <c r="B7" s="1">
        <v>4.1595330018376897</v>
      </c>
      <c r="C7" s="1">
        <v>3.2632145871263498</v>
      </c>
      <c r="D7" s="1">
        <v>5.3773151499832803</v>
      </c>
    </row>
    <row r="8" spans="1:4" ht="15" thickBot="1" x14ac:dyDescent="0.35">
      <c r="A8" s="1">
        <v>18</v>
      </c>
      <c r="B8" s="1">
        <v>4.0640968203421997</v>
      </c>
      <c r="C8" s="1">
        <v>5.3869987643547601</v>
      </c>
      <c r="D8" s="1">
        <v>4.8693367189547603</v>
      </c>
    </row>
    <row r="9" spans="1:4" ht="15" thickBot="1" x14ac:dyDescent="0.35">
      <c r="A9" s="1">
        <v>5</v>
      </c>
      <c r="B9" s="1">
        <v>6.0578634152206403</v>
      </c>
      <c r="C9" s="1">
        <v>7.1901836942930704</v>
      </c>
      <c r="D9" s="1">
        <v>4.5253830769105496</v>
      </c>
    </row>
    <row r="10" spans="1:4" ht="15" thickBot="1" x14ac:dyDescent="0.35">
      <c r="A10" s="1">
        <v>27</v>
      </c>
      <c r="B10" s="1">
        <v>5.9870035493008302</v>
      </c>
      <c r="C10" s="1">
        <v>4.2359795558066899</v>
      </c>
      <c r="D10" s="1">
        <v>4.3673502182963997</v>
      </c>
    </row>
    <row r="11" spans="1:4" ht="15" thickBot="1" x14ac:dyDescent="0.35">
      <c r="A11" s="1">
        <v>16</v>
      </c>
      <c r="B11" s="1">
        <v>4.5467870914925399</v>
      </c>
      <c r="C11" s="1">
        <v>4.2868918801201099</v>
      </c>
      <c r="D11" s="1">
        <v>5.7711321596058598</v>
      </c>
    </row>
    <row r="12" spans="1:4" ht="15" thickBot="1" x14ac:dyDescent="0.35">
      <c r="A12" s="1">
        <v>9</v>
      </c>
      <c r="B12" s="1">
        <v>5.08666072578393</v>
      </c>
      <c r="C12" s="1">
        <v>4.9157712273684302</v>
      </c>
      <c r="D12" s="1">
        <v>4.5893313052353504</v>
      </c>
    </row>
    <row r="13" spans="1:4" ht="15" thickBot="1" x14ac:dyDescent="0.35">
      <c r="A13" s="1">
        <v>14</v>
      </c>
      <c r="B13" s="1">
        <v>5.53515071220842</v>
      </c>
      <c r="C13" s="1">
        <v>3.95985593036067</v>
      </c>
      <c r="D13" s="1">
        <v>5.5970406052610997</v>
      </c>
    </row>
    <row r="14" spans="1:4" ht="15" thickBot="1" x14ac:dyDescent="0.35">
      <c r="A14" s="1">
        <v>17</v>
      </c>
      <c r="B14" s="1">
        <v>6.2307747117456396</v>
      </c>
      <c r="C14" s="1">
        <v>5.7014583200403903</v>
      </c>
      <c r="D14" s="1">
        <v>5.6981000415069003</v>
      </c>
    </row>
    <row r="15" spans="1:4" ht="15" thickBot="1" x14ac:dyDescent="0.35">
      <c r="A15" s="1">
        <v>30</v>
      </c>
      <c r="B15" s="1">
        <v>2.5669964454161098</v>
      </c>
      <c r="C15" s="1">
        <v>6.0762488229015901</v>
      </c>
      <c r="D15" s="1">
        <v>3.2498328352625299</v>
      </c>
    </row>
    <row r="16" spans="1:4" ht="15" thickBot="1" x14ac:dyDescent="0.35">
      <c r="A16" s="1">
        <v>26</v>
      </c>
      <c r="B16" s="1">
        <v>4.4154656640846097</v>
      </c>
      <c r="C16" s="1">
        <v>5.37214763762874</v>
      </c>
      <c r="D16" s="1">
        <v>3.6812120860056199</v>
      </c>
    </row>
    <row r="17" spans="1:4" ht="15" thickBot="1" x14ac:dyDescent="0.35">
      <c r="A17" s="1">
        <v>1</v>
      </c>
      <c r="B17" s="1">
        <v>4.5192986988024897</v>
      </c>
      <c r="C17" s="1">
        <v>3.83817327705259</v>
      </c>
      <c r="D17" s="1">
        <v>4.1942740825127398</v>
      </c>
    </row>
    <row r="18" spans="1:4" ht="15" thickBot="1" x14ac:dyDescent="0.35">
      <c r="A18" s="1">
        <v>8</v>
      </c>
      <c r="B18" s="1">
        <v>4.8598189849051598</v>
      </c>
      <c r="C18" s="1">
        <v>5.9680521466495504</v>
      </c>
      <c r="D18" s="1">
        <v>4.2423667814992001</v>
      </c>
    </row>
    <row r="19" spans="1:4" ht="15" thickBot="1" x14ac:dyDescent="0.35">
      <c r="A19" s="1">
        <v>3</v>
      </c>
      <c r="B19" s="1">
        <v>6.5636732238770401</v>
      </c>
      <c r="C19" s="1">
        <v>4.5470942359161803</v>
      </c>
      <c r="D19" s="1">
        <v>5.2017139198597597</v>
      </c>
    </row>
    <row r="20" spans="1:4" ht="15" thickBot="1" x14ac:dyDescent="0.35">
      <c r="A20" s="1">
        <v>10</v>
      </c>
      <c r="B20" s="1">
        <v>4.10115165343593</v>
      </c>
      <c r="C20" s="1">
        <v>4.59827709917825</v>
      </c>
      <c r="D20" s="1">
        <v>3.5834698034625201</v>
      </c>
    </row>
    <row r="21" spans="1:4" ht="15" thickBot="1" x14ac:dyDescent="0.35">
      <c r="A21" s="1">
        <v>12</v>
      </c>
      <c r="B21" s="1">
        <v>5.8275493637914799</v>
      </c>
      <c r="C21" s="1">
        <v>3.6076459323863399</v>
      </c>
      <c r="D21" s="1">
        <v>4.9767490912172203</v>
      </c>
    </row>
    <row r="22" spans="1:4" ht="15" thickBot="1" x14ac:dyDescent="0.35">
      <c r="A22" s="1">
        <v>7</v>
      </c>
      <c r="B22" s="1">
        <v>4.6222991130350399</v>
      </c>
      <c r="C22" s="1">
        <v>5.8849766213844301</v>
      </c>
      <c r="D22" s="1">
        <v>7.3181683755666098</v>
      </c>
    </row>
    <row r="23" spans="1:4" ht="15" thickBot="1" x14ac:dyDescent="0.35">
      <c r="A23" s="1">
        <v>22</v>
      </c>
      <c r="B23" s="1">
        <v>4.6832909241971699</v>
      </c>
      <c r="C23" s="1">
        <v>3.5604888716918102</v>
      </c>
      <c r="D23" s="1">
        <v>5.7504859243165196</v>
      </c>
    </row>
    <row r="24" spans="1:4" ht="15" thickBot="1" x14ac:dyDescent="0.35">
      <c r="A24" s="1"/>
      <c r="B24" s="1"/>
      <c r="C24" s="1"/>
      <c r="D24" s="1"/>
    </row>
    <row r="25" spans="1:4" ht="15" thickBot="1" x14ac:dyDescent="0.35">
      <c r="A25" s="1"/>
      <c r="B25" s="1"/>
      <c r="C25" s="1"/>
      <c r="D25" s="1"/>
    </row>
    <row r="26" spans="1:4" ht="15" thickBot="1" x14ac:dyDescent="0.35">
      <c r="A26" s="1"/>
      <c r="B26" s="1"/>
      <c r="C26" s="1"/>
      <c r="D26" s="1"/>
    </row>
    <row r="27" spans="1:4" ht="15" thickBot="1" x14ac:dyDescent="0.35">
      <c r="A27" s="1"/>
      <c r="B27" s="1"/>
      <c r="C27" s="1"/>
      <c r="D27" s="1"/>
    </row>
    <row r="28" spans="1:4" ht="15" thickBot="1" x14ac:dyDescent="0.35">
      <c r="A28" s="1"/>
      <c r="B28" s="1"/>
      <c r="C28" s="1"/>
      <c r="D28" s="1"/>
    </row>
    <row r="29" spans="1:4" ht="15" thickBot="1" x14ac:dyDescent="0.35">
      <c r="A29" s="1"/>
      <c r="B29" s="1"/>
      <c r="C29" s="1"/>
      <c r="D29" s="1"/>
    </row>
    <row r="30" spans="1:4" ht="15" thickBot="1" x14ac:dyDescent="0.35">
      <c r="A30" s="1"/>
      <c r="B30" s="1"/>
      <c r="C30" s="1"/>
      <c r="D30" s="1"/>
    </row>
    <row r="31" spans="1:4" ht="15" thickBot="1" x14ac:dyDescent="0.35">
      <c r="A31" s="1"/>
      <c r="B31" s="1"/>
      <c r="C31" s="1"/>
      <c r="D31" s="1"/>
    </row>
    <row r="32" spans="1:4" ht="15" thickBot="1" x14ac:dyDescent="0.35">
      <c r="A32" s="1"/>
      <c r="B32" s="1"/>
      <c r="C32" s="1"/>
      <c r="D32" s="1"/>
    </row>
    <row r="33" spans="1:4" ht="15" thickBot="1" x14ac:dyDescent="0.35">
      <c r="A33" s="1"/>
      <c r="B33" s="1"/>
      <c r="C33" s="1"/>
      <c r="D33" s="1"/>
    </row>
    <row r="34" spans="1:4" ht="15" thickBot="1" x14ac:dyDescent="0.35">
      <c r="A34" s="1"/>
      <c r="B34" s="1"/>
      <c r="C34" s="1"/>
      <c r="D34" s="1"/>
    </row>
    <row r="35" spans="1:4" ht="15" thickBot="1" x14ac:dyDescent="0.35">
      <c r="A35" s="1"/>
      <c r="B35" s="1"/>
      <c r="C35" s="1"/>
      <c r="D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for delting columns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2024-08-13T15:45:21Z</dcterms:modified>
</cp:coreProperties>
</file>