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8FC7BEF-8058-41ED-B6FB-5BA97BCD4A2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M92" i="1"/>
  <c r="AC92" i="1"/>
  <c r="AC89" i="1"/>
  <c r="AM91" i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<sst xmlns="http://schemas.openxmlformats.org/spreadsheetml/2006/main" count="399" uniqueCount="152">
  <si>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</si>
  <si>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</si>
  <si>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</si>
  <si>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</si>
  <si>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</si>
  <si>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</si>
  <si>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</si>
  <si>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</si>
  <si>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</si>
  <si>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</si>
  <si>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</si>
  <si>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</si>
  <si>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</si>
  <si>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</si>
  <si>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</si>
  <si>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</si>
  <si>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</si>
  <si>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</si>
  <si>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</si>
  <si>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</si>
  <si>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</si>
  <si>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</si>
  <si>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</si>
  <si>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</si>
  <si>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</si>
  <si>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</si>
  <si>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</si>
  <si>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</si>
  <si>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</si>
  <si>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</si>
  <si>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</si>
  <si>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</si>
  <si>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</si>
  <si>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</si>
  <si>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</si>
  <si>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</si>
  <si>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</si>
  <si>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</si>
  <si>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</si>
  <si>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</si>
  <si>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</si>
  <si>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</si>
  <si>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</si>
  <si>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</si>
  <si>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</si>
  <si>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</si>
  <si>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</si>
  <si>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</si>
  <si>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</si>
  <si>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</si>
  <si>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</si>
  <si>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</si>
  <si>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</si>
  <si>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</si>
  <si>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</si>
  <si>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</si>
  <si>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</si>
  <si>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</si>
  <si>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</si>
  <si>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</si>
  <si>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</si>
  <si>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</si>
  <si>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</si>
  <si>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</si>
  <si>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</si>
  <si>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</si>
  <si>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</si>
  <si>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</si>
  <si>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</si>
  <si>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</si>
  <si>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</si>
  <si>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</si>
  <si>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</si>
  <si>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</si>
  <si>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</si>
  <si>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</si>
  <si>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</si>
  <si>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</si>
  <si>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</si>
  <si>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</si>
  <si>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</si>
  <si>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</si>
  <si>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</si>
  <si>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</si>
  <si>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</si>
  <si>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</si>
  <si>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</si>
  <si>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</si>
  <si>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</si>
  <si>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</si>
  <si>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</si>
  <si>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</si>
  <si>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</si>
  <si>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</si>
  <si>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</si>
  <si>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</si>
  <si>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</si>
  <si>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</si>
  <si>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</si>
  <si>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</si>
  <si>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</si>
  <si>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</si>
  <si>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</si>
  <si>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</si>
  <si>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</si>
  <si>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</si>
  <si>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</si>
  <si>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</si>
  <si>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</si>
  <si>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</si>
  <si>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</si>
  <si>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</si>
  <si>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</si>
  <si>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</si>
  <si>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</si>
  <si>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</si>
  <si>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</si>
  <si>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</si>
  <si>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</si>
  <si>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</si>
  <si>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</si>
  <si>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</si>
  <si>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</si>
  <si>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</si>
  <si>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</si>
  <si>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</si>
  <si>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</si>
  <si>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</si>
  <si>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</si>
  <si>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</si>
  <si>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</si>
  <si>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</si>
  <si>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TOR</t>
  </si>
  <si>
    <t>Home/Away_y</t>
  </si>
  <si>
    <t>-115</t>
  </si>
  <si>
    <t>1st Game</t>
  </si>
  <si>
    <t>-105</t>
  </si>
  <si>
    <t>WSN</t>
  </si>
  <si>
    <t>COL</t>
  </si>
  <si>
    <t>HOU</t>
  </si>
  <si>
    <t>NYM</t>
  </si>
  <si>
    <t>MIL</t>
  </si>
  <si>
    <t>WSH</t>
  </si>
  <si>
    <t>-130</t>
  </si>
  <si>
    <t>Austin Gomber</t>
  </si>
  <si>
    <t>Hunter Brown</t>
  </si>
  <si>
    <t>Bryse Wilson</t>
  </si>
  <si>
    <t>David Peterson</t>
  </si>
  <si>
    <t>Yariel Rodriguez</t>
  </si>
  <si>
    <t>MacKenzie Gore</t>
  </si>
  <si>
    <t>-150</t>
  </si>
  <si>
    <t>+130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</si>
</sst>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N74" zoomScale="80" zoomScaleNormal="80" workbookViewId="0">
      <selection activeCell="AF80" sqref="AF80:AN8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139</v>
      </c>
      <c r="B2" t="s">
        <v>132</v>
      </c>
      <c r="C2" s="5">
        <f>RF!B2</f>
        <v>6.03</v>
      </c>
      <c r="D2" s="5">
        <f>LR!B2</f>
        <v>6.72436927374011</v>
      </c>
      <c r="E2" s="5">
        <f>Adaboost!B2</f>
        <v>6.6719576719576699</v>
      </c>
      <c r="F2" s="5">
        <f>XGBR!B2</f>
        <v>6.3885430000000003</v>
      </c>
      <c r="G2" s="5">
        <f>Huber!B2</f>
        <v>6.4000025827954001</v>
      </c>
      <c r="H2" s="5">
        <f>BayesRidge!B2</f>
        <v>6.7026086532072302</v>
      </c>
      <c r="I2" s="5">
        <f>Elastic!B2</f>
        <v>6.0241955750172398</v>
      </c>
      <c r="J2" s="5">
        <f>GBR!B2</f>
        <v>6.1954465721757304</v>
      </c>
      <c r="K2" s="6">
        <f t="shared" ref="K2:K24" si="0">AVERAGE(C2:J2,B39)</f>
        <v>6.4323368833116739</v>
      </c>
      <c r="L2">
        <f>MAX(C2:J2)</f>
        <v>6.72436927374011</v>
      </c>
      <c r="M2">
        <f>MIN(C2:J2)</f>
        <v>6.0241955750172398</v>
      </c>
      <c r="N2">
        <v>6.9</v>
      </c>
      <c r="O2" s="5">
        <f>RF!C2</f>
        <v>4.03</v>
      </c>
      <c r="P2" s="5">
        <f>LR!C2</f>
        <v>3.9613480834892498</v>
      </c>
      <c r="Q2" s="5">
        <f>Adaboost!C2</f>
        <v>4.7016129032257998</v>
      </c>
      <c r="R2" s="5">
        <f>XGBR!C2</f>
        <v>3.0075831000000002</v>
      </c>
      <c r="S2" s="5">
        <f>Huber!C2</f>
        <v>3.7999992562865099</v>
      </c>
      <c r="T2" s="5">
        <f>BayesRidge!C2</f>
        <v>3.9810052665251199</v>
      </c>
      <c r="U2" s="5">
        <f>Elastic!C2</f>
        <v>4.2356189104430397</v>
      </c>
      <c r="V2" s="5">
        <f>GBR!C2</f>
        <v>4.0801707589524501</v>
      </c>
      <c r="W2" s="6">
        <f t="shared" ref="W2:W35" si="1">AVERAGE(O2:V2,C39)</f>
        <v>3.9827646834725439</v>
      </c>
      <c r="X2" s="6">
        <f>MAX(O2:V2)</f>
        <v>4.7016129032257998</v>
      </c>
      <c r="Y2" s="6">
        <f>MIN(O2:V2)</f>
        <v>3.0075831000000002</v>
      </c>
      <c r="Z2">
        <v>3.8</v>
      </c>
      <c r="AA2" s="6">
        <f>MAX(L2,M2,X3,Y3)-MIN(L3,M3,X2,Y2)</f>
        <v>3.72723471376518</v>
      </c>
      <c r="AB2" s="6">
        <f>MIN(L2,M2,X3,Y3)-MAX(L3,M3,X2,Y2)</f>
        <v>-0.36576181657127016</v>
      </c>
      <c r="AC2" s="6"/>
      <c r="AE2" t="s">
        <v>145</v>
      </c>
      <c r="AF2" s="6">
        <f>RF!D2</f>
        <v>4.37</v>
      </c>
      <c r="AG2" s="6">
        <f>LR!D2</f>
        <v>4.7131104509069903</v>
      </c>
      <c r="AH2" s="6">
        <f>Adaboost!D2</f>
        <v>4.5007496251874004</v>
      </c>
      <c r="AI2" s="6">
        <f>XGBR!D2</f>
        <v>4.0199530000000001</v>
      </c>
      <c r="AJ2" s="6">
        <f>Huber!D2</f>
        <v>4.7534956407517397</v>
      </c>
      <c r="AK2" s="6">
        <f>BayesRidge!D2</f>
        <v>4.75215279483972</v>
      </c>
      <c r="AL2" s="6">
        <f>Elastic!D2</f>
        <v>4.9721467862476398</v>
      </c>
      <c r="AM2" s="6">
        <f>GBR!D2</f>
        <v>5.0178141962859604</v>
      </c>
      <c r="AN2" s="6">
        <f>AVERAGE(AF2:AM2,Neural!D2)</f>
        <v>4.6617090497919884</v>
      </c>
      <c r="AO2" s="6">
        <f>MAX(AF2:AM2,Neural!D2)</f>
        <v>5.0178141962859604</v>
      </c>
      <c r="AP2" s="6">
        <f>MIN(AF2:AM2,Neural!D2)</f>
        <v>4.0199530000000001</v>
      </c>
    </row>
    <row r="3" spans="1:42" ht="15" thickBot="1" x14ac:dyDescent="0.35">
      <c r="A3" t="s">
        <v>132</v>
      </c>
      <c r="B3" t="s">
        <v>139</v>
      </c>
      <c r="C3" s="5">
        <f>RF!B3</f>
        <v>5.14</v>
      </c>
      <c r="D3" s="5">
        <f>LR!B3</f>
        <v>4.9790358922042799</v>
      </c>
      <c r="E3" s="5">
        <f>Adaboost!B3</f>
        <v>5.8829787234042499</v>
      </c>
      <c r="F3" s="5">
        <f>XGBR!B3</f>
        <v>4.1116036999999999</v>
      </c>
      <c r="G3" s="5">
        <f>Huber!B3</f>
        <v>4.80033846008567</v>
      </c>
      <c r="H3" s="5">
        <f>BayesRidge!B3</f>
        <v>4.9774592914566202</v>
      </c>
      <c r="I3" s="5">
        <f>Elastic!B3</f>
        <v>4.9322273671223797</v>
      </c>
      <c r="J3" s="5">
        <f>GBR!B3</f>
        <v>5.13105514243634</v>
      </c>
      <c r="K3" s="6">
        <f t="shared" si="0"/>
        <v>4.977769200238666</v>
      </c>
      <c r="L3">
        <f t="shared" ref="L3:L35" si="2">MAX(C3:J3)</f>
        <v>5.8829787234042499</v>
      </c>
      <c r="M3">
        <f t="shared" ref="M3:M35" si="3">MIN(C3:J3)</f>
        <v>4.1116036999999999</v>
      </c>
      <c r="N3">
        <v>5.0999999999999996</v>
      </c>
      <c r="O3" s="5">
        <f>RF!C3</f>
        <v>6.04</v>
      </c>
      <c r="P3" s="5">
        <f>LR!C3</f>
        <v>6.4432170308591701</v>
      </c>
      <c r="Q3" s="5">
        <f>Adaboost!C3</f>
        <v>6.7348178137651802</v>
      </c>
      <c r="R3" s="5">
        <f>XGBR!C3</f>
        <v>6.0643900000000004</v>
      </c>
      <c r="S3" s="5">
        <f>Huber!C3</f>
        <v>6.3001194017176001</v>
      </c>
      <c r="T3" s="5">
        <f>BayesRidge!C3</f>
        <v>6.4380100594257099</v>
      </c>
      <c r="U3" s="5">
        <f>Elastic!C3</f>
        <v>5.5172169068329797</v>
      </c>
      <c r="V3" s="5">
        <f>GBR!C3</f>
        <v>6.0425886796145099</v>
      </c>
      <c r="W3" s="6">
        <f t="shared" si="1"/>
        <v>6.2271490316337461</v>
      </c>
      <c r="X3" s="6">
        <f t="shared" ref="X3:X35" si="4">MAX(O3:V3)</f>
        <v>6.7348178137651802</v>
      </c>
      <c r="Y3" s="6">
        <f t="shared" ref="Y3:Y35" si="5">MIN(O3:V3)</f>
        <v>5.5172169068329797</v>
      </c>
      <c r="Z3">
        <v>6.6</v>
      </c>
      <c r="AC3" s="6"/>
      <c r="AE3" t="s">
        <v>148</v>
      </c>
      <c r="AF3" s="6">
        <f>RF!D3</f>
        <v>3.78</v>
      </c>
      <c r="AG3" s="6">
        <f>LR!D3</f>
        <v>3.07494266293364</v>
      </c>
      <c r="AH3" s="6">
        <f>Adaboost!D3</f>
        <v>3.1785714285714199</v>
      </c>
      <c r="AI3" s="6">
        <f>XGBR!D3</f>
        <v>2.6068242000000001</v>
      </c>
      <c r="AJ3" s="6">
        <f>Huber!D3</f>
        <v>3.07941826036584</v>
      </c>
      <c r="AK3" s="6">
        <f>BayesRidge!D3</f>
        <v>3.1047604305257899</v>
      </c>
      <c r="AL3" s="6">
        <f>Elastic!D3</f>
        <v>4.0927171463008198</v>
      </c>
      <c r="AM3" s="6">
        <f>GBR!D3</f>
        <v>3.3553618546409898</v>
      </c>
      <c r="AN3" s="6">
        <f>AVERAGE(AF3:AM3,Neural!D3)</f>
        <v>3.2714906671987753</v>
      </c>
      <c r="AO3" s="6">
        <f>MAX(AF3:AM3,Neural!D3)</f>
        <v>4.0927171463008198</v>
      </c>
      <c r="AP3" s="6">
        <f>MIN(AF3:AM3,Neural!D3)</f>
        <v>2.6068242000000001</v>
      </c>
    </row>
    <row r="4" spans="1:42" ht="15" thickBot="1" x14ac:dyDescent="0.35">
      <c r="A4" t="s">
        <v>140</v>
      </c>
      <c r="B4" t="s">
        <v>137</v>
      </c>
      <c r="C4" s="5">
        <f>RF!B4</f>
        <v>7.17</v>
      </c>
      <c r="D4" s="5">
        <f>LR!B4</f>
        <v>6.8516878199231801</v>
      </c>
      <c r="E4" s="5">
        <f>Adaboost!B4</f>
        <v>8.0962800875273508</v>
      </c>
      <c r="F4" s="5">
        <f>XGBR!B4</f>
        <v>6.1453457</v>
      </c>
      <c r="G4" s="5">
        <f>Huber!B4</f>
        <v>6.60033940014611</v>
      </c>
      <c r="H4" s="5">
        <f>BayesRidge!B4</f>
        <v>6.8386290791445399</v>
      </c>
      <c r="I4" s="5">
        <f>Elastic!B4</f>
        <v>6.1112864919627903</v>
      </c>
      <c r="J4" s="5">
        <f>GBR!B4</f>
        <v>7.22331760103084</v>
      </c>
      <c r="K4" s="6">
        <f t="shared" si="0"/>
        <v>6.8810372962599331</v>
      </c>
      <c r="L4">
        <f t="shared" si="2"/>
        <v>8.0962800875273508</v>
      </c>
      <c r="M4">
        <f t="shared" si="3"/>
        <v>6.1112864919627903</v>
      </c>
      <c r="N4">
        <v>6.6</v>
      </c>
      <c r="O4" s="5">
        <f>RF!C4</f>
        <v>5.19</v>
      </c>
      <c r="P4" s="5">
        <f>LR!C4</f>
        <v>5.0189678877108603</v>
      </c>
      <c r="Q4" s="5">
        <f>Adaboost!C4</f>
        <v>5.9739696312364403</v>
      </c>
      <c r="R4" s="5">
        <f>XGBR!C4</f>
        <v>4.0592649999999999</v>
      </c>
      <c r="S4" s="5">
        <f>Huber!C4</f>
        <v>4.9001157848305299</v>
      </c>
      <c r="T4" s="5">
        <f>BayesRidge!C4</f>
        <v>5.01958177273118</v>
      </c>
      <c r="U4" s="5">
        <f>Elastic!C4</f>
        <v>4.8465455855296602</v>
      </c>
      <c r="V4" s="5">
        <f>GBR!C4</f>
        <v>5.0452713495539001</v>
      </c>
      <c r="W4" s="6">
        <f t="shared" si="1"/>
        <v>5.0115239739295827</v>
      </c>
      <c r="X4" s="6">
        <f t="shared" si="4"/>
        <v>5.9739696312364403</v>
      </c>
      <c r="Y4" s="6">
        <f t="shared" si="5"/>
        <v>4.0592649999999999</v>
      </c>
      <c r="Z4">
        <v>5.2</v>
      </c>
      <c r="AA4" s="6">
        <f>MAX(L4,M4,X5,Y5)-MIN(L5,M5,X4,Y4)</f>
        <v>4.0370150875273509</v>
      </c>
      <c r="AB4" s="6">
        <f>MIN(L4,M4,X5,Y5)-MAX(L5,M5,X4,Y4)</f>
        <v>-1.0549019759031601</v>
      </c>
      <c r="AC4" s="6"/>
      <c r="AE4" t="s">
        <v>147</v>
      </c>
      <c r="AF4" s="6">
        <f>RF!D4</f>
        <v>5.68</v>
      </c>
      <c r="AG4" s="6">
        <f>LR!D4</f>
        <v>5.2006423758164004</v>
      </c>
      <c r="AH4" s="6">
        <f>Adaboost!D4</f>
        <v>4.67088607594936</v>
      </c>
      <c r="AI4" s="6">
        <f>XGBR!D4</f>
        <v>5.066954</v>
      </c>
      <c r="AJ4" s="6">
        <f>Huber!D4</f>
        <v>5.2332155890033301</v>
      </c>
      <c r="AK4" s="6">
        <f>BayesRidge!D4</f>
        <v>5.24049459742964</v>
      </c>
      <c r="AL4" s="6">
        <f>Elastic!D4</f>
        <v>5.1367162911640003</v>
      </c>
      <c r="AM4" s="6">
        <f>GBR!D4</f>
        <v>5.7197115827288298</v>
      </c>
      <c r="AN4" s="6">
        <f>AVERAGE(AF4:AM4,Neural!D4)</f>
        <v>5.2587223791731166</v>
      </c>
      <c r="AO4" s="6">
        <f>MAX(AF4:AM4,Neural!D4)</f>
        <v>5.7197115827288298</v>
      </c>
      <c r="AP4" s="6">
        <f>MIN(AF4:AM4,Neural!D4)</f>
        <v>4.67088607594936</v>
      </c>
    </row>
    <row r="5" spans="1:42" ht="15" thickBot="1" x14ac:dyDescent="0.35">
      <c r="A5" t="s">
        <v>137</v>
      </c>
      <c r="B5" t="s">
        <v>140</v>
      </c>
      <c r="C5" s="5">
        <f>RF!B5</f>
        <v>5.01</v>
      </c>
      <c r="D5" s="5">
        <f>LR!B5</f>
        <v>4.8643026417097301</v>
      </c>
      <c r="E5" s="5">
        <f>Adaboost!B5</f>
        <v>5.8829787234042499</v>
      </c>
      <c r="F5" s="5">
        <f>XGBR!B5</f>
        <v>4.1063776000000001</v>
      </c>
      <c r="G5" s="5">
        <f>Huber!B5</f>
        <v>4.6999989984311297</v>
      </c>
      <c r="H5" s="5">
        <f>BayesRidge!B5</f>
        <v>4.8832640406196504</v>
      </c>
      <c r="I5" s="5">
        <f>Elastic!B5</f>
        <v>4.5473468455861603</v>
      </c>
      <c r="J5" s="5">
        <f>GBR!B5</f>
        <v>5.0833433571846003</v>
      </c>
      <c r="K5" s="6">
        <f t="shared" si="0"/>
        <v>4.8922370812989122</v>
      </c>
      <c r="L5">
        <f t="shared" si="2"/>
        <v>5.8829787234042499</v>
      </c>
      <c r="M5">
        <f t="shared" si="3"/>
        <v>4.1063776000000001</v>
      </c>
      <c r="N5">
        <v>4.9000000000000004</v>
      </c>
      <c r="O5" s="5">
        <f>RF!C5</f>
        <v>5.04</v>
      </c>
      <c r="P5" s="5">
        <f>LR!C5</f>
        <v>5.2396076002493599</v>
      </c>
      <c r="Q5" s="5">
        <f>Adaboost!C5</f>
        <v>5.9739696312364403</v>
      </c>
      <c r="R5" s="5">
        <f>XGBR!C5</f>
        <v>5.0039734999999999</v>
      </c>
      <c r="S5" s="5">
        <f>Huber!C5</f>
        <v>5.1000054165218396</v>
      </c>
      <c r="T5" s="5">
        <f>BayesRidge!C5</f>
        <v>5.2208364295227101</v>
      </c>
      <c r="U5" s="5">
        <f>Elastic!C5</f>
        <v>4.9190676553332802</v>
      </c>
      <c r="V5" s="5">
        <f>GBR!C5</f>
        <v>5.0597263313254999</v>
      </c>
      <c r="W5" s="6">
        <f t="shared" si="1"/>
        <v>5.2035426199867807</v>
      </c>
      <c r="X5" s="6">
        <f t="shared" si="4"/>
        <v>5.9739696312364403</v>
      </c>
      <c r="Y5" s="6">
        <f t="shared" si="5"/>
        <v>4.9190676553332802</v>
      </c>
      <c r="Z5">
        <v>5.2</v>
      </c>
      <c r="AC5" s="6"/>
      <c r="AE5" t="s">
        <v>149</v>
      </c>
      <c r="AF5" s="6">
        <f>RF!D5</f>
        <v>5.6</v>
      </c>
      <c r="AG5" s="6">
        <f>LR!D5</f>
        <v>5.2692442647412898</v>
      </c>
      <c r="AH5" s="6">
        <f>Adaboost!D5</f>
        <v>4.78499440089585</v>
      </c>
      <c r="AI5" s="6">
        <f>XGBR!D5</f>
        <v>5.4363995000000003</v>
      </c>
      <c r="AJ5" s="6">
        <f>Huber!D5</f>
        <v>5.2623913141263099</v>
      </c>
      <c r="AK5" s="6">
        <f>BayesRidge!D5</f>
        <v>5.2372324761354596</v>
      </c>
      <c r="AL5" s="6">
        <f>Elastic!D5</f>
        <v>5.0069069551374596</v>
      </c>
      <c r="AM5" s="6">
        <f>GBR!D5</f>
        <v>5.8196001117601899</v>
      </c>
      <c r="AN5" s="6">
        <f>AVERAGE(AF5:AM5,Neural!D5)</f>
        <v>5.2900832246483409</v>
      </c>
      <c r="AO5" s="6">
        <f>MAX(AF5:AM5,Neural!D5)</f>
        <v>5.8196001117601899</v>
      </c>
      <c r="AP5" s="6">
        <f>MIN(AF5:AM5,Neural!D5)</f>
        <v>4.78499440089585</v>
      </c>
    </row>
    <row r="6" spans="1:42" ht="15" thickBot="1" x14ac:dyDescent="0.35">
      <c r="A6" t="s">
        <v>141</v>
      </c>
      <c r="B6" t="s">
        <v>138</v>
      </c>
      <c r="C6" s="5">
        <f>RF!B6</f>
        <v>5.03</v>
      </c>
      <c r="D6" s="5">
        <f>LR!B6</f>
        <v>4.9784945718743803</v>
      </c>
      <c r="E6" s="5">
        <f>Adaboost!B6</f>
        <v>5.8829787234042499</v>
      </c>
      <c r="F6" s="5">
        <f>XGBR!B6</f>
        <v>4.1974879999999999</v>
      </c>
      <c r="G6" s="5">
        <f>Huber!B6</f>
        <v>4.7005079960220302</v>
      </c>
      <c r="H6" s="5">
        <f>BayesRidge!B6</f>
        <v>4.9728829284212397</v>
      </c>
      <c r="I6" s="5">
        <f>Elastic!B6</f>
        <v>4.8659378432732598</v>
      </c>
      <c r="J6" s="5">
        <f>GBR!B6</f>
        <v>5.1549206588917604</v>
      </c>
      <c r="K6" s="6">
        <f t="shared" si="0"/>
        <v>4.9756673751549272</v>
      </c>
      <c r="L6">
        <f t="shared" si="2"/>
        <v>5.8829787234042499</v>
      </c>
      <c r="M6">
        <f t="shared" si="3"/>
        <v>4.1974879999999999</v>
      </c>
      <c r="N6">
        <v>5</v>
      </c>
      <c r="O6" s="5">
        <f>RF!C6</f>
        <v>4.01</v>
      </c>
      <c r="P6" s="5">
        <f>LR!C6</f>
        <v>4.2059614141390398</v>
      </c>
      <c r="Q6" s="5">
        <f>Adaboost!C6</f>
        <v>4.7016129032257998</v>
      </c>
      <c r="R6" s="5">
        <f>XGBR!C6</f>
        <v>4.1443786999999999</v>
      </c>
      <c r="S6" s="5">
        <f>Huber!C6</f>
        <v>4.0001763529929599</v>
      </c>
      <c r="T6" s="5">
        <f>BayesRidge!C6</f>
        <v>4.1914317714359699</v>
      </c>
      <c r="U6" s="5">
        <f>Elastic!C6</f>
        <v>4.3607503297011103</v>
      </c>
      <c r="V6" s="5">
        <f>GBR!C6</f>
        <v>4.0706208859223301</v>
      </c>
      <c r="W6" s="6">
        <f t="shared" si="1"/>
        <v>4.2126842696555729</v>
      </c>
      <c r="X6" s="6">
        <f t="shared" si="4"/>
        <v>4.7016129032257998</v>
      </c>
      <c r="Y6" s="6">
        <f t="shared" si="5"/>
        <v>4.0001763529929599</v>
      </c>
      <c r="Z6">
        <v>4.0999999999999996</v>
      </c>
      <c r="AA6" s="6">
        <f>MAX(L6,M6,X7,Y7)-MIN(L7,M7,X6,Y6)</f>
        <v>3.7551122137651802</v>
      </c>
      <c r="AB6" s="6">
        <f>MIN(L6,M6,X7,Y7)-MAX(L7,M7,X6,Y6)</f>
        <v>-0.50412490322579995</v>
      </c>
      <c r="AC6" s="6"/>
      <c r="AE6" t="s">
        <v>146</v>
      </c>
      <c r="AF6" s="6">
        <f>RF!D6</f>
        <v>4.26</v>
      </c>
      <c r="AG6" s="6">
        <f>LR!D6</f>
        <v>4.19995086838723</v>
      </c>
      <c r="AH6" s="6">
        <f>Adaboost!D6</f>
        <v>4.1801385681293297</v>
      </c>
      <c r="AI6" s="6">
        <f>XGBR!D6</f>
        <v>3.9996648000000001</v>
      </c>
      <c r="AJ6" s="6">
        <f>Huber!D6</f>
        <v>4.2686806950838996</v>
      </c>
      <c r="AK6" s="6">
        <f>BayesRidge!D6</f>
        <v>4.2156802018200601</v>
      </c>
      <c r="AL6" s="6">
        <f>Elastic!D6</f>
        <v>4.5621175989624003</v>
      </c>
      <c r="AM6" s="6">
        <f>GBR!D6</f>
        <v>4.15660593798661</v>
      </c>
      <c r="AN6" s="6">
        <f>AVERAGE(AF6:AM6,Neural!D6)</f>
        <v>4.2356353072032178</v>
      </c>
      <c r="AO6" s="6">
        <f>MAX(AF6:AM6,Neural!D6)</f>
        <v>4.5621175989624003</v>
      </c>
      <c r="AP6" s="6">
        <f>MIN(AF6:AM6,Neural!D6)</f>
        <v>3.9996648000000001</v>
      </c>
    </row>
    <row r="7" spans="1:42" ht="15" thickBot="1" x14ac:dyDescent="0.35">
      <c r="A7" t="s">
        <v>138</v>
      </c>
      <c r="B7" t="s">
        <v>141</v>
      </c>
      <c r="C7" s="5">
        <f>RF!B7</f>
        <v>4.01</v>
      </c>
      <c r="D7" s="5">
        <f>LR!B7</f>
        <v>3.8272984187327399</v>
      </c>
      <c r="E7" s="5">
        <f>Adaboost!B7</f>
        <v>4.5849802371541504</v>
      </c>
      <c r="F7" s="5">
        <f>XGBR!B7</f>
        <v>2.9797056</v>
      </c>
      <c r="G7" s="5">
        <f>Huber!B7</f>
        <v>3.7000008780200502</v>
      </c>
      <c r="H7" s="5">
        <f>BayesRidge!B7</f>
        <v>3.8170362392127299</v>
      </c>
      <c r="I7" s="5">
        <f>Elastic!B7</f>
        <v>3.8608442906560998</v>
      </c>
      <c r="J7" s="5">
        <f>GBR!B7</f>
        <v>4.0776304799371399</v>
      </c>
      <c r="K7" s="6">
        <f t="shared" si="0"/>
        <v>3.4286106826347673</v>
      </c>
      <c r="L7">
        <f t="shared" si="2"/>
        <v>4.5849802371541504</v>
      </c>
      <c r="M7">
        <f t="shared" si="3"/>
        <v>2.9797056</v>
      </c>
      <c r="N7">
        <v>3.8</v>
      </c>
      <c r="O7" s="5">
        <f>RF!C7</f>
        <v>6.01</v>
      </c>
      <c r="P7" s="5">
        <f>LR!C7</f>
        <v>6.31439090264419</v>
      </c>
      <c r="Q7" s="5">
        <f>Adaboost!C7</f>
        <v>6.7348178137651802</v>
      </c>
      <c r="R7" s="5">
        <f>XGBR!C7</f>
        <v>6.0286999999999997</v>
      </c>
      <c r="S7" s="5">
        <f>Huber!C7</f>
        <v>6.1000015355394304</v>
      </c>
      <c r="T7" s="5">
        <f>BayesRidge!C7</f>
        <v>6.3271897862804698</v>
      </c>
      <c r="U7" s="5">
        <f>Elastic!C7</f>
        <v>5.6889047749673702</v>
      </c>
      <c r="V7" s="5">
        <f>GBR!C7</f>
        <v>6.1271205198583996</v>
      </c>
      <c r="W7" s="6">
        <f t="shared" si="1"/>
        <v>5.4812361481172269</v>
      </c>
      <c r="X7" s="6">
        <f t="shared" si="4"/>
        <v>6.7348178137651802</v>
      </c>
      <c r="Y7" s="6">
        <f t="shared" si="5"/>
        <v>5.6889047749673702</v>
      </c>
      <c r="Z7">
        <v>6.3</v>
      </c>
      <c r="AC7" s="6"/>
      <c r="AE7" t="s">
        <v>144</v>
      </c>
      <c r="AF7" s="6">
        <f>RF!D7</f>
        <v>4.33</v>
      </c>
      <c r="AG7" s="6">
        <f>LR!D7</f>
        <v>3.9016428038652098</v>
      </c>
      <c r="AH7" s="6">
        <f>Adaboost!D7</f>
        <v>3.9393468118195898</v>
      </c>
      <c r="AI7" s="6">
        <f>XGBR!D7</f>
        <v>3.5620995</v>
      </c>
      <c r="AJ7" s="6">
        <f>Huber!D7</f>
        <v>3.8722833856699901</v>
      </c>
      <c r="AK7" s="6">
        <f>BayesRidge!D7</f>
        <v>3.8652287200346298</v>
      </c>
      <c r="AL7" s="6">
        <f>Elastic!D7</f>
        <v>4.4459751235588296</v>
      </c>
      <c r="AM7" s="6">
        <f>GBR!D7</f>
        <v>4.2438285618781597</v>
      </c>
      <c r="AN7" s="6">
        <f>AVERAGE(AF7:AM7,Neural!D7)</f>
        <v>3.9952311169650372</v>
      </c>
      <c r="AO7" s="6">
        <f>MAX(AF7:AM7,Neural!D7)</f>
        <v>4.4459751235588296</v>
      </c>
      <c r="AP7" s="6">
        <f>MIN(AF7:AM7,Neural!D7)</f>
        <v>3.5620995</v>
      </c>
    </row>
    <row r="8" spans="1:42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0.41789983408563114</v>
      </c>
      <c r="L8">
        <f t="shared" si="2"/>
        <v>0</v>
      </c>
      <c r="M8">
        <f t="shared" si="3"/>
        <v>0</v>
      </c>
      <c r="N8"/>
      <c r="O8" s="5">
        <f>RF!C8</f>
        <v>0</v>
      </c>
      <c r="P8" s="5">
        <f>LR!C8</f>
        <v>0</v>
      </c>
      <c r="Q8" s="5">
        <f>Adaboost!C8</f>
        <v>0</v>
      </c>
      <c r="R8" s="5">
        <f>XGBR!C8</f>
        <v>0</v>
      </c>
      <c r="S8" s="5">
        <f>Huber!C8</f>
        <v>0</v>
      </c>
      <c r="T8" s="5">
        <f>BayesRidge!C8</f>
        <v>0</v>
      </c>
      <c r="U8" s="5">
        <f>Elastic!C8</f>
        <v>0</v>
      </c>
      <c r="V8" s="5">
        <f>GBR!C8</f>
        <v>0</v>
      </c>
      <c r="W8" s="6">
        <f t="shared" si="1"/>
        <v>0.70509970952476442</v>
      </c>
      <c r="X8" s="6">
        <f t="shared" si="4"/>
        <v>0</v>
      </c>
      <c r="Y8" s="6">
        <f t="shared" si="5"/>
        <v>0</v>
      </c>
      <c r="Z8"/>
      <c r="AA8" s="6">
        <f>MAX(L8,M8,X9,Y9)-MIN(L9,M9,X8,Y8)</f>
        <v>0</v>
      </c>
      <c r="AB8" s="6">
        <f>MIN(L8,M8,X9,Y9)-MAX(L9,M9,X8,Y8)</f>
        <v>0</v>
      </c>
      <c r="AC8" s="6"/>
      <c r="AE8"/>
      <c r="AF8" s="6">
        <f>RF!D8</f>
        <v>0</v>
      </c>
      <c r="AG8" s="6">
        <f>LR!D8</f>
        <v>0</v>
      </c>
      <c r="AH8" s="6">
        <f>Adaboost!D8</f>
        <v>0</v>
      </c>
      <c r="AI8" s="6">
        <f>XGBR!D8</f>
        <v>0</v>
      </c>
      <c r="AJ8" s="6">
        <f>Huber!D8</f>
        <v>0</v>
      </c>
      <c r="AK8" s="6">
        <f>BayesRidge!D8</f>
        <v>0</v>
      </c>
      <c r="AL8" s="6">
        <f>Elastic!D8</f>
        <v>0</v>
      </c>
      <c r="AM8" s="6">
        <f>GBR!D8</f>
        <v>0</v>
      </c>
      <c r="AN8" s="6">
        <f>AVERAGE(AF8:AM8,Neural!D8)</f>
        <v>0</v>
      </c>
      <c r="AO8" s="6">
        <f>MAX(AF8:AM8,Neural!D8)</f>
        <v>0</v>
      </c>
      <c r="AP8" s="6">
        <f>MIN(AF8:AM8,Neural!D8)</f>
        <v>0</v>
      </c>
    </row>
    <row r="9" spans="1:42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/>
      <c r="O9" s="5">
        <f>RF!C9</f>
        <v>0</v>
      </c>
      <c r="P9" s="5">
        <f>LR!C9</f>
        <v>0</v>
      </c>
      <c r="Q9" s="5">
        <f>Adaboost!C9</f>
        <v>0</v>
      </c>
      <c r="R9" s="5">
        <f>XGBR!C9</f>
        <v>0</v>
      </c>
      <c r="S9" s="5">
        <f>Huber!C9</f>
        <v>0</v>
      </c>
      <c r="T9" s="5">
        <f>BayesRidge!C9</f>
        <v>0</v>
      </c>
      <c r="U9" s="5">
        <f>Elastic!C9</f>
        <v>0</v>
      </c>
      <c r="V9" s="5">
        <f>GBR!C9</f>
        <v>0</v>
      </c>
      <c r="W9" s="6">
        <f t="shared" si="1"/>
        <v>0</v>
      </c>
      <c r="X9" s="6">
        <f t="shared" si="4"/>
        <v>0</v>
      </c>
      <c r="Y9" s="6">
        <f t="shared" si="5"/>
        <v>0</v>
      </c>
      <c r="Z9"/>
      <c r="AC9" s="6"/>
      <c r="AE9"/>
      <c r="AF9" s="6">
        <f>RF!D9</f>
        <v>0</v>
      </c>
      <c r="AG9" s="6">
        <f>LR!D9</f>
        <v>0</v>
      </c>
      <c r="AH9" s="6">
        <f>Adaboost!D9</f>
        <v>0</v>
      </c>
      <c r="AI9" s="6">
        <f>XGBR!D9</f>
        <v>0</v>
      </c>
      <c r="AJ9" s="6">
        <f>Huber!D9</f>
        <v>0</v>
      </c>
      <c r="AK9" s="6">
        <f>BayesRidge!D9</f>
        <v>0</v>
      </c>
      <c r="AL9" s="6">
        <f>Elastic!D9</f>
        <v>0</v>
      </c>
      <c r="AM9" s="6">
        <f>GBR!D9</f>
        <v>0</v>
      </c>
      <c r="AN9" s="6">
        <f>AVERAGE(AF9:AM9,Neural!D9)</f>
        <v>0</v>
      </c>
      <c r="AO9" s="6">
        <f>MAX(AF9:AM9,Neural!D9)</f>
        <v>0</v>
      </c>
      <c r="AP9" s="6">
        <f>MIN(AF9:AM9,Neural!D9)</f>
        <v>0</v>
      </c>
    </row>
    <row r="10" spans="1:42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/>
      <c r="O10" s="5">
        <f>RF!C10</f>
        <v>0</v>
      </c>
      <c r="P10" s="5">
        <f>LR!C10</f>
        <v>0</v>
      </c>
      <c r="Q10" s="5">
        <f>Adaboost!C10</f>
        <v>0</v>
      </c>
      <c r="R10" s="5">
        <f>XGBR!C10</f>
        <v>0</v>
      </c>
      <c r="S10" s="5">
        <f>Huber!C10</f>
        <v>0</v>
      </c>
      <c r="T10" s="5">
        <f>BayesRidge!C10</f>
        <v>0</v>
      </c>
      <c r="U10" s="5">
        <f>Elastic!C10</f>
        <v>0</v>
      </c>
      <c r="V10" s="5">
        <f>GBR!C10</f>
        <v>0</v>
      </c>
      <c r="W10" s="6">
        <f t="shared" si="1"/>
        <v>0</v>
      </c>
      <c r="X10" s="6">
        <f t="shared" si="4"/>
        <v>0</v>
      </c>
      <c r="Y10" s="6">
        <f t="shared" si="5"/>
        <v>0</v>
      </c>
      <c r="Z10"/>
      <c r="AA10" s="6">
        <f>MAX(L10,M10,X11,Y11)-MIN(L11,M11,X10,Y10)</f>
        <v>0</v>
      </c>
      <c r="AB10" s="6">
        <f>MIN(L10,M10,X11,Y11)-MAX(L11,M11,X10,Y10)</f>
        <v>0</v>
      </c>
      <c r="AC10" s="6"/>
      <c r="AE10"/>
      <c r="AF10" s="6">
        <f>RF!D10</f>
        <v>0</v>
      </c>
      <c r="AG10" s="6">
        <f>LR!D10</f>
        <v>0</v>
      </c>
      <c r="AH10" s="6">
        <f>Adaboost!D10</f>
        <v>0</v>
      </c>
      <c r="AI10" s="6">
        <f>XGBR!D10</f>
        <v>0</v>
      </c>
      <c r="AJ10" s="6">
        <f>Huber!D10</f>
        <v>0</v>
      </c>
      <c r="AK10" s="6">
        <f>BayesRidge!D10</f>
        <v>0</v>
      </c>
      <c r="AL10" s="6">
        <f>Elastic!D10</f>
        <v>0</v>
      </c>
      <c r="AM10" s="6">
        <f>GBR!D10</f>
        <v>0</v>
      </c>
      <c r="AN10" s="6">
        <f>AVERAGE(AF10:AM10,Neural!D10)</f>
        <v>0</v>
      </c>
      <c r="AO10" s="6">
        <f>MAX(AF10:AM10,Neural!D10)</f>
        <v>0</v>
      </c>
      <c r="AP10" s="6">
        <f>MIN(AF10:AM10,Neural!D10)</f>
        <v>0</v>
      </c>
    </row>
    <row r="11" spans="1:42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/>
      <c r="O11" s="5">
        <f>RF!C11</f>
        <v>0</v>
      </c>
      <c r="P11" s="5">
        <f>LR!C11</f>
        <v>0</v>
      </c>
      <c r="Q11" s="5">
        <f>Adaboost!C11</f>
        <v>0</v>
      </c>
      <c r="R11" s="5">
        <f>XGBR!C11</f>
        <v>0</v>
      </c>
      <c r="S11" s="5">
        <f>Huber!C11</f>
        <v>0</v>
      </c>
      <c r="T11" s="5">
        <f>BayesRidge!C11</f>
        <v>0</v>
      </c>
      <c r="U11" s="5">
        <f>Elastic!C11</f>
        <v>0</v>
      </c>
      <c r="V11" s="5">
        <f>GBR!C11</f>
        <v>0</v>
      </c>
      <c r="W11" s="6">
        <f t="shared" si="1"/>
        <v>0</v>
      </c>
      <c r="X11" s="6">
        <f t="shared" si="4"/>
        <v>0</v>
      </c>
      <c r="Y11" s="6">
        <f t="shared" si="5"/>
        <v>0</v>
      </c>
      <c r="Z11"/>
      <c r="AC11" s="6"/>
      <c r="AE11"/>
      <c r="AF11" s="6">
        <f>RF!D11</f>
        <v>0</v>
      </c>
      <c r="AG11" s="6">
        <f>LR!D11</f>
        <v>0</v>
      </c>
      <c r="AH11" s="6">
        <f>Adaboost!D11</f>
        <v>0</v>
      </c>
      <c r="AI11" s="6">
        <f>XGBR!D11</f>
        <v>0</v>
      </c>
      <c r="AJ11" s="6">
        <f>Huber!D11</f>
        <v>0</v>
      </c>
      <c r="AK11" s="6">
        <f>BayesRidge!D11</f>
        <v>0</v>
      </c>
      <c r="AL11" s="6">
        <f>Elastic!D11</f>
        <v>0</v>
      </c>
      <c r="AM11" s="6">
        <f>GBR!D11</f>
        <v>0</v>
      </c>
      <c r="AN11" s="6">
        <f>AVERAGE(AF11:AM11,Neural!D11)</f>
        <v>0</v>
      </c>
      <c r="AO11" s="6">
        <f>MAX(AF11:AM11,Neural!D11)</f>
        <v>0</v>
      </c>
      <c r="AP11" s="6">
        <f>MIN(AF11:AM11,Neural!D11)</f>
        <v>0</v>
      </c>
    </row>
    <row r="12" spans="1:42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/>
      <c r="O12" s="5">
        <f>RF!C12</f>
        <v>0</v>
      </c>
      <c r="P12" s="5">
        <f>LR!C12</f>
        <v>0</v>
      </c>
      <c r="Q12" s="5">
        <f>Adaboost!C12</f>
        <v>0</v>
      </c>
      <c r="R12" s="5">
        <f>XGBR!C12</f>
        <v>0</v>
      </c>
      <c r="S12" s="5">
        <f>Huber!C12</f>
        <v>0</v>
      </c>
      <c r="T12" s="5">
        <f>BayesRidge!C12</f>
        <v>0</v>
      </c>
      <c r="U12" s="5">
        <f>Elastic!C12</f>
        <v>0</v>
      </c>
      <c r="V12" s="5">
        <f>GBR!C12</f>
        <v>0</v>
      </c>
      <c r="W12" s="6">
        <f t="shared" si="1"/>
        <v>0</v>
      </c>
      <c r="X12" s="6">
        <f t="shared" si="4"/>
        <v>0</v>
      </c>
      <c r="Y12" s="6">
        <f t="shared" si="5"/>
        <v>0</v>
      </c>
      <c r="Z12"/>
      <c r="AA12" s="6">
        <f>MAX(L12,M12,X13,Y13)-MIN(L13,M13,X12,Y12)</f>
        <v>0</v>
      </c>
      <c r="AB12" s="6">
        <f>MIN(L12,M12,X13,Y13)-MAX(L13,M13,X12,Y12)</f>
        <v>0</v>
      </c>
      <c r="AC12" s="6"/>
      <c r="AE12"/>
      <c r="AF12" s="6">
        <f>RF!D12</f>
        <v>0</v>
      </c>
      <c r="AG12" s="6">
        <f>LR!D12</f>
        <v>0</v>
      </c>
      <c r="AH12" s="6">
        <f>Adaboost!D12</f>
        <v>0</v>
      </c>
      <c r="AI12" s="6">
        <f>XGBR!D12</f>
        <v>0</v>
      </c>
      <c r="AJ12" s="6">
        <f>Huber!D12</f>
        <v>0</v>
      </c>
      <c r="AK12" s="6">
        <f>BayesRidge!D12</f>
        <v>0</v>
      </c>
      <c r="AL12" s="6">
        <f>Elastic!D12</f>
        <v>0</v>
      </c>
      <c r="AM12" s="6">
        <f>GBR!D12</f>
        <v>0</v>
      </c>
      <c r="AN12" s="6">
        <f>AVERAGE(AF12:AM12,Neural!D12)</f>
        <v>0</v>
      </c>
      <c r="AO12" s="6">
        <f>MAX(AF12:AM12,Neural!D12)</f>
        <v>0</v>
      </c>
      <c r="AP12" s="6">
        <f>MIN(AF12:AM12,Neural!D12)</f>
        <v>0</v>
      </c>
    </row>
    <row r="13" spans="1:42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/>
      <c r="O13" s="5">
        <f>RF!C13</f>
        <v>0</v>
      </c>
      <c r="P13" s="5">
        <f>LR!C13</f>
        <v>0</v>
      </c>
      <c r="Q13" s="5">
        <f>Adaboost!C13</f>
        <v>0</v>
      </c>
      <c r="R13" s="5">
        <f>XGBR!C13</f>
        <v>0</v>
      </c>
      <c r="S13" s="5">
        <f>Huber!C13</f>
        <v>0</v>
      </c>
      <c r="T13" s="5">
        <f>BayesRidge!C13</f>
        <v>0</v>
      </c>
      <c r="U13" s="5">
        <f>Elastic!C13</f>
        <v>0</v>
      </c>
      <c r="V13" s="5">
        <f>GBR!C13</f>
        <v>0</v>
      </c>
      <c r="W13" s="6">
        <f t="shared" si="1"/>
        <v>0</v>
      </c>
      <c r="X13" s="6">
        <f t="shared" si="4"/>
        <v>0</v>
      </c>
      <c r="Y13" s="6">
        <f t="shared" si="5"/>
        <v>0</v>
      </c>
      <c r="Z13"/>
      <c r="AC13" s="6"/>
      <c r="AE13"/>
      <c r="AF13" s="6">
        <f>RF!D13</f>
        <v>0</v>
      </c>
      <c r="AG13" s="6">
        <f>LR!D13</f>
        <v>0</v>
      </c>
      <c r="AH13" s="6">
        <f>Adaboost!D13</f>
        <v>0</v>
      </c>
      <c r="AI13" s="6">
        <f>XGBR!D13</f>
        <v>0</v>
      </c>
      <c r="AJ13" s="6">
        <f>Huber!D13</f>
        <v>0</v>
      </c>
      <c r="AK13" s="6">
        <f>BayesRidge!D13</f>
        <v>0</v>
      </c>
      <c r="AL13" s="6">
        <f>Elastic!D13</f>
        <v>0</v>
      </c>
      <c r="AM13" s="6">
        <f>GBR!D13</f>
        <v>0</v>
      </c>
      <c r="AN13" s="6">
        <f>AVERAGE(AF13:AM13,Neural!D13)</f>
        <v>0</v>
      </c>
      <c r="AO13" s="6">
        <f>MAX(AF13:AM13,Neural!D13)</f>
        <v>0</v>
      </c>
      <c r="AP13" s="6">
        <f>MIN(AF13:AM13,Neural!D13)</f>
        <v>0</v>
      </c>
    </row>
    <row r="14" spans="1:42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si="2"/>
        <v>0</v>
      </c>
      <c r="M14">
        <f t="shared" si="3"/>
        <v>0</v>
      </c>
      <c r="N14"/>
      <c r="O14" s="5">
        <f>RF!C14</f>
        <v>0</v>
      </c>
      <c r="P14" s="5">
        <f>LR!C14</f>
        <v>0</v>
      </c>
      <c r="Q14" s="5">
        <f>Adaboost!C14</f>
        <v>0</v>
      </c>
      <c r="R14" s="5">
        <f>XGBR!C14</f>
        <v>0</v>
      </c>
      <c r="S14" s="5">
        <f>Huber!C14</f>
        <v>0</v>
      </c>
      <c r="T14" s="5">
        <f>BayesRidge!C14</f>
        <v>0</v>
      </c>
      <c r="U14" s="5">
        <f>Elastic!C14</f>
        <v>0</v>
      </c>
      <c r="V14" s="5">
        <f>GBR!C14</f>
        <v>0</v>
      </c>
      <c r="W14" s="6">
        <f t="shared" si="1"/>
        <v>0</v>
      </c>
      <c r="X14" s="6">
        <f t="shared" si="4"/>
        <v>0</v>
      </c>
      <c r="Y14" s="6">
        <f t="shared" si="5"/>
        <v>0</v>
      </c>
      <c r="Z14"/>
      <c r="AA14" s="6">
        <f>MAX(L14,M14,X15,Y15)-MIN(L15,M15,X14,Y14)</f>
        <v>0</v>
      </c>
      <c r="AB14" s="6">
        <f>MIN(L14,M14,X15,Y15)-MAX(L15,M15,X14,Y14)</f>
        <v>0</v>
      </c>
      <c r="AC14" s="6"/>
      <c r="AE14"/>
      <c r="AF14" s="6">
        <f>RF!D14</f>
        <v>0</v>
      </c>
      <c r="AG14" s="6">
        <f>LR!D14</f>
        <v>0</v>
      </c>
      <c r="AH14" s="6">
        <f>Adaboost!D14</f>
        <v>0</v>
      </c>
      <c r="AI14" s="6">
        <f>XGBR!D14</f>
        <v>0</v>
      </c>
      <c r="AJ14" s="6">
        <f>Huber!D14</f>
        <v>0</v>
      </c>
      <c r="AK14" s="6">
        <f>BayesRidge!D14</f>
        <v>0</v>
      </c>
      <c r="AL14" s="6">
        <f>Elastic!D14</f>
        <v>0</v>
      </c>
      <c r="AM14" s="6">
        <f>GBR!D14</f>
        <v>0</v>
      </c>
      <c r="AN14" s="6">
        <f>AVERAGE(AF14:AM14,Neural!D14)</f>
        <v>0</v>
      </c>
      <c r="AO14" s="6">
        <f>MAX(AF14:AM14,Neural!D14)</f>
        <v>0</v>
      </c>
      <c r="AP14" s="6">
        <f>MIN(AF14:AM14,Neural!D14)</f>
        <v>0</v>
      </c>
    </row>
    <row r="15" spans="1:42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2"/>
        <v>0</v>
      </c>
      <c r="M15">
        <f t="shared" si="3"/>
        <v>0</v>
      </c>
      <c r="N15"/>
      <c r="O15" s="5">
        <f>RF!C15</f>
        <v>0</v>
      </c>
      <c r="P15" s="5">
        <f>LR!C15</f>
        <v>0</v>
      </c>
      <c r="Q15" s="5">
        <f>Adaboost!C15</f>
        <v>0</v>
      </c>
      <c r="R15" s="5">
        <f>XGBR!C15</f>
        <v>0</v>
      </c>
      <c r="S15" s="5">
        <f>Huber!C15</f>
        <v>0</v>
      </c>
      <c r="T15" s="5">
        <f>BayesRidge!C15</f>
        <v>0</v>
      </c>
      <c r="U15" s="5">
        <f>Elastic!C15</f>
        <v>0</v>
      </c>
      <c r="V15" s="5">
        <f>GBR!C15</f>
        <v>0</v>
      </c>
      <c r="W15" s="6">
        <f t="shared" si="1"/>
        <v>0</v>
      </c>
      <c r="X15" s="6">
        <f t="shared" si="4"/>
        <v>0</v>
      </c>
      <c r="Y15" s="6">
        <f t="shared" si="5"/>
        <v>0</v>
      </c>
      <c r="Z15"/>
      <c r="AC15" s="6"/>
      <c r="AE15"/>
      <c r="AF15" s="6">
        <f>RF!D15</f>
        <v>0</v>
      </c>
      <c r="AG15" s="6">
        <f>LR!D15</f>
        <v>0</v>
      </c>
      <c r="AH15" s="6">
        <f>Adaboost!D15</f>
        <v>0</v>
      </c>
      <c r="AI15" s="6">
        <f>XGBR!D15</f>
        <v>0</v>
      </c>
      <c r="AJ15" s="6">
        <f>Huber!D15</f>
        <v>0</v>
      </c>
      <c r="AK15" s="6">
        <f>BayesRidge!D15</f>
        <v>0</v>
      </c>
      <c r="AL15" s="6">
        <f>Elastic!D15</f>
        <v>0</v>
      </c>
      <c r="AM15" s="6">
        <f>GBR!D15</f>
        <v>0</v>
      </c>
      <c r="AN15" s="6">
        <f>AVERAGE(AF15:AM15,Neural!D15)</f>
        <v>0</v>
      </c>
      <c r="AO15" s="6">
        <f>MAX(AF15:AM15,Neural!D15)</f>
        <v>0</v>
      </c>
      <c r="AP15" s="6">
        <f>MIN(AF15:AM15,Neural!D15)</f>
        <v>0</v>
      </c>
    </row>
    <row r="16" spans="1:42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2"/>
        <v>0</v>
      </c>
      <c r="M16">
        <f t="shared" si="3"/>
        <v>0</v>
      </c>
      <c r="N16"/>
      <c r="O16" s="5">
        <f>RF!C16</f>
        <v>0</v>
      </c>
      <c r="P16" s="5">
        <f>LR!C16</f>
        <v>0</v>
      </c>
      <c r="Q16" s="5">
        <f>Adaboost!C16</f>
        <v>0</v>
      </c>
      <c r="R16" s="5">
        <f>XGBR!C16</f>
        <v>0</v>
      </c>
      <c r="S16" s="5">
        <f>Huber!C16</f>
        <v>0</v>
      </c>
      <c r="T16" s="5">
        <f>BayesRidge!C16</f>
        <v>0</v>
      </c>
      <c r="U16" s="5">
        <f>Elastic!C16</f>
        <v>0</v>
      </c>
      <c r="V16" s="5">
        <f>GBR!C16</f>
        <v>0</v>
      </c>
      <c r="W16" s="6">
        <f t="shared" si="1"/>
        <v>0</v>
      </c>
      <c r="X16" s="6">
        <f t="shared" si="4"/>
        <v>0</v>
      </c>
      <c r="Y16" s="6">
        <f t="shared" si="5"/>
        <v>0</v>
      </c>
      <c r="Z16"/>
      <c r="AA16" s="6">
        <f>MAX(L16,M16,X17,Y17)-MIN(L17,M17,X16,Y16)</f>
        <v>0</v>
      </c>
      <c r="AB16" s="6">
        <f>MIN(L16,M16,X17,Y17)-MAX(L17,M17,X16,Y16)</f>
        <v>0</v>
      </c>
      <c r="AC16" s="6"/>
      <c r="AE16"/>
      <c r="AF16" s="6">
        <f>RF!D16</f>
        <v>0</v>
      </c>
      <c r="AG16" s="6">
        <f>LR!D16</f>
        <v>0</v>
      </c>
      <c r="AH16" s="6">
        <f>Adaboost!D16</f>
        <v>0</v>
      </c>
      <c r="AI16" s="6">
        <f>XGBR!D16</f>
        <v>0</v>
      </c>
      <c r="AJ16" s="6">
        <f>Huber!D16</f>
        <v>0</v>
      </c>
      <c r="AK16" s="6">
        <f>BayesRidge!D16</f>
        <v>0</v>
      </c>
      <c r="AL16" s="6">
        <f>Elastic!D16</f>
        <v>0</v>
      </c>
      <c r="AM16" s="6">
        <f>GBR!D16</f>
        <v>0</v>
      </c>
      <c r="AN16" s="6">
        <f>AVERAGE(AF16:AM16,Neural!D16)</f>
        <v>0</v>
      </c>
      <c r="AO16" s="6">
        <f>MAX(AF16:AM16,Neural!D16)</f>
        <v>0</v>
      </c>
      <c r="AP16" s="6">
        <f>MIN(AF16:AM16,Neural!D16)</f>
        <v>0</v>
      </c>
    </row>
    <row r="17" spans="1:42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2"/>
        <v>0</v>
      </c>
      <c r="M17">
        <f t="shared" si="3"/>
        <v>0</v>
      </c>
      <c r="N17"/>
      <c r="O17" s="5">
        <f>RF!C17</f>
        <v>0</v>
      </c>
      <c r="P17" s="5">
        <f>LR!C17</f>
        <v>0</v>
      </c>
      <c r="Q17" s="5">
        <f>Adaboost!C17</f>
        <v>0</v>
      </c>
      <c r="R17" s="5">
        <f>XGBR!C17</f>
        <v>0</v>
      </c>
      <c r="S17" s="5">
        <f>Huber!C17</f>
        <v>0</v>
      </c>
      <c r="T17" s="5">
        <f>BayesRidge!C17</f>
        <v>0</v>
      </c>
      <c r="U17" s="5">
        <f>Elastic!C17</f>
        <v>0</v>
      </c>
      <c r="V17" s="5">
        <f>GBR!C17</f>
        <v>0</v>
      </c>
      <c r="W17" s="6">
        <f t="shared" si="1"/>
        <v>0</v>
      </c>
      <c r="X17" s="6">
        <f t="shared" si="4"/>
        <v>0</v>
      </c>
      <c r="Y17" s="6">
        <f t="shared" si="5"/>
        <v>0</v>
      </c>
      <c r="Z17"/>
      <c r="AC17" s="6"/>
      <c r="AE17"/>
      <c r="AF17" s="6">
        <f>RF!D17</f>
        <v>0</v>
      </c>
      <c r="AG17" s="6">
        <f>LR!D17</f>
        <v>0</v>
      </c>
      <c r="AH17" s="6">
        <f>Adaboost!D17</f>
        <v>0</v>
      </c>
      <c r="AI17" s="6">
        <f>XGBR!D17</f>
        <v>0</v>
      </c>
      <c r="AJ17" s="6">
        <f>Huber!D17</f>
        <v>0</v>
      </c>
      <c r="AK17" s="6">
        <f>BayesRidge!D17</f>
        <v>0</v>
      </c>
      <c r="AL17" s="6">
        <f>Elastic!D17</f>
        <v>0</v>
      </c>
      <c r="AM17" s="6">
        <f>GBR!D17</f>
        <v>0</v>
      </c>
      <c r="AN17" s="6">
        <f>AVERAGE(AF17:AM17,Neural!D17)</f>
        <v>0</v>
      </c>
      <c r="AO17" s="6">
        <f>MAX(AF17:AM17,Neural!D17)</f>
        <v>0</v>
      </c>
      <c r="AP17" s="6">
        <f>MIN(AF17:AM17,Neural!D17)</f>
        <v>0</v>
      </c>
    </row>
    <row r="18" spans="1:42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2"/>
        <v>0</v>
      </c>
      <c r="M18">
        <f t="shared" si="3"/>
        <v>0</v>
      </c>
      <c r="N18"/>
      <c r="O18" s="5">
        <f>RF!C18</f>
        <v>0</v>
      </c>
      <c r="P18" s="5">
        <f>LR!C18</f>
        <v>0</v>
      </c>
      <c r="Q18" s="5">
        <f>Adaboost!C18</f>
        <v>0</v>
      </c>
      <c r="R18" s="5">
        <f>XGBR!C18</f>
        <v>0</v>
      </c>
      <c r="S18" s="5">
        <f>Huber!C18</f>
        <v>0</v>
      </c>
      <c r="T18" s="5">
        <f>BayesRidge!C18</f>
        <v>0</v>
      </c>
      <c r="U18" s="5">
        <f>Elastic!C18</f>
        <v>0</v>
      </c>
      <c r="V18" s="5">
        <f>GBR!C18</f>
        <v>0</v>
      </c>
      <c r="W18" s="6">
        <f t="shared" si="1"/>
        <v>0</v>
      </c>
      <c r="X18" s="6">
        <f t="shared" si="4"/>
        <v>0</v>
      </c>
      <c r="Y18" s="6">
        <f t="shared" si="5"/>
        <v>0</v>
      </c>
      <c r="Z18"/>
      <c r="AA18" s="6">
        <f>MAX(L18,M18,X19,Y19)-MIN(L19,M19,X18,Y18)</f>
        <v>0</v>
      </c>
      <c r="AB18" s="6">
        <f>MIN(L18,M18,X19,Y19)-MAX(L19,M19,X18,Y18)</f>
        <v>0</v>
      </c>
      <c r="AC18" s="6"/>
      <c r="AE18"/>
      <c r="AF18" s="6">
        <f>RF!D18</f>
        <v>0</v>
      </c>
      <c r="AG18" s="6">
        <f>LR!D18</f>
        <v>0</v>
      </c>
      <c r="AH18" s="6">
        <f>Adaboost!D18</f>
        <v>0</v>
      </c>
      <c r="AI18" s="6">
        <f>XGBR!D18</f>
        <v>0</v>
      </c>
      <c r="AJ18" s="6">
        <f>Huber!D18</f>
        <v>0</v>
      </c>
      <c r="AK18" s="6">
        <f>BayesRidge!D18</f>
        <v>0</v>
      </c>
      <c r="AL18" s="6">
        <f>Elastic!D18</f>
        <v>0</v>
      </c>
      <c r="AM18" s="6">
        <f>GBR!D18</f>
        <v>0</v>
      </c>
      <c r="AN18" s="6">
        <f>AVERAGE(AF18:AM18,Neural!D18)</f>
        <v>0</v>
      </c>
      <c r="AO18" s="6">
        <f>MAX(AF18:AM18,Neural!D18)</f>
        <v>0</v>
      </c>
      <c r="AP18" s="6">
        <f>MIN(AF18:AM18,Neural!D18)</f>
        <v>0</v>
      </c>
    </row>
    <row r="19" spans="1:42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2"/>
        <v>0</v>
      </c>
      <c r="M19">
        <f t="shared" si="3"/>
        <v>0</v>
      </c>
      <c r="N19"/>
      <c r="O19" s="5">
        <f>RF!C19</f>
        <v>0</v>
      </c>
      <c r="P19" s="5">
        <f>LR!C19</f>
        <v>0</v>
      </c>
      <c r="Q19" s="5">
        <f>Adaboost!C19</f>
        <v>0</v>
      </c>
      <c r="R19" s="5">
        <f>XGBR!C19</f>
        <v>0</v>
      </c>
      <c r="S19" s="5">
        <f>Huber!C19</f>
        <v>0</v>
      </c>
      <c r="T19" s="5">
        <f>BayesRidge!C19</f>
        <v>0</v>
      </c>
      <c r="U19" s="5">
        <f>Elastic!C19</f>
        <v>0</v>
      </c>
      <c r="V19" s="5">
        <f>GBR!C19</f>
        <v>0</v>
      </c>
      <c r="W19" s="6">
        <f t="shared" si="1"/>
        <v>0</v>
      </c>
      <c r="X19" s="6">
        <f t="shared" si="4"/>
        <v>0</v>
      </c>
      <c r="Y19" s="6">
        <f t="shared" si="5"/>
        <v>0</v>
      </c>
      <c r="Z19"/>
      <c r="AC19" s="6"/>
      <c r="AE19"/>
      <c r="AF19" s="6">
        <f>RF!D19</f>
        <v>0</v>
      </c>
      <c r="AG19" s="6">
        <f>LR!D19</f>
        <v>0</v>
      </c>
      <c r="AH19" s="6">
        <f>Adaboost!D19</f>
        <v>0</v>
      </c>
      <c r="AI19" s="6">
        <f>XGBR!D19</f>
        <v>0</v>
      </c>
      <c r="AJ19" s="6">
        <f>Huber!D19</f>
        <v>0</v>
      </c>
      <c r="AK19" s="6">
        <f>BayesRidge!D19</f>
        <v>0</v>
      </c>
      <c r="AL19" s="6">
        <f>Elastic!D19</f>
        <v>0</v>
      </c>
      <c r="AM19" s="6">
        <f>GBR!D19</f>
        <v>0</v>
      </c>
      <c r="AN19" s="6">
        <f>AVERAGE(AF19:AM19,Neural!D19)</f>
        <v>0</v>
      </c>
      <c r="AO19" s="6">
        <f>MAX(AF19:AM19,Neural!D19)</f>
        <v>0</v>
      </c>
      <c r="AP19" s="6">
        <f>MIN(AF19:AM19,Neural!D19)</f>
        <v>0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HOU</v>
      </c>
      <c r="E38" s="6" t="str">
        <f>B2</f>
        <v>TOR</v>
      </c>
      <c r="F38" s="6">
        <f>(K2+W3)/2</f>
        <v>6.3297429574727104</v>
      </c>
      <c r="G38" s="6">
        <f>(K3+W2)/2</f>
        <v>4.4802669418556054</v>
      </c>
      <c r="H38" s="6">
        <f>F38-G38</f>
        <v>1.8494760156171051</v>
      </c>
      <c r="I38" s="6" t="str">
        <f>IF(G38&gt;F38,E38,D38)</f>
        <v>HOU</v>
      </c>
      <c r="J38" s="6">
        <f t="shared" ref="J38:J51" si="7">F38+G38</f>
        <v>10.810009899328316</v>
      </c>
      <c r="L38" s="10">
        <f>MAX(K2,W3)</f>
        <v>6.4323368833116739</v>
      </c>
      <c r="M38" s="6">
        <f>MAX(K3,W2)</f>
        <v>4.977769200238666</v>
      </c>
      <c r="N38" s="6">
        <f t="shared" ref="N38:N54" si="8">L38-M38</f>
        <v>1.4545676830730079</v>
      </c>
      <c r="O38" s="6" t="str">
        <f t="shared" ref="O38:O54" si="9">IF(M38&gt;L38,E38,D38)</f>
        <v>HOU</v>
      </c>
      <c r="P38" s="6">
        <f t="shared" ref="P38:P54" si="10">L38+M38</f>
        <v>11.410106083550339</v>
      </c>
      <c r="AA38"/>
      <c r="AC38" s="6"/>
    </row>
    <row r="39" spans="1:42" ht="15" thickBot="1" x14ac:dyDescent="0.35">
      <c r="A39" t="str">
        <f>A2</f>
        <v>HOU</v>
      </c>
      <c r="B39" s="5">
        <f>Neural!B2</f>
        <v>6.7539086209116803</v>
      </c>
      <c r="C39" s="5">
        <f>Neural!C2</f>
        <v>4.0475438723307304</v>
      </c>
      <c r="D39" s="6" t="str">
        <f>A4</f>
        <v>NYM</v>
      </c>
      <c r="E39" s="6" t="str">
        <f>B4</f>
        <v>WSN</v>
      </c>
      <c r="F39" s="6">
        <f>(K4+W5)/2</f>
        <v>6.0422899581233569</v>
      </c>
      <c r="G39" s="6">
        <f>(K5+W4)/2</f>
        <v>4.9518805276142475</v>
      </c>
      <c r="H39" s="6">
        <f t="shared" ref="H39:H46" si="11">F39-G39</f>
        <v>1.0904094305091094</v>
      </c>
      <c r="I39" s="6" t="str">
        <f t="shared" ref="I39:I51" si="12">IF(G39&gt;F39,E39,D39)</f>
        <v>NYM</v>
      </c>
      <c r="J39" s="6">
        <f t="shared" si="7"/>
        <v>10.994170485737605</v>
      </c>
      <c r="L39" s="10">
        <f>MAX(K4,W5)</f>
        <v>6.8810372962599331</v>
      </c>
      <c r="M39" s="11">
        <f>MAX(K5,W4)</f>
        <v>5.0115239739295827</v>
      </c>
      <c r="N39" s="6">
        <f t="shared" si="8"/>
        <v>1.8695133223303504</v>
      </c>
      <c r="O39" s="6" t="str">
        <f t="shared" si="9"/>
        <v>NYM</v>
      </c>
      <c r="P39" s="6">
        <f t="shared" si="10"/>
        <v>11.892561270189516</v>
      </c>
      <c r="AA39"/>
      <c r="AC39" s="6"/>
    </row>
    <row r="40" spans="1:42" ht="15" thickBot="1" x14ac:dyDescent="0.35">
      <c r="A40" t="str">
        <f>A3</f>
        <v>TOR</v>
      </c>
      <c r="B40" s="5">
        <f>Neural!B3</f>
        <v>4.8452242254384599</v>
      </c>
      <c r="C40" s="5">
        <f>Neural!C3</f>
        <v>6.4639813924885701</v>
      </c>
      <c r="D40" s="6" t="str">
        <f>A6</f>
        <v>MIL</v>
      </c>
      <c r="E40" s="6" t="str">
        <f>B6</f>
        <v>COL</v>
      </c>
      <c r="F40" s="6">
        <f>(K6+W7)/2</f>
        <v>5.2284517616360766</v>
      </c>
      <c r="G40" s="6">
        <f>(K7+W6)/2</f>
        <v>3.8206474761451701</v>
      </c>
      <c r="H40" s="6">
        <f t="shared" si="11"/>
        <v>1.4078042854909065</v>
      </c>
      <c r="I40" s="6" t="str">
        <f t="shared" si="12"/>
        <v>MIL</v>
      </c>
      <c r="J40" s="6">
        <f t="shared" si="7"/>
        <v>9.0490992377812471</v>
      </c>
      <c r="L40" s="10">
        <f>MAX(K6,W7)</f>
        <v>5.4812361481172269</v>
      </c>
      <c r="M40" s="10">
        <f>MAX(K7,W6)</f>
        <v>4.2126842696555729</v>
      </c>
      <c r="N40" s="6">
        <f t="shared" si="8"/>
        <v>1.2685518784616541</v>
      </c>
      <c r="O40" s="6" t="str">
        <f t="shared" si="9"/>
        <v>MIL</v>
      </c>
      <c r="P40" s="6">
        <f t="shared" si="10"/>
        <v>9.6939204177727998</v>
      </c>
      <c r="AA40"/>
      <c r="AC40" s="6"/>
    </row>
    <row r="41" spans="1:42" ht="15" thickBot="1" x14ac:dyDescent="0.35">
      <c r="A41" t="str">
        <f>A4</f>
        <v>NYM</v>
      </c>
      <c r="B41" s="5">
        <f>Neural!B4</f>
        <v>6.8924494866045896</v>
      </c>
      <c r="C41" s="5">
        <f>Neural!C4</f>
        <v>5.0499987537736803</v>
      </c>
      <c r="D41" s="6">
        <f>A8</f>
        <v>0</v>
      </c>
      <c r="E41" s="6">
        <f>B8</f>
        <v>0</v>
      </c>
      <c r="F41" s="6">
        <f>(K8+W9)/2</f>
        <v>0.20894991704281557</v>
      </c>
      <c r="G41" s="6">
        <f>(K9+W8)/2</f>
        <v>0.35254985476238221</v>
      </c>
      <c r="H41" s="6">
        <f t="shared" si="11"/>
        <v>-0.14359993771956664</v>
      </c>
      <c r="I41" s="6">
        <f t="shared" si="12"/>
        <v>0</v>
      </c>
      <c r="J41" s="6">
        <f t="shared" si="7"/>
        <v>0.56149977180519772</v>
      </c>
      <c r="L41" s="10">
        <f>MAX(K8,W9)</f>
        <v>0.41789983408563114</v>
      </c>
      <c r="M41" s="10">
        <f>MAX(K9,W8)</f>
        <v>0.70509970952476442</v>
      </c>
      <c r="N41" s="6">
        <f t="shared" si="8"/>
        <v>-0.28719987543913328</v>
      </c>
      <c r="O41" s="6">
        <f t="shared" si="9"/>
        <v>0</v>
      </c>
      <c r="P41" s="6">
        <f t="shared" si="10"/>
        <v>1.1229995436103954</v>
      </c>
      <c r="AA41"/>
      <c r="AC41" s="6"/>
    </row>
    <row r="42" spans="1:42" ht="15" thickBot="1" x14ac:dyDescent="0.35">
      <c r="A42" t="str">
        <f>A5</f>
        <v>WSN</v>
      </c>
      <c r="B42" s="5">
        <f>Neural!B5</f>
        <v>4.9525215247546903</v>
      </c>
      <c r="C42" s="5">
        <f>Neural!C5</f>
        <v>5.2746970156918902</v>
      </c>
      <c r="D42" s="6">
        <f>A10</f>
        <v>0</v>
      </c>
      <c r="E42" s="6">
        <f>B10</f>
        <v>0</v>
      </c>
      <c r="F42" s="6">
        <f>(K10+W11)/2</f>
        <v>0</v>
      </c>
      <c r="G42" s="6">
        <f>(K11+W10)/2</f>
        <v>0</v>
      </c>
      <c r="H42" s="6">
        <f t="shared" si="11"/>
        <v>0</v>
      </c>
      <c r="I42" s="6">
        <f t="shared" si="12"/>
        <v>0</v>
      </c>
      <c r="J42" s="6">
        <f t="shared" si="7"/>
        <v>0</v>
      </c>
      <c r="L42" s="10">
        <f>MAX(K10,W11)</f>
        <v>0</v>
      </c>
      <c r="M42" s="6">
        <f>MAX(K11,W10)</f>
        <v>0</v>
      </c>
      <c r="N42" s="6">
        <f t="shared" si="8"/>
        <v>0</v>
      </c>
      <c r="O42" s="6">
        <f t="shared" si="9"/>
        <v>0</v>
      </c>
      <c r="P42" s="6">
        <f t="shared" si="10"/>
        <v>0</v>
      </c>
      <c r="R42" s="3" t="s">
        <v>49</v>
      </c>
      <c r="S42" s="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MIL</v>
      </c>
      <c r="B43" s="5">
        <f>Neural!B6</f>
        <v>4.9977956545074296</v>
      </c>
      <c r="C43" s="5">
        <f>Neural!C6</f>
        <v>4.2292260694829498</v>
      </c>
      <c r="D43" s="6">
        <f>A12</f>
        <v>0</v>
      </c>
      <c r="E43" s="6">
        <f>B12</f>
        <v>0</v>
      </c>
      <c r="F43" s="6">
        <f>(K12+W13)/2</f>
        <v>0</v>
      </c>
      <c r="G43" s="6">
        <f>(K13+W12)/2</f>
        <v>0</v>
      </c>
      <c r="H43" s="6">
        <f t="shared" si="11"/>
        <v>0</v>
      </c>
      <c r="I43" s="6">
        <f t="shared" si="12"/>
        <v>0</v>
      </c>
      <c r="J43" s="6">
        <f t="shared" si="7"/>
        <v>0</v>
      </c>
      <c r="L43" s="10">
        <f>MAX(K12,W13)</f>
        <v>0</v>
      </c>
      <c r="M43" s="6">
        <f>MAX(K13,W12)</f>
        <v>0</v>
      </c>
      <c r="N43" s="6">
        <f t="shared" si="8"/>
        <v>0</v>
      </c>
      <c r="O43" s="6">
        <f t="shared" si="9"/>
        <v>0</v>
      </c>
      <c r="P43" s="6">
        <f t="shared" si="10"/>
        <v>0</v>
      </c>
      <c r="R43" t="s">
        <v>139</v>
      </c>
      <c r="S43" t="s">
        <v>132</v>
      </c>
      <c r="T43">
        <v>6.333333333333333</v>
      </c>
      <c r="AA43"/>
      <c r="AC43" s="6"/>
    </row>
    <row r="44" spans="1:42" ht="15" thickBot="1" x14ac:dyDescent="0.35">
      <c r="A44">
        <f>A8</f>
        <v>0</v>
      </c>
      <c r="B44" s="5">
        <f>Neural!B8</f>
        <v>0</v>
      </c>
      <c r="C44" s="5">
        <f>Neural!C8</f>
        <v>0</v>
      </c>
      <c r="D44" s="6">
        <f>A14</f>
        <v>0</v>
      </c>
      <c r="E44" s="6">
        <f>B14</f>
        <v>0</v>
      </c>
      <c r="F44" s="6">
        <f>(K14+W15)/2</f>
        <v>0</v>
      </c>
      <c r="G44" s="6">
        <f>(K15+W14)/2</f>
        <v>0</v>
      </c>
      <c r="H44" s="6">
        <f t="shared" si="11"/>
        <v>0</v>
      </c>
      <c r="I44" s="6">
        <f t="shared" si="12"/>
        <v>0</v>
      </c>
      <c r="J44" s="6">
        <f t="shared" si="7"/>
        <v>0</v>
      </c>
      <c r="L44" s="10">
        <f>MAX(K14,W15)</f>
        <v>0</v>
      </c>
      <c r="M44" s="6">
        <f>MAX(K15,W14)</f>
        <v>0</v>
      </c>
      <c r="N44" s="6">
        <f t="shared" si="8"/>
        <v>0</v>
      </c>
      <c r="O44" s="6">
        <f t="shared" si="9"/>
        <v>0</v>
      </c>
      <c r="P44" s="6">
        <f t="shared" si="10"/>
        <v>0</v>
      </c>
      <c r="R44" t="s">
        <v>132</v>
      </c>
      <c r="S44" t="s">
        <v>139</v>
      </c>
      <c r="T44">
        <v>0.66666666666666663</v>
      </c>
      <c r="AA44"/>
      <c r="AC44" s="6"/>
    </row>
    <row r="45" spans="1:42" ht="15" thickBot="1" x14ac:dyDescent="0.35">
      <c r="A45" t="str">
        <f>A7</f>
        <v>COL</v>
      </c>
      <c r="B45" s="5">
        <f>Neural!B7</f>
        <v>3.7610985067706801</v>
      </c>
      <c r="C45" s="5">
        <f>Neural!C7</f>
        <v>6.3458973857228802</v>
      </c>
      <c r="D45" s="6">
        <f>A16</f>
        <v>0</v>
      </c>
      <c r="E45" s="6">
        <f>B16</f>
        <v>0</v>
      </c>
      <c r="F45" s="6">
        <f>(K16+W17)/2</f>
        <v>0</v>
      </c>
      <c r="G45" s="6">
        <f>(K17+W16)/2</f>
        <v>0</v>
      </c>
      <c r="H45" s="6">
        <f t="shared" si="11"/>
        <v>0</v>
      </c>
      <c r="I45" s="6">
        <f t="shared" si="12"/>
        <v>0</v>
      </c>
      <c r="J45" s="6">
        <f t="shared" si="7"/>
        <v>0</v>
      </c>
      <c r="L45" s="10">
        <f>MAX(K16,W17)</f>
        <v>0</v>
      </c>
      <c r="M45" s="6">
        <f>MAX(K17,W16)</f>
        <v>0</v>
      </c>
      <c r="N45" s="6">
        <f t="shared" si="8"/>
        <v>0</v>
      </c>
      <c r="O45" s="6">
        <f t="shared" si="9"/>
        <v>0</v>
      </c>
      <c r="P45" s="6">
        <f t="shared" si="10"/>
        <v>0</v>
      </c>
      <c r="R45" t="s">
        <v>140</v>
      </c>
      <c r="S45" t="s">
        <v>137</v>
      </c>
      <c r="T45">
        <v>7.666666666666667</v>
      </c>
      <c r="AA45"/>
      <c r="AC45" s="6"/>
    </row>
    <row r="46" spans="1:42" ht="15" thickBot="1" x14ac:dyDescent="0.35">
      <c r="A46">
        <f t="shared" ref="A46:A61" si="13">A9</f>
        <v>0</v>
      </c>
      <c r="B46" s="5">
        <f>Neural!B9</f>
        <v>0</v>
      </c>
      <c r="C46" s="5">
        <f>Neural!C9</f>
        <v>0</v>
      </c>
      <c r="D46" s="6">
        <f>A18</f>
        <v>0</v>
      </c>
      <c r="E46" s="6">
        <f>B18</f>
        <v>0</v>
      </c>
      <c r="F46" s="6">
        <f>(K18+W19)/2</f>
        <v>0</v>
      </c>
      <c r="G46" s="6">
        <f>(K19+W18)/2</f>
        <v>0</v>
      </c>
      <c r="H46" s="6">
        <f t="shared" si="11"/>
        <v>0</v>
      </c>
      <c r="I46" s="6">
        <f t="shared" si="12"/>
        <v>0</v>
      </c>
      <c r="J46" s="6">
        <f t="shared" si="7"/>
        <v>0</v>
      </c>
      <c r="L46" s="10">
        <f>MAX(K18,W19)</f>
        <v>0</v>
      </c>
      <c r="M46" s="6">
        <f>MAX(K19,W18)</f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R46" t="s">
        <v>137</v>
      </c>
      <c r="S46" t="s">
        <v>140</v>
      </c>
      <c r="T46">
        <v>3.666666666666667</v>
      </c>
      <c r="AA46"/>
      <c r="AC46" s="6"/>
    </row>
    <row r="47" spans="1:42" ht="15" thickBot="1" x14ac:dyDescent="0.35">
      <c r="A47">
        <f t="shared" si="13"/>
        <v>0</v>
      </c>
      <c r="B47" s="5">
        <f>Neural!B10</f>
        <v>0</v>
      </c>
      <c r="C47" s="5">
        <f>Neural!C10</f>
        <v>0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R47"/>
      <c r="S47"/>
      <c r="T47"/>
      <c r="AA47"/>
      <c r="AC47" s="6"/>
    </row>
    <row r="48" spans="1:42" ht="15" thickBot="1" x14ac:dyDescent="0.35">
      <c r="A48">
        <f t="shared" si="13"/>
        <v>0</v>
      </c>
      <c r="B48" s="5">
        <f>Neural!B11</f>
        <v>0</v>
      </c>
      <c r="C48" s="5">
        <f>Neural!C11</f>
        <v>0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R48"/>
      <c r="S48"/>
      <c r="T48"/>
      <c r="AA48"/>
      <c r="AC48" s="6"/>
    </row>
    <row r="49" spans="1:29" ht="15" thickBot="1" x14ac:dyDescent="0.35">
      <c r="A49">
        <f t="shared" si="13"/>
        <v>0</v>
      </c>
      <c r="B49" s="5">
        <f>Neural!B12</f>
        <v>0</v>
      </c>
      <c r="C49" s="5">
        <f>Neural!C12</f>
        <v>0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/>
      <c r="S49"/>
      <c r="T49"/>
      <c r="AA49"/>
      <c r="AC49" s="6"/>
    </row>
    <row r="50" spans="1:29" ht="15" thickBot="1" x14ac:dyDescent="0.35">
      <c r="A50">
        <f t="shared" si="13"/>
        <v>0</v>
      </c>
      <c r="B50" s="5">
        <f>Neural!B13</f>
        <v>0</v>
      </c>
      <c r="C50" s="5">
        <f>Neural!C13</f>
        <v>0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/>
      <c r="S50"/>
      <c r="T50"/>
      <c r="AA50"/>
      <c r="AC50" s="6"/>
    </row>
    <row r="51" spans="1:29" ht="15" thickBot="1" x14ac:dyDescent="0.35">
      <c r="A51">
        <f t="shared" si="13"/>
        <v>0</v>
      </c>
      <c r="B51" s="5">
        <f>Neural!B14</f>
        <v>0</v>
      </c>
      <c r="C51" s="5">
        <f>Neural!C14</f>
        <v>0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/>
      <c r="S51"/>
      <c r="T51"/>
      <c r="AA51"/>
      <c r="AC51" s="6"/>
    </row>
    <row r="52" spans="1:29" ht="15" thickBot="1" x14ac:dyDescent="0.35">
      <c r="A52">
        <f t="shared" si="13"/>
        <v>0</v>
      </c>
      <c r="B52" s="5">
        <f>Neural!B15</f>
        <v>0</v>
      </c>
      <c r="C52" s="14">
        <f>Neural!C15</f>
        <v>0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/>
      <c r="S52"/>
      <c r="T52"/>
      <c r="AA52"/>
      <c r="AC52" s="6"/>
    </row>
    <row r="53" spans="1:29" ht="15" thickBot="1" x14ac:dyDescent="0.35">
      <c r="A53">
        <f t="shared" si="13"/>
        <v>0</v>
      </c>
      <c r="B53" s="5">
        <f>Neural!B16</f>
        <v>0</v>
      </c>
      <c r="C53" s="14">
        <f>Neural!C16</f>
        <v>0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/>
      <c r="S53"/>
      <c r="T53"/>
      <c r="AA53"/>
      <c r="AC53" s="6"/>
    </row>
    <row r="54" spans="1:29" ht="15" thickBot="1" x14ac:dyDescent="0.35">
      <c r="A54">
        <f t="shared" si="13"/>
        <v>0</v>
      </c>
      <c r="B54" s="5">
        <f>Neural!B17</f>
        <v>0</v>
      </c>
      <c r="C54" s="14">
        <f>Neural!C17</f>
        <v>0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/>
      <c r="S54"/>
      <c r="T54"/>
      <c r="AA54"/>
      <c r="AC54" s="6"/>
    </row>
    <row r="55" spans="1:29" ht="15" thickBot="1" x14ac:dyDescent="0.35">
      <c r="A55">
        <f t="shared" si="13"/>
        <v>0</v>
      </c>
      <c r="B55" s="5">
        <f>Neural!B18</f>
        <v>0</v>
      </c>
      <c r="C55" s="14">
        <f>Neural!C18</f>
        <v>0</v>
      </c>
      <c r="N55" s="10"/>
      <c r="R55"/>
      <c r="S55"/>
      <c r="T55"/>
    </row>
    <row r="56" spans="1:29" ht="15" thickBot="1" x14ac:dyDescent="0.35">
      <c r="A56">
        <f t="shared" si="13"/>
        <v>0</v>
      </c>
      <c r="B56" s="5">
        <f>Neural!B19</f>
        <v>0</v>
      </c>
      <c r="C56" s="14">
        <f>Neural!C19</f>
        <v>0</v>
      </c>
      <c r="D56" s="6" t="s">
        <v>39</v>
      </c>
      <c r="L56" s="6" t="s">
        <v>36</v>
      </c>
      <c r="R56"/>
      <c r="S56"/>
      <c r="T56"/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14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/>
      <c r="S57"/>
      <c r="T57"/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14">
        <f>Neural!C21</f>
        <v>0</v>
      </c>
      <c r="D58" s="8" t="str">
        <f t="shared" ref="D58:E74" si="23">D38</f>
        <v>HOU</v>
      </c>
      <c r="E58" s="8" t="str">
        <f t="shared" si="23"/>
        <v>TOR</v>
      </c>
      <c r="F58" s="6">
        <f t="shared" ref="F58:F74" si="24">MIN(L38,L58)</f>
        <v>6.2271490316337461</v>
      </c>
      <c r="G58" s="6">
        <f t="shared" ref="G58:G74" si="25">MAX(M38,M58)</f>
        <v>4.977769200238666</v>
      </c>
      <c r="H58" s="6">
        <f t="shared" ref="H58:H69" si="26">F58-G58</f>
        <v>1.2493798313950801</v>
      </c>
      <c r="I58" s="6" t="str">
        <f>IF(G58&gt;F58,E58,D58)</f>
        <v>HOU</v>
      </c>
      <c r="J58" s="6">
        <f t="shared" ref="J58:J71" si="27">F58+G58</f>
        <v>11.204918231872412</v>
      </c>
      <c r="L58" s="6">
        <f>MIN(K2,W3)</f>
        <v>6.2271490316337461</v>
      </c>
      <c r="M58" s="6">
        <f>MIN(K3,W2)</f>
        <v>3.9827646834725439</v>
      </c>
      <c r="N58" s="6">
        <f t="shared" ref="N58:N74" si="28">L58-M58</f>
        <v>2.2443843481612022</v>
      </c>
      <c r="O58" s="6" t="str">
        <f t="shared" ref="O58:O74" si="29">IF(M58&gt;L58,E58,D58)</f>
        <v>HOU</v>
      </c>
      <c r="P58" s="6">
        <f t="shared" ref="P58:P74" si="30">L58+M58</f>
        <v>10.209913715106289</v>
      </c>
      <c r="R58"/>
      <c r="S58"/>
      <c r="T58"/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4">
        <f>Neural!C22</f>
        <v>0</v>
      </c>
      <c r="D59" s="8" t="str">
        <f t="shared" si="23"/>
        <v>NYM</v>
      </c>
      <c r="E59" s="8" t="str">
        <f t="shared" si="23"/>
        <v>WSN</v>
      </c>
      <c r="F59" s="6">
        <f t="shared" si="24"/>
        <v>5.2035426199867807</v>
      </c>
      <c r="G59" s="6">
        <f t="shared" si="25"/>
        <v>5.0115239739295827</v>
      </c>
      <c r="H59" s="6">
        <f t="shared" si="26"/>
        <v>0.19201864605719798</v>
      </c>
      <c r="I59" s="6" t="str">
        <f t="shared" ref="I59:I71" si="31">IF(G59&gt;F59,E59,D59)</f>
        <v>NYM</v>
      </c>
      <c r="J59" s="6">
        <f t="shared" si="27"/>
        <v>10.215066593916363</v>
      </c>
      <c r="L59" s="6">
        <f>MIN(K4,W5)</f>
        <v>5.2035426199867807</v>
      </c>
      <c r="M59" s="6">
        <f>MIN(K5,W4)</f>
        <v>4.8922370812989122</v>
      </c>
      <c r="N59" s="6">
        <f t="shared" si="28"/>
        <v>0.31130553868786848</v>
      </c>
      <c r="O59" s="6" t="str">
        <f t="shared" si="29"/>
        <v>NYM</v>
      </c>
      <c r="P59" s="6">
        <f t="shared" si="30"/>
        <v>10.095779701285693</v>
      </c>
      <c r="R59"/>
      <c r="S59"/>
      <c r="T59"/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4">
        <f>Neural!C23</f>
        <v>0</v>
      </c>
      <c r="D60" s="8" t="str">
        <f t="shared" si="23"/>
        <v>MIL</v>
      </c>
      <c r="E60" s="8" t="str">
        <f t="shared" si="23"/>
        <v>COL</v>
      </c>
      <c r="F60" s="6">
        <f t="shared" si="24"/>
        <v>4.9756673751549272</v>
      </c>
      <c r="G60" s="6">
        <f t="shared" si="25"/>
        <v>4.2126842696555729</v>
      </c>
      <c r="H60" s="6">
        <f t="shared" si="26"/>
        <v>0.76298310549935433</v>
      </c>
      <c r="I60" s="6" t="str">
        <f t="shared" si="31"/>
        <v>MIL</v>
      </c>
      <c r="J60" s="6">
        <f t="shared" si="27"/>
        <v>9.1883516448104992</v>
      </c>
      <c r="L60" s="6">
        <f>MIN(K6,W7)</f>
        <v>4.9756673751549272</v>
      </c>
      <c r="M60" s="6">
        <f>MIN(K7,W6)</f>
        <v>3.4286106826347673</v>
      </c>
      <c r="N60" s="6">
        <f t="shared" si="28"/>
        <v>1.5470566925201599</v>
      </c>
      <c r="O60" s="6" t="str">
        <f t="shared" si="29"/>
        <v>MIL</v>
      </c>
      <c r="P60" s="6">
        <f t="shared" si="30"/>
        <v>8.4042780577896945</v>
      </c>
      <c r="R60"/>
      <c r="S60"/>
      <c r="T60"/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4">
        <f>Neural!C24</f>
        <v>0</v>
      </c>
      <c r="D61" s="8">
        <f t="shared" si="23"/>
        <v>0</v>
      </c>
      <c r="E61" s="8">
        <f t="shared" si="23"/>
        <v>0</v>
      </c>
      <c r="F61" s="6">
        <f t="shared" si="24"/>
        <v>0</v>
      </c>
      <c r="G61" s="6">
        <f t="shared" si="25"/>
        <v>0.70509970952476442</v>
      </c>
      <c r="H61" s="6">
        <f t="shared" si="26"/>
        <v>-0.70509970952476442</v>
      </c>
      <c r="I61" s="6">
        <f t="shared" si="31"/>
        <v>0</v>
      </c>
      <c r="J61" s="6">
        <f t="shared" si="27"/>
        <v>0.70509970952476442</v>
      </c>
      <c r="L61" s="6">
        <f>MIN(K8,W9)</f>
        <v>0</v>
      </c>
      <c r="M61" s="6">
        <f>MIN(K9,W8)</f>
        <v>0</v>
      </c>
      <c r="N61" s="6">
        <f t="shared" si="28"/>
        <v>0</v>
      </c>
      <c r="O61" s="6">
        <f t="shared" si="29"/>
        <v>0</v>
      </c>
      <c r="P61" s="6">
        <f t="shared" si="30"/>
        <v>0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4">
        <f>Neural!C25</f>
        <v>0</v>
      </c>
      <c r="D62" s="8">
        <f t="shared" si="23"/>
        <v>0</v>
      </c>
      <c r="E62" s="8">
        <f t="shared" si="23"/>
        <v>0</v>
      </c>
      <c r="F62" s="6">
        <f t="shared" si="24"/>
        <v>0</v>
      </c>
      <c r="G62" s="6">
        <f t="shared" si="25"/>
        <v>0</v>
      </c>
      <c r="H62" s="6">
        <f t="shared" si="26"/>
        <v>0</v>
      </c>
      <c r="I62" s="6">
        <f t="shared" si="31"/>
        <v>0</v>
      </c>
      <c r="J62" s="6">
        <f t="shared" si="27"/>
        <v>0</v>
      </c>
      <c r="L62" s="6">
        <f>MIN(K10,W11)</f>
        <v>0</v>
      </c>
      <c r="M62" s="6">
        <f>MIN(K11,W9)</f>
        <v>0</v>
      </c>
      <c r="N62" s="6">
        <f t="shared" si="28"/>
        <v>0</v>
      </c>
      <c r="O62" s="6">
        <f t="shared" si="29"/>
        <v>0</v>
      </c>
      <c r="P62" s="6">
        <f t="shared" si="30"/>
        <v>0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4">
        <f>Neural!C26</f>
        <v>0</v>
      </c>
      <c r="D63" s="8">
        <f t="shared" si="23"/>
        <v>0</v>
      </c>
      <c r="E63" s="8">
        <f t="shared" si="23"/>
        <v>0</v>
      </c>
      <c r="F63" s="6">
        <f t="shared" si="24"/>
        <v>0</v>
      </c>
      <c r="G63" s="6">
        <f t="shared" si="25"/>
        <v>0</v>
      </c>
      <c r="H63" s="6">
        <f t="shared" si="26"/>
        <v>0</v>
      </c>
      <c r="I63" s="6">
        <f t="shared" si="31"/>
        <v>0</v>
      </c>
      <c r="J63" s="6">
        <f t="shared" si="27"/>
        <v>0</v>
      </c>
      <c r="L63" s="6">
        <f>MIN(K12,W13)</f>
        <v>0</v>
      </c>
      <c r="M63" s="6">
        <f>MIN(K13,W12)</f>
        <v>0</v>
      </c>
      <c r="N63" s="6">
        <f t="shared" si="28"/>
        <v>0</v>
      </c>
      <c r="O63" s="6">
        <f t="shared" si="29"/>
        <v>0</v>
      </c>
      <c r="P63" s="6">
        <f t="shared" si="30"/>
        <v>0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4">
        <f>Neural!C27</f>
        <v>0</v>
      </c>
      <c r="D64" s="8">
        <f t="shared" si="23"/>
        <v>0</v>
      </c>
      <c r="E64" s="8">
        <f t="shared" si="23"/>
        <v>0</v>
      </c>
      <c r="F64" s="6">
        <f t="shared" si="24"/>
        <v>0</v>
      </c>
      <c r="G64" s="6">
        <f t="shared" si="25"/>
        <v>0</v>
      </c>
      <c r="H64" s="6">
        <f t="shared" si="26"/>
        <v>0</v>
      </c>
      <c r="I64" s="6">
        <f t="shared" si="31"/>
        <v>0</v>
      </c>
      <c r="J64" s="6">
        <f t="shared" si="27"/>
        <v>0</v>
      </c>
      <c r="L64" s="6">
        <f>MIN(K14,W15)</f>
        <v>0</v>
      </c>
      <c r="M64" s="6">
        <f>MIN(K15,W14)</f>
        <v>0</v>
      </c>
      <c r="N64" s="6">
        <f t="shared" si="28"/>
        <v>0</v>
      </c>
      <c r="O64" s="6">
        <f t="shared" si="29"/>
        <v>0</v>
      </c>
      <c r="P64" s="6">
        <f t="shared" si="30"/>
        <v>0</v>
      </c>
      <c r="R64"/>
      <c r="S64"/>
      <c r="T64"/>
      <c r="U64"/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14">
        <f>Neural!C28</f>
        <v>0</v>
      </c>
      <c r="D65" s="8">
        <f t="shared" si="23"/>
        <v>0</v>
      </c>
      <c r="E65" s="8">
        <f t="shared" si="23"/>
        <v>0</v>
      </c>
      <c r="F65" s="6">
        <f t="shared" si="24"/>
        <v>0</v>
      </c>
      <c r="G65" s="6">
        <f t="shared" si="25"/>
        <v>0</v>
      </c>
      <c r="H65" s="6">
        <f t="shared" si="26"/>
        <v>0</v>
      </c>
      <c r="I65" s="6">
        <f t="shared" si="31"/>
        <v>0</v>
      </c>
      <c r="J65" s="6">
        <f t="shared" si="27"/>
        <v>0</v>
      </c>
      <c r="L65" s="6">
        <f>MIN(K16,W17)</f>
        <v>0</v>
      </c>
      <c r="M65" s="6">
        <f>MIN(K17,W16)</f>
        <v>0</v>
      </c>
      <c r="N65" s="6">
        <f t="shared" si="28"/>
        <v>0</v>
      </c>
      <c r="O65" s="6">
        <f t="shared" si="29"/>
        <v>0</v>
      </c>
      <c r="P65" s="6">
        <f t="shared" si="30"/>
        <v>0</v>
      </c>
      <c r="R65"/>
      <c r="S65"/>
      <c r="T65"/>
      <c r="U65"/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14">
        <f>Neural!C29</f>
        <v>0</v>
      </c>
      <c r="D66" s="8">
        <f t="shared" si="23"/>
        <v>0</v>
      </c>
      <c r="E66" s="8">
        <f t="shared" si="23"/>
        <v>0</v>
      </c>
      <c r="F66" s="6">
        <f t="shared" si="24"/>
        <v>0</v>
      </c>
      <c r="G66" s="6">
        <f t="shared" si="25"/>
        <v>0</v>
      </c>
      <c r="H66" s="6">
        <f t="shared" si="26"/>
        <v>0</v>
      </c>
      <c r="I66" s="6">
        <f t="shared" si="31"/>
        <v>0</v>
      </c>
      <c r="J66" s="6">
        <f t="shared" si="27"/>
        <v>0</v>
      </c>
      <c r="L66" s="10">
        <f>MIN(K18,W19)</f>
        <v>0</v>
      </c>
      <c r="M66" s="6">
        <f>MIN(K19,W18)</f>
        <v>0</v>
      </c>
      <c r="N66" s="6">
        <f t="shared" si="28"/>
        <v>0</v>
      </c>
      <c r="O66" s="6">
        <f t="shared" si="29"/>
        <v>0</v>
      </c>
      <c r="P66" s="6">
        <f t="shared" si="30"/>
        <v>0</v>
      </c>
      <c r="R66"/>
      <c r="S66"/>
      <c r="T66"/>
      <c r="U66"/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14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R67"/>
      <c r="S67"/>
      <c r="T67"/>
      <c r="U67"/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14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3" t="s">
        <v>48</v>
      </c>
      <c r="Q77" s="15" t="s">
        <v>118</v>
      </c>
      <c r="R77" s="15" t="s">
        <v>123</v>
      </c>
      <c r="S77" s="15" t="s">
        <v>124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131</v>
      </c>
      <c r="AA77" s="25" t="s">
        <v>130</v>
      </c>
      <c r="AB77" s="25" t="s">
        <v>127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128</v>
      </c>
      <c r="AL77" s="25" t="s">
        <v>129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HOU</v>
      </c>
      <c r="E78" s="8" t="str">
        <f t="shared" si="41"/>
        <v>TOR</v>
      </c>
      <c r="F78" s="6">
        <f t="shared" ref="F78:F94" si="42">MAX(L38,L58)</f>
        <v>6.4323368833116739</v>
      </c>
      <c r="G78" s="6">
        <f t="shared" ref="G78:G94" si="43">MIN(M38,M58)</f>
        <v>3.9827646834725439</v>
      </c>
      <c r="H78" s="6">
        <f t="shared" ref="H78:H89" si="44">F78-G78</f>
        <v>2.44957219983913</v>
      </c>
      <c r="I78" s="6" t="str">
        <f>IF(G78&gt;F78,E78,D78)</f>
        <v>HOU</v>
      </c>
      <c r="J78" s="6">
        <f t="shared" ref="J78:J91" si="45">F78+G78</f>
        <v>10.415101566784218</v>
      </c>
      <c r="L78" s="15" t="str">
        <f t="shared" ref="L78:L92" si="46">D78</f>
        <v>HOU</v>
      </c>
      <c r="M78" s="15">
        <f>N2</f>
        <v>6.9</v>
      </c>
      <c r="N78" s="15">
        <f>Z2</f>
        <v>3.8</v>
      </c>
      <c r="O78" s="15">
        <v>6.3333000000000004</v>
      </c>
      <c r="P78" s="15" t="str">
        <f t="shared" ref="P78:P92" si="47">E78</f>
        <v>TOR</v>
      </c>
      <c r="Q78" s="15">
        <f>N3</f>
        <v>5.0999999999999996</v>
      </c>
      <c r="R78" s="15">
        <f>Z3</f>
        <v>6.6</v>
      </c>
      <c r="S78" s="15">
        <v>0.66666999999999998</v>
      </c>
      <c r="T78" s="20" t="s">
        <v>143</v>
      </c>
      <c r="U78" s="20"/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HOU</v>
      </c>
      <c r="W78" s="29">
        <f t="shared" ref="W78:W92" si="49">(COUNTIF(I38, V78) + COUNTIF(O38, V78) + COUNTIF(I58, V78) + COUNTIF(O58, V78) + COUNTIF(I78, V78))/5</f>
        <v>1</v>
      </c>
      <c r="X78" s="29">
        <f>IF(W78=1, 5, IF(W78=0.8, 4, IF(W78=0.6, 3, IF(W78=0.4, 2, IF(W78=0.2, 1, 0)))))</f>
        <v>5</v>
      </c>
      <c r="Y78" s="29">
        <f t="shared" ref="Y78:Y92" si="50">((Q78+N78)/2)-((M78+R78)/2)</f>
        <v>-2.3000000000000007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2.5</v>
      </c>
      <c r="AA78" s="29">
        <f>S78-O78</f>
        <v>-5.6666300000000005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2.5</v>
      </c>
      <c r="AC78" s="29">
        <f>SUM(IF(ISNUMBER(X78), X78, 0), IF(ISNUMBER(Z78), Z78, 0), IF(ISNUMBER(AB78), AB78, 0))</f>
        <v>10</v>
      </c>
      <c r="AD78" s="29" t="s">
        <v>139</v>
      </c>
      <c r="AE78" s="30">
        <v>8.5</v>
      </c>
      <c r="AF78" s="30" t="str">
        <f t="shared" ref="AF78:AF92" si="51">IF(COUNTIF(J38, "&gt;" &amp; AE78) + COUNTIF(P38, "&gt;" &amp; AE78) + COUNTIF(J58, "&gt;" &amp; AE78) + COUNTIF(J78, "&gt;" &amp; AE78) + COUNTIF(P58, "&gt;" &amp; AE78) &gt;= 3, "Over", "Under")</f>
        <v>Over</v>
      </c>
      <c r="AG78" s="31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1">
        <f>IF(AG78=1, 5, IF(AG78=0.8, 4, IF(AG78=0.6, 3, IF(AG78=0.4, 2, IF(AG78=0.2, 1, 0)))))</f>
        <v>5</v>
      </c>
      <c r="AI78" s="31">
        <f t="shared" ref="AI78:AI92" si="53">(((N78+Q78)/2)+((M78+R78)/2))-AE78</f>
        <v>2.6999999999999993</v>
      </c>
      <c r="AJ78" s="31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2.5</v>
      </c>
      <c r="AK78" s="31">
        <f>O78+S78</f>
        <v>6.9999700000000002</v>
      </c>
      <c r="AL78" s="31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31">
        <f>SUM(IF(ISNUMBER(AH78), AH78, 0), IF(ISNUMBER(AJ78), AJ78, 0), IF(ISNUMBER(AL78), AL78, 0))</f>
        <v>7.5</v>
      </c>
      <c r="AN78" s="31">
        <v>4</v>
      </c>
      <c r="AQ78"/>
    </row>
    <row r="79" spans="1:43" x14ac:dyDescent="0.3">
      <c r="D79" s="8" t="str">
        <f t="shared" si="41"/>
        <v>NYM</v>
      </c>
      <c r="E79" s="8" t="str">
        <f t="shared" si="41"/>
        <v>WSN</v>
      </c>
      <c r="F79" s="6">
        <f t="shared" si="42"/>
        <v>6.8810372962599331</v>
      </c>
      <c r="G79" s="6">
        <f t="shared" si="43"/>
        <v>4.8922370812989122</v>
      </c>
      <c r="H79" s="6">
        <f t="shared" si="44"/>
        <v>1.9888002149610209</v>
      </c>
      <c r="I79" s="6" t="str">
        <f t="shared" ref="I79:I91" si="54">IF(G79&gt;F79,E79,D79)</f>
        <v>NYM</v>
      </c>
      <c r="J79" s="6">
        <f t="shared" si="45"/>
        <v>11.773274377558845</v>
      </c>
      <c r="L79" s="15" t="str">
        <f t="shared" si="46"/>
        <v>NYM</v>
      </c>
      <c r="M79" s="15">
        <f>N4</f>
        <v>6.6</v>
      </c>
      <c r="N79" s="15">
        <f>Z4</f>
        <v>5.2</v>
      </c>
      <c r="O79" s="15">
        <v>7.6666999999999996</v>
      </c>
      <c r="P79" s="15" t="str">
        <f t="shared" si="47"/>
        <v>WSN</v>
      </c>
      <c r="Q79" s="15">
        <f>N5</f>
        <v>4.9000000000000004</v>
      </c>
      <c r="R79" s="15">
        <f>Z5</f>
        <v>5.2</v>
      </c>
      <c r="S79" s="15">
        <v>3.6667000000000001</v>
      </c>
      <c r="T79" s="20" t="s">
        <v>134</v>
      </c>
      <c r="U79" s="20" t="s">
        <v>136</v>
      </c>
      <c r="V79" s="28" t="str">
        <f t="shared" si="48"/>
        <v>NYM</v>
      </c>
      <c r="W79" s="29">
        <f t="shared" si="49"/>
        <v>1</v>
      </c>
      <c r="X79" s="29">
        <f t="shared" ref="X79:X92" si="55">IF(W79=1, 5, IF(W79=0.8, 4, IF(W79=0.6, 3, IF(W79=0.4, 2, IF(W79=0.2, 1, 0)))))</f>
        <v>5</v>
      </c>
      <c r="Y79" s="29">
        <f t="shared" si="50"/>
        <v>-0.84999999999999964</v>
      </c>
      <c r="Z79" s="29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1.5</v>
      </c>
      <c r="AA79" s="29">
        <f t="shared" ref="AA79" si="57">S79-O79</f>
        <v>-3.9999999999999996</v>
      </c>
      <c r="AB79" s="29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29">
        <f t="shared" ref="AC79:AC92" si="59">SUM(IF(ISNUMBER(X79), X79, 0), IF(ISNUMBER(Z79), Z79, 0), IF(ISNUMBER(AB79), AB79, 0))</f>
        <v>9</v>
      </c>
      <c r="AD79" s="29" t="s">
        <v>140</v>
      </c>
      <c r="AE79" s="27">
        <v>8.5</v>
      </c>
      <c r="AF79" s="28" t="str">
        <f t="shared" si="51"/>
        <v>Over</v>
      </c>
      <c r="AG79" s="29">
        <f t="shared" si="52"/>
        <v>1</v>
      </c>
      <c r="AH79" s="29">
        <f t="shared" ref="AH79:AH92" si="60">IF(AG79=1, 5, IF(AG79=0.8, 4, IF(AG79=0.6, 3, IF(AG79=0.4, 2, IF(AG79=0.2, 1, 0)))))</f>
        <v>5</v>
      </c>
      <c r="AI79" s="29">
        <f t="shared" si="53"/>
        <v>2.4500000000000011</v>
      </c>
      <c r="AJ79" s="29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2.5</v>
      </c>
      <c r="AK79" s="29">
        <f t="shared" ref="AK79" si="62">O79+S79</f>
        <v>11.333399999999999</v>
      </c>
      <c r="AL79" s="29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2.5</v>
      </c>
      <c r="AM79" s="29">
        <f t="shared" ref="AM79:AM92" si="64">SUM(IF(ISNUMBER(AH79), AH79, 0), IF(ISNUMBER(AJ79), AJ79, 0), IF(ISNUMBER(AL79), AL79, 0))</f>
        <v>10</v>
      </c>
      <c r="AN79" s="29">
        <v>16</v>
      </c>
      <c r="AQ79"/>
    </row>
    <row r="80" spans="1:43" x14ac:dyDescent="0.3">
      <c r="D80" s="8" t="str">
        <f t="shared" si="41"/>
        <v>MIL</v>
      </c>
      <c r="E80" s="8" t="str">
        <f t="shared" si="41"/>
        <v>COL</v>
      </c>
      <c r="F80" s="6">
        <f t="shared" si="42"/>
        <v>5.4812361481172269</v>
      </c>
      <c r="G80" s="6">
        <f t="shared" si="43"/>
        <v>3.4286106826347673</v>
      </c>
      <c r="H80" s="6">
        <f t="shared" si="44"/>
        <v>2.0526254654824596</v>
      </c>
      <c r="I80" s="6" t="str">
        <f t="shared" si="54"/>
        <v>MIL</v>
      </c>
      <c r="J80" s="6">
        <f t="shared" si="45"/>
        <v>8.9098468307519951</v>
      </c>
      <c r="L80" s="15" t="str">
        <f t="shared" si="46"/>
        <v>MIL</v>
      </c>
      <c r="M80" s="15">
        <f>N6</f>
        <v>5</v>
      </c>
      <c r="N80" s="15">
        <f>Z6</f>
        <v>4.0999999999999996</v>
      </c>
      <c r="O80" s="15" t="s">
        <v>135</v>
      </c>
      <c r="P80" s="15" t="str">
        <f t="shared" si="47"/>
        <v>COL</v>
      </c>
      <c r="Q80" s="15">
        <f>N7</f>
        <v>3.8</v>
      </c>
      <c r="R80" s="15">
        <f>Z7</f>
        <v>6.3</v>
      </c>
      <c r="S80" s="15" t="s">
        <v>135</v>
      </c>
      <c r="T80" s="16" t="s">
        <v>150</v>
      </c>
      <c r="U80" s="16" t="s">
        <v>151</v>
      </c>
      <c r="V80" s="30" t="str">
        <f t="shared" si="48"/>
        <v>MIL</v>
      </c>
      <c r="W80" s="31">
        <f t="shared" si="49"/>
        <v>1</v>
      </c>
      <c r="X80" s="31">
        <f t="shared" si="55"/>
        <v>5</v>
      </c>
      <c r="Y80" s="31">
        <f t="shared" si="50"/>
        <v>-1.7000000000000006</v>
      </c>
      <c r="Z80" s="31">
        <f t="shared" si="56"/>
        <v>2.5</v>
      </c>
      <c r="AA80" s="31" t="e">
        <f t="shared" ref="AA80:AA92" si="65">S80-O80</f>
        <v>#VALUE!</v>
      </c>
      <c r="AB80" s="31" t="e">
        <f t="shared" si="58"/>
        <v>#VALUE!</v>
      </c>
      <c r="AC80" s="31">
        <f t="shared" si="59"/>
        <v>7.5</v>
      </c>
      <c r="AD80" s="31" t="s">
        <v>138</v>
      </c>
      <c r="AE80" s="30">
        <v>11.5</v>
      </c>
      <c r="AF80" s="30" t="str">
        <f t="shared" si="51"/>
        <v>Under</v>
      </c>
      <c r="AG80" s="31">
        <f t="shared" si="52"/>
        <v>1</v>
      </c>
      <c r="AH80" s="31">
        <f t="shared" si="60"/>
        <v>5</v>
      </c>
      <c r="AI80" s="31">
        <f t="shared" si="53"/>
        <v>-1.9000000000000004</v>
      </c>
      <c r="AJ80" s="31">
        <f t="shared" si="61"/>
        <v>1.25</v>
      </c>
      <c r="AK80" s="31" t="e">
        <f t="shared" ref="AK80:AK92" si="66">O80+S80</f>
        <v>#VALUE!</v>
      </c>
      <c r="AL80" s="31" t="e">
        <f t="shared" si="63"/>
        <v>#VALUE!</v>
      </c>
      <c r="AM80" s="31">
        <f t="shared" si="64"/>
        <v>6.25</v>
      </c>
      <c r="AN80" s="31">
        <v>15</v>
      </c>
      <c r="AO80" s="21"/>
      <c r="AQ80"/>
    </row>
    <row r="81" spans="4:43" x14ac:dyDescent="0.3">
      <c r="D81" s="8">
        <f t="shared" si="41"/>
        <v>0</v>
      </c>
      <c r="E81" s="8">
        <f t="shared" si="41"/>
        <v>0</v>
      </c>
      <c r="F81" s="6">
        <f t="shared" si="42"/>
        <v>0.41789983408563114</v>
      </c>
      <c r="G81" s="6">
        <f t="shared" si="43"/>
        <v>0</v>
      </c>
      <c r="H81" s="6">
        <f t="shared" si="44"/>
        <v>0.41789983408563114</v>
      </c>
      <c r="I81" s="6">
        <f t="shared" si="54"/>
        <v>0</v>
      </c>
      <c r="J81" s="6">
        <f t="shared" si="45"/>
        <v>0.41789983408563114</v>
      </c>
      <c r="L81" s="15">
        <f t="shared" si="46"/>
        <v>0</v>
      </c>
      <c r="M81" s="15">
        <f>N8</f>
        <v>0</v>
      </c>
      <c r="N81" s="15">
        <f>Z8</f>
        <v>0</v>
      </c>
      <c r="O81" s="15"/>
      <c r="P81" s="15">
        <f t="shared" si="47"/>
        <v>0</v>
      </c>
      <c r="Q81" s="15">
        <f>N9</f>
        <v>0</v>
      </c>
      <c r="R81" s="15">
        <f>Z9</f>
        <v>0</v>
      </c>
      <c r="S81" s="15"/>
      <c r="T81" s="16"/>
      <c r="U81" s="16"/>
      <c r="V81" s="19" t="str">
        <f t="shared" si="48"/>
        <v>Tie</v>
      </c>
      <c r="W81" s="13">
        <f t="shared" si="49"/>
        <v>0</v>
      </c>
      <c r="X81" s="13">
        <f t="shared" si="55"/>
        <v>0</v>
      </c>
      <c r="Y81" s="13">
        <f t="shared" si="50"/>
        <v>0</v>
      </c>
      <c r="Z81" s="13">
        <f t="shared" si="56"/>
        <v>0</v>
      </c>
      <c r="AA81" s="13">
        <f t="shared" si="65"/>
        <v>0</v>
      </c>
      <c r="AB81" s="13">
        <f t="shared" si="58"/>
        <v>0</v>
      </c>
      <c r="AC81" s="13">
        <f t="shared" si="59"/>
        <v>0</v>
      </c>
      <c r="AD81" s="13"/>
      <c r="AE81" s="12"/>
      <c r="AF81" s="19" t="str">
        <f t="shared" si="51"/>
        <v>Under</v>
      </c>
      <c r="AG81" s="13">
        <f t="shared" si="52"/>
        <v>0</v>
      </c>
      <c r="AH81" s="13">
        <f t="shared" si="60"/>
        <v>0</v>
      </c>
      <c r="AI81" s="13">
        <f t="shared" si="53"/>
        <v>0</v>
      </c>
      <c r="AJ81" s="13">
        <f t="shared" si="61"/>
        <v>0</v>
      </c>
      <c r="AK81" s="13">
        <f t="shared" si="66"/>
        <v>0</v>
      </c>
      <c r="AL81" s="13">
        <f t="shared" si="63"/>
        <v>0</v>
      </c>
      <c r="AM81" s="13">
        <f t="shared" si="64"/>
        <v>0</v>
      </c>
      <c r="AN81" s="13"/>
      <c r="AQ81"/>
    </row>
    <row r="82" spans="4:43" x14ac:dyDescent="0.3">
      <c r="D82" s="8">
        <f t="shared" si="41"/>
        <v>0</v>
      </c>
      <c r="E82" s="8">
        <f t="shared" si="41"/>
        <v>0</v>
      </c>
      <c r="F82" s="6">
        <f t="shared" si="42"/>
        <v>0</v>
      </c>
      <c r="G82" s="6">
        <f t="shared" si="43"/>
        <v>0</v>
      </c>
      <c r="H82" s="6">
        <f t="shared" si="44"/>
        <v>0</v>
      </c>
      <c r="I82" s="6">
        <f t="shared" si="54"/>
        <v>0</v>
      </c>
      <c r="J82" s="6">
        <f t="shared" si="45"/>
        <v>0</v>
      </c>
      <c r="L82" s="15">
        <f t="shared" si="46"/>
        <v>0</v>
      </c>
      <c r="M82" s="15">
        <f>N10</f>
        <v>0</v>
      </c>
      <c r="N82" s="15">
        <f>Z10</f>
        <v>0</v>
      </c>
      <c r="O82" s="15"/>
      <c r="P82" s="15">
        <f t="shared" si="47"/>
        <v>0</v>
      </c>
      <c r="Q82" s="15">
        <f>N11</f>
        <v>0</v>
      </c>
      <c r="R82" s="15">
        <f>Z11</f>
        <v>0</v>
      </c>
      <c r="S82" s="15"/>
      <c r="T82" s="16"/>
      <c r="U82" s="16"/>
      <c r="V82" s="19" t="str">
        <f t="shared" si="48"/>
        <v>Tie</v>
      </c>
      <c r="W82" s="13">
        <f t="shared" si="49"/>
        <v>0</v>
      </c>
      <c r="X82" s="13">
        <f t="shared" si="55"/>
        <v>0</v>
      </c>
      <c r="Y82" s="13">
        <f t="shared" si="50"/>
        <v>0</v>
      </c>
      <c r="Z82" s="13">
        <f t="shared" si="56"/>
        <v>0</v>
      </c>
      <c r="AA82" s="13">
        <f t="shared" si="65"/>
        <v>0</v>
      </c>
      <c r="AB82" s="13">
        <f t="shared" si="58"/>
        <v>0</v>
      </c>
      <c r="AC82" s="13">
        <f t="shared" si="59"/>
        <v>0</v>
      </c>
      <c r="AD82" s="13"/>
      <c r="AE82" s="13"/>
      <c r="AF82" s="19" t="str">
        <f t="shared" si="51"/>
        <v>Under</v>
      </c>
      <c r="AG82" s="13">
        <f t="shared" si="52"/>
        <v>0</v>
      </c>
      <c r="AH82" s="13">
        <f t="shared" si="60"/>
        <v>0</v>
      </c>
      <c r="AI82" s="13">
        <f t="shared" si="53"/>
        <v>0</v>
      </c>
      <c r="AJ82" s="13">
        <f t="shared" si="61"/>
        <v>0</v>
      </c>
      <c r="AK82" s="13">
        <f t="shared" si="66"/>
        <v>0</v>
      </c>
      <c r="AL82" s="13">
        <f t="shared" si="63"/>
        <v>0</v>
      </c>
      <c r="AM82" s="13">
        <f t="shared" si="64"/>
        <v>0</v>
      </c>
      <c r="AN82" s="13"/>
      <c r="AQ82"/>
    </row>
    <row r="83" spans="4:43" x14ac:dyDescent="0.3">
      <c r="D83" s="8">
        <f t="shared" si="41"/>
        <v>0</v>
      </c>
      <c r="E83" s="8">
        <f t="shared" si="41"/>
        <v>0</v>
      </c>
      <c r="F83" s="6">
        <f t="shared" si="42"/>
        <v>0</v>
      </c>
      <c r="G83" s="6">
        <f t="shared" si="43"/>
        <v>0</v>
      </c>
      <c r="H83" s="6">
        <f t="shared" si="44"/>
        <v>0</v>
      </c>
      <c r="I83" s="6">
        <f t="shared" si="54"/>
        <v>0</v>
      </c>
      <c r="J83" s="6">
        <f t="shared" si="45"/>
        <v>0</v>
      </c>
      <c r="L83" s="15">
        <f t="shared" si="46"/>
        <v>0</v>
      </c>
      <c r="M83" s="15">
        <f>N12</f>
        <v>0</v>
      </c>
      <c r="N83" s="15">
        <f>Z12</f>
        <v>0</v>
      </c>
      <c r="O83" s="15"/>
      <c r="P83" s="15">
        <f t="shared" si="47"/>
        <v>0</v>
      </c>
      <c r="Q83" s="15">
        <f>N13</f>
        <v>0</v>
      </c>
      <c r="R83" s="15">
        <f>Z13</f>
        <v>0</v>
      </c>
      <c r="S83" s="15"/>
      <c r="T83" s="16"/>
      <c r="U83" s="16"/>
      <c r="V83" s="19" t="str">
        <f t="shared" si="48"/>
        <v>Tie</v>
      </c>
      <c r="W83" s="13">
        <f t="shared" si="49"/>
        <v>0</v>
      </c>
      <c r="X83" s="13">
        <f t="shared" si="55"/>
        <v>0</v>
      </c>
      <c r="Y83" s="13">
        <f t="shared" si="50"/>
        <v>0</v>
      </c>
      <c r="Z83" s="13">
        <f t="shared" si="56"/>
        <v>0</v>
      </c>
      <c r="AA83" s="13">
        <f t="shared" si="65"/>
        <v>0</v>
      </c>
      <c r="AB83" s="13">
        <f t="shared" si="58"/>
        <v>0</v>
      </c>
      <c r="AC83" s="13">
        <f t="shared" si="59"/>
        <v>0</v>
      </c>
      <c r="AD83" s="13"/>
      <c r="AE83" s="13"/>
      <c r="AF83" s="19" t="str">
        <f t="shared" si="51"/>
        <v>Under</v>
      </c>
      <c r="AG83" s="13">
        <f t="shared" si="52"/>
        <v>0</v>
      </c>
      <c r="AH83" s="13">
        <f t="shared" si="60"/>
        <v>0</v>
      </c>
      <c r="AI83" s="13">
        <f t="shared" si="53"/>
        <v>0</v>
      </c>
      <c r="AJ83" s="13">
        <f t="shared" si="61"/>
        <v>0</v>
      </c>
      <c r="AK83" s="13">
        <f t="shared" si="66"/>
        <v>0</v>
      </c>
      <c r="AL83" s="13">
        <f t="shared" si="63"/>
        <v>0</v>
      </c>
      <c r="AM83" s="13">
        <f t="shared" si="64"/>
        <v>0</v>
      </c>
      <c r="AN83" s="13"/>
      <c r="AQ83"/>
    </row>
    <row r="84" spans="4:43" x14ac:dyDescent="0.3">
      <c r="D84" s="8">
        <f t="shared" si="41"/>
        <v>0</v>
      </c>
      <c r="E84" s="8">
        <f t="shared" si="41"/>
        <v>0</v>
      </c>
      <c r="F84" s="6">
        <f t="shared" si="42"/>
        <v>0</v>
      </c>
      <c r="G84" s="6">
        <f t="shared" si="43"/>
        <v>0</v>
      </c>
      <c r="H84" s="6">
        <f t="shared" si="44"/>
        <v>0</v>
      </c>
      <c r="I84" s="6">
        <f t="shared" si="54"/>
        <v>0</v>
      </c>
      <c r="J84" s="6">
        <f t="shared" si="45"/>
        <v>0</v>
      </c>
      <c r="L84" s="15">
        <f t="shared" si="46"/>
        <v>0</v>
      </c>
      <c r="M84" s="15">
        <f>N14</f>
        <v>0</v>
      </c>
      <c r="N84" s="15">
        <f>Z14</f>
        <v>0</v>
      </c>
      <c r="O84" s="15"/>
      <c r="P84" s="15">
        <f t="shared" si="47"/>
        <v>0</v>
      </c>
      <c r="Q84" s="15">
        <f>N15</f>
        <v>0</v>
      </c>
      <c r="R84" s="15">
        <f>Z15</f>
        <v>0</v>
      </c>
      <c r="S84" s="15"/>
      <c r="T84" s="16"/>
      <c r="U84" s="16"/>
      <c r="V84" s="19" t="str">
        <f t="shared" si="48"/>
        <v>Tie</v>
      </c>
      <c r="W84" s="13">
        <f t="shared" si="49"/>
        <v>0</v>
      </c>
      <c r="X84" s="13">
        <f t="shared" si="55"/>
        <v>0</v>
      </c>
      <c r="Y84" s="13">
        <f t="shared" si="50"/>
        <v>0</v>
      </c>
      <c r="Z84" s="13">
        <f t="shared" si="56"/>
        <v>0</v>
      </c>
      <c r="AA84" s="13">
        <f t="shared" si="65"/>
        <v>0</v>
      </c>
      <c r="AB84" s="13">
        <f t="shared" si="58"/>
        <v>0</v>
      </c>
      <c r="AC84" s="13">
        <f t="shared" si="59"/>
        <v>0</v>
      </c>
      <c r="AD84" s="13"/>
      <c r="AE84" s="13"/>
      <c r="AF84" s="19" t="str">
        <f t="shared" si="51"/>
        <v>Under</v>
      </c>
      <c r="AG84" s="13">
        <f t="shared" si="52"/>
        <v>0</v>
      </c>
      <c r="AH84" s="13">
        <f t="shared" si="60"/>
        <v>0</v>
      </c>
      <c r="AI84" s="13">
        <f t="shared" si="53"/>
        <v>0</v>
      </c>
      <c r="AJ84" s="13">
        <f t="shared" si="61"/>
        <v>0</v>
      </c>
      <c r="AK84" s="13">
        <f t="shared" si="66"/>
        <v>0</v>
      </c>
      <c r="AL84" s="13">
        <f t="shared" si="63"/>
        <v>0</v>
      </c>
      <c r="AM84" s="13">
        <f t="shared" si="64"/>
        <v>0</v>
      </c>
      <c r="AN84" s="13"/>
      <c r="AQ84"/>
    </row>
    <row r="85" spans="4:43" x14ac:dyDescent="0.3">
      <c r="D85" s="8">
        <f t="shared" si="41"/>
        <v>0</v>
      </c>
      <c r="E85" s="8">
        <f t="shared" si="41"/>
        <v>0</v>
      </c>
      <c r="F85" s="6">
        <f t="shared" si="42"/>
        <v>0</v>
      </c>
      <c r="G85" s="6">
        <f t="shared" si="43"/>
        <v>0</v>
      </c>
      <c r="H85" s="6">
        <f t="shared" si="44"/>
        <v>0</v>
      </c>
      <c r="I85" s="6">
        <f t="shared" si="54"/>
        <v>0</v>
      </c>
      <c r="J85" s="6">
        <f t="shared" si="45"/>
        <v>0</v>
      </c>
      <c r="L85" s="15">
        <f t="shared" si="46"/>
        <v>0</v>
      </c>
      <c r="M85" s="15">
        <f>N16</f>
        <v>0</v>
      </c>
      <c r="N85" s="15">
        <f>Z16</f>
        <v>0</v>
      </c>
      <c r="O85" s="15"/>
      <c r="P85" s="15">
        <f t="shared" si="47"/>
        <v>0</v>
      </c>
      <c r="Q85" s="15">
        <f>N17</f>
        <v>0</v>
      </c>
      <c r="R85" s="15">
        <f>Z17</f>
        <v>0</v>
      </c>
      <c r="S85" s="15"/>
      <c r="T85" s="16"/>
      <c r="U85" s="16"/>
      <c r="V85" s="19" t="str">
        <f t="shared" si="48"/>
        <v>Tie</v>
      </c>
      <c r="W85" s="13">
        <f t="shared" si="49"/>
        <v>0</v>
      </c>
      <c r="X85" s="13">
        <f t="shared" si="55"/>
        <v>0</v>
      </c>
      <c r="Y85" s="13">
        <f t="shared" si="50"/>
        <v>0</v>
      </c>
      <c r="Z85" s="13">
        <f t="shared" si="56"/>
        <v>0</v>
      </c>
      <c r="AA85" s="13">
        <f t="shared" si="65"/>
        <v>0</v>
      </c>
      <c r="AB85" s="13">
        <f t="shared" si="58"/>
        <v>0</v>
      </c>
      <c r="AC85" s="13">
        <f t="shared" si="59"/>
        <v>0</v>
      </c>
      <c r="AD85" s="13"/>
      <c r="AE85" s="13"/>
      <c r="AF85" s="19" t="str">
        <f t="shared" si="51"/>
        <v>Under</v>
      </c>
      <c r="AG85" s="13">
        <f t="shared" si="52"/>
        <v>0</v>
      </c>
      <c r="AH85" s="13">
        <f t="shared" si="60"/>
        <v>0</v>
      </c>
      <c r="AI85" s="13">
        <f t="shared" si="53"/>
        <v>0</v>
      </c>
      <c r="AJ85" s="13">
        <f t="shared" si="61"/>
        <v>0</v>
      </c>
      <c r="AK85" s="13">
        <f t="shared" si="66"/>
        <v>0</v>
      </c>
      <c r="AL85" s="13">
        <f t="shared" si="63"/>
        <v>0</v>
      </c>
      <c r="AM85" s="13">
        <f t="shared" si="64"/>
        <v>0</v>
      </c>
      <c r="AN85" s="13"/>
      <c r="AQ85"/>
    </row>
    <row r="86" spans="4:43" x14ac:dyDescent="0.3">
      <c r="D86" s="8">
        <f t="shared" si="41"/>
        <v>0</v>
      </c>
      <c r="E86" s="8">
        <f t="shared" si="41"/>
        <v>0</v>
      </c>
      <c r="F86" s="6">
        <f t="shared" si="42"/>
        <v>0</v>
      </c>
      <c r="G86" s="6">
        <f t="shared" si="43"/>
        <v>0</v>
      </c>
      <c r="H86" s="6">
        <f t="shared" si="44"/>
        <v>0</v>
      </c>
      <c r="I86" s="6">
        <f t="shared" si="54"/>
        <v>0</v>
      </c>
      <c r="J86" s="6">
        <f t="shared" si="45"/>
        <v>0</v>
      </c>
      <c r="L86" s="12">
        <f t="shared" si="46"/>
        <v>0</v>
      </c>
      <c r="M86" s="15">
        <f>N18</f>
        <v>0</v>
      </c>
      <c r="N86" s="15">
        <f>Z18</f>
        <v>0</v>
      </c>
      <c r="O86" s="15"/>
      <c r="P86" s="12">
        <f t="shared" si="47"/>
        <v>0</v>
      </c>
      <c r="Q86" s="15">
        <f>N19</f>
        <v>0</v>
      </c>
      <c r="R86" s="15">
        <f>Z19</f>
        <v>0</v>
      </c>
      <c r="S86" s="15"/>
      <c r="T86" s="16"/>
      <c r="U86" s="16"/>
      <c r="V86" s="19" t="str">
        <f t="shared" si="48"/>
        <v>Tie</v>
      </c>
      <c r="W86" s="13">
        <f t="shared" si="49"/>
        <v>0</v>
      </c>
      <c r="X86" s="13">
        <f t="shared" si="55"/>
        <v>0</v>
      </c>
      <c r="Y86" s="13">
        <f t="shared" si="50"/>
        <v>0</v>
      </c>
      <c r="Z86" s="13">
        <f t="shared" si="56"/>
        <v>0</v>
      </c>
      <c r="AA86" s="13">
        <f t="shared" si="65"/>
        <v>0</v>
      </c>
      <c r="AB86" s="13">
        <f t="shared" si="58"/>
        <v>0</v>
      </c>
      <c r="AC86" s="13">
        <f t="shared" si="59"/>
        <v>0</v>
      </c>
      <c r="AD86" s="13"/>
      <c r="AE86" s="13"/>
      <c r="AF86" s="19" t="str">
        <f t="shared" si="51"/>
        <v>Under</v>
      </c>
      <c r="AG86" s="13">
        <f t="shared" si="52"/>
        <v>0</v>
      </c>
      <c r="AH86" s="13">
        <f t="shared" si="60"/>
        <v>0</v>
      </c>
      <c r="AI86" s="13">
        <f t="shared" si="53"/>
        <v>0</v>
      </c>
      <c r="AJ86" s="13">
        <f t="shared" si="61"/>
        <v>0</v>
      </c>
      <c r="AK86" s="13">
        <f t="shared" si="66"/>
        <v>0</v>
      </c>
      <c r="AL86" s="13">
        <f t="shared" si="63"/>
        <v>0</v>
      </c>
      <c r="AM86" s="13">
        <f t="shared" si="64"/>
        <v>0</v>
      </c>
      <c r="AN86" s="13"/>
      <c r="AQ86"/>
    </row>
    <row r="87" spans="4:43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4"/>
        <v>0</v>
      </c>
      <c r="J87" s="6">
        <f t="shared" si="45"/>
        <v>0</v>
      </c>
      <c r="L87" s="12">
        <f>D87</f>
        <v>0</v>
      </c>
      <c r="M87" s="15">
        <f>N20</f>
        <v>0</v>
      </c>
      <c r="N87" s="15">
        <f>Z20</f>
        <v>0</v>
      </c>
      <c r="O87" s="15"/>
      <c r="P87" s="12">
        <f t="shared" si="47"/>
        <v>0</v>
      </c>
      <c r="Q87" s="15">
        <f>N21</f>
        <v>0</v>
      </c>
      <c r="R87" s="15">
        <f>Z21</f>
        <v>0</v>
      </c>
      <c r="S87" s="15"/>
      <c r="T87" s="16"/>
      <c r="U87" s="16"/>
      <c r="V87" s="19" t="str">
        <f t="shared" si="48"/>
        <v>Tie</v>
      </c>
      <c r="W87" s="13">
        <f t="shared" si="49"/>
        <v>0</v>
      </c>
      <c r="X87" s="13">
        <f t="shared" si="55"/>
        <v>0</v>
      </c>
      <c r="Y87" s="13">
        <f t="shared" si="50"/>
        <v>0</v>
      </c>
      <c r="Z87" s="13">
        <f t="shared" si="56"/>
        <v>0</v>
      </c>
      <c r="AA87" s="13">
        <f t="shared" si="65"/>
        <v>0</v>
      </c>
      <c r="AB87" s="13">
        <f t="shared" si="58"/>
        <v>0</v>
      </c>
      <c r="AC87" s="13">
        <f t="shared" si="59"/>
        <v>0</v>
      </c>
      <c r="AD87" s="13"/>
      <c r="AE87" s="13"/>
      <c r="AF87" s="19" t="str">
        <f t="shared" si="51"/>
        <v>Under</v>
      </c>
      <c r="AG87" s="13">
        <f t="shared" si="52"/>
        <v>0</v>
      </c>
      <c r="AH87" s="13">
        <f t="shared" si="60"/>
        <v>0</v>
      </c>
      <c r="AI87" s="13">
        <f t="shared" si="53"/>
        <v>0</v>
      </c>
      <c r="AJ87" s="13">
        <f t="shared" si="61"/>
        <v>0</v>
      </c>
      <c r="AK87" s="13">
        <f t="shared" si="66"/>
        <v>0</v>
      </c>
      <c r="AL87" s="13">
        <f t="shared" si="63"/>
        <v>0</v>
      </c>
      <c r="AM87" s="13">
        <f t="shared" si="64"/>
        <v>0</v>
      </c>
      <c r="AN87" s="13"/>
      <c r="AQ87"/>
    </row>
    <row r="88" spans="4:43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4"/>
        <v>0</v>
      </c>
      <c r="J88" s="6">
        <f t="shared" si="45"/>
        <v>0</v>
      </c>
      <c r="L88" s="12">
        <f t="shared" si="46"/>
        <v>0</v>
      </c>
      <c r="M88" s="15">
        <f>N22</f>
        <v>0</v>
      </c>
      <c r="N88" s="15">
        <f>Z22</f>
        <v>0</v>
      </c>
      <c r="O88" s="15"/>
      <c r="P88" s="12">
        <f t="shared" si="47"/>
        <v>0</v>
      </c>
      <c r="Q88" s="15">
        <f>N23</f>
        <v>0</v>
      </c>
      <c r="R88" s="15">
        <f>Z23</f>
        <v>0</v>
      </c>
      <c r="S88" s="15"/>
      <c r="T88" s="16"/>
      <c r="U88" s="16"/>
      <c r="V88" s="19" t="str">
        <f t="shared" si="48"/>
        <v>Tie</v>
      </c>
      <c r="W88" s="13">
        <f t="shared" si="49"/>
        <v>0</v>
      </c>
      <c r="X88" s="13">
        <f t="shared" si="55"/>
        <v>0</v>
      </c>
      <c r="Y88" s="13">
        <f t="shared" si="50"/>
        <v>0</v>
      </c>
      <c r="Z88" s="13">
        <f t="shared" si="56"/>
        <v>0</v>
      </c>
      <c r="AA88" s="13">
        <f t="shared" si="65"/>
        <v>0</v>
      </c>
      <c r="AB88" s="13">
        <f t="shared" si="58"/>
        <v>0</v>
      </c>
      <c r="AC88" s="13">
        <f t="shared" si="59"/>
        <v>0</v>
      </c>
      <c r="AD88" s="13"/>
      <c r="AE88" s="13"/>
      <c r="AF88" s="19" t="str">
        <f t="shared" si="51"/>
        <v>Under</v>
      </c>
      <c r="AG88" s="13">
        <f t="shared" si="52"/>
        <v>0</v>
      </c>
      <c r="AH88" s="13">
        <f t="shared" si="60"/>
        <v>0</v>
      </c>
      <c r="AI88" s="13">
        <f t="shared" si="53"/>
        <v>0</v>
      </c>
      <c r="AJ88" s="13">
        <f t="shared" si="61"/>
        <v>0</v>
      </c>
      <c r="AK88" s="13">
        <f t="shared" si="66"/>
        <v>0</v>
      </c>
      <c r="AL88" s="13">
        <f t="shared" si="63"/>
        <v>0</v>
      </c>
      <c r="AM88" s="13">
        <f t="shared" si="64"/>
        <v>0</v>
      </c>
      <c r="AN88" s="13"/>
      <c r="AQ88"/>
    </row>
    <row r="89" spans="4:43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4"/>
        <v>0</v>
      </c>
      <c r="J89" s="6">
        <f t="shared" si="45"/>
        <v>0</v>
      </c>
      <c r="L89" s="15">
        <f t="shared" si="46"/>
        <v>0</v>
      </c>
      <c r="M89" s="15">
        <f>N24</f>
        <v>0</v>
      </c>
      <c r="N89" s="15">
        <f>Z24</f>
        <v>0</v>
      </c>
      <c r="O89" s="15"/>
      <c r="P89" s="15">
        <f t="shared" si="47"/>
        <v>0</v>
      </c>
      <c r="Q89" s="15">
        <f>N25</f>
        <v>0</v>
      </c>
      <c r="R89" s="15">
        <f>Z25</f>
        <v>0</v>
      </c>
      <c r="S89" s="15"/>
      <c r="T89" s="16"/>
      <c r="U89" s="16"/>
      <c r="V89" s="19" t="str">
        <f t="shared" si="48"/>
        <v>Tie</v>
      </c>
      <c r="W89" s="13">
        <f t="shared" si="49"/>
        <v>0</v>
      </c>
      <c r="X89" s="13">
        <f t="shared" si="55"/>
        <v>0</v>
      </c>
      <c r="Y89" s="13">
        <f t="shared" si="50"/>
        <v>0</v>
      </c>
      <c r="Z89" s="13">
        <f t="shared" si="56"/>
        <v>0</v>
      </c>
      <c r="AA89" s="13">
        <f t="shared" si="65"/>
        <v>0</v>
      </c>
      <c r="AB89" s="13">
        <f t="shared" si="58"/>
        <v>0</v>
      </c>
      <c r="AC89" s="13">
        <f t="shared" si="59"/>
        <v>0</v>
      </c>
      <c r="AD89" s="13"/>
      <c r="AE89" s="13"/>
      <c r="AF89" s="19" t="str">
        <f t="shared" si="51"/>
        <v>Under</v>
      </c>
      <c r="AG89" s="13">
        <f t="shared" si="52"/>
        <v>0</v>
      </c>
      <c r="AH89" s="13">
        <f t="shared" si="60"/>
        <v>0</v>
      </c>
      <c r="AI89" s="13">
        <f t="shared" si="53"/>
        <v>0</v>
      </c>
      <c r="AJ89" s="13">
        <f t="shared" si="61"/>
        <v>0</v>
      </c>
      <c r="AK89" s="13">
        <f t="shared" si="66"/>
        <v>0</v>
      </c>
      <c r="AL89" s="13">
        <f t="shared" si="63"/>
        <v>0</v>
      </c>
      <c r="AM89" s="13">
        <f t="shared" si="64"/>
        <v>0</v>
      </c>
      <c r="AN89" s="13"/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7">F90-G90</f>
        <v>0</v>
      </c>
      <c r="I90" s="6">
        <f t="shared" si="54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5"/>
        <v>0</v>
      </c>
      <c r="Y90" s="13">
        <f t="shared" si="50"/>
        <v>0</v>
      </c>
      <c r="Z90" s="13">
        <f t="shared" si="56"/>
        <v>0</v>
      </c>
      <c r="AA90" s="13">
        <f t="shared" si="65"/>
        <v>0</v>
      </c>
      <c r="AB90" s="13">
        <f t="shared" si="58"/>
        <v>0</v>
      </c>
      <c r="AC90" s="13">
        <f t="shared" si="59"/>
        <v>0</v>
      </c>
      <c r="AD90" s="13"/>
      <c r="AE90" s="13"/>
      <c r="AF90" s="19" t="str">
        <f t="shared" si="51"/>
        <v>Under</v>
      </c>
      <c r="AG90" s="13">
        <f t="shared" si="52"/>
        <v>0</v>
      </c>
      <c r="AH90" s="13">
        <f t="shared" si="60"/>
        <v>0</v>
      </c>
      <c r="AI90" s="13">
        <f t="shared" si="53"/>
        <v>0</v>
      </c>
      <c r="AJ90" s="13">
        <f t="shared" si="61"/>
        <v>0</v>
      </c>
      <c r="AK90" s="13">
        <f t="shared" si="66"/>
        <v>0</v>
      </c>
      <c r="AL90" s="13">
        <f t="shared" si="63"/>
        <v>0</v>
      </c>
      <c r="AM90" s="13">
        <f t="shared" si="64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7"/>
        <v>0</v>
      </c>
      <c r="I91" s="6">
        <f t="shared" si="54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5"/>
        <v>0</v>
      </c>
      <c r="Y91" s="13">
        <f t="shared" si="50"/>
        <v>0</v>
      </c>
      <c r="Z91" s="13">
        <f t="shared" si="56"/>
        <v>0</v>
      </c>
      <c r="AA91" s="13">
        <f t="shared" si="65"/>
        <v>0</v>
      </c>
      <c r="AB91" s="13">
        <f t="shared" si="58"/>
        <v>0</v>
      </c>
      <c r="AC91" s="13">
        <f t="shared" si="59"/>
        <v>0</v>
      </c>
      <c r="AD91" s="13"/>
      <c r="AE91" s="13"/>
      <c r="AF91" s="19" t="str">
        <f t="shared" si="51"/>
        <v>Under</v>
      </c>
      <c r="AG91" s="13">
        <f t="shared" si="52"/>
        <v>0</v>
      </c>
      <c r="AH91" s="13">
        <f t="shared" si="60"/>
        <v>0</v>
      </c>
      <c r="AI91" s="13">
        <f t="shared" si="53"/>
        <v>0</v>
      </c>
      <c r="AJ91" s="13">
        <f t="shared" si="61"/>
        <v>0</v>
      </c>
      <c r="AK91" s="13">
        <f t="shared" si="66"/>
        <v>0</v>
      </c>
      <c r="AL91" s="13">
        <f t="shared" si="63"/>
        <v>0</v>
      </c>
      <c r="AM91" s="13">
        <f t="shared" si="64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8">F92-G92</f>
        <v>0</v>
      </c>
      <c r="I92" s="6">
        <f t="shared" ref="I92" si="69">IF(G92&gt;F92,E92,D92)</f>
        <v>0</v>
      </c>
      <c r="J92" s="6">
        <f t="shared" ref="J92" si="70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5"/>
        <v>0</v>
      </c>
      <c r="Y92" s="13">
        <f t="shared" si="50"/>
        <v>0</v>
      </c>
      <c r="Z92" s="13">
        <f t="shared" si="56"/>
        <v>0</v>
      </c>
      <c r="AA92" s="13">
        <f t="shared" si="65"/>
        <v>0</v>
      </c>
      <c r="AB92" s="13">
        <f t="shared" si="58"/>
        <v>0</v>
      </c>
      <c r="AC92" s="13">
        <f t="shared" si="59"/>
        <v>0</v>
      </c>
      <c r="AD92" s="13"/>
      <c r="AE92" s="13"/>
      <c r="AF92" s="19" t="str">
        <f t="shared" si="51"/>
        <v>Under</v>
      </c>
      <c r="AG92" s="13">
        <f t="shared" si="52"/>
        <v>0</v>
      </c>
      <c r="AH92" s="13">
        <f t="shared" si="60"/>
        <v>0</v>
      </c>
      <c r="AI92" s="13">
        <f t="shared" si="53"/>
        <v>0</v>
      </c>
      <c r="AJ92" s="13">
        <f t="shared" si="61"/>
        <v>0</v>
      </c>
      <c r="AK92" s="13">
        <f t="shared" si="66"/>
        <v>0</v>
      </c>
      <c r="AL92" s="13">
        <f t="shared" si="63"/>
        <v>0</v>
      </c>
      <c r="AM92" s="13">
        <f t="shared" si="64"/>
        <v>0</v>
      </c>
      <c r="AN92" s="13"/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19</v>
      </c>
      <c r="B2" s="1">
        <v>6.4000025827954001</v>
      </c>
      <c r="C2" s="1">
        <v>3.7999992562865099</v>
      </c>
      <c r="D2" s="1">
        <v>4.7534956407517397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4.80033846008567</v>
      </c>
      <c r="C3" s="1">
        <v>6.3001194017176001</v>
      </c>
      <c r="D3" s="1">
        <v>3.07941826036584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20</v>
      </c>
      <c r="B4" s="1">
        <v>6.60033940014611</v>
      </c>
      <c r="C4" s="1">
        <v>4.9001157848305299</v>
      </c>
      <c r="D4" s="1">
        <v>5.2332155890033301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30</v>
      </c>
      <c r="B5" s="1">
        <v>4.6999989984311297</v>
      </c>
      <c r="C5" s="1">
        <v>5.1000054165218396</v>
      </c>
      <c r="D5" s="1">
        <v>5.2623913141263099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18</v>
      </c>
      <c r="B6" s="1">
        <v>4.7005079960220302</v>
      </c>
      <c r="C6" s="1">
        <v>4.0001763529929599</v>
      </c>
      <c r="D6" s="1">
        <v>4.2686806950838996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</v>
      </c>
      <c r="B7" s="1">
        <v>3.7000008780200502</v>
      </c>
      <c r="C7" s="1">
        <v>6.1000015355394304</v>
      </c>
      <c r="D7" s="1">
        <v>3.8722833856699901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D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D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D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D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D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D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D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D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19</v>
      </c>
      <c r="B2" s="1">
        <v>6.7026086532072302</v>
      </c>
      <c r="C2" s="1">
        <v>3.9810052665251199</v>
      </c>
      <c r="D2" s="1">
        <v>4.75215279483972</v>
      </c>
    </row>
    <row r="3" spans="1:5" ht="15" thickBot="1" x14ac:dyDescent="0.35">
      <c r="A3" s="1">
        <v>2</v>
      </c>
      <c r="B3" s="1">
        <v>4.9774592914566202</v>
      </c>
      <c r="C3" s="1">
        <v>6.4380100594257099</v>
      </c>
      <c r="D3" s="1">
        <v>3.1047604305257899</v>
      </c>
    </row>
    <row r="4" spans="1:5" ht="15" thickBot="1" x14ac:dyDescent="0.35">
      <c r="A4" s="1">
        <v>20</v>
      </c>
      <c r="B4" s="1">
        <v>6.8386290791445399</v>
      </c>
      <c r="C4" s="1">
        <v>5.01958177273118</v>
      </c>
      <c r="D4" s="1">
        <v>5.24049459742964</v>
      </c>
    </row>
    <row r="5" spans="1:5" ht="15" thickBot="1" x14ac:dyDescent="0.35">
      <c r="A5" s="1">
        <v>30</v>
      </c>
      <c r="B5" s="1">
        <v>4.8832640406196504</v>
      </c>
      <c r="C5" s="1">
        <v>5.2208364295227101</v>
      </c>
      <c r="D5" s="1">
        <v>5.2372324761354596</v>
      </c>
    </row>
    <row r="6" spans="1:5" ht="15" thickBot="1" x14ac:dyDescent="0.35">
      <c r="A6" s="1">
        <v>18</v>
      </c>
      <c r="B6" s="1">
        <v>4.9728829284212397</v>
      </c>
      <c r="C6" s="1">
        <v>4.1914317714359699</v>
      </c>
      <c r="D6" s="1">
        <v>4.2156802018200601</v>
      </c>
    </row>
    <row r="7" spans="1:5" ht="15" thickBot="1" x14ac:dyDescent="0.35">
      <c r="A7" s="1">
        <v>14</v>
      </c>
      <c r="B7" s="1">
        <v>3.8170362392127299</v>
      </c>
      <c r="C7" s="1">
        <v>6.3271897862804698</v>
      </c>
      <c r="D7" s="1">
        <v>3.8652287200346298</v>
      </c>
    </row>
    <row r="8" spans="1:5" ht="15" thickBot="1" x14ac:dyDescent="0.35">
      <c r="A8" s="1"/>
      <c r="B8" s="1"/>
      <c r="C8" s="1"/>
      <c r="D8" s="1"/>
    </row>
    <row r="9" spans="1:5" ht="15" thickBot="1" x14ac:dyDescent="0.35">
      <c r="A9" s="1"/>
      <c r="B9" s="1"/>
      <c r="C9" s="1"/>
      <c r="D9" s="1"/>
    </row>
    <row r="10" spans="1:5" ht="15" thickBot="1" x14ac:dyDescent="0.35">
      <c r="A10" s="1"/>
      <c r="B10" s="1"/>
      <c r="C10" s="1"/>
      <c r="D10" s="1"/>
    </row>
    <row r="11" spans="1:5" ht="15" thickBot="1" x14ac:dyDescent="0.35">
      <c r="A11" s="1"/>
      <c r="B11" s="1"/>
      <c r="C11" s="1"/>
      <c r="D11" s="1"/>
    </row>
    <row r="12" spans="1:5" ht="15" thickBot="1" x14ac:dyDescent="0.35">
      <c r="A12" s="1"/>
      <c r="B12" s="1"/>
      <c r="C12" s="1"/>
      <c r="D12" s="1"/>
    </row>
    <row r="13" spans="1:5" ht="15" thickBot="1" x14ac:dyDescent="0.35">
      <c r="A13" s="1"/>
      <c r="B13" s="1"/>
      <c r="C13" s="1"/>
      <c r="D13" s="1"/>
    </row>
    <row r="14" spans="1:5" ht="15" thickBot="1" x14ac:dyDescent="0.35">
      <c r="A14" s="1"/>
      <c r="B14" s="1"/>
      <c r="C14" s="1"/>
      <c r="D14" s="1"/>
    </row>
    <row r="15" spans="1:5" ht="15" thickBot="1" x14ac:dyDescent="0.35">
      <c r="A15" s="1"/>
      <c r="B15" s="1"/>
      <c r="C15" s="1"/>
      <c r="D15" s="1"/>
    </row>
    <row r="16" spans="1:5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6.0241955750172398</v>
      </c>
      <c r="C2" s="1">
        <v>4.2356189104430397</v>
      </c>
      <c r="D2" s="1">
        <v>4.9721467862476398</v>
      </c>
    </row>
    <row r="3" spans="1:4" ht="15" thickBot="1" x14ac:dyDescent="0.35">
      <c r="A3" s="1">
        <v>2</v>
      </c>
      <c r="B3" s="1">
        <v>4.9322273671223797</v>
      </c>
      <c r="C3" s="1">
        <v>5.5172169068329797</v>
      </c>
      <c r="D3" s="1">
        <v>4.0927171463008198</v>
      </c>
    </row>
    <row r="4" spans="1:4" ht="15" thickBot="1" x14ac:dyDescent="0.35">
      <c r="A4" s="1">
        <v>20</v>
      </c>
      <c r="B4" s="1">
        <v>6.1112864919627903</v>
      </c>
      <c r="C4" s="1">
        <v>4.8465455855296602</v>
      </c>
      <c r="D4" s="1">
        <v>5.1367162911640003</v>
      </c>
    </row>
    <row r="5" spans="1:4" ht="15" thickBot="1" x14ac:dyDescent="0.35">
      <c r="A5" s="1">
        <v>30</v>
      </c>
      <c r="B5" s="1">
        <v>4.5473468455861603</v>
      </c>
      <c r="C5" s="1">
        <v>4.9190676553332802</v>
      </c>
      <c r="D5" s="1">
        <v>5.0069069551374596</v>
      </c>
    </row>
    <row r="6" spans="1:4" ht="15" thickBot="1" x14ac:dyDescent="0.35">
      <c r="A6" s="1">
        <v>18</v>
      </c>
      <c r="B6" s="1">
        <v>4.8659378432732598</v>
      </c>
      <c r="C6" s="1">
        <v>4.3607503297011103</v>
      </c>
      <c r="D6" s="1">
        <v>4.5621175989624003</v>
      </c>
    </row>
    <row r="7" spans="1:4" ht="15" thickBot="1" x14ac:dyDescent="0.35">
      <c r="A7" s="1">
        <v>14</v>
      </c>
      <c r="B7" s="1">
        <v>3.8608442906560998</v>
      </c>
      <c r="C7" s="1">
        <v>5.6889047749673702</v>
      </c>
      <c r="D7" s="1">
        <v>4.4459751235588296</v>
      </c>
    </row>
    <row r="8" spans="1:4" ht="15" thickBot="1" x14ac:dyDescent="0.35">
      <c r="A8" s="1"/>
      <c r="B8" s="1"/>
      <c r="C8" s="1"/>
      <c r="D8" s="1"/>
    </row>
    <row r="9" spans="1:4" ht="15" thickBot="1" x14ac:dyDescent="0.35">
      <c r="A9" s="1"/>
      <c r="B9" s="1"/>
      <c r="C9" s="1"/>
      <c r="D9" s="1"/>
    </row>
    <row r="10" spans="1:4" ht="15" thickBot="1" x14ac:dyDescent="0.35">
      <c r="A10" s="1"/>
      <c r="B10" s="1"/>
      <c r="C10" s="1"/>
      <c r="D10" s="1"/>
    </row>
    <row r="11" spans="1:4" ht="15" thickBot="1" x14ac:dyDescent="0.35">
      <c r="A11" s="1"/>
      <c r="B11" s="1"/>
      <c r="C11" s="1"/>
      <c r="D11" s="1"/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6.1954465721757304</v>
      </c>
      <c r="C2" s="1">
        <v>4.0801707589524501</v>
      </c>
      <c r="D2" s="1">
        <v>5.0178141962859604</v>
      </c>
    </row>
    <row r="3" spans="1:4" ht="15" thickBot="1" x14ac:dyDescent="0.35">
      <c r="A3" s="1">
        <v>2</v>
      </c>
      <c r="B3" s="1">
        <v>5.13105514243634</v>
      </c>
      <c r="C3" s="1">
        <v>6.0425886796145099</v>
      </c>
      <c r="D3" s="1">
        <v>3.3553618546409898</v>
      </c>
    </row>
    <row r="4" spans="1:4" ht="15" thickBot="1" x14ac:dyDescent="0.35">
      <c r="A4" s="1">
        <v>20</v>
      </c>
      <c r="B4" s="1">
        <v>7.22331760103084</v>
      </c>
      <c r="C4" s="1">
        <v>5.0452713495539001</v>
      </c>
      <c r="D4" s="1">
        <v>5.7197115827288298</v>
      </c>
    </row>
    <row r="5" spans="1:4" ht="15" thickBot="1" x14ac:dyDescent="0.35">
      <c r="A5" s="1">
        <v>30</v>
      </c>
      <c r="B5" s="1">
        <v>5.0833433571846003</v>
      </c>
      <c r="C5" s="1">
        <v>5.0597263313254999</v>
      </c>
      <c r="D5" s="1">
        <v>5.8196001117601899</v>
      </c>
    </row>
    <row r="6" spans="1:4" ht="15" thickBot="1" x14ac:dyDescent="0.35">
      <c r="A6" s="1">
        <v>18</v>
      </c>
      <c r="B6" s="1">
        <v>5.1549206588917604</v>
      </c>
      <c r="C6" s="1">
        <v>4.0706208859223301</v>
      </c>
      <c r="D6" s="1">
        <v>4.15660593798661</v>
      </c>
    </row>
    <row r="7" spans="1:4" ht="15" thickBot="1" x14ac:dyDescent="0.35">
      <c r="A7" s="1">
        <v>14</v>
      </c>
      <c r="B7" s="1">
        <v>4.0776304799371399</v>
      </c>
      <c r="C7" s="1">
        <v>6.1271205198583996</v>
      </c>
      <c r="D7" s="1">
        <v>4.2438285618781597</v>
      </c>
    </row>
    <row r="8" spans="1:4" ht="15" thickBot="1" x14ac:dyDescent="0.35">
      <c r="A8" s="1"/>
      <c r="B8" s="1"/>
      <c r="C8" s="1"/>
      <c r="D8" s="1"/>
    </row>
    <row r="9" spans="1:4" ht="15" thickBot="1" x14ac:dyDescent="0.35">
      <c r="A9" s="1"/>
      <c r="B9" s="1"/>
      <c r="C9" s="1"/>
      <c r="D9" s="1"/>
    </row>
    <row r="10" spans="1:4" ht="15" thickBot="1" x14ac:dyDescent="0.35">
      <c r="A10" s="1"/>
      <c r="B10" s="1"/>
      <c r="C10" s="1"/>
      <c r="D10" s="1"/>
    </row>
    <row r="11" spans="1:4" ht="15" thickBot="1" x14ac:dyDescent="0.35">
      <c r="A11" s="1"/>
      <c r="B11" s="1"/>
      <c r="C11" s="1"/>
      <c r="D11" s="1"/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7"/>
  <sheetViews>
    <sheetView workbookViewId="0">
      <selection activeCell="BD2" sqref="BD2:BD10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139</v>
      </c>
      <c r="B2" t="s">
        <v>132</v>
      </c>
      <c r="C2" t="s">
        <v>10</v>
      </c>
      <c r="D2" t="s">
        <v>145</v>
      </c>
      <c r="E2">
        <v>40.4</v>
      </c>
      <c r="F2">
        <v>36.200000000000003</v>
      </c>
      <c r="G2">
        <v>6.9</v>
      </c>
      <c r="H2">
        <v>11.5</v>
      </c>
      <c r="I2">
        <v>7.5</v>
      </c>
      <c r="J2">
        <v>3</v>
      </c>
      <c r="K2">
        <v>0.1</v>
      </c>
      <c r="L2">
        <v>0.9</v>
      </c>
      <c r="M2">
        <v>6.4</v>
      </c>
      <c r="N2">
        <v>1</v>
      </c>
      <c r="O2">
        <v>0.4</v>
      </c>
      <c r="P2">
        <v>3</v>
      </c>
      <c r="Q2">
        <v>7.5</v>
      </c>
      <c r="R2">
        <v>0.31490000000000001</v>
      </c>
      <c r="S2">
        <v>0.36559999999999998</v>
      </c>
      <c r="T2">
        <v>0.48110000000000003</v>
      </c>
      <c r="U2">
        <v>0.84659999999999991</v>
      </c>
      <c r="V2">
        <v>17.399999999999999</v>
      </c>
      <c r="W2">
        <v>0.7</v>
      </c>
      <c r="X2">
        <v>0.4</v>
      </c>
      <c r="Y2">
        <v>0.3</v>
      </c>
      <c r="Z2">
        <v>0.5</v>
      </c>
      <c r="AA2">
        <v>0.2</v>
      </c>
      <c r="AB2">
        <v>38.1</v>
      </c>
      <c r="AC2">
        <v>34</v>
      </c>
      <c r="AD2">
        <v>3.8</v>
      </c>
      <c r="AE2">
        <v>7.8</v>
      </c>
      <c r="AF2">
        <v>4.9000000000000004</v>
      </c>
      <c r="AG2">
        <v>1.5</v>
      </c>
      <c r="AH2">
        <v>0.1</v>
      </c>
      <c r="AI2">
        <v>1.3</v>
      </c>
      <c r="AJ2">
        <v>3.8</v>
      </c>
      <c r="AK2">
        <v>0.9</v>
      </c>
      <c r="AL2">
        <v>0.2</v>
      </c>
      <c r="AM2">
        <v>3.4</v>
      </c>
      <c r="AN2">
        <v>9</v>
      </c>
      <c r="AO2">
        <v>0.22239999999999999</v>
      </c>
      <c r="AP2">
        <v>0.2949</v>
      </c>
      <c r="AQ2">
        <v>0.38119999999999998</v>
      </c>
      <c r="AR2">
        <v>0.6764</v>
      </c>
      <c r="AS2">
        <v>13.4</v>
      </c>
      <c r="AT2">
        <v>0.6</v>
      </c>
      <c r="AU2">
        <v>0.3</v>
      </c>
      <c r="AV2">
        <v>0</v>
      </c>
      <c r="AW2">
        <v>0.4</v>
      </c>
      <c r="AX2">
        <v>0.1</v>
      </c>
      <c r="AY2">
        <v>4.96</v>
      </c>
      <c r="AZ2">
        <v>2.5333333333333332</v>
      </c>
      <c r="BA2">
        <v>6.6666666666666666E-2</v>
      </c>
      <c r="BB2">
        <v>0.73333333333333328</v>
      </c>
      <c r="BC2">
        <v>2.1333333333333329</v>
      </c>
      <c r="BD2">
        <v>5.4666666666666668</v>
      </c>
      <c r="BE2">
        <v>21.533333333333331</v>
      </c>
      <c r="BF2">
        <v>7.2666666666666666</v>
      </c>
    </row>
    <row r="3" spans="1:58" x14ac:dyDescent="0.3">
      <c r="A3" t="s">
        <v>132</v>
      </c>
      <c r="B3" t="s">
        <v>139</v>
      </c>
      <c r="C3" t="s">
        <v>11</v>
      </c>
      <c r="D3" t="s">
        <v>148</v>
      </c>
      <c r="E3">
        <v>38</v>
      </c>
      <c r="F3">
        <v>33.700000000000003</v>
      </c>
      <c r="G3">
        <v>5.0999999999999996</v>
      </c>
      <c r="H3">
        <v>8.8000000000000007</v>
      </c>
      <c r="I3">
        <v>5.6</v>
      </c>
      <c r="J3">
        <v>1.7</v>
      </c>
      <c r="K3">
        <v>0</v>
      </c>
      <c r="L3">
        <v>1.5</v>
      </c>
      <c r="M3">
        <v>4.8</v>
      </c>
      <c r="N3">
        <v>0.1</v>
      </c>
      <c r="O3">
        <v>0.1</v>
      </c>
      <c r="P3">
        <v>2.9</v>
      </c>
      <c r="Q3">
        <v>9.5</v>
      </c>
      <c r="R3">
        <v>0.25580000000000003</v>
      </c>
      <c r="S3">
        <v>0.33639999999999998</v>
      </c>
      <c r="T3">
        <v>0.43859999999999999</v>
      </c>
      <c r="U3">
        <v>0.7752</v>
      </c>
      <c r="V3">
        <v>15</v>
      </c>
      <c r="W3">
        <v>1</v>
      </c>
      <c r="X3">
        <v>1.2</v>
      </c>
      <c r="Y3">
        <v>0</v>
      </c>
      <c r="Z3">
        <v>0</v>
      </c>
      <c r="AA3">
        <v>0</v>
      </c>
      <c r="AB3">
        <v>38.6</v>
      </c>
      <c r="AC3">
        <v>35</v>
      </c>
      <c r="AD3">
        <v>6.6</v>
      </c>
      <c r="AE3">
        <v>9.3000000000000007</v>
      </c>
      <c r="AF3">
        <v>5.4</v>
      </c>
      <c r="AG3">
        <v>2.2000000000000002</v>
      </c>
      <c r="AH3">
        <v>0</v>
      </c>
      <c r="AI3">
        <v>1.7</v>
      </c>
      <c r="AJ3">
        <v>6.3</v>
      </c>
      <c r="AK3">
        <v>0.7</v>
      </c>
      <c r="AL3">
        <v>0.3</v>
      </c>
      <c r="AM3">
        <v>3</v>
      </c>
      <c r="AN3">
        <v>7.9</v>
      </c>
      <c r="AO3">
        <v>0.25719999999999998</v>
      </c>
      <c r="AP3">
        <v>0.32629999999999998</v>
      </c>
      <c r="AQ3">
        <v>0.46350000000000002</v>
      </c>
      <c r="AR3">
        <v>0.78979999999999995</v>
      </c>
      <c r="AS3">
        <v>16.600000000000001</v>
      </c>
      <c r="AT3">
        <v>0.4</v>
      </c>
      <c r="AU3">
        <v>0.5</v>
      </c>
      <c r="AV3">
        <v>0</v>
      </c>
      <c r="AW3">
        <v>0.1</v>
      </c>
      <c r="AX3">
        <v>0.2</v>
      </c>
      <c r="AY3">
        <v>3.1</v>
      </c>
      <c r="AZ3">
        <v>2.2000000000000002</v>
      </c>
      <c r="BA3">
        <v>0.4</v>
      </c>
      <c r="BB3">
        <v>0.4</v>
      </c>
      <c r="BC3">
        <v>2.2000000000000002</v>
      </c>
      <c r="BD3">
        <v>3.4</v>
      </c>
      <c r="BE3">
        <v>16.2</v>
      </c>
      <c r="BF3">
        <v>6.6</v>
      </c>
    </row>
    <row r="4" spans="1:58" x14ac:dyDescent="0.3">
      <c r="A4" t="s">
        <v>140</v>
      </c>
      <c r="B4" t="s">
        <v>137</v>
      </c>
      <c r="C4" t="s">
        <v>10</v>
      </c>
      <c r="D4" t="s">
        <v>147</v>
      </c>
      <c r="E4">
        <v>40.4</v>
      </c>
      <c r="F4">
        <v>35</v>
      </c>
      <c r="G4">
        <v>6.6</v>
      </c>
      <c r="H4">
        <v>9.4</v>
      </c>
      <c r="I4">
        <v>4.5</v>
      </c>
      <c r="J4">
        <v>2.7</v>
      </c>
      <c r="K4">
        <v>0</v>
      </c>
      <c r="L4">
        <v>2.2000000000000002</v>
      </c>
      <c r="M4">
        <v>6.6</v>
      </c>
      <c r="N4">
        <v>0.8</v>
      </c>
      <c r="O4">
        <v>0.1</v>
      </c>
      <c r="P4">
        <v>4.4000000000000004</v>
      </c>
      <c r="Q4">
        <v>8.1</v>
      </c>
      <c r="R4">
        <v>0.26800000000000002</v>
      </c>
      <c r="S4">
        <v>0.35049999999999998</v>
      </c>
      <c r="T4">
        <v>0.53590000000000004</v>
      </c>
      <c r="U4">
        <v>0.88639999999999985</v>
      </c>
      <c r="V4">
        <v>18.7</v>
      </c>
      <c r="W4">
        <v>0.7</v>
      </c>
      <c r="X4">
        <v>0.5</v>
      </c>
      <c r="Y4">
        <v>0</v>
      </c>
      <c r="Z4">
        <v>0.3</v>
      </c>
      <c r="AA4">
        <v>0.2</v>
      </c>
      <c r="AB4">
        <v>39.5</v>
      </c>
      <c r="AC4">
        <v>34.700000000000003</v>
      </c>
      <c r="AD4">
        <v>5.2</v>
      </c>
      <c r="AE4">
        <v>8.6</v>
      </c>
      <c r="AF4">
        <v>5.3</v>
      </c>
      <c r="AG4">
        <v>2.1</v>
      </c>
      <c r="AH4">
        <v>0.1</v>
      </c>
      <c r="AI4">
        <v>1.1000000000000001</v>
      </c>
      <c r="AJ4">
        <v>4.9000000000000004</v>
      </c>
      <c r="AK4">
        <v>0.4</v>
      </c>
      <c r="AL4">
        <v>0.2</v>
      </c>
      <c r="AM4">
        <v>4</v>
      </c>
      <c r="AN4">
        <v>9.1999999999999993</v>
      </c>
      <c r="AO4">
        <v>0.24249999999999999</v>
      </c>
      <c r="AP4">
        <v>0.33300000000000002</v>
      </c>
      <c r="AQ4">
        <v>0.40350000000000003</v>
      </c>
      <c r="AR4">
        <v>0.73659999999999992</v>
      </c>
      <c r="AS4">
        <v>14.2</v>
      </c>
      <c r="AT4">
        <v>0.8</v>
      </c>
      <c r="AU4">
        <v>0.7</v>
      </c>
      <c r="AV4">
        <v>0.1</v>
      </c>
      <c r="AW4">
        <v>0</v>
      </c>
      <c r="AX4">
        <v>0.1</v>
      </c>
      <c r="AY4">
        <v>5.26</v>
      </c>
      <c r="AZ4">
        <v>2.2000000000000002</v>
      </c>
      <c r="BA4">
        <v>0.2</v>
      </c>
      <c r="BB4">
        <v>0.6</v>
      </c>
      <c r="BC4">
        <v>2.6</v>
      </c>
      <c r="BD4">
        <v>4</v>
      </c>
      <c r="BE4">
        <v>24.2</v>
      </c>
      <c r="BF4">
        <v>8.8000000000000007</v>
      </c>
    </row>
    <row r="5" spans="1:58" x14ac:dyDescent="0.3">
      <c r="A5" t="s">
        <v>137</v>
      </c>
      <c r="B5" t="s">
        <v>140</v>
      </c>
      <c r="C5" t="s">
        <v>11</v>
      </c>
      <c r="D5" t="s">
        <v>149</v>
      </c>
      <c r="E5">
        <v>37.6</v>
      </c>
      <c r="F5">
        <v>34.4</v>
      </c>
      <c r="G5">
        <v>4.9000000000000004</v>
      </c>
      <c r="H5">
        <v>8.4</v>
      </c>
      <c r="I5">
        <v>5</v>
      </c>
      <c r="J5">
        <v>2.2000000000000002</v>
      </c>
      <c r="K5">
        <v>0.3</v>
      </c>
      <c r="L5">
        <v>0.9</v>
      </c>
      <c r="M5">
        <v>4.7</v>
      </c>
      <c r="N5">
        <v>1</v>
      </c>
      <c r="O5">
        <v>0.6</v>
      </c>
      <c r="P5">
        <v>2.4</v>
      </c>
      <c r="Q5">
        <v>7.4</v>
      </c>
      <c r="R5">
        <v>0.2319</v>
      </c>
      <c r="S5">
        <v>0.28760000000000002</v>
      </c>
      <c r="T5">
        <v>0.38129999999999997</v>
      </c>
      <c r="U5">
        <v>0.66930000000000001</v>
      </c>
      <c r="V5">
        <v>13.9</v>
      </c>
      <c r="W5">
        <v>0.4</v>
      </c>
      <c r="X5">
        <v>0.5</v>
      </c>
      <c r="Y5">
        <v>0.1</v>
      </c>
      <c r="Z5">
        <v>0.2</v>
      </c>
      <c r="AA5">
        <v>0</v>
      </c>
      <c r="AB5">
        <v>36.4</v>
      </c>
      <c r="AC5">
        <v>33</v>
      </c>
      <c r="AD5">
        <v>5.2</v>
      </c>
      <c r="AE5">
        <v>8.6999999999999993</v>
      </c>
      <c r="AF5">
        <v>5.9</v>
      </c>
      <c r="AG5">
        <v>0.8</v>
      </c>
      <c r="AH5">
        <v>0.2</v>
      </c>
      <c r="AI5">
        <v>1.8</v>
      </c>
      <c r="AJ5">
        <v>5.0999999999999996</v>
      </c>
      <c r="AK5">
        <v>0.3</v>
      </c>
      <c r="AL5">
        <v>0.4</v>
      </c>
      <c r="AM5">
        <v>2.6</v>
      </c>
      <c r="AN5">
        <v>8.8000000000000007</v>
      </c>
      <c r="AO5">
        <v>0.25840000000000002</v>
      </c>
      <c r="AP5">
        <v>0.31590000000000001</v>
      </c>
      <c r="AQ5">
        <v>0.45889999999999997</v>
      </c>
      <c r="AR5">
        <v>0.77469999999999994</v>
      </c>
      <c r="AS5">
        <v>15.3</v>
      </c>
      <c r="AT5">
        <v>0.6</v>
      </c>
      <c r="AU5">
        <v>0.2</v>
      </c>
      <c r="AV5">
        <v>0.4</v>
      </c>
      <c r="AW5">
        <v>0.2</v>
      </c>
      <c r="AX5">
        <v>0.1</v>
      </c>
      <c r="AY5">
        <v>5.2249999999999996</v>
      </c>
      <c r="AZ5">
        <v>2.3125</v>
      </c>
      <c r="BA5">
        <v>0.375</v>
      </c>
      <c r="BB5">
        <v>0.4375</v>
      </c>
      <c r="BC5">
        <v>1.75</v>
      </c>
      <c r="BD5">
        <v>6.1875</v>
      </c>
      <c r="BE5">
        <v>23.25</v>
      </c>
      <c r="BF5">
        <v>8.0625</v>
      </c>
    </row>
    <row r="6" spans="1:58" x14ac:dyDescent="0.3">
      <c r="A6" t="s">
        <v>141</v>
      </c>
      <c r="B6" t="s">
        <v>138</v>
      </c>
      <c r="C6" t="s">
        <v>10</v>
      </c>
      <c r="D6" t="s">
        <v>146</v>
      </c>
      <c r="E6">
        <v>38.700000000000003</v>
      </c>
      <c r="F6">
        <v>34.5</v>
      </c>
      <c r="G6">
        <v>5</v>
      </c>
      <c r="H6">
        <v>9.6999999999999993</v>
      </c>
      <c r="I6">
        <v>7.6</v>
      </c>
      <c r="J6">
        <v>1.1000000000000001</v>
      </c>
      <c r="K6">
        <v>0.1</v>
      </c>
      <c r="L6">
        <v>0.9</v>
      </c>
      <c r="M6">
        <v>4.7</v>
      </c>
      <c r="N6">
        <v>1.3</v>
      </c>
      <c r="O6">
        <v>0.3</v>
      </c>
      <c r="P6">
        <v>3.8</v>
      </c>
      <c r="Q6">
        <v>8</v>
      </c>
      <c r="R6">
        <v>0.27800000000000002</v>
      </c>
      <c r="S6">
        <v>0.35010000000000002</v>
      </c>
      <c r="T6">
        <v>0.39539999999999997</v>
      </c>
      <c r="U6">
        <v>0.74580000000000002</v>
      </c>
      <c r="V6">
        <v>13.7</v>
      </c>
      <c r="W6">
        <v>0.9</v>
      </c>
      <c r="X6">
        <v>0.1</v>
      </c>
      <c r="Y6">
        <v>0</v>
      </c>
      <c r="Z6">
        <v>0</v>
      </c>
      <c r="AA6">
        <v>0.2</v>
      </c>
      <c r="AB6">
        <v>37.1</v>
      </c>
      <c r="AC6">
        <v>33.299999999999997</v>
      </c>
      <c r="AD6">
        <v>4.0999999999999996</v>
      </c>
      <c r="AE6">
        <v>8</v>
      </c>
      <c r="AF6">
        <v>5.4</v>
      </c>
      <c r="AG6">
        <v>1</v>
      </c>
      <c r="AH6">
        <v>0</v>
      </c>
      <c r="AI6">
        <v>1.6</v>
      </c>
      <c r="AJ6">
        <v>4</v>
      </c>
      <c r="AK6">
        <v>0.4</v>
      </c>
      <c r="AL6">
        <v>0.1</v>
      </c>
      <c r="AM6">
        <v>2.9</v>
      </c>
      <c r="AN6">
        <v>8.1</v>
      </c>
      <c r="AO6">
        <v>0.23480000000000001</v>
      </c>
      <c r="AP6">
        <v>0.30680000000000002</v>
      </c>
      <c r="AQ6">
        <v>0.40579999999999999</v>
      </c>
      <c r="AR6">
        <v>0.71250000000000002</v>
      </c>
      <c r="AS6">
        <v>13.8</v>
      </c>
      <c r="AT6">
        <v>1.1000000000000001</v>
      </c>
      <c r="AU6">
        <v>0.7</v>
      </c>
      <c r="AV6">
        <v>0.1</v>
      </c>
      <c r="AW6">
        <v>0.1</v>
      </c>
      <c r="AX6">
        <v>0.2</v>
      </c>
      <c r="AY6">
        <v>4.4222222222222216</v>
      </c>
      <c r="AZ6">
        <v>2.4444444444444451</v>
      </c>
      <c r="BA6">
        <v>0.1111111111111111</v>
      </c>
      <c r="BB6">
        <v>0.77777777777777779</v>
      </c>
      <c r="BC6">
        <v>2.333333333333333</v>
      </c>
      <c r="BD6">
        <v>3.4444444444444451</v>
      </c>
      <c r="BE6">
        <v>20.666666666666671</v>
      </c>
      <c r="BF6">
        <v>7.1111111111111107</v>
      </c>
    </row>
    <row r="7" spans="1:58" x14ac:dyDescent="0.3">
      <c r="A7" t="s">
        <v>138</v>
      </c>
      <c r="B7" t="s">
        <v>141</v>
      </c>
      <c r="C7" t="s">
        <v>11</v>
      </c>
      <c r="D7" t="s">
        <v>144</v>
      </c>
      <c r="E7">
        <v>37</v>
      </c>
      <c r="F7">
        <v>33.1</v>
      </c>
      <c r="G7">
        <v>3.8</v>
      </c>
      <c r="H7">
        <v>6.7</v>
      </c>
      <c r="I7">
        <v>4.5</v>
      </c>
      <c r="J7">
        <v>0.7</v>
      </c>
      <c r="K7">
        <v>0.1</v>
      </c>
      <c r="L7">
        <v>1.4</v>
      </c>
      <c r="M7">
        <v>3.7</v>
      </c>
      <c r="N7">
        <v>0.6</v>
      </c>
      <c r="O7">
        <v>0.1</v>
      </c>
      <c r="P7">
        <v>2.7</v>
      </c>
      <c r="Q7">
        <v>11.4</v>
      </c>
      <c r="R7">
        <v>0.20030000000000001</v>
      </c>
      <c r="S7">
        <v>0.26090000000000002</v>
      </c>
      <c r="T7">
        <v>0.35730000000000001</v>
      </c>
      <c r="U7">
        <v>0.61829999999999996</v>
      </c>
      <c r="V7">
        <v>11.8</v>
      </c>
      <c r="W7">
        <v>1.1000000000000001</v>
      </c>
      <c r="X7">
        <v>0.3</v>
      </c>
      <c r="Y7">
        <v>0.2</v>
      </c>
      <c r="Z7">
        <v>0.7</v>
      </c>
      <c r="AA7">
        <v>0.2</v>
      </c>
      <c r="AB7">
        <v>40</v>
      </c>
      <c r="AC7">
        <v>36</v>
      </c>
      <c r="AD7">
        <v>6.3</v>
      </c>
      <c r="AE7">
        <v>10.6</v>
      </c>
      <c r="AF7">
        <v>6.9</v>
      </c>
      <c r="AG7">
        <v>2.4</v>
      </c>
      <c r="AH7">
        <v>0.1</v>
      </c>
      <c r="AI7">
        <v>1.2</v>
      </c>
      <c r="AJ7">
        <v>6.1</v>
      </c>
      <c r="AK7">
        <v>1.1000000000000001</v>
      </c>
      <c r="AL7">
        <v>0.6</v>
      </c>
      <c r="AM7">
        <v>2.9</v>
      </c>
      <c r="AN7">
        <v>6.7</v>
      </c>
      <c r="AO7">
        <v>0.29199999999999998</v>
      </c>
      <c r="AP7">
        <v>0.34889999999999999</v>
      </c>
      <c r="AQ7">
        <v>0.45810000000000012</v>
      </c>
      <c r="AR7">
        <v>0.80730000000000002</v>
      </c>
      <c r="AS7">
        <v>16.8</v>
      </c>
      <c r="AT7">
        <v>0.8</v>
      </c>
      <c r="AU7">
        <v>0.5</v>
      </c>
      <c r="AV7">
        <v>0.3</v>
      </c>
      <c r="AW7">
        <v>0.3</v>
      </c>
      <c r="AX7">
        <v>0.3</v>
      </c>
      <c r="AY7">
        <v>5.3199999999999994</v>
      </c>
      <c r="AZ7">
        <v>2.8</v>
      </c>
      <c r="BA7">
        <v>6.6666666666666666E-2</v>
      </c>
      <c r="BB7">
        <v>0.93333333333333335</v>
      </c>
      <c r="BC7">
        <v>1.6</v>
      </c>
      <c r="BD7">
        <v>3.7333333333333329</v>
      </c>
      <c r="BE7">
        <v>22.866666666666671</v>
      </c>
      <c r="BF7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5"/>
  <sheetViews>
    <sheetView workbookViewId="0">
      <selection activeCell="H2" sqref="H2:H27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133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139</v>
      </c>
      <c r="B2" t="s">
        <v>132</v>
      </c>
      <c r="C2" t="s">
        <v>10</v>
      </c>
      <c r="D2" t="s">
        <v>145</v>
      </c>
      <c r="E2">
        <v>0</v>
      </c>
      <c r="F2">
        <v>38</v>
      </c>
      <c r="G2">
        <v>34</v>
      </c>
      <c r="H2">
        <v>6.333333333333333</v>
      </c>
      <c r="I2">
        <v>11.66666666666667</v>
      </c>
      <c r="J2">
        <v>6.333333333333333</v>
      </c>
      <c r="K2">
        <v>2</v>
      </c>
      <c r="L2">
        <v>0</v>
      </c>
      <c r="M2">
        <v>3.333333333333333</v>
      </c>
      <c r="N2">
        <v>6.333333333333333</v>
      </c>
      <c r="O2">
        <v>0</v>
      </c>
      <c r="P2">
        <v>0.66666666666666663</v>
      </c>
      <c r="Q2">
        <v>3.666666666666667</v>
      </c>
      <c r="R2">
        <v>6.333333333333333</v>
      </c>
      <c r="S2">
        <v>0.33800000000000002</v>
      </c>
      <c r="T2">
        <v>0.40366666666666667</v>
      </c>
      <c r="U2">
        <v>0.68</v>
      </c>
      <c r="V2">
        <v>1.083666666666667</v>
      </c>
      <c r="W2">
        <v>23.666666666666671</v>
      </c>
      <c r="X2">
        <v>1.333333333333333</v>
      </c>
      <c r="Y2">
        <v>0</v>
      </c>
      <c r="Z2">
        <v>0</v>
      </c>
      <c r="AA2">
        <v>0</v>
      </c>
      <c r="AB2">
        <v>0</v>
      </c>
      <c r="AC2">
        <v>32</v>
      </c>
      <c r="AD2">
        <v>28.333333333333329</v>
      </c>
      <c r="AE2">
        <v>0.66666666666666663</v>
      </c>
      <c r="AF2">
        <v>3</v>
      </c>
      <c r="AG2">
        <v>1.666666666666667</v>
      </c>
      <c r="AH2">
        <v>1</v>
      </c>
      <c r="AI2">
        <v>0</v>
      </c>
      <c r="AJ2">
        <v>0.33333333333333331</v>
      </c>
      <c r="AK2">
        <v>0.66666666666666663</v>
      </c>
      <c r="AL2">
        <v>0.33333333333333331</v>
      </c>
      <c r="AM2">
        <v>0</v>
      </c>
      <c r="AN2">
        <v>3.333333333333333</v>
      </c>
      <c r="AO2">
        <v>6.333333333333333</v>
      </c>
      <c r="AP2">
        <v>9.8333333333333328E-2</v>
      </c>
      <c r="AQ2">
        <v>0.20233333333333331</v>
      </c>
      <c r="AR2">
        <v>0.1643333333333333</v>
      </c>
      <c r="AS2">
        <v>0.36666666666666659</v>
      </c>
      <c r="AT2">
        <v>5</v>
      </c>
      <c r="AU2">
        <v>1.333333333333333</v>
      </c>
      <c r="AV2">
        <v>0.33333333333333331</v>
      </c>
      <c r="AW2">
        <v>0</v>
      </c>
      <c r="AX2">
        <v>0</v>
      </c>
      <c r="AY2">
        <v>0</v>
      </c>
    </row>
    <row r="3" spans="1:51" x14ac:dyDescent="0.3">
      <c r="A3" t="s">
        <v>132</v>
      </c>
      <c r="B3" t="s">
        <v>139</v>
      </c>
      <c r="C3" t="s">
        <v>11</v>
      </c>
      <c r="D3" t="s">
        <v>148</v>
      </c>
      <c r="E3">
        <v>0</v>
      </c>
      <c r="F3">
        <v>32</v>
      </c>
      <c r="G3">
        <v>28.333333333333329</v>
      </c>
      <c r="H3">
        <v>0.66666666666666663</v>
      </c>
      <c r="I3">
        <v>3</v>
      </c>
      <c r="J3">
        <v>1.666666666666667</v>
      </c>
      <c r="K3">
        <v>1</v>
      </c>
      <c r="L3">
        <v>0</v>
      </c>
      <c r="M3">
        <v>0.33333333333333331</v>
      </c>
      <c r="N3">
        <v>0.66666666666666663</v>
      </c>
      <c r="O3">
        <v>0.33333333333333331</v>
      </c>
      <c r="P3">
        <v>0</v>
      </c>
      <c r="Q3">
        <v>3.333333333333333</v>
      </c>
      <c r="R3">
        <v>6.333333333333333</v>
      </c>
      <c r="S3">
        <v>9.8333333333333328E-2</v>
      </c>
      <c r="T3">
        <v>0.20233333333333331</v>
      </c>
      <c r="U3">
        <v>0.1643333333333333</v>
      </c>
      <c r="V3">
        <v>0.36666666666666659</v>
      </c>
      <c r="W3">
        <v>5</v>
      </c>
      <c r="X3">
        <v>1.333333333333333</v>
      </c>
      <c r="Y3">
        <v>0.33333333333333331</v>
      </c>
      <c r="Z3">
        <v>0</v>
      </c>
      <c r="AA3">
        <v>0</v>
      </c>
      <c r="AB3">
        <v>0</v>
      </c>
      <c r="AC3">
        <v>38</v>
      </c>
      <c r="AD3">
        <v>34</v>
      </c>
      <c r="AE3">
        <v>6.333333333333333</v>
      </c>
      <c r="AF3">
        <v>11.66666666666667</v>
      </c>
      <c r="AG3">
        <v>6.333333333333333</v>
      </c>
      <c r="AH3">
        <v>2</v>
      </c>
      <c r="AI3">
        <v>0</v>
      </c>
      <c r="AJ3">
        <v>3.333333333333333</v>
      </c>
      <c r="AK3">
        <v>6.333333333333333</v>
      </c>
      <c r="AL3">
        <v>0</v>
      </c>
      <c r="AM3">
        <v>0.66666666666666663</v>
      </c>
      <c r="AN3">
        <v>3.666666666666667</v>
      </c>
      <c r="AO3">
        <v>6.333333333333333</v>
      </c>
      <c r="AP3">
        <v>0.33800000000000002</v>
      </c>
      <c r="AQ3">
        <v>0.40366666666666667</v>
      </c>
      <c r="AR3">
        <v>0.68</v>
      </c>
      <c r="AS3">
        <v>1.083666666666667</v>
      </c>
      <c r="AT3">
        <v>23.666666666666671</v>
      </c>
      <c r="AU3">
        <v>1.333333333333333</v>
      </c>
      <c r="AV3">
        <v>0</v>
      </c>
      <c r="AW3">
        <v>0</v>
      </c>
      <c r="AX3">
        <v>0</v>
      </c>
      <c r="AY3">
        <v>0</v>
      </c>
    </row>
    <row r="4" spans="1:51" x14ac:dyDescent="0.3">
      <c r="A4" t="s">
        <v>140</v>
      </c>
      <c r="B4" t="s">
        <v>137</v>
      </c>
      <c r="C4" t="s">
        <v>10</v>
      </c>
      <c r="D4" t="s">
        <v>147</v>
      </c>
      <c r="E4">
        <v>0</v>
      </c>
      <c r="F4">
        <v>41</v>
      </c>
      <c r="G4">
        <v>36</v>
      </c>
      <c r="H4">
        <v>7.666666666666667</v>
      </c>
      <c r="I4">
        <v>12.33333333333333</v>
      </c>
      <c r="J4">
        <v>7.666666666666667</v>
      </c>
      <c r="K4">
        <v>2</v>
      </c>
      <c r="L4">
        <v>0.66666666666666663</v>
      </c>
      <c r="M4">
        <v>2</v>
      </c>
      <c r="N4">
        <v>7</v>
      </c>
      <c r="O4">
        <v>1.333333333333333</v>
      </c>
      <c r="P4">
        <v>0</v>
      </c>
      <c r="Q4">
        <v>3</v>
      </c>
      <c r="R4">
        <v>5.666666666666667</v>
      </c>
      <c r="S4">
        <v>0.34200000000000003</v>
      </c>
      <c r="T4">
        <v>0.38966666666666672</v>
      </c>
      <c r="U4">
        <v>0.60466666666666669</v>
      </c>
      <c r="V4">
        <v>0.9943333333333334</v>
      </c>
      <c r="W4">
        <v>21.666666666666671</v>
      </c>
      <c r="X4">
        <v>1.666666666666667</v>
      </c>
      <c r="Y4">
        <v>0.66666666666666663</v>
      </c>
      <c r="Z4">
        <v>0</v>
      </c>
      <c r="AA4">
        <v>1.333333333333333</v>
      </c>
      <c r="AB4">
        <v>0</v>
      </c>
      <c r="AC4">
        <v>37.666666666666657</v>
      </c>
      <c r="AD4">
        <v>32.666666666666657</v>
      </c>
      <c r="AE4">
        <v>3.666666666666667</v>
      </c>
      <c r="AF4">
        <v>8</v>
      </c>
      <c r="AG4">
        <v>7.666666666666667</v>
      </c>
      <c r="AH4">
        <v>0</v>
      </c>
      <c r="AI4">
        <v>0</v>
      </c>
      <c r="AJ4">
        <v>0.33333333333333331</v>
      </c>
      <c r="AK4">
        <v>3.666666666666667</v>
      </c>
      <c r="AL4">
        <v>0.33333333333333331</v>
      </c>
      <c r="AM4">
        <v>0.66666666666666663</v>
      </c>
      <c r="AN4">
        <v>3.333333333333333</v>
      </c>
      <c r="AO4">
        <v>5.333333333333333</v>
      </c>
      <c r="AP4">
        <v>0.24199999999999999</v>
      </c>
      <c r="AQ4">
        <v>0.31633333333333341</v>
      </c>
      <c r="AR4">
        <v>0.26900000000000002</v>
      </c>
      <c r="AS4">
        <v>0.58533333333333337</v>
      </c>
      <c r="AT4">
        <v>9</v>
      </c>
      <c r="AU4">
        <v>1.333333333333333</v>
      </c>
      <c r="AV4">
        <v>1</v>
      </c>
      <c r="AW4">
        <v>0</v>
      </c>
      <c r="AX4">
        <v>0.66666666666666663</v>
      </c>
      <c r="AY4">
        <v>0</v>
      </c>
    </row>
    <row r="5" spans="1:51" x14ac:dyDescent="0.3">
      <c r="A5" t="s">
        <v>137</v>
      </c>
      <c r="B5" t="s">
        <v>140</v>
      </c>
      <c r="C5" t="s">
        <v>11</v>
      </c>
      <c r="D5" t="s">
        <v>149</v>
      </c>
      <c r="E5">
        <v>0</v>
      </c>
      <c r="F5">
        <v>37.666666666666657</v>
      </c>
      <c r="G5">
        <v>32.666666666666657</v>
      </c>
      <c r="H5">
        <v>3.666666666666667</v>
      </c>
      <c r="I5">
        <v>8</v>
      </c>
      <c r="J5">
        <v>7.666666666666667</v>
      </c>
      <c r="K5">
        <v>0</v>
      </c>
      <c r="L5">
        <v>0</v>
      </c>
      <c r="M5">
        <v>0.33333333333333331</v>
      </c>
      <c r="N5">
        <v>3.666666666666667</v>
      </c>
      <c r="O5">
        <v>0.33333333333333331</v>
      </c>
      <c r="P5">
        <v>0.66666666666666663</v>
      </c>
      <c r="Q5">
        <v>3.333333333333333</v>
      </c>
      <c r="R5">
        <v>5.333333333333333</v>
      </c>
      <c r="S5">
        <v>0.24199999999999999</v>
      </c>
      <c r="T5">
        <v>0.31633333333333341</v>
      </c>
      <c r="U5">
        <v>0.26900000000000002</v>
      </c>
      <c r="V5">
        <v>0.58533333333333337</v>
      </c>
      <c r="W5">
        <v>9</v>
      </c>
      <c r="X5">
        <v>1.333333333333333</v>
      </c>
      <c r="Y5">
        <v>1</v>
      </c>
      <c r="Z5">
        <v>0</v>
      </c>
      <c r="AA5">
        <v>0.66666666666666663</v>
      </c>
      <c r="AB5">
        <v>0</v>
      </c>
      <c r="AC5">
        <v>41</v>
      </c>
      <c r="AD5">
        <v>36</v>
      </c>
      <c r="AE5">
        <v>7.666666666666667</v>
      </c>
      <c r="AF5">
        <v>12.33333333333333</v>
      </c>
      <c r="AG5">
        <v>7.666666666666667</v>
      </c>
      <c r="AH5">
        <v>2</v>
      </c>
      <c r="AI5">
        <v>0.66666666666666663</v>
      </c>
      <c r="AJ5">
        <v>2</v>
      </c>
      <c r="AK5">
        <v>7</v>
      </c>
      <c r="AL5">
        <v>1.333333333333333</v>
      </c>
      <c r="AM5">
        <v>0</v>
      </c>
      <c r="AN5">
        <v>3</v>
      </c>
      <c r="AO5">
        <v>5.666666666666667</v>
      </c>
      <c r="AP5">
        <v>0.34200000000000003</v>
      </c>
      <c r="AQ5">
        <v>0.38966666666666672</v>
      </c>
      <c r="AR5">
        <v>0.60466666666666669</v>
      </c>
      <c r="AS5">
        <v>0.9943333333333334</v>
      </c>
      <c r="AT5">
        <v>21.666666666666671</v>
      </c>
      <c r="AU5">
        <v>1.666666666666667</v>
      </c>
      <c r="AV5">
        <v>0.66666666666666663</v>
      </c>
      <c r="AW5">
        <v>0</v>
      </c>
      <c r="AX5">
        <v>1.333333333333333</v>
      </c>
      <c r="AY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D4" sqref="A1:N7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144</v>
      </c>
      <c r="B2" t="s">
        <v>138</v>
      </c>
      <c r="C2">
        <v>3.5</v>
      </c>
      <c r="D2">
        <v>-130</v>
      </c>
      <c r="E2">
        <v>100</v>
      </c>
      <c r="F2">
        <v>3.5</v>
      </c>
      <c r="G2">
        <v>-124</v>
      </c>
      <c r="H2">
        <v>-102</v>
      </c>
      <c r="I2">
        <v>3.5</v>
      </c>
      <c r="J2">
        <v>-120</v>
      </c>
      <c r="K2">
        <v>-110</v>
      </c>
      <c r="L2">
        <v>3.5</v>
      </c>
      <c r="M2">
        <v>-124</v>
      </c>
      <c r="N2">
        <v>-108</v>
      </c>
      <c r="R2" s="12">
        <f t="shared" ref="R2:R30" si="0">MIN(C2,F2,I2,L2,O2)</f>
        <v>3.5</v>
      </c>
    </row>
    <row r="3" spans="1:18" x14ac:dyDescent="0.3">
      <c r="A3" t="s">
        <v>145</v>
      </c>
      <c r="B3" t="s">
        <v>139</v>
      </c>
      <c r="C3">
        <v>4.5</v>
      </c>
      <c r="D3" t="s">
        <v>122</v>
      </c>
      <c r="E3" t="s">
        <v>122</v>
      </c>
      <c r="F3">
        <v>4.5</v>
      </c>
      <c r="G3" t="s">
        <v>122</v>
      </c>
      <c r="H3" t="s">
        <v>122</v>
      </c>
      <c r="I3">
        <v>4.5</v>
      </c>
      <c r="J3" t="s">
        <v>122</v>
      </c>
      <c r="K3" t="s">
        <v>122</v>
      </c>
      <c r="L3">
        <v>6.5</v>
      </c>
      <c r="M3" t="s">
        <v>122</v>
      </c>
      <c r="N3" t="s">
        <v>122</v>
      </c>
      <c r="R3" s="12">
        <f t="shared" si="0"/>
        <v>4.5</v>
      </c>
    </row>
    <row r="4" spans="1:18" x14ac:dyDescent="0.3">
      <c r="A4" t="s">
        <v>146</v>
      </c>
      <c r="B4" t="s">
        <v>141</v>
      </c>
      <c r="C4">
        <v>3.5</v>
      </c>
      <c r="D4" t="s">
        <v>122</v>
      </c>
      <c r="E4" t="s">
        <v>122</v>
      </c>
      <c r="F4">
        <v>4.5</v>
      </c>
      <c r="G4" t="s">
        <v>122</v>
      </c>
      <c r="H4" t="s">
        <v>122</v>
      </c>
      <c r="I4">
        <v>3.5</v>
      </c>
      <c r="J4" t="s">
        <v>122</v>
      </c>
      <c r="K4" t="s">
        <v>122</v>
      </c>
      <c r="L4">
        <v>4.5</v>
      </c>
      <c r="M4" t="s">
        <v>122</v>
      </c>
      <c r="N4" t="s">
        <v>122</v>
      </c>
      <c r="R4" s="12">
        <f t="shared" si="0"/>
        <v>3.5</v>
      </c>
    </row>
    <row r="5" spans="1:18" x14ac:dyDescent="0.3">
      <c r="A5" t="s">
        <v>147</v>
      </c>
      <c r="B5" t="s">
        <v>140</v>
      </c>
      <c r="C5">
        <v>4.5</v>
      </c>
      <c r="D5">
        <v>-125</v>
      </c>
      <c r="E5">
        <v>-105</v>
      </c>
      <c r="F5">
        <v>4.5</v>
      </c>
      <c r="G5">
        <v>-111</v>
      </c>
      <c r="H5">
        <v>-115</v>
      </c>
      <c r="I5">
        <v>4.5</v>
      </c>
      <c r="J5">
        <v>-115</v>
      </c>
      <c r="K5">
        <v>-115</v>
      </c>
      <c r="L5">
        <v>4.5</v>
      </c>
      <c r="M5">
        <v>-122</v>
      </c>
      <c r="N5">
        <v>-109</v>
      </c>
      <c r="R5" s="12">
        <f t="shared" si="0"/>
        <v>4.5</v>
      </c>
    </row>
    <row r="6" spans="1:18" x14ac:dyDescent="0.3">
      <c r="A6" t="s">
        <v>148</v>
      </c>
      <c r="B6" t="s">
        <v>132</v>
      </c>
      <c r="C6">
        <v>3.5</v>
      </c>
      <c r="D6" t="s">
        <v>122</v>
      </c>
      <c r="E6" t="s">
        <v>122</v>
      </c>
      <c r="F6">
        <v>3.5</v>
      </c>
      <c r="G6" t="s">
        <v>122</v>
      </c>
      <c r="H6" t="s">
        <v>122</v>
      </c>
      <c r="I6">
        <v>3.5</v>
      </c>
      <c r="J6" t="s">
        <v>122</v>
      </c>
      <c r="K6" t="s">
        <v>122</v>
      </c>
      <c r="L6">
        <v>3.5</v>
      </c>
      <c r="M6" t="s">
        <v>122</v>
      </c>
      <c r="N6" t="s">
        <v>122</v>
      </c>
      <c r="R6" s="12">
        <f t="shared" si="0"/>
        <v>3.5</v>
      </c>
    </row>
    <row r="7" spans="1:18" x14ac:dyDescent="0.3">
      <c r="A7" t="s">
        <v>149</v>
      </c>
      <c r="B7" t="s">
        <v>142</v>
      </c>
      <c r="C7">
        <v>5.5</v>
      </c>
      <c r="D7">
        <v>100</v>
      </c>
      <c r="E7">
        <v>-130</v>
      </c>
      <c r="F7">
        <v>5.5</v>
      </c>
      <c r="G7">
        <v>102</v>
      </c>
      <c r="H7">
        <v>-130</v>
      </c>
      <c r="I7">
        <v>5.5</v>
      </c>
      <c r="J7">
        <v>-105</v>
      </c>
      <c r="K7">
        <v>-120</v>
      </c>
      <c r="L7">
        <v>5.5</v>
      </c>
      <c r="M7">
        <v>102</v>
      </c>
      <c r="N7">
        <v>-134</v>
      </c>
      <c r="R7" s="12">
        <f t="shared" si="0"/>
        <v>5.5</v>
      </c>
    </row>
    <row r="8" spans="1:18" x14ac:dyDescent="0.3">
      <c r="R8" s="12">
        <f t="shared" si="0"/>
        <v>0</v>
      </c>
    </row>
    <row r="9" spans="1:18" x14ac:dyDescent="0.3">
      <c r="R9" s="12">
        <f t="shared" si="0"/>
        <v>0</v>
      </c>
    </row>
    <row r="10" spans="1:18" x14ac:dyDescent="0.3">
      <c r="R10" s="12">
        <f t="shared" si="0"/>
        <v>0</v>
      </c>
    </row>
    <row r="11" spans="1:18" x14ac:dyDescent="0.3">
      <c r="R11" s="12">
        <f t="shared" si="0"/>
        <v>0</v>
      </c>
    </row>
    <row r="12" spans="1:18" x14ac:dyDescent="0.3">
      <c r="R12" s="12">
        <f t="shared" si="0"/>
        <v>0</v>
      </c>
    </row>
    <row r="13" spans="1:18" x14ac:dyDescent="0.3">
      <c r="R13" s="12">
        <f t="shared" si="0"/>
        <v>0</v>
      </c>
    </row>
    <row r="14" spans="1:18" x14ac:dyDescent="0.3">
      <c r="R14" s="12">
        <f t="shared" si="0"/>
        <v>0</v>
      </c>
    </row>
    <row r="15" spans="1:18" x14ac:dyDescent="0.3">
      <c r="R15" s="12">
        <f t="shared" si="0"/>
        <v>0</v>
      </c>
    </row>
    <row r="16" spans="1:18" x14ac:dyDescent="0.3">
      <c r="R16" s="12">
        <f t="shared" si="0"/>
        <v>0</v>
      </c>
    </row>
    <row r="17" spans="18:18" x14ac:dyDescent="0.3">
      <c r="R17" s="12">
        <f t="shared" si="0"/>
        <v>0</v>
      </c>
    </row>
    <row r="18" spans="18:18" x14ac:dyDescent="0.3">
      <c r="R18" s="12">
        <f t="shared" si="0"/>
        <v>0</v>
      </c>
    </row>
    <row r="19" spans="18:18" x14ac:dyDescent="0.3">
      <c r="R19" s="12">
        <f t="shared" si="0"/>
        <v>0</v>
      </c>
    </row>
    <row r="20" spans="18:18" x14ac:dyDescent="0.3">
      <c r="R20" s="12">
        <f t="shared" si="0"/>
        <v>0</v>
      </c>
    </row>
    <row r="21" spans="18:18" x14ac:dyDescent="0.3">
      <c r="R21" s="12">
        <f t="shared" si="0"/>
        <v>0</v>
      </c>
    </row>
    <row r="22" spans="18:18" x14ac:dyDescent="0.3">
      <c r="R22" s="12">
        <f t="shared" si="0"/>
        <v>0</v>
      </c>
    </row>
    <row r="23" spans="18:18" x14ac:dyDescent="0.3">
      <c r="R23" s="12">
        <f t="shared" si="0"/>
        <v>0</v>
      </c>
    </row>
    <row r="24" spans="18:18" x14ac:dyDescent="0.3">
      <c r="R24" s="12">
        <f t="shared" si="0"/>
        <v>0</v>
      </c>
    </row>
    <row r="25" spans="18:18" x14ac:dyDescent="0.3">
      <c r="R25" s="12">
        <f t="shared" si="0"/>
        <v>0</v>
      </c>
    </row>
    <row r="26" spans="18:18" x14ac:dyDescent="0.3">
      <c r="R26" s="12">
        <f t="shared" si="0"/>
        <v>0</v>
      </c>
    </row>
    <row r="27" spans="18:18" x14ac:dyDescent="0.3">
      <c r="R27" s="12">
        <f t="shared" si="0"/>
        <v>0</v>
      </c>
    </row>
    <row r="28" spans="18:18" x14ac:dyDescent="0.3">
      <c r="R28" s="12">
        <f t="shared" si="0"/>
        <v>0</v>
      </c>
    </row>
    <row r="29" spans="18:18" x14ac:dyDescent="0.3">
      <c r="R29" s="12">
        <f t="shared" si="0"/>
        <v>0</v>
      </c>
    </row>
    <row r="30" spans="18:18" x14ac:dyDescent="0.3">
      <c r="R30" s="12">
        <f t="shared" si="0"/>
        <v>0</v>
      </c>
    </row>
    <row r="31" spans="18:18" x14ac:dyDescent="0.3">
      <c r="R31" s="12">
        <f t="shared" ref="R31" si="1">MIN(C31,F31,I31,L31,O31)</f>
        <v>0</v>
      </c>
    </row>
    <row r="32" spans="18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7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19</v>
      </c>
      <c r="B2" s="1">
        <v>6.03</v>
      </c>
      <c r="C2" s="1">
        <v>4.03</v>
      </c>
      <c r="D2" s="1">
        <v>4.37</v>
      </c>
      <c r="F2" s="1"/>
      <c r="G2" s="1"/>
      <c r="H2" s="1"/>
    </row>
    <row r="3" spans="1:8" ht="15" thickBot="1" x14ac:dyDescent="0.35">
      <c r="A3" s="1">
        <v>2</v>
      </c>
      <c r="B3" s="1">
        <v>5.14</v>
      </c>
      <c r="C3" s="1">
        <v>6.04</v>
      </c>
      <c r="D3" s="1">
        <v>3.78</v>
      </c>
      <c r="F3" s="1"/>
      <c r="G3" s="1"/>
      <c r="H3" s="1"/>
    </row>
    <row r="4" spans="1:8" ht="15" thickBot="1" x14ac:dyDescent="0.35">
      <c r="A4" s="1">
        <v>20</v>
      </c>
      <c r="B4" s="1">
        <v>7.17</v>
      </c>
      <c r="C4" s="1">
        <v>5.19</v>
      </c>
      <c r="D4" s="1">
        <v>5.68</v>
      </c>
      <c r="F4" s="1"/>
      <c r="G4" s="1"/>
      <c r="H4" s="1"/>
    </row>
    <row r="5" spans="1:8" ht="15" thickBot="1" x14ac:dyDescent="0.35">
      <c r="A5" s="1">
        <v>30</v>
      </c>
      <c r="B5" s="1">
        <v>5.01</v>
      </c>
      <c r="C5" s="1">
        <v>5.04</v>
      </c>
      <c r="D5" s="1">
        <v>5.6</v>
      </c>
      <c r="F5" s="1"/>
      <c r="G5" s="1"/>
      <c r="H5" s="1"/>
    </row>
    <row r="6" spans="1:8" ht="15" thickBot="1" x14ac:dyDescent="0.35">
      <c r="A6" s="1">
        <v>18</v>
      </c>
      <c r="B6" s="1">
        <v>5.03</v>
      </c>
      <c r="C6" s="1">
        <v>4.01</v>
      </c>
      <c r="D6" s="1">
        <v>4.26</v>
      </c>
      <c r="F6" s="1"/>
      <c r="G6" s="1"/>
      <c r="H6" s="1"/>
    </row>
    <row r="7" spans="1:8" ht="15" thickBot="1" x14ac:dyDescent="0.35">
      <c r="A7" s="1">
        <v>14</v>
      </c>
      <c r="B7" s="1">
        <v>4.01</v>
      </c>
      <c r="C7" s="1">
        <v>6.01</v>
      </c>
      <c r="D7" s="1">
        <v>4.33</v>
      </c>
      <c r="F7" s="1"/>
      <c r="G7" s="1"/>
      <c r="H7" s="1"/>
    </row>
    <row r="8" spans="1:8" ht="15" thickBot="1" x14ac:dyDescent="0.35">
      <c r="A8" s="1"/>
      <c r="B8" s="1"/>
      <c r="C8" s="1"/>
      <c r="D8" s="1"/>
      <c r="F8" s="1"/>
      <c r="G8" s="1"/>
      <c r="H8" s="1"/>
    </row>
    <row r="9" spans="1:8" ht="15" thickBot="1" x14ac:dyDescent="0.35">
      <c r="A9" s="1"/>
      <c r="B9" s="1"/>
      <c r="C9" s="1"/>
      <c r="D9" s="1"/>
      <c r="F9" s="1"/>
      <c r="G9" s="1"/>
      <c r="H9" s="1"/>
    </row>
    <row r="10" spans="1:8" ht="15" thickBot="1" x14ac:dyDescent="0.35">
      <c r="A10" s="1"/>
      <c r="B10" s="1"/>
      <c r="C10" s="1"/>
      <c r="D10" s="1"/>
      <c r="F10" s="1"/>
      <c r="G10" s="1"/>
      <c r="H10" s="1"/>
    </row>
    <row r="11" spans="1:8" ht="15" thickBot="1" x14ac:dyDescent="0.35">
      <c r="A11" s="1"/>
      <c r="B11" s="1"/>
      <c r="C11" s="1"/>
      <c r="D11" s="1"/>
      <c r="F11" s="1"/>
      <c r="G11" s="1"/>
      <c r="H11" s="1"/>
    </row>
    <row r="12" spans="1:8" ht="15" thickBot="1" x14ac:dyDescent="0.35">
      <c r="A12" s="1"/>
      <c r="B12" s="1"/>
      <c r="C12" s="1"/>
      <c r="D12" s="1"/>
      <c r="F12" s="1"/>
      <c r="G12" s="1"/>
      <c r="H12" s="1"/>
    </row>
    <row r="13" spans="1:8" ht="15" thickBot="1" x14ac:dyDescent="0.35">
      <c r="A13" s="1"/>
      <c r="B13" s="1"/>
      <c r="C13" s="1"/>
      <c r="D13" s="1"/>
      <c r="F13" s="1"/>
      <c r="G13" s="1"/>
      <c r="H13" s="1"/>
    </row>
    <row r="14" spans="1:8" ht="15" thickBot="1" x14ac:dyDescent="0.35">
      <c r="A14" s="1"/>
      <c r="B14" s="1"/>
      <c r="C14" s="1"/>
      <c r="D14" s="1"/>
      <c r="F14" s="1"/>
      <c r="G14" s="1"/>
      <c r="H14" s="1"/>
    </row>
    <row r="15" spans="1:8" ht="15" thickBot="1" x14ac:dyDescent="0.35">
      <c r="A15" s="1"/>
      <c r="B15" s="1"/>
      <c r="C15" s="1"/>
      <c r="D15" s="1"/>
      <c r="F15" s="1"/>
      <c r="G15" s="1"/>
      <c r="H15" s="1"/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7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19</v>
      </c>
      <c r="B2" s="1">
        <v>6.7539086209116803</v>
      </c>
      <c r="C2" s="1">
        <v>4.0475438723307304</v>
      </c>
      <c r="D2" s="1">
        <v>4.8559589539084396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4.8452242254384599</v>
      </c>
      <c r="C3" s="1">
        <v>6.4639813924885701</v>
      </c>
      <c r="D3" s="1">
        <v>3.17082002145048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20</v>
      </c>
      <c r="B4" s="1">
        <v>6.8924494866045896</v>
      </c>
      <c r="C4" s="1">
        <v>5.0499987537736803</v>
      </c>
      <c r="D4" s="1">
        <v>5.3798809004664898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30</v>
      </c>
      <c r="B5" s="1">
        <v>4.9525215247546903</v>
      </c>
      <c r="C5" s="1">
        <v>5.2746970156918902</v>
      </c>
      <c r="D5" s="1">
        <v>5.1939799990385103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18</v>
      </c>
      <c r="B6" s="1">
        <v>4.9977956545074296</v>
      </c>
      <c r="C6" s="1">
        <v>4.2292260694829498</v>
      </c>
      <c r="D6" s="1">
        <v>4.27787909445943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</v>
      </c>
      <c r="B7" s="1">
        <v>3.7610985067706801</v>
      </c>
      <c r="C7" s="1">
        <v>6.3458973857228802</v>
      </c>
      <c r="D7" s="1">
        <v>3.7966751458589298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D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D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D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D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D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D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D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D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6.72436927374011</v>
      </c>
      <c r="C2" s="1">
        <v>3.9613480834892498</v>
      </c>
      <c r="D2" s="1">
        <v>4.7131104509069903</v>
      </c>
    </row>
    <row r="3" spans="1:4" ht="15" thickBot="1" x14ac:dyDescent="0.35">
      <c r="A3" s="1">
        <v>2</v>
      </c>
      <c r="B3" s="1">
        <v>4.9790358922042799</v>
      </c>
      <c r="C3" s="1">
        <v>6.4432170308591701</v>
      </c>
      <c r="D3" s="1">
        <v>3.07494266293364</v>
      </c>
    </row>
    <row r="4" spans="1:4" ht="15" thickBot="1" x14ac:dyDescent="0.35">
      <c r="A4" s="1">
        <v>20</v>
      </c>
      <c r="B4" s="1">
        <v>6.8516878199231801</v>
      </c>
      <c r="C4" s="1">
        <v>5.0189678877108603</v>
      </c>
      <c r="D4" s="1">
        <v>5.2006423758164004</v>
      </c>
    </row>
    <row r="5" spans="1:4" ht="15" thickBot="1" x14ac:dyDescent="0.35">
      <c r="A5" s="1">
        <v>30</v>
      </c>
      <c r="B5" s="1">
        <v>4.8643026417097301</v>
      </c>
      <c r="C5" s="1">
        <v>5.2396076002493599</v>
      </c>
      <c r="D5" s="1">
        <v>5.2692442647412898</v>
      </c>
    </row>
    <row r="6" spans="1:4" ht="15" thickBot="1" x14ac:dyDescent="0.35">
      <c r="A6" s="1">
        <v>18</v>
      </c>
      <c r="B6" s="1">
        <v>4.9784945718743803</v>
      </c>
      <c r="C6" s="1">
        <v>4.2059614141390398</v>
      </c>
      <c r="D6" s="1">
        <v>4.19995086838723</v>
      </c>
    </row>
    <row r="7" spans="1:4" ht="15" thickBot="1" x14ac:dyDescent="0.35">
      <c r="A7" s="1">
        <v>14</v>
      </c>
      <c r="B7" s="1">
        <v>3.8272984187327399</v>
      </c>
      <c r="C7" s="1">
        <v>6.31439090264419</v>
      </c>
      <c r="D7" s="1">
        <v>3.9016428038652098</v>
      </c>
    </row>
    <row r="8" spans="1:4" ht="15" thickBot="1" x14ac:dyDescent="0.35">
      <c r="A8" s="1"/>
      <c r="B8" s="1"/>
      <c r="C8" s="1"/>
      <c r="D8" s="1"/>
    </row>
    <row r="9" spans="1:4" ht="15" thickBot="1" x14ac:dyDescent="0.35">
      <c r="A9" s="1"/>
      <c r="B9" s="1"/>
      <c r="C9" s="1"/>
      <c r="D9" s="1"/>
    </row>
    <row r="10" spans="1:4" ht="15" thickBot="1" x14ac:dyDescent="0.35">
      <c r="A10" s="1"/>
      <c r="B10" s="1"/>
      <c r="C10" s="1"/>
      <c r="D10" s="1"/>
    </row>
    <row r="11" spans="1:4" ht="15" thickBot="1" x14ac:dyDescent="0.35">
      <c r="A11" s="1"/>
      <c r="B11" s="1"/>
      <c r="C11" s="1"/>
      <c r="D11" s="1"/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7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19</v>
      </c>
      <c r="B2" s="1">
        <v>6.6719576719576699</v>
      </c>
      <c r="C2" s="1">
        <v>4.7016129032257998</v>
      </c>
      <c r="D2" s="1">
        <v>4.5007496251874004</v>
      </c>
    </row>
    <row r="3" spans="1:4" ht="15" thickBot="1" x14ac:dyDescent="0.35">
      <c r="A3" s="1">
        <v>2</v>
      </c>
      <c r="B3" s="1">
        <v>5.8829787234042499</v>
      </c>
      <c r="C3" s="1">
        <v>6.7348178137651802</v>
      </c>
      <c r="D3" s="1">
        <v>3.1785714285714199</v>
      </c>
    </row>
    <row r="4" spans="1:4" ht="15" thickBot="1" x14ac:dyDescent="0.35">
      <c r="A4" s="1">
        <v>20</v>
      </c>
      <c r="B4" s="1">
        <v>8.0962800875273508</v>
      </c>
      <c r="C4" s="1">
        <v>5.9739696312364403</v>
      </c>
      <c r="D4" s="1">
        <v>4.67088607594936</v>
      </c>
    </row>
    <row r="5" spans="1:4" ht="15" thickBot="1" x14ac:dyDescent="0.35">
      <c r="A5" s="1">
        <v>30</v>
      </c>
      <c r="B5" s="1">
        <v>5.8829787234042499</v>
      </c>
      <c r="C5" s="1">
        <v>5.9739696312364403</v>
      </c>
      <c r="D5" s="1">
        <v>4.78499440089585</v>
      </c>
    </row>
    <row r="6" spans="1:4" ht="15" thickBot="1" x14ac:dyDescent="0.35">
      <c r="A6" s="1">
        <v>18</v>
      </c>
      <c r="B6" s="1">
        <v>5.8829787234042499</v>
      </c>
      <c r="C6" s="1">
        <v>4.7016129032257998</v>
      </c>
      <c r="D6" s="1">
        <v>4.1801385681293297</v>
      </c>
    </row>
    <row r="7" spans="1:4" ht="15" thickBot="1" x14ac:dyDescent="0.35">
      <c r="A7" s="1">
        <v>14</v>
      </c>
      <c r="B7" s="1">
        <v>4.5849802371541504</v>
      </c>
      <c r="C7" s="1">
        <v>6.7348178137651802</v>
      </c>
      <c r="D7" s="1">
        <v>3.9393468118195898</v>
      </c>
    </row>
    <row r="8" spans="1:4" ht="15" thickBot="1" x14ac:dyDescent="0.35">
      <c r="A8" s="1"/>
      <c r="B8" s="1"/>
      <c r="C8" s="1"/>
      <c r="D8" s="1"/>
    </row>
    <row r="9" spans="1:4" ht="15" thickBot="1" x14ac:dyDescent="0.35">
      <c r="A9" s="1"/>
      <c r="B9" s="1"/>
      <c r="C9" s="1"/>
      <c r="D9" s="1"/>
    </row>
    <row r="10" spans="1:4" ht="15" thickBot="1" x14ac:dyDescent="0.35">
      <c r="A10" s="1"/>
      <c r="B10" s="1"/>
      <c r="C10" s="1"/>
      <c r="D10" s="1"/>
    </row>
    <row r="11" spans="1:4" ht="15" thickBot="1" x14ac:dyDescent="0.35">
      <c r="A11" s="1"/>
      <c r="B11" s="1"/>
      <c r="C11" s="1"/>
      <c r="D11" s="1"/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19</v>
      </c>
      <c r="B2" s="1">
        <v>6.3885430000000003</v>
      </c>
      <c r="C2" s="1">
        <v>3.0075831000000002</v>
      </c>
      <c r="D2" s="1">
        <v>4.0199530000000001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4.1116036999999999</v>
      </c>
      <c r="C3" s="1">
        <v>6.0643900000000004</v>
      </c>
      <c r="D3" s="1">
        <v>2.6068242000000001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20</v>
      </c>
      <c r="B4" s="1">
        <v>6.1453457</v>
      </c>
      <c r="C4" s="1">
        <v>4.0592649999999999</v>
      </c>
      <c r="D4" s="1">
        <v>5.066954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30</v>
      </c>
      <c r="B5" s="1">
        <v>4.1063776000000001</v>
      </c>
      <c r="C5" s="1">
        <v>5.0039734999999999</v>
      </c>
      <c r="D5" s="1">
        <v>5.4363995000000003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18</v>
      </c>
      <c r="B6" s="1">
        <v>4.1974879999999999</v>
      </c>
      <c r="C6" s="1">
        <v>4.1443786999999999</v>
      </c>
      <c r="D6" s="1">
        <v>3.9996648000000001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</v>
      </c>
      <c r="B7" s="1">
        <v>2.9797056</v>
      </c>
      <c r="C7" s="1">
        <v>6.0286999999999997</v>
      </c>
      <c r="D7" s="1">
        <v>3.5620995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D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D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D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D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D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D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D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D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2024-07-02T20:24:06Z</dcterms:modified>
</cp:coreProperties>
</file>