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99E651D2-3466-484E-9D28-3646BA4D4902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<sst xmlns="http://schemas.openxmlformats.org/spreadsheetml/2006/main" count="783" uniqueCount="247">
  <si>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</si>
  <si>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</si>
  <si>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</si>
  <si>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</si>
  <si>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</si>
  <si>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</si>
  <si>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</si>
  <si>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</si>
  <si>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</si>
  <si>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</si>
  <si>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</si>
  <si>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</si>
  <si>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</si>
  <si>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</si>
  <si>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</si>
  <si>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</si>
  <si>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</si>
  <si>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</si>
  <si>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</si>
  <si>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</si>
  <si>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</si>
  <si>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</si>
  <si>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</si>
  <si>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</si>
  <si>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</si>
  <si>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</si>
  <si>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</si>
  <si>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</si>
  <si>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</si>
  <si>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</si>
  <si>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</si>
  <si>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</si>
  <si>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</si>
  <si>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</si>
  <si>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</si>
  <si>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</si>
  <si>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</si>
  <si>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</si>
  <si>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</si>
  <si>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</si>
  <si>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</si>
  <si>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</si>
  <si>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</si>
  <si>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</si>
  <si>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</si>
  <si>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</si>
  <si>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</si>
  <si>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</si>
  <si>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</si>
  <si>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</si>
  <si>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</si>
  <si>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</si>
  <si>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</si>
  <si>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</si>
  <si>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</si>
  <si>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</si>
  <si>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</si>
  <si>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</si>
  <si>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</si>
  <si>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</si>
  <si>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</si>
  <si>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</si>
  <si>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</si>
  <si>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</si>
  <si>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</si>
  <si>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</si>
  <si>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</si>
  <si>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</si>
  <si>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</si>
  <si>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</si>
  <si>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</si>
  <si>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</si>
  <si>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</si>
  <si>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</si>
  <si>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</si>
  <si>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</si>
  <si>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</si>
  <si>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</si>
  <si>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</si>
  <si>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</si>
  <si>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</si>
  <si>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</si>
  <si>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</si>
  <si>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</si>
  <si>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</si>
  <si>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</si>
  <si>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</si>
  <si>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</si>
  <si>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</si>
  <si>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</si>
  <si>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</si>
  <si>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</si>
  <si>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</si>
  <si>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</si>
  <si>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</si>
  <si>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</si>
  <si>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</si>
  <si>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</si>
  <si>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</si>
  <si>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</si>
  <si>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</si>
  <si>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</si>
  <si>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</si>
  <si>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</si>
  <si>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</si>
  <si>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</si>
  <si>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</si>
  <si>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</si>
  <si>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</si>
  <si>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</si>
  <si>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</si>
  <si>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</si>
  <si>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</si>
  <si>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</si>
  <si>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</si>
  <si>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</si>
  <si>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</si>
  <si>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</si>
  <si>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</si>
  <si>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</si>
  <si>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</si>
  <si>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</si>
  <si>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</si>
  <si>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</si>
  <si>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</si>
  <si>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</si>
  <si>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</si>
  <si>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</si>
  <si>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</si>
  <si>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</si>
  <si>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</si>
  <si>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</si>
  <si>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TOR</t>
  </si>
  <si>
    <t>Home/Away_y</t>
  </si>
  <si>
    <t>-115</t>
  </si>
  <si>
    <t>-105</t>
  </si>
  <si>
    <t>WSN</t>
  </si>
  <si>
    <t>COL</t>
  </si>
  <si>
    <t>HOU</t>
  </si>
  <si>
    <t>NYM</t>
  </si>
  <si>
    <t>MIL</t>
  </si>
  <si>
    <t>WSH</t>
  </si>
  <si>
    <t>CHW</t>
  </si>
  <si>
    <t>CLE</t>
  </si>
  <si>
    <t>Chris Flexen</t>
  </si>
  <si>
    <t>Carlos Carrasco</t>
  </si>
  <si>
    <t>STL</t>
  </si>
  <si>
    <t>PIT</t>
  </si>
  <si>
    <t>Kyle Gibson</t>
  </si>
  <si>
    <t>Mitch Keller</t>
  </si>
  <si>
    <t>Sean Manaea</t>
  </si>
  <si>
    <t>DJ Herz</t>
  </si>
  <si>
    <t>Spencer Arrighetti</t>
  </si>
  <si>
    <t>Jose Berrios</t>
  </si>
  <si>
    <t>DET</t>
  </si>
  <si>
    <t>Tarik Skubal</t>
  </si>
  <si>
    <t>Simeon Woods Richardson</t>
  </si>
  <si>
    <t>TBR</t>
  </si>
  <si>
    <t>KCR</t>
  </si>
  <si>
    <t>Zack Littell</t>
  </si>
  <si>
    <t>Brady Singer</t>
  </si>
  <si>
    <t>Dallas Keuchel</t>
  </si>
  <si>
    <t>Ryan Feltner</t>
  </si>
  <si>
    <t>LAA</t>
  </si>
  <si>
    <t>OAK</t>
  </si>
  <si>
    <t>Jose Soriano</t>
  </si>
  <si>
    <t>Mitch Spence</t>
  </si>
  <si>
    <t>BAL</t>
  </si>
  <si>
    <t>SEA</t>
  </si>
  <si>
    <t>Grayson Rodriguez</t>
  </si>
  <si>
    <t>George Kirby</t>
  </si>
  <si>
    <t>ARI</t>
  </si>
  <si>
    <t>LAD</t>
  </si>
  <si>
    <t>Ryne Nelson</t>
  </si>
  <si>
    <t>Bobby Miller</t>
  </si>
  <si>
    <t>BOS</t>
  </si>
  <si>
    <t>MIA</t>
  </si>
  <si>
    <t>Kutter Crawford</t>
  </si>
  <si>
    <t>Valente Bellozo</t>
  </si>
  <si>
    <t>CIN</t>
  </si>
  <si>
    <t>NYY</t>
  </si>
  <si>
    <t>Graham Ashcraft</t>
  </si>
  <si>
    <t>Luis Gil</t>
  </si>
  <si>
    <t>SFG</t>
  </si>
  <si>
    <t>ATL</t>
  </si>
  <si>
    <t>Hayden Birdsong</t>
  </si>
  <si>
    <t>Reynaldo Lopez</t>
  </si>
  <si>
    <t>PHI</t>
  </si>
  <si>
    <t>CHC</t>
  </si>
  <si>
    <t>Michael Mercado</t>
  </si>
  <si>
    <t>Hayden Wesneski</t>
  </si>
  <si>
    <t>SDP</t>
  </si>
  <si>
    <t>TEX</t>
  </si>
  <si>
    <t>Dylan Cease</t>
  </si>
  <si>
    <t>Nathan Eovaldi</t>
  </si>
  <si>
    <t>+140</t>
  </si>
  <si>
    <t>+105</t>
  </si>
  <si>
    <t>-125</t>
  </si>
  <si>
    <t>-145</t>
  </si>
  <si>
    <t>+125</t>
  </si>
  <si>
    <t>+170</t>
  </si>
  <si>
    <t>-200</t>
  </si>
  <si>
    <t>Even</t>
  </si>
  <si>
    <t>-120</t>
  </si>
  <si>
    <t>+165</t>
  </si>
  <si>
    <t>Player</t>
  </si>
  <si>
    <t>KC</t>
  </si>
  <si>
    <t>SD</t>
  </si>
  <si>
    <t>Chris Sale</t>
  </si>
  <si>
    <t>Dean Kremer</t>
  </si>
  <si>
    <t>Brayan Bello</t>
  </si>
  <si>
    <t>Shota Imanaga</t>
  </si>
  <si>
    <t>Erick Fedde</t>
  </si>
  <si>
    <t>chw</t>
  </si>
  <si>
    <t>Andrew Abbott</t>
  </si>
  <si>
    <t>Gavin Williams</t>
  </si>
  <si>
    <t>Dakota Hudson</t>
  </si>
  <si>
    <t>Keider Montero</t>
  </si>
  <si>
    <t>Ronel Blanco</t>
  </si>
  <si>
    <t>Michael Wacha</t>
  </si>
  <si>
    <t>Davis Daniel</t>
  </si>
  <si>
    <t>Gavin Stone</t>
  </si>
  <si>
    <t>Trevor Rogers</t>
  </si>
  <si>
    <t>Colin Rea</t>
  </si>
  <si>
    <t>David Festa</t>
  </si>
  <si>
    <t>Christian Scott</t>
  </si>
  <si>
    <t>Carlos Rodon</t>
  </si>
  <si>
    <t>Joey Estes</t>
  </si>
  <si>
    <t>Zack Wheeler</t>
  </si>
  <si>
    <t>Jared Jones</t>
  </si>
  <si>
    <t>Adam Mazur</t>
  </si>
  <si>
    <t>Logan Gilbert</t>
  </si>
  <si>
    <t>Jordan Hicks</t>
  </si>
  <si>
    <t>Miles Mikolas</t>
  </si>
  <si>
    <t>Ryan Pepiot</t>
  </si>
  <si>
    <t>Jon Gray</t>
  </si>
  <si>
    <t>Yusei Kikuchi</t>
  </si>
  <si>
    <t>Mitchell Parker</t>
  </si>
  <si>
    <t>Jordan Montgomery</t>
  </si>
  <si>
    <t>-130</t>
  </si>
  <si>
    <t>-140</t>
  </si>
  <si>
    <t>+110</t>
  </si>
  <si>
    <t>+155</t>
  </si>
  <si>
    <t>-185</t>
  </si>
  <si>
    <t>+120</t>
  </si>
  <si>
    <t>-165</t>
  </si>
  <si>
    <t>-210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</si>
</sst>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O54" zoomScale="80" zoomScaleNormal="80" workbookViewId="0">
      <selection activeCell="AH75" sqref="AH75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175</v>
      </c>
      <c r="B2" t="s">
        <v>176</v>
      </c>
      <c r="C2" s="5">
        <f>RF!B2</f>
        <v>4.0599999999999996</v>
      </c>
      <c r="D2" s="5">
        <f>LR!B2</f>
        <v>4.4968303341226701</v>
      </c>
      <c r="E2" s="5">
        <f>Adaboost!B2</f>
        <v>4.5550847457627102</v>
      </c>
      <c r="F2" s="5">
        <f>XGBR!B2</f>
        <v>4.2095547</v>
      </c>
      <c r="G2" s="5">
        <f>Huber!B2</f>
        <v>4.3000240112627797</v>
      </c>
      <c r="H2" s="5">
        <f>BayesRidge!B2</f>
        <v>4.5010922011242398</v>
      </c>
      <c r="I2" s="5">
        <f>Elastic!B2</f>
        <v>4.6393723133871196</v>
      </c>
      <c r="J2" s="5">
        <f>GBR!B2</f>
        <v>4.1365172004800597</v>
      </c>
      <c r="K2" s="6">
        <f t="shared" ref="K2:K24" si="0">AVERAGE(C2:J2,B39)</f>
        <v>4.3817605587007922</v>
      </c>
      <c r="L2">
        <f>MAX(C2:J2)</f>
        <v>4.6393723133871196</v>
      </c>
      <c r="M2">
        <f>MIN(C2:J2)</f>
        <v>4.0599999999999996</v>
      </c>
      <c r="N2">
        <v>4.2</v>
      </c>
      <c r="O2" s="5">
        <f>RF!C2</f>
        <v>5.0199999999999996</v>
      </c>
      <c r="P2" s="5">
        <f>LR!C2</f>
        <v>5.1562632764684002</v>
      </c>
      <c r="Q2" s="5">
        <f>Adaboost!C2</f>
        <v>5.8926174496644297</v>
      </c>
      <c r="R2" s="5">
        <f>XGBR!C2</f>
        <v>4.0638459999999998</v>
      </c>
      <c r="S2" s="5">
        <f>Huber!C2</f>
        <v>4.9000697433961999</v>
      </c>
      <c r="T2" s="5">
        <f>BayesRidge!C2</f>
        <v>5.1542806148124098</v>
      </c>
      <c r="U2" s="5">
        <f>Elastic!C2</f>
        <v>5.1054069824109503</v>
      </c>
      <c r="V2" s="5">
        <f>GBR!C2</f>
        <v>5.0854413862671999</v>
      </c>
      <c r="W2" s="6">
        <f t="shared" ref="W2:W35" si="1">AVERAGE(O2:V2,C39)</f>
        <v>5.0648866455100388</v>
      </c>
      <c r="X2" s="6">
        <f>MAX(O2:V2)</f>
        <v>5.8926174496644297</v>
      </c>
      <c r="Y2" s="6">
        <f>MIN(O2:V2)</f>
        <v>4.0638459999999998</v>
      </c>
      <c r="Z2">
        <v>5.4</v>
      </c>
      <c r="AA2" s="6">
        <f>MAX(L2,M2,X3,Y3)-MIN(L3,M3,X2,Y2)</f>
        <v>2.5257464532255902</v>
      </c>
      <c r="AB2" s="6">
        <f>MIN(L2,M2,X3,Y3)-MAX(L3,M3,X2,Y2)</f>
        <v>-1.8726174496644301</v>
      </c>
      <c r="AC2" s="6"/>
      <c r="AE2" t="s">
        <v>177</v>
      </c>
      <c r="AF2" s="6">
        <f>RF!D2</f>
        <v>5.04</v>
      </c>
      <c r="AG2" s="6">
        <f>LR!D2</f>
        <v>4.4101579037017498</v>
      </c>
      <c r="AH2" s="6">
        <f>Adaboost!D2</f>
        <v>4.2763578274760299</v>
      </c>
      <c r="AI2" s="6">
        <f>XGBR!D2</f>
        <v>4.0534897000000001</v>
      </c>
      <c r="AJ2" s="6">
        <f>Huber!D2</f>
        <v>4.4676958072409203</v>
      </c>
      <c r="AK2" s="6">
        <f>BayesRidge!D2</f>
        <v>4.4438707239212896</v>
      </c>
      <c r="AL2" s="6">
        <f>Elastic!D2</f>
        <v>4.7523553889771302</v>
      </c>
      <c r="AM2" s="6">
        <f>GBR!D2</f>
        <v>4.6744442702234297</v>
      </c>
      <c r="AN2" s="6">
        <f>AVERAGE(AF2:AM2,Neural!D2)</f>
        <v>4.5099029411966169</v>
      </c>
      <c r="AO2" s="6">
        <f>MAX(AF2:AM2,Neural!D2)</f>
        <v>5.04</v>
      </c>
      <c r="AP2" s="6">
        <f>MIN(AF2:AM2,Neural!D2)</f>
        <v>4.0534897000000001</v>
      </c>
    </row>
    <row r="3" spans="1:42" ht="15" thickBot="1" x14ac:dyDescent="0.35">
      <c r="A3" t="s">
        <v>176</v>
      </c>
      <c r="B3" t="s">
        <v>175</v>
      </c>
      <c r="C3" s="5">
        <f>RF!B3</f>
        <v>3</v>
      </c>
      <c r="D3" s="5">
        <f>LR!B3</f>
        <v>2.8444032383509401</v>
      </c>
      <c r="E3" s="5">
        <f>Adaboost!B3</f>
        <v>3.5067024128686302</v>
      </c>
      <c r="F3" s="5">
        <f>XGBR!B3</f>
        <v>2.1476220000000001</v>
      </c>
      <c r="G3" s="5">
        <f>Huber!B3</f>
        <v>2.7001571833548099</v>
      </c>
      <c r="H3" s="5">
        <f>BayesRidge!B3</f>
        <v>2.83275647269117</v>
      </c>
      <c r="I3" s="5">
        <f>Elastic!B3</f>
        <v>3.2571847513474399</v>
      </c>
      <c r="J3" s="5">
        <f>GBR!B3</f>
        <v>3.1022420185350201</v>
      </c>
      <c r="K3" s="6">
        <f t="shared" si="0"/>
        <v>2.9074617378720999</v>
      </c>
      <c r="L3">
        <f t="shared" ref="L3:L35" si="2">MAX(C3:J3)</f>
        <v>3.5067024128686302</v>
      </c>
      <c r="M3">
        <f t="shared" ref="M3:M35" si="3">MIN(C3:J3)</f>
        <v>2.1476220000000001</v>
      </c>
      <c r="N3">
        <v>2.9</v>
      </c>
      <c r="O3" s="5">
        <f>RF!C3</f>
        <v>4.0199999999999996</v>
      </c>
      <c r="P3" s="5">
        <f>LR!C3</f>
        <v>4.6344633813021101</v>
      </c>
      <c r="Q3" s="5">
        <f>Adaboost!C3</f>
        <v>4.3713450292397598</v>
      </c>
      <c r="R3" s="5">
        <f>XGBR!C3</f>
        <v>4.0976385999999998</v>
      </c>
      <c r="S3" s="5">
        <f>Huber!C3</f>
        <v>4.4000649018160702</v>
      </c>
      <c r="T3" s="5">
        <f>BayesRidge!C3</f>
        <v>4.6381907745576401</v>
      </c>
      <c r="U3" s="5">
        <f>Elastic!C3</f>
        <v>4.6733684532255904</v>
      </c>
      <c r="V3" s="5">
        <f>GBR!C3</f>
        <v>4.1272199217838503</v>
      </c>
      <c r="W3" s="6">
        <f t="shared" si="1"/>
        <v>4.3941616993502697</v>
      </c>
      <c r="X3" s="6">
        <f t="shared" ref="X3:X35" si="4">MAX(O3:V3)</f>
        <v>4.6733684532255904</v>
      </c>
      <c r="Y3" s="6">
        <f t="shared" ref="Y3:Y35" si="5">MIN(O3:V3)</f>
        <v>4.0199999999999996</v>
      </c>
      <c r="Z3">
        <v>4</v>
      </c>
      <c r="AC3" s="6"/>
      <c r="AE3" t="s">
        <v>178</v>
      </c>
      <c r="AF3" s="6">
        <f>RF!D3</f>
        <v>5.24</v>
      </c>
      <c r="AG3" s="6">
        <f>LR!D3</f>
        <v>4.8732095467064296</v>
      </c>
      <c r="AH3" s="6">
        <f>Adaboost!D3</f>
        <v>4.5310880829015501</v>
      </c>
      <c r="AI3" s="6">
        <f>XGBR!D3</f>
        <v>5.2010135999999996</v>
      </c>
      <c r="AJ3" s="6">
        <f>Huber!D3</f>
        <v>4.8937619404506103</v>
      </c>
      <c r="AK3" s="6">
        <f>BayesRidge!D3</f>
        <v>4.8708251197910002</v>
      </c>
      <c r="AL3" s="6">
        <f>Elastic!D3</f>
        <v>4.8690141937344897</v>
      </c>
      <c r="AM3" s="6">
        <f>GBR!D3</f>
        <v>5.1805258100573397</v>
      </c>
      <c r="AN3" s="6">
        <f>AVERAGE(AF3:AM3,Neural!D3)</f>
        <v>4.9420636444089707</v>
      </c>
      <c r="AO3" s="6">
        <f>MAX(AF3:AM3,Neural!D3)</f>
        <v>5.24</v>
      </c>
      <c r="AP3" s="6">
        <f>MIN(AF3:AM3,Neural!D3)</f>
        <v>4.5310880829015501</v>
      </c>
    </row>
    <row r="4" spans="1:42" ht="15" thickBot="1" x14ac:dyDescent="0.35">
      <c r="A4" t="s">
        <v>142</v>
      </c>
      <c r="B4" t="s">
        <v>143</v>
      </c>
      <c r="C4" s="5">
        <f>RF!B4</f>
        <v>4.09</v>
      </c>
      <c r="D4" s="5">
        <f>LR!B4</f>
        <v>3.8033700211769701</v>
      </c>
      <c r="E4" s="5">
        <f>Adaboost!B4</f>
        <v>4.5550847457627102</v>
      </c>
      <c r="F4" s="5">
        <f>XGBR!B4</f>
        <v>3.1850369999999999</v>
      </c>
      <c r="G4" s="5">
        <f>Huber!B4</f>
        <v>3.6000001662081398</v>
      </c>
      <c r="H4" s="5">
        <f>BayesRidge!B4</f>
        <v>3.7983946996495099</v>
      </c>
      <c r="I4" s="5">
        <f>Elastic!B4</f>
        <v>3.9339850515469599</v>
      </c>
      <c r="J4" s="5">
        <f>GBR!B4</f>
        <v>4.13327988604944</v>
      </c>
      <c r="K4" s="6">
        <f t="shared" si="0"/>
        <v>3.8822398904111628</v>
      </c>
      <c r="L4">
        <f t="shared" si="2"/>
        <v>4.5550847457627102</v>
      </c>
      <c r="M4">
        <f t="shared" si="3"/>
        <v>3.1850369999999999</v>
      </c>
      <c r="N4">
        <v>3.2</v>
      </c>
      <c r="O4" s="5">
        <f>RF!C4</f>
        <v>4.03</v>
      </c>
      <c r="P4" s="5">
        <f>LR!C4</f>
        <v>3.91435902311252</v>
      </c>
      <c r="Q4" s="5">
        <f>Adaboost!C4</f>
        <v>4.3713450292397598</v>
      </c>
      <c r="R4" s="5">
        <f>XGBR!C4</f>
        <v>3.0736313000000002</v>
      </c>
      <c r="S4" s="5">
        <f>Huber!C4</f>
        <v>3.7999992977364498</v>
      </c>
      <c r="T4" s="5">
        <f>BayesRidge!C4</f>
        <v>3.9255168458550398</v>
      </c>
      <c r="U4" s="5">
        <f>Elastic!C4</f>
        <v>3.9545552333087901</v>
      </c>
      <c r="V4" s="5">
        <f>GBR!C4</f>
        <v>4.0308522201481898</v>
      </c>
      <c r="W4" s="6">
        <f t="shared" si="1"/>
        <v>3.8856975382995507</v>
      </c>
      <c r="X4" s="6">
        <f t="shared" si="4"/>
        <v>4.3713450292397598</v>
      </c>
      <c r="Y4" s="6">
        <f t="shared" si="5"/>
        <v>3.0736313000000002</v>
      </c>
      <c r="Z4">
        <v>3.6</v>
      </c>
      <c r="AA4" s="6">
        <f>MAX(L4,M4,X5,Y5)-MIN(L5,M5,X4,Y4)</f>
        <v>2.8189861496644295</v>
      </c>
      <c r="AB4" s="6">
        <f>MIN(L4,M4,X5,Y5)-MAX(L5,M5,X4,Y4)</f>
        <v>-1.6010533225425703</v>
      </c>
      <c r="AC4" s="6"/>
      <c r="AE4" t="s">
        <v>144</v>
      </c>
      <c r="AF4" s="6">
        <f>RF!D4</f>
        <v>6.19</v>
      </c>
      <c r="AG4" s="6">
        <f>LR!D4</f>
        <v>5.8489405093768099</v>
      </c>
      <c r="AH4" s="6">
        <f>Adaboost!D4</f>
        <v>5.8399597382989397</v>
      </c>
      <c r="AI4" s="6">
        <f>XGBR!D4</f>
        <v>5.6986046000000004</v>
      </c>
      <c r="AJ4" s="6">
        <f>Huber!D4</f>
        <v>5.8598111646674198</v>
      </c>
      <c r="AK4" s="6">
        <f>BayesRidge!D4</f>
        <v>5.90849687249107</v>
      </c>
      <c r="AL4" s="6">
        <f>Elastic!D4</f>
        <v>5.4317219316226399</v>
      </c>
      <c r="AM4" s="6">
        <f>GBR!D4</f>
        <v>6.6652594583547904</v>
      </c>
      <c r="AN4" s="6">
        <f>AVERAGE(AF4:AM4,Neural!D4)</f>
        <v>5.9347813397457729</v>
      </c>
      <c r="AO4" s="6">
        <f>MAX(AF4:AM4,Neural!D4)</f>
        <v>6.6652594583547904</v>
      </c>
      <c r="AP4" s="6">
        <f>MIN(AF4:AM4,Neural!D4)</f>
        <v>5.4317219316226399</v>
      </c>
    </row>
    <row r="5" spans="1:42" ht="15" thickBot="1" x14ac:dyDescent="0.35">
      <c r="A5" t="s">
        <v>143</v>
      </c>
      <c r="B5" t="s">
        <v>142</v>
      </c>
      <c r="C5" s="5">
        <f>RF!B5</f>
        <v>4.03</v>
      </c>
      <c r="D5" s="5">
        <f>LR!B5</f>
        <v>4.73887023787759</v>
      </c>
      <c r="E5" s="5">
        <f>Adaboost!B5</f>
        <v>4.5550847457627102</v>
      </c>
      <c r="F5" s="5">
        <f>XGBR!B5</f>
        <v>4.3797803000000002</v>
      </c>
      <c r="G5" s="5">
        <f>Huber!B5</f>
        <v>4.4999998761802997</v>
      </c>
      <c r="H5" s="5">
        <f>BayesRidge!B5</f>
        <v>4.7415696629788897</v>
      </c>
      <c r="I5" s="5">
        <f>Elastic!B5</f>
        <v>4.7860903225425702</v>
      </c>
      <c r="J5" s="5">
        <f>GBR!B5</f>
        <v>4.2012975568163098</v>
      </c>
      <c r="K5" s="6">
        <f t="shared" si="0"/>
        <v>4.5270822486418378</v>
      </c>
      <c r="L5">
        <f t="shared" si="2"/>
        <v>4.7860903225425702</v>
      </c>
      <c r="M5">
        <f t="shared" si="3"/>
        <v>4.03</v>
      </c>
      <c r="N5">
        <v>4.7</v>
      </c>
      <c r="O5" s="5">
        <f>RF!C5</f>
        <v>5.18</v>
      </c>
      <c r="P5" s="5">
        <f>LR!C5</f>
        <v>4.9276913890712004</v>
      </c>
      <c r="Q5" s="5">
        <f>Adaboost!C5</f>
        <v>5.8926174496644297</v>
      </c>
      <c r="R5" s="5">
        <f>XGBR!C5</f>
        <v>4.0952599999999997</v>
      </c>
      <c r="S5" s="5">
        <f>Huber!C5</f>
        <v>4.7000036402237901</v>
      </c>
      <c r="T5" s="5">
        <f>BayesRidge!C5</f>
        <v>4.9219173358695496</v>
      </c>
      <c r="U5" s="5">
        <f>Elastic!C5</f>
        <v>5.0327868188630402</v>
      </c>
      <c r="V5" s="5">
        <f>GBR!C5</f>
        <v>5.1369545000794297</v>
      </c>
      <c r="W5" s="6">
        <f t="shared" si="1"/>
        <v>4.9833682863439881</v>
      </c>
      <c r="X5" s="6">
        <f t="shared" si="4"/>
        <v>5.8926174496644297</v>
      </c>
      <c r="Y5" s="6">
        <f t="shared" si="5"/>
        <v>4.0952599999999997</v>
      </c>
      <c r="Z5">
        <v>4.3</v>
      </c>
      <c r="AC5" s="6"/>
      <c r="AE5" t="s">
        <v>145</v>
      </c>
      <c r="AF5" s="6">
        <f>RF!D5</f>
        <v>4.68</v>
      </c>
      <c r="AG5" s="6">
        <f>LR!D5</f>
        <v>4.2901993283118998</v>
      </c>
      <c r="AH5" s="6">
        <f>Adaboost!D5</f>
        <v>4.3792372881355899</v>
      </c>
      <c r="AI5" s="6">
        <f>XGBR!D5</f>
        <v>4.4255389999999997</v>
      </c>
      <c r="AJ5" s="6">
        <f>Huber!D5</f>
        <v>4.2492092788580296</v>
      </c>
      <c r="AK5" s="6">
        <f>BayesRidge!D5</f>
        <v>4.2532636307235903</v>
      </c>
      <c r="AL5" s="6">
        <f>Elastic!D5</f>
        <v>4.6764754167384197</v>
      </c>
      <c r="AM5" s="6">
        <f>GBR!D5</f>
        <v>4.6573977315734902</v>
      </c>
      <c r="AN5" s="6">
        <f>AVERAGE(AF5:AM5,Neural!D5)</f>
        <v>4.4282829010812845</v>
      </c>
      <c r="AO5" s="6">
        <f>MAX(AF5:AM5,Neural!D5)</f>
        <v>4.68</v>
      </c>
      <c r="AP5" s="6">
        <f>MIN(AF5:AM5,Neural!D5)</f>
        <v>4.2432244353905402</v>
      </c>
    </row>
    <row r="6" spans="1:42" ht="15" thickBot="1" x14ac:dyDescent="0.35">
      <c r="A6" t="s">
        <v>146</v>
      </c>
      <c r="B6" t="s">
        <v>147</v>
      </c>
      <c r="C6" s="5">
        <f>RF!B6</f>
        <v>4.1500000000000004</v>
      </c>
      <c r="D6" s="5">
        <f>LR!B6</f>
        <v>4.3093439197194696</v>
      </c>
      <c r="E6" s="5">
        <f>Adaboost!B6</f>
        <v>4.5550847457627102</v>
      </c>
      <c r="F6" s="5">
        <f>XGBR!B6</f>
        <v>4.110824</v>
      </c>
      <c r="G6" s="5">
        <f>Huber!B6</f>
        <v>4.1001583078249002</v>
      </c>
      <c r="H6" s="5">
        <f>BayesRidge!B6</f>
        <v>4.3131084168873501</v>
      </c>
      <c r="I6" s="5">
        <f>Elastic!B6</f>
        <v>4.4129144390702404</v>
      </c>
      <c r="J6" s="5">
        <f>GBR!B6</f>
        <v>4.1974911977715399</v>
      </c>
      <c r="K6" s="6">
        <f t="shared" si="0"/>
        <v>4.2782338532624831</v>
      </c>
      <c r="L6">
        <f t="shared" si="2"/>
        <v>4.5550847457627102</v>
      </c>
      <c r="M6">
        <f t="shared" si="3"/>
        <v>4.1001583078249002</v>
      </c>
      <c r="N6">
        <v>4.0999999999999996</v>
      </c>
      <c r="O6" s="5">
        <f>RF!C6</f>
        <v>4.01</v>
      </c>
      <c r="P6" s="5">
        <f>LR!C6</f>
        <v>4.25758891402623</v>
      </c>
      <c r="Q6" s="5">
        <f>Adaboost!C6</f>
        <v>4.3713450292397598</v>
      </c>
      <c r="R6" s="5">
        <f>XGBR!C6</f>
        <v>4.1493260000000003</v>
      </c>
      <c r="S6" s="5">
        <f>Huber!C6</f>
        <v>4.1000595287379804</v>
      </c>
      <c r="T6" s="5">
        <f>BayesRidge!C6</f>
        <v>4.2627413537825296</v>
      </c>
      <c r="U6" s="5">
        <f>Elastic!C6</f>
        <v>4.1431098093566199</v>
      </c>
      <c r="V6" s="5">
        <f>GBR!C6</f>
        <v>4.0749801283811902</v>
      </c>
      <c r="W6" s="6">
        <f t="shared" si="1"/>
        <v>4.1865693575542684</v>
      </c>
      <c r="X6" s="6">
        <f t="shared" si="4"/>
        <v>4.3713450292397598</v>
      </c>
      <c r="Y6" s="6">
        <f t="shared" si="5"/>
        <v>4.01</v>
      </c>
      <c r="Z6">
        <v>4.2</v>
      </c>
      <c r="AA6" s="6">
        <f>MAX(L6,M6,X7,Y7)-MIN(L7,M7,X6,Y6)</f>
        <v>2.8297862496644295</v>
      </c>
      <c r="AB6" s="6">
        <f>MIN(L6,M6,X7,Y7)-MAX(L7,M7,X6,Y6)</f>
        <v>-0.45492643793780996</v>
      </c>
      <c r="AC6" s="6"/>
      <c r="AE6" t="s">
        <v>148</v>
      </c>
      <c r="AF6" s="6">
        <f>RF!D6</f>
        <v>4.88</v>
      </c>
      <c r="AG6" s="6">
        <f>LR!D6</f>
        <v>4.8312045125298502</v>
      </c>
      <c r="AH6" s="6">
        <f>Adaboost!D6</f>
        <v>4.6666666666666599</v>
      </c>
      <c r="AI6" s="6">
        <f>XGBR!D6</f>
        <v>5.5460333999999998</v>
      </c>
      <c r="AJ6" s="6">
        <f>Huber!D6</f>
        <v>4.8932468429324896</v>
      </c>
      <c r="AK6" s="6">
        <f>BayesRidge!D6</f>
        <v>4.8552277232582401</v>
      </c>
      <c r="AL6" s="6">
        <f>Elastic!D6</f>
        <v>4.94985538062729</v>
      </c>
      <c r="AM6" s="6">
        <f>GBR!D6</f>
        <v>4.9931692640253198</v>
      </c>
      <c r="AN6" s="6">
        <f>AVERAGE(AF6:AM6,Neural!D6)</f>
        <v>4.933622221674332</v>
      </c>
      <c r="AO6" s="6">
        <f>MAX(AF6:AM6,Neural!D6)</f>
        <v>5.5460333999999998</v>
      </c>
      <c r="AP6" s="6">
        <f>MIN(AF6:AM6,Neural!D6)</f>
        <v>4.6666666666666599</v>
      </c>
    </row>
    <row r="7" spans="1:42" ht="15" thickBot="1" x14ac:dyDescent="0.35">
      <c r="A7" t="s">
        <v>147</v>
      </c>
      <c r="B7" t="s">
        <v>146</v>
      </c>
      <c r="C7" s="5">
        <f>RF!B7</f>
        <v>4.04</v>
      </c>
      <c r="D7" s="5">
        <f>LR!B7</f>
        <v>3.9621676205554901</v>
      </c>
      <c r="E7" s="5">
        <f>Adaboost!B7</f>
        <v>4.5550847457627102</v>
      </c>
      <c r="F7" s="5">
        <f>XGBR!B7</f>
        <v>3.0628312000000002</v>
      </c>
      <c r="G7" s="5">
        <f>Huber!B7</f>
        <v>3.80002337192002</v>
      </c>
      <c r="H7" s="5">
        <f>BayesRidge!B7</f>
        <v>3.9633110568526502</v>
      </c>
      <c r="I7" s="5">
        <f>Elastic!B7</f>
        <v>3.9017139329933901</v>
      </c>
      <c r="J7" s="5">
        <f>GBR!B7</f>
        <v>4.1114660571718602</v>
      </c>
      <c r="K7" s="6">
        <f t="shared" si="0"/>
        <v>4.3279113588699794</v>
      </c>
      <c r="L7">
        <f t="shared" si="2"/>
        <v>4.5550847457627102</v>
      </c>
      <c r="M7">
        <f t="shared" si="3"/>
        <v>3.0628312000000002</v>
      </c>
      <c r="N7">
        <v>3.5</v>
      </c>
      <c r="O7" s="5">
        <f>RF!C7</f>
        <v>5.0599999999999996</v>
      </c>
      <c r="P7" s="5">
        <f>LR!C7</f>
        <v>4.95263341125289</v>
      </c>
      <c r="Q7" s="5">
        <f>Adaboost!C7</f>
        <v>5.8926174496644297</v>
      </c>
      <c r="R7" s="5">
        <f>XGBR!C7</f>
        <v>4.1352770000000003</v>
      </c>
      <c r="S7" s="5">
        <f>Huber!C7</f>
        <v>4.7000730994656301</v>
      </c>
      <c r="T7" s="5">
        <f>BayesRidge!C7</f>
        <v>4.9568767288956304</v>
      </c>
      <c r="U7" s="5">
        <f>Elastic!C7</f>
        <v>4.7784743266085599</v>
      </c>
      <c r="V7" s="5">
        <f>GBR!C7</f>
        <v>5.0643267391162103</v>
      </c>
      <c r="W7" s="6">
        <f t="shared" si="1"/>
        <v>4.9584166075235458</v>
      </c>
      <c r="X7" s="6">
        <f t="shared" si="4"/>
        <v>5.8926174496644297</v>
      </c>
      <c r="Y7" s="6">
        <f t="shared" si="5"/>
        <v>4.1352770000000003</v>
      </c>
      <c r="Z7">
        <v>4.3</v>
      </c>
      <c r="AC7" s="6"/>
      <c r="AE7" t="s">
        <v>149</v>
      </c>
      <c r="AF7" s="6">
        <f>RF!D7</f>
        <v>5.76</v>
      </c>
      <c r="AG7" s="6">
        <f>LR!D7</f>
        <v>5.6405839492031102</v>
      </c>
      <c r="AH7" s="6">
        <f>Adaboost!D7</f>
        <v>4.9916467780429503</v>
      </c>
      <c r="AI7" s="6">
        <f>XGBR!D7</f>
        <v>5.2966933000000003</v>
      </c>
      <c r="AJ7" s="6">
        <f>Huber!D7</f>
        <v>5.6760933140727801</v>
      </c>
      <c r="AK7" s="6">
        <f>BayesRidge!D7</f>
        <v>5.6358356451170204</v>
      </c>
      <c r="AL7" s="6">
        <f>Elastic!D7</f>
        <v>5.1538401058924403</v>
      </c>
      <c r="AM7" s="6">
        <f>GBR!D7</f>
        <v>5.9438258451719799</v>
      </c>
      <c r="AN7" s="6">
        <f>AVERAGE(AF7:AM7,Neural!D7)</f>
        <v>5.5325231863205193</v>
      </c>
      <c r="AO7" s="6">
        <f>MAX(AF7:AM7,Neural!D7)</f>
        <v>5.9438258451719799</v>
      </c>
      <c r="AP7" s="6">
        <f>MIN(AF7:AM7,Neural!D7)</f>
        <v>4.9916467780429503</v>
      </c>
    </row>
    <row r="8" spans="1:42" ht="15" thickBot="1" x14ac:dyDescent="0.35">
      <c r="A8" t="s">
        <v>139</v>
      </c>
      <c r="B8" t="s">
        <v>136</v>
      </c>
      <c r="C8" s="5">
        <f>RF!B8</f>
        <v>7.13</v>
      </c>
      <c r="D8" s="5">
        <f>LR!B8</f>
        <v>7.4602673345044899</v>
      </c>
      <c r="E8" s="5">
        <f>Adaboost!B8</f>
        <v>8.1019830028328599</v>
      </c>
      <c r="F8" s="5">
        <f>XGBR!B8</f>
        <v>7.1151752000000004</v>
      </c>
      <c r="G8" s="5">
        <f>Huber!B8</f>
        <v>7.2001580791487898</v>
      </c>
      <c r="H8" s="5">
        <f>BayesRidge!B8</f>
        <v>7.46041909655521</v>
      </c>
      <c r="I8" s="5">
        <f>Elastic!B8</f>
        <v>6.5449162975855204</v>
      </c>
      <c r="J8" s="5">
        <f>GBR!B8</f>
        <v>7.26026766168469</v>
      </c>
      <c r="K8" s="6">
        <f t="shared" si="0"/>
        <v>6.9125001875443521</v>
      </c>
      <c r="L8">
        <f t="shared" si="2"/>
        <v>8.1019830028328599</v>
      </c>
      <c r="M8">
        <f t="shared" si="3"/>
        <v>6.5449162975855204</v>
      </c>
      <c r="N8">
        <v>6.8</v>
      </c>
      <c r="O8" s="5">
        <f>RF!C8</f>
        <v>5.0999999999999996</v>
      </c>
      <c r="P8" s="5">
        <f>LR!C8</f>
        <v>4.9394090884402901</v>
      </c>
      <c r="Q8" s="5">
        <f>Adaboost!C8</f>
        <v>5.9141004862236599</v>
      </c>
      <c r="R8" s="5">
        <f>XGBR!C8</f>
        <v>4.346794</v>
      </c>
      <c r="S8" s="5">
        <f>Huber!C8</f>
        <v>4.7000606111118497</v>
      </c>
      <c r="T8" s="5">
        <f>BayesRidge!C8</f>
        <v>4.9413776336094202</v>
      </c>
      <c r="U8" s="5">
        <f>Elastic!C8</f>
        <v>4.7934080554744298</v>
      </c>
      <c r="V8" s="5">
        <f>GBR!C8</f>
        <v>5.2009457765130698</v>
      </c>
      <c r="W8" s="6">
        <f t="shared" si="1"/>
        <v>4.9877615698933049</v>
      </c>
      <c r="X8" s="6">
        <f t="shared" si="4"/>
        <v>5.9141004862236599</v>
      </c>
      <c r="Y8" s="6">
        <f t="shared" si="5"/>
        <v>4.346794</v>
      </c>
      <c r="Z8">
        <v>5.3</v>
      </c>
      <c r="AA8" s="6">
        <f>MAX(L8,M8,X9,Y9)-MIN(L9,M9,X8,Y8)</f>
        <v>4.0047348613163001</v>
      </c>
      <c r="AB8" s="6">
        <f>MIN(L8,M8,X9,Y9)-MAX(L9,M9,X8,Y8)</f>
        <v>-0.78191411490446949</v>
      </c>
      <c r="AC8" s="6"/>
      <c r="AE8" t="s">
        <v>150</v>
      </c>
      <c r="AF8" s="6">
        <f>RF!D8</f>
        <v>5.49</v>
      </c>
      <c r="AG8" s="6">
        <f>LR!D8</f>
        <v>5.22421828773874</v>
      </c>
      <c r="AH8" s="6">
        <f>Adaboost!D8</f>
        <v>4.9269602577873197</v>
      </c>
      <c r="AI8" s="6">
        <f>XGBR!D8</f>
        <v>4.448061</v>
      </c>
      <c r="AJ8" s="6">
        <f>Huber!D8</f>
        <v>5.2463886781152</v>
      </c>
      <c r="AK8" s="6">
        <f>BayesRidge!D8</f>
        <v>5.2371638238014899</v>
      </c>
      <c r="AL8" s="6">
        <f>Elastic!D8</f>
        <v>5.2000235963778501</v>
      </c>
      <c r="AM8" s="6">
        <f>GBR!D8</f>
        <v>5.1990037329686496</v>
      </c>
      <c r="AN8" s="6">
        <f>AVERAGE(AF8:AM8,Neural!D8)</f>
        <v>5.1362306058606668</v>
      </c>
      <c r="AO8" s="6">
        <f>MAX(AF8:AM8,Neural!D8)</f>
        <v>5.49</v>
      </c>
      <c r="AP8" s="6">
        <f>MIN(AF8:AM8,Neural!D8)</f>
        <v>4.448061</v>
      </c>
    </row>
    <row r="9" spans="1:42" ht="15" thickBot="1" x14ac:dyDescent="0.35">
      <c r="A9" t="s">
        <v>136</v>
      </c>
      <c r="B9" t="s">
        <v>139</v>
      </c>
      <c r="C9" s="5">
        <f>RF!B9</f>
        <v>4.1500000000000004</v>
      </c>
      <c r="D9" s="5">
        <f>LR!B9</f>
        <v>4.4272596313773898</v>
      </c>
      <c r="E9" s="5">
        <f>Adaboost!B9</f>
        <v>4.5550847457627102</v>
      </c>
      <c r="F9" s="5">
        <f>XGBR!B9</f>
        <v>4.2296534000000001</v>
      </c>
      <c r="G9" s="5">
        <f>Huber!B9</f>
        <v>4.2999991901587196</v>
      </c>
      <c r="H9" s="5">
        <f>BayesRidge!B9</f>
        <v>4.4414772308127199</v>
      </c>
      <c r="I9" s="5">
        <f>Elastic!B9</f>
        <v>4.1595079346149699</v>
      </c>
      <c r="J9" s="5">
        <f>GBR!B9</f>
        <v>4.0972481415165598</v>
      </c>
      <c r="K9" s="6">
        <f t="shared" si="0"/>
        <v>4.3130650016161081</v>
      </c>
      <c r="L9">
        <f t="shared" si="2"/>
        <v>4.5550847457627102</v>
      </c>
      <c r="M9">
        <f t="shared" si="3"/>
        <v>4.0972481415165598</v>
      </c>
      <c r="N9">
        <v>5.4</v>
      </c>
      <c r="O9" s="5">
        <f>RF!C9</f>
        <v>6.09</v>
      </c>
      <c r="P9" s="5">
        <f>LR!C9</f>
        <v>5.8097349421951501</v>
      </c>
      <c r="Q9" s="5">
        <f>Adaboost!C9</f>
        <v>6.5844930417495</v>
      </c>
      <c r="R9" s="5">
        <f>XGBR!C9</f>
        <v>5.1829229999999997</v>
      </c>
      <c r="S9" s="5">
        <f>Huber!C9</f>
        <v>5.7000041185929797</v>
      </c>
      <c r="T9" s="5">
        <f>BayesRidge!C9</f>
        <v>5.8024075835885904</v>
      </c>
      <c r="U9" s="5">
        <f>Elastic!C9</f>
        <v>5.1321863713191904</v>
      </c>
      <c r="V9" s="5">
        <f>GBR!C9</f>
        <v>6.0264563100658304</v>
      </c>
      <c r="W9" s="6">
        <f t="shared" si="1"/>
        <v>5.7983883957716813</v>
      </c>
      <c r="X9" s="6">
        <f t="shared" si="4"/>
        <v>6.5844930417495</v>
      </c>
      <c r="Y9" s="6">
        <f t="shared" si="5"/>
        <v>5.1321863713191904</v>
      </c>
      <c r="Z9">
        <v>5.6</v>
      </c>
      <c r="AC9" s="6"/>
      <c r="AE9" t="s">
        <v>151</v>
      </c>
      <c r="AF9" s="6">
        <f>RF!D9</f>
        <v>5.63</v>
      </c>
      <c r="AG9" s="6">
        <f>LR!D9</f>
        <v>5.8732344380235002</v>
      </c>
      <c r="AH9" s="6">
        <f>Adaboost!D9</f>
        <v>4.9488139825218402</v>
      </c>
      <c r="AI9" s="6">
        <f>XGBR!D9</f>
        <v>4.8839445000000001</v>
      </c>
      <c r="AJ9" s="6">
        <f>Huber!D9</f>
        <v>5.8476305183406403</v>
      </c>
      <c r="AK9" s="6">
        <f>BayesRidge!D9</f>
        <v>5.8343350471248101</v>
      </c>
      <c r="AL9" s="6">
        <f>Elastic!D9</f>
        <v>5.2176998772524401</v>
      </c>
      <c r="AM9" s="6">
        <f>GBR!D9</f>
        <v>5.6265125524100501</v>
      </c>
      <c r="AN9" s="6">
        <f>AVERAGE(AF9:AM9,Neural!D9)</f>
        <v>5.5207861551747124</v>
      </c>
      <c r="AO9" s="6">
        <f>MAX(AF9:AM9,Neural!D9)</f>
        <v>5.8732344380235002</v>
      </c>
      <c r="AP9" s="6">
        <f>MIN(AF9:AM9,Neural!D9)</f>
        <v>4.8839445000000001</v>
      </c>
    </row>
    <row r="10" spans="1:42" ht="15" thickBot="1" x14ac:dyDescent="0.35">
      <c r="A10" t="s">
        <v>179</v>
      </c>
      <c r="B10" t="s">
        <v>180</v>
      </c>
      <c r="C10" s="5">
        <f>RF!B10</f>
        <v>5.0199999999999996</v>
      </c>
      <c r="D10" s="5">
        <f>LR!B10</f>
        <v>4.9207916662053597</v>
      </c>
      <c r="E10" s="5">
        <f>Adaboost!B10</f>
        <v>5.8429752066115697</v>
      </c>
      <c r="F10" s="5">
        <f>XGBR!B10</f>
        <v>4.2460000000000004</v>
      </c>
      <c r="G10" s="5">
        <f>Huber!B10</f>
        <v>4.7000016383347996</v>
      </c>
      <c r="H10" s="5">
        <f>BayesRidge!B10</f>
        <v>4.92358462727322</v>
      </c>
      <c r="I10" s="5">
        <f>Elastic!B10</f>
        <v>4.6145754982695601</v>
      </c>
      <c r="J10" s="5">
        <f>GBR!B10</f>
        <v>5.0815051625415197</v>
      </c>
      <c r="K10" s="6">
        <f t="shared" si="0"/>
        <v>4.9314829371672095</v>
      </c>
      <c r="L10">
        <f t="shared" si="2"/>
        <v>5.8429752066115697</v>
      </c>
      <c r="M10">
        <f t="shared" si="3"/>
        <v>4.2460000000000004</v>
      </c>
      <c r="N10">
        <v>4.9000000000000004</v>
      </c>
      <c r="O10" s="5">
        <f>RF!C10</f>
        <v>4.0199999999999996</v>
      </c>
      <c r="P10" s="5">
        <f>LR!C10</f>
        <v>4.5909110480379596</v>
      </c>
      <c r="Q10" s="5">
        <f>Adaboost!C10</f>
        <v>4.3713450292397598</v>
      </c>
      <c r="R10" s="5">
        <f>XGBR!C10</f>
        <v>4.1886215</v>
      </c>
      <c r="S10" s="5">
        <f>Huber!C10</f>
        <v>4.49999840491685</v>
      </c>
      <c r="T10" s="5">
        <f>BayesRidge!C10</f>
        <v>4.5982866221702396</v>
      </c>
      <c r="U10" s="5">
        <f>Elastic!C10</f>
        <v>4.4527274073908503</v>
      </c>
      <c r="V10" s="5">
        <f>GBR!C10</f>
        <v>4.0818574094432103</v>
      </c>
      <c r="W10" s="6">
        <f t="shared" si="1"/>
        <v>4.3868932853133336</v>
      </c>
      <c r="X10" s="6">
        <f t="shared" si="4"/>
        <v>4.5982866221702396</v>
      </c>
      <c r="Y10" s="6">
        <f t="shared" si="5"/>
        <v>4.0199999999999996</v>
      </c>
      <c r="Z10">
        <v>4.4000000000000004</v>
      </c>
      <c r="AA10" s="6">
        <f>MAX(L10,M10,X11,Y11)-MIN(L11,M11,X10,Y10)</f>
        <v>2.5644930417495004</v>
      </c>
      <c r="AB10" s="6">
        <f>MIN(L10,M10,X11,Y11)-MAX(L11,M11,X10,Y10)</f>
        <v>-1.5969752066115692</v>
      </c>
      <c r="AC10" s="6"/>
      <c r="AE10" t="s">
        <v>181</v>
      </c>
      <c r="AF10" s="6">
        <f>RF!D10</f>
        <v>4.96</v>
      </c>
      <c r="AG10" s="6">
        <f>LR!D10</f>
        <v>4.6475704543655603</v>
      </c>
      <c r="AH10" s="6">
        <f>Adaboost!D10</f>
        <v>4.7894736842105203</v>
      </c>
      <c r="AI10" s="6">
        <f>XGBR!D10</f>
        <v>4.4619710000000001</v>
      </c>
      <c r="AJ10" s="6">
        <f>Huber!D10</f>
        <v>4.6814598744176301</v>
      </c>
      <c r="AK10" s="6">
        <f>BayesRidge!D10</f>
        <v>4.6975259362332196</v>
      </c>
      <c r="AL10" s="6">
        <f>Elastic!D10</f>
        <v>4.7878405625234599</v>
      </c>
      <c r="AM10" s="6">
        <f>GBR!D10</f>
        <v>5.1925916404172696</v>
      </c>
      <c r="AN10" s="6">
        <f>AVERAGE(AF10:AM10,Neural!D10)</f>
        <v>4.7730182381143456</v>
      </c>
      <c r="AO10" s="6">
        <f>MAX(AF10:AM10,Neural!D10)</f>
        <v>5.1925916404172696</v>
      </c>
      <c r="AP10" s="6">
        <f>MIN(AF10:AM10,Neural!D10)</f>
        <v>4.4619710000000001</v>
      </c>
    </row>
    <row r="11" spans="1:42" ht="15" thickBot="1" x14ac:dyDescent="0.35">
      <c r="A11" t="s">
        <v>180</v>
      </c>
      <c r="B11" t="s">
        <v>179</v>
      </c>
      <c r="C11" s="5">
        <f>RF!B11</f>
        <v>5.09</v>
      </c>
      <c r="D11" s="5">
        <f>LR!B11</f>
        <v>5.1437344086202197</v>
      </c>
      <c r="E11" s="5">
        <f>Adaboost!B11</f>
        <v>5.8429752066115697</v>
      </c>
      <c r="F11" s="5">
        <f>XGBR!B11</f>
        <v>5.1984519999999996</v>
      </c>
      <c r="G11" s="5">
        <f>Huber!B11</f>
        <v>5.0000229754545096</v>
      </c>
      <c r="H11" s="5">
        <f>BayesRidge!B11</f>
        <v>5.1494289228558099</v>
      </c>
      <c r="I11" s="5">
        <f>Elastic!B11</f>
        <v>4.6961390539628596</v>
      </c>
      <c r="J11" s="5">
        <f>GBR!B11</f>
        <v>5.1043115147892104</v>
      </c>
      <c r="K11" s="6">
        <f t="shared" si="0"/>
        <v>5.1443796789060974</v>
      </c>
      <c r="L11">
        <f t="shared" si="2"/>
        <v>5.8429752066115697</v>
      </c>
      <c r="M11">
        <f t="shared" si="3"/>
        <v>4.6961390539628596</v>
      </c>
      <c r="N11">
        <v>5.3</v>
      </c>
      <c r="O11" s="5">
        <f>RF!C11</f>
        <v>6.01</v>
      </c>
      <c r="P11" s="5">
        <f>LR!C11</f>
        <v>6.4738681880316697</v>
      </c>
      <c r="Q11" s="5">
        <f>Adaboost!C11</f>
        <v>6.5844930417495</v>
      </c>
      <c r="R11" s="5">
        <f>XGBR!C11</f>
        <v>6.0881100000000004</v>
      </c>
      <c r="S11" s="5">
        <f>Huber!C11</f>
        <v>6.3000709627336899</v>
      </c>
      <c r="T11" s="5">
        <f>BayesRidge!C11</f>
        <v>6.4657112020790999</v>
      </c>
      <c r="U11" s="5">
        <f>Elastic!C11</f>
        <v>5.7913849149274297</v>
      </c>
      <c r="V11" s="5">
        <f>GBR!C11</f>
        <v>6.1248833004764096</v>
      </c>
      <c r="W11" s="6">
        <f t="shared" si="1"/>
        <v>6.2566227653054005</v>
      </c>
      <c r="X11" s="6">
        <f t="shared" si="4"/>
        <v>6.5844930417495</v>
      </c>
      <c r="Y11" s="6">
        <f t="shared" si="5"/>
        <v>5.7913849149274297</v>
      </c>
      <c r="Z11">
        <v>7.6</v>
      </c>
      <c r="AC11" s="6"/>
      <c r="AE11" t="s">
        <v>182</v>
      </c>
      <c r="AF11" s="6">
        <f>RF!D11</f>
        <v>5.35</v>
      </c>
      <c r="AG11" s="6">
        <f>LR!D11</f>
        <v>5.2916252356453599</v>
      </c>
      <c r="AH11" s="6">
        <f>Adaboost!D11</f>
        <v>4.7894736842105203</v>
      </c>
      <c r="AI11" s="6">
        <f>XGBR!D11</f>
        <v>5.374644</v>
      </c>
      <c r="AJ11" s="6">
        <f>Huber!D11</f>
        <v>5.2755298700005904</v>
      </c>
      <c r="AK11" s="6">
        <f>BayesRidge!D11</f>
        <v>5.2802008487904999</v>
      </c>
      <c r="AL11" s="6">
        <f>Elastic!D11</f>
        <v>4.9323428531687403</v>
      </c>
      <c r="AM11" s="6">
        <f>GBR!D11</f>
        <v>5.0872276324952699</v>
      </c>
      <c r="AN11" s="6">
        <f>AVERAGE(AF11:AM11,Neural!D11)</f>
        <v>5.1891278362902051</v>
      </c>
      <c r="AO11" s="6">
        <f>MAX(AF11:AM11,Neural!D11)</f>
        <v>5.374644</v>
      </c>
      <c r="AP11" s="6">
        <f>MIN(AF11:AM11,Neural!D11)</f>
        <v>4.7894736842105203</v>
      </c>
    </row>
    <row r="12" spans="1:42" ht="15" thickBot="1" x14ac:dyDescent="0.35">
      <c r="A12" t="s">
        <v>138</v>
      </c>
      <c r="B12" t="s">
        <v>132</v>
      </c>
      <c r="C12" s="5">
        <f>RF!B12</f>
        <v>6.02</v>
      </c>
      <c r="D12" s="5">
        <f>LR!B12</f>
        <v>6.7012706423134096</v>
      </c>
      <c r="E12" s="5">
        <f>Adaboost!B12</f>
        <v>6.6437007874015697</v>
      </c>
      <c r="F12" s="5">
        <f>XGBR!B12</f>
        <v>6.1201324000000001</v>
      </c>
      <c r="G12" s="5">
        <f>Huber!B12</f>
        <v>6.5000016833642604</v>
      </c>
      <c r="H12" s="5">
        <f>BayesRidge!B12</f>
        <v>6.6842008175515701</v>
      </c>
      <c r="I12" s="5">
        <f>Elastic!B12</f>
        <v>5.8203506530536497</v>
      </c>
      <c r="J12" s="5">
        <f>GBR!B12</f>
        <v>6.1674061311247996</v>
      </c>
      <c r="K12" s="6">
        <f t="shared" si="0"/>
        <v>6.3849868147013735</v>
      </c>
      <c r="L12">
        <f t="shared" si="2"/>
        <v>6.7012706423134096</v>
      </c>
      <c r="M12">
        <f t="shared" si="3"/>
        <v>5.8203506530536497</v>
      </c>
      <c r="N12">
        <v>6.8</v>
      </c>
      <c r="O12" s="5">
        <f>RF!C12</f>
        <v>4.0199999999999996</v>
      </c>
      <c r="P12" s="5">
        <f>LR!C12</f>
        <v>4.2420218214850998</v>
      </c>
      <c r="Q12" s="5">
        <f>Adaboost!C12</f>
        <v>4.3713450292397598</v>
      </c>
      <c r="R12" s="5">
        <f>XGBR!C12</f>
        <v>4.1085386000000002</v>
      </c>
      <c r="S12" s="5">
        <f>Huber!C12</f>
        <v>4.0999999278200496</v>
      </c>
      <c r="T12" s="5">
        <f>BayesRidge!C12</f>
        <v>4.2596528057176704</v>
      </c>
      <c r="U12" s="5">
        <f>Elastic!C12</f>
        <v>4.2822764570645298</v>
      </c>
      <c r="V12" s="5">
        <f>GBR!C12</f>
        <v>4.0752189798753298</v>
      </c>
      <c r="W12" s="6">
        <f t="shared" si="1"/>
        <v>4.2039567824868271</v>
      </c>
      <c r="X12" s="6">
        <f t="shared" si="4"/>
        <v>4.3713450292397598</v>
      </c>
      <c r="Y12" s="6">
        <f t="shared" si="5"/>
        <v>4.0199999999999996</v>
      </c>
      <c r="Z12">
        <v>3.8</v>
      </c>
      <c r="AA12" s="6">
        <f>MAX(L12,M12,X13,Y13)-MIN(L13,M13,X12,Y12)</f>
        <v>2.6812706423134101</v>
      </c>
      <c r="AB12" s="6">
        <f>MIN(L12,M12,X13,Y13)-MAX(L13,M13,X12,Y12)</f>
        <v>-0.74020770661156998</v>
      </c>
      <c r="AC12" s="6"/>
      <c r="AE12" t="s">
        <v>152</v>
      </c>
      <c r="AF12" s="6">
        <f>RF!D12</f>
        <v>5.96</v>
      </c>
      <c r="AG12" s="6">
        <f>LR!D12</f>
        <v>5.6901018261148</v>
      </c>
      <c r="AH12" s="6">
        <f>Adaboost!D12</f>
        <v>4.9916467780429503</v>
      </c>
      <c r="AI12" s="6">
        <f>XGBR!D12</f>
        <v>4.8160905999999999</v>
      </c>
      <c r="AJ12" s="6">
        <f>Huber!D12</f>
        <v>5.69215199397141</v>
      </c>
      <c r="AK12" s="6">
        <f>BayesRidge!D12</f>
        <v>5.7132169281007696</v>
      </c>
      <c r="AL12" s="6">
        <f>Elastic!D12</f>
        <v>5.2224377443010503</v>
      </c>
      <c r="AM12" s="6">
        <f>GBR!D12</f>
        <v>5.8872863548988699</v>
      </c>
      <c r="AN12" s="6">
        <f>AVERAGE(AF12:AM12,Neural!D12)</f>
        <v>5.5222154553760605</v>
      </c>
      <c r="AO12" s="6">
        <f>MAX(AF12:AM12,Neural!D12)</f>
        <v>5.96</v>
      </c>
      <c r="AP12" s="6">
        <f>MIN(AF12:AM12,Neural!D12)</f>
        <v>4.8160905999999999</v>
      </c>
    </row>
    <row r="13" spans="1:42" ht="15" thickBot="1" x14ac:dyDescent="0.35">
      <c r="A13" t="s">
        <v>132</v>
      </c>
      <c r="B13" t="s">
        <v>138</v>
      </c>
      <c r="C13" s="5">
        <f>RF!B13</f>
        <v>5.0599999999999996</v>
      </c>
      <c r="D13" s="5">
        <f>LR!B13</f>
        <v>5.4303015233347303</v>
      </c>
      <c r="E13" s="5">
        <f>Adaboost!B13</f>
        <v>5.8429752066115697</v>
      </c>
      <c r="F13" s="5">
        <f>XGBR!B13</f>
        <v>5.1642875999999998</v>
      </c>
      <c r="G13" s="5">
        <f>Huber!B13</f>
        <v>5.3003140529420003</v>
      </c>
      <c r="H13" s="5">
        <f>BayesRidge!B13</f>
        <v>5.43172782610994</v>
      </c>
      <c r="I13" s="5">
        <f>Elastic!B13</f>
        <v>5.10717473093636</v>
      </c>
      <c r="J13" s="5">
        <f>GBR!B13</f>
        <v>5.1304368670975897</v>
      </c>
      <c r="K13" s="6">
        <f t="shared" si="0"/>
        <v>5.3165592955241081</v>
      </c>
      <c r="L13">
        <f t="shared" si="2"/>
        <v>5.8429752066115697</v>
      </c>
      <c r="M13">
        <f t="shared" si="3"/>
        <v>5.0599999999999996</v>
      </c>
      <c r="N13">
        <v>4.9000000000000004</v>
      </c>
      <c r="O13" s="5">
        <f>RF!C13</f>
        <v>6</v>
      </c>
      <c r="P13" s="5">
        <f>LR!C13</f>
        <v>5.92961898699141</v>
      </c>
      <c r="Q13" s="5">
        <f>Adaboost!C13</f>
        <v>6.5844930417495</v>
      </c>
      <c r="R13" s="5">
        <f>XGBR!C13</f>
        <v>5.1027674999999997</v>
      </c>
      <c r="S13" s="5">
        <f>Huber!C13</f>
        <v>5.9001232583381702</v>
      </c>
      <c r="T13" s="5">
        <f>BayesRidge!C13</f>
        <v>5.9244097440230696</v>
      </c>
      <c r="U13" s="5">
        <f>Elastic!C13</f>
        <v>5.3457143126197497</v>
      </c>
      <c r="V13" s="5">
        <f>GBR!C13</f>
        <v>6.0398368032241603</v>
      </c>
      <c r="W13" s="6">
        <f t="shared" si="1"/>
        <v>5.8625399226098027</v>
      </c>
      <c r="X13" s="6">
        <f t="shared" si="4"/>
        <v>6.5844930417495</v>
      </c>
      <c r="Y13" s="6">
        <f t="shared" si="5"/>
        <v>5.1027674999999997</v>
      </c>
      <c r="Z13">
        <v>6.2</v>
      </c>
      <c r="AC13" s="6"/>
      <c r="AE13" t="s">
        <v>153</v>
      </c>
      <c r="AF13" s="6">
        <f>RF!D13</f>
        <v>4.97</v>
      </c>
      <c r="AG13" s="6">
        <f>LR!D13</f>
        <v>4.8856820580385696</v>
      </c>
      <c r="AH13" s="6">
        <f>Adaboost!D13</f>
        <v>4.5062240663900397</v>
      </c>
      <c r="AI13" s="6">
        <f>XGBR!D13</f>
        <v>4.8294443999999999</v>
      </c>
      <c r="AJ13" s="6">
        <f>Huber!D13</f>
        <v>4.8766589703337004</v>
      </c>
      <c r="AK13" s="6">
        <f>BayesRidge!D13</f>
        <v>4.9171183536346801</v>
      </c>
      <c r="AL13" s="6">
        <f>Elastic!D13</f>
        <v>4.83403762206874</v>
      </c>
      <c r="AM13" s="6">
        <f>GBR!D13</f>
        <v>4.6449492408305204</v>
      </c>
      <c r="AN13" s="6">
        <f>AVERAGE(AF13:AM13,Neural!D13)</f>
        <v>4.8140401677329798</v>
      </c>
      <c r="AO13" s="6">
        <f>MAX(AF13:AM13,Neural!D13)</f>
        <v>4.97</v>
      </c>
      <c r="AP13" s="6">
        <f>MIN(AF13:AM13,Neural!D13)</f>
        <v>4.5062240663900397</v>
      </c>
    </row>
    <row r="14" spans="1:42" ht="15" thickBot="1" x14ac:dyDescent="0.35">
      <c r="A14" t="s">
        <v>183</v>
      </c>
      <c r="B14" t="s">
        <v>184</v>
      </c>
      <c r="C14" s="5">
        <f>RF!B14</f>
        <v>5.13</v>
      </c>
      <c r="D14" s="5">
        <f>LR!B14</f>
        <v>5.1350302971896804</v>
      </c>
      <c r="E14" s="5">
        <f>Adaboost!B14</f>
        <v>5.8429752066115697</v>
      </c>
      <c r="F14" s="5">
        <f>XGBR!B14</f>
        <v>4.2048006000000004</v>
      </c>
      <c r="G14" s="5">
        <f>Huber!B14</f>
        <v>4.9000008225778799</v>
      </c>
      <c r="H14" s="5">
        <f>BayesRidge!B14</f>
        <v>5.1336184392600899</v>
      </c>
      <c r="I14" s="5">
        <f>Elastic!B14</f>
        <v>4.9164645484082499</v>
      </c>
      <c r="J14" s="5">
        <f>GBR!B14</f>
        <v>5.12733275175838</v>
      </c>
      <c r="K14" s="6">
        <f t="shared" si="0"/>
        <v>5.0671191560492774</v>
      </c>
      <c r="L14">
        <f t="shared" si="2"/>
        <v>5.8429752066115697</v>
      </c>
      <c r="M14">
        <f t="shared" si="3"/>
        <v>4.2048006000000004</v>
      </c>
      <c r="N14">
        <v>5.0999999999999996</v>
      </c>
      <c r="O14" s="5">
        <f>RF!C14</f>
        <v>5.16</v>
      </c>
      <c r="P14" s="5">
        <f>LR!C14</f>
        <v>5.3363649105916604</v>
      </c>
      <c r="Q14" s="5">
        <f>Adaboost!C14</f>
        <v>5.8926174496644297</v>
      </c>
      <c r="R14" s="5">
        <f>XGBR!C14</f>
        <v>5.1104674000000001</v>
      </c>
      <c r="S14" s="5">
        <f>Huber!C14</f>
        <v>5.1000024951593401</v>
      </c>
      <c r="T14" s="5">
        <f>BayesRidge!C14</f>
        <v>5.3362135996677003</v>
      </c>
      <c r="U14" s="5">
        <f>Elastic!C14</f>
        <v>4.9980551982441899</v>
      </c>
      <c r="V14" s="5">
        <f>GBR!C14</f>
        <v>5.0779371983481303</v>
      </c>
      <c r="W14" s="6">
        <f t="shared" si="1"/>
        <v>5.2572316816395883</v>
      </c>
      <c r="X14" s="6">
        <f t="shared" si="4"/>
        <v>5.8926174496644297</v>
      </c>
      <c r="Y14" s="6">
        <f t="shared" si="5"/>
        <v>4.9980551982441899</v>
      </c>
      <c r="Z14">
        <v>5.4</v>
      </c>
      <c r="AA14" s="6">
        <f>MAX(L14,M14,X15,Y15)-MIN(L15,M15,X14,Y14)</f>
        <v>3.6433716066115696</v>
      </c>
      <c r="AB14" s="6">
        <f>MIN(L14,M14,X15,Y15)-MAX(L15,M15,X14,Y14)</f>
        <v>-3.6626107496644296</v>
      </c>
      <c r="AC14" s="6"/>
      <c r="AE14" t="s">
        <v>185</v>
      </c>
      <c r="AF14" s="6">
        <f>RF!D14</f>
        <v>5.04</v>
      </c>
      <c r="AG14" s="6">
        <f>LR!D14</f>
        <v>5.21004206804521</v>
      </c>
      <c r="AH14" s="6">
        <f>Adaboost!D14</f>
        <v>4.5310880829015501</v>
      </c>
      <c r="AI14" s="6">
        <f>XGBR!D14</f>
        <v>4.5232039999999998</v>
      </c>
      <c r="AJ14" s="6">
        <f>Huber!D14</f>
        <v>5.2343253797885803</v>
      </c>
      <c r="AK14" s="6">
        <f>BayesRidge!D14</f>
        <v>5.24278166387698</v>
      </c>
      <c r="AL14" s="6">
        <f>Elastic!D14</f>
        <v>5.0863718496942303</v>
      </c>
      <c r="AM14" s="6">
        <f>GBR!D14</f>
        <v>5.0991706621598496</v>
      </c>
      <c r="AN14" s="6">
        <f>AVERAGE(AF14:AM14,Neural!D14)</f>
        <v>5.0245619801786585</v>
      </c>
      <c r="AO14" s="6">
        <f>MAX(AF14:AM14,Neural!D14)</f>
        <v>5.2540741151415302</v>
      </c>
      <c r="AP14" s="6">
        <f>MIN(AF14:AM14,Neural!D14)</f>
        <v>4.5232039999999998</v>
      </c>
    </row>
    <row r="15" spans="1:42" ht="15" thickBot="1" x14ac:dyDescent="0.35">
      <c r="A15" t="s">
        <v>184</v>
      </c>
      <c r="B15" t="s">
        <v>183</v>
      </c>
      <c r="C15" s="5">
        <f>RF!B15</f>
        <v>3.04</v>
      </c>
      <c r="D15" s="5">
        <f>LR!B15</f>
        <v>3.0127482611491101</v>
      </c>
      <c r="E15" s="5">
        <f>Adaboost!B15</f>
        <v>3.5067024128686302</v>
      </c>
      <c r="F15" s="5">
        <f>XGBR!B15</f>
        <v>2.1996036000000001</v>
      </c>
      <c r="G15" s="5">
        <f>Huber!B15</f>
        <v>2.8000009171790801</v>
      </c>
      <c r="H15" s="5">
        <f>BayesRidge!B15</f>
        <v>3.0054448666788001</v>
      </c>
      <c r="I15" s="5">
        <f>Elastic!B15</f>
        <v>3.3461319418869202</v>
      </c>
      <c r="J15" s="5">
        <f>GBR!B15</f>
        <v>3.1167232040888</v>
      </c>
      <c r="K15" s="6">
        <f t="shared" si="0"/>
        <v>2.997810467134379</v>
      </c>
      <c r="L15">
        <f t="shared" si="2"/>
        <v>3.5067024128686302</v>
      </c>
      <c r="M15">
        <f t="shared" si="3"/>
        <v>2.1996036000000001</v>
      </c>
      <c r="N15">
        <v>3.4</v>
      </c>
      <c r="O15" s="5">
        <f>RF!C15</f>
        <v>3.05</v>
      </c>
      <c r="P15" s="5">
        <f>LR!C15</f>
        <v>3.06719209640797</v>
      </c>
      <c r="Q15" s="5">
        <f>Adaboost!C15</f>
        <v>3.26422764227642</v>
      </c>
      <c r="R15" s="5">
        <f>XGBR!C15</f>
        <v>2.2300067000000001</v>
      </c>
      <c r="S15" s="5">
        <f>Huber!C15</f>
        <v>2.8000010587145798</v>
      </c>
      <c r="T15" s="5">
        <f>BayesRidge!C15</f>
        <v>3.0753673405071602</v>
      </c>
      <c r="U15" s="5">
        <f>Elastic!C15</f>
        <v>3.5557723266621002</v>
      </c>
      <c r="V15" s="5">
        <f>GBR!C15</f>
        <v>3.07067754200905</v>
      </c>
      <c r="W15" s="6">
        <f t="shared" si="1"/>
        <v>3.0095585767010471</v>
      </c>
      <c r="X15" s="6">
        <f t="shared" si="4"/>
        <v>3.5557723266621002</v>
      </c>
      <c r="Y15" s="6">
        <f t="shared" si="5"/>
        <v>2.2300067000000001</v>
      </c>
      <c r="Z15">
        <v>2.7</v>
      </c>
      <c r="AC15" s="6"/>
      <c r="AE15" t="s">
        <v>186</v>
      </c>
      <c r="AF15" s="6">
        <f>RF!D15</f>
        <v>5.8</v>
      </c>
      <c r="AG15" s="6">
        <f>LR!D15</f>
        <v>6.4709300931306899</v>
      </c>
      <c r="AH15" s="6">
        <f>Adaboost!D15</f>
        <v>5.4456459874786498</v>
      </c>
      <c r="AI15" s="6">
        <f>XGBR!D15</f>
        <v>7.4168763000000002</v>
      </c>
      <c r="AJ15" s="6">
        <f>Huber!D15</f>
        <v>6.4426198546839304</v>
      </c>
      <c r="AK15" s="6">
        <f>BayesRidge!D15</f>
        <v>6.4629529919626902</v>
      </c>
      <c r="AL15" s="6">
        <f>Elastic!D15</f>
        <v>5.4629856288343497</v>
      </c>
      <c r="AM15" s="6">
        <f>GBR!D15</f>
        <v>6.1822612405719903</v>
      </c>
      <c r="AN15" s="6">
        <f>AVERAGE(AF15:AM15,Neural!D15)</f>
        <v>6.2459780892548684</v>
      </c>
      <c r="AO15" s="6">
        <f>MAX(AF15:AM15,Neural!D15)</f>
        <v>7.4168763000000002</v>
      </c>
      <c r="AP15" s="6">
        <f>MIN(AF15:AM15,Neural!D15)</f>
        <v>5.4456459874786498</v>
      </c>
    </row>
    <row r="16" spans="1:42" ht="15" thickBot="1" x14ac:dyDescent="0.35">
      <c r="A16" t="s">
        <v>154</v>
      </c>
      <c r="B16" t="s">
        <v>36</v>
      </c>
      <c r="C16" s="5">
        <f>RF!B16</f>
        <v>5.01</v>
      </c>
      <c r="D16" s="5">
        <f>LR!B16</f>
        <v>5.4989655154094299</v>
      </c>
      <c r="E16" s="5">
        <f>Adaboost!B16</f>
        <v>5.8429752066115697</v>
      </c>
      <c r="F16" s="5">
        <f>XGBR!B16</f>
        <v>5.0634674999999998</v>
      </c>
      <c r="G16" s="5">
        <f>Huber!B16</f>
        <v>5.2000252162681102</v>
      </c>
      <c r="H16" s="5">
        <f>BayesRidge!B16</f>
        <v>5.4923086710088498</v>
      </c>
      <c r="I16" s="5">
        <f>Elastic!B16</f>
        <v>5.2738561643240196</v>
      </c>
      <c r="J16" s="5">
        <f>GBR!B16</f>
        <v>5.1671487415562201</v>
      </c>
      <c r="K16" s="6">
        <f t="shared" si="0"/>
        <v>5.3498793830516993</v>
      </c>
      <c r="L16">
        <f t="shared" si="2"/>
        <v>5.8429752066115697</v>
      </c>
      <c r="M16">
        <f t="shared" si="3"/>
        <v>5.01</v>
      </c>
      <c r="N16">
        <v>3.5</v>
      </c>
      <c r="O16" s="5">
        <f>RF!C16</f>
        <v>3</v>
      </c>
      <c r="P16" s="5">
        <f>LR!C16</f>
        <v>2.92838414599388</v>
      </c>
      <c r="Q16" s="5">
        <f>Adaboost!C16</f>
        <v>3.26422764227642</v>
      </c>
      <c r="R16" s="5">
        <f>XGBR!C16</f>
        <v>1.9959354</v>
      </c>
      <c r="S16" s="5">
        <f>Huber!C16</f>
        <v>2.8000690789507301</v>
      </c>
      <c r="T16" s="5">
        <f>BayesRidge!C16</f>
        <v>2.92136476815705</v>
      </c>
      <c r="U16" s="5">
        <f>Elastic!C16</f>
        <v>3.17218059198904</v>
      </c>
      <c r="V16" s="5">
        <f>GBR!C16</f>
        <v>3.0270273500047602</v>
      </c>
      <c r="W16" s="6">
        <f t="shared" si="1"/>
        <v>2.8924102088198134</v>
      </c>
      <c r="X16" s="6">
        <f t="shared" si="4"/>
        <v>3.26422764227642</v>
      </c>
      <c r="Y16" s="6">
        <f t="shared" si="5"/>
        <v>1.9959354</v>
      </c>
      <c r="Z16">
        <v>4.5</v>
      </c>
      <c r="AA16" s="6">
        <f>MAX(L16,M16,X17,Y17)-MIN(L17,M17,X16,Y16)</f>
        <v>3.8470398066115696</v>
      </c>
      <c r="AB16" s="6">
        <f>MIN(L16,M16,X17,Y17)-MAX(L17,M17,X16,Y16)</f>
        <v>0.24807071895877009</v>
      </c>
      <c r="AC16" s="6"/>
      <c r="AE16" t="s">
        <v>155</v>
      </c>
      <c r="AF16" s="6">
        <f>RF!D16</f>
        <v>5.49</v>
      </c>
      <c r="AG16" s="6">
        <f>LR!D16</f>
        <v>5.4479779119549399</v>
      </c>
      <c r="AH16" s="6">
        <f>Adaboost!D16</f>
        <v>4.83027522935779</v>
      </c>
      <c r="AI16" s="6">
        <f>XGBR!D16</f>
        <v>5.8053819999999998</v>
      </c>
      <c r="AJ16" s="6">
        <f>Huber!D16</f>
        <v>5.4653655567009496</v>
      </c>
      <c r="AK16" s="6">
        <f>BayesRidge!D16</f>
        <v>5.4039469929164499</v>
      </c>
      <c r="AL16" s="6">
        <f>Elastic!D16</f>
        <v>5.0852411443390197</v>
      </c>
      <c r="AM16" s="6">
        <f>GBR!D16</f>
        <v>5.3940124741332598</v>
      </c>
      <c r="AN16" s="6">
        <f>AVERAGE(AF16:AM16,Neural!D16)</f>
        <v>5.3769276406982307</v>
      </c>
      <c r="AO16" s="6">
        <f>MAX(AF16:AM16,Neural!D16)</f>
        <v>5.8053819999999998</v>
      </c>
      <c r="AP16" s="6">
        <f>MIN(AF16:AM16,Neural!D16)</f>
        <v>4.83027522935779</v>
      </c>
    </row>
    <row r="17" spans="1:42" ht="15" thickBot="1" x14ac:dyDescent="0.35">
      <c r="A17" t="s">
        <v>36</v>
      </c>
      <c r="B17" t="s">
        <v>154</v>
      </c>
      <c r="C17" s="5">
        <f>RF!B17</f>
        <v>3.02</v>
      </c>
      <c r="D17" s="5">
        <f>LR!B17</f>
        <v>3.6238674946665599</v>
      </c>
      <c r="E17" s="5">
        <f>Adaboost!B17</f>
        <v>3.5067024128686302</v>
      </c>
      <c r="F17" s="5">
        <f>XGBR!B17</f>
        <v>3.1323192</v>
      </c>
      <c r="G17" s="5">
        <f>Huber!B17</f>
        <v>3.4000472377532902</v>
      </c>
      <c r="H17" s="5">
        <f>BayesRidge!B17</f>
        <v>3.6234838199370398</v>
      </c>
      <c r="I17" s="5">
        <f>Elastic!B17</f>
        <v>3.8219292810412302</v>
      </c>
      <c r="J17" s="5">
        <f>GBR!B17</f>
        <v>3.1325253779527702</v>
      </c>
      <c r="K17" s="6">
        <f t="shared" si="0"/>
        <v>3.4246208450322304</v>
      </c>
      <c r="L17">
        <f t="shared" si="2"/>
        <v>3.8219292810412302</v>
      </c>
      <c r="M17">
        <f t="shared" si="3"/>
        <v>3.02</v>
      </c>
      <c r="N17">
        <v>6.1</v>
      </c>
      <c r="O17" s="5">
        <f>RF!C17</f>
        <v>4.07</v>
      </c>
      <c r="P17" s="5">
        <f>LR!C17</f>
        <v>4.3977897863471398</v>
      </c>
      <c r="Q17" s="5">
        <f>Adaboost!C17</f>
        <v>4.3713450292397598</v>
      </c>
      <c r="R17" s="5">
        <f>XGBR!C17</f>
        <v>4.2065070000000002</v>
      </c>
      <c r="S17" s="5">
        <f>Huber!C17</f>
        <v>4.2001394426612899</v>
      </c>
      <c r="T17" s="5">
        <f>BayesRidge!C17</f>
        <v>4.38788735200544</v>
      </c>
      <c r="U17" s="5">
        <f>Elastic!C17</f>
        <v>4.3165663165620103</v>
      </c>
      <c r="V17" s="5">
        <f>GBR!C17</f>
        <v>4.0733083022249197</v>
      </c>
      <c r="W17" s="6">
        <f t="shared" si="1"/>
        <v>4.258442494893532</v>
      </c>
      <c r="X17" s="6">
        <f t="shared" si="4"/>
        <v>4.3977897863471398</v>
      </c>
      <c r="Y17" s="6">
        <f t="shared" si="5"/>
        <v>4.07</v>
      </c>
      <c r="Z17">
        <v>3.6</v>
      </c>
      <c r="AC17" s="6"/>
      <c r="AE17" t="s">
        <v>156</v>
      </c>
      <c r="AF17" s="6">
        <f>RF!D17</f>
        <v>5.44</v>
      </c>
      <c r="AG17" s="6">
        <f>LR!D17</f>
        <v>5.52569488616962</v>
      </c>
      <c r="AH17" s="6">
        <f>Adaboost!D17</f>
        <v>4.9488139825218402</v>
      </c>
      <c r="AI17" s="6">
        <f>XGBR!D17</f>
        <v>5.596241</v>
      </c>
      <c r="AJ17" s="6">
        <f>Huber!D17</f>
        <v>5.4743332952400596</v>
      </c>
      <c r="AK17" s="6">
        <f>BayesRidge!D17</f>
        <v>5.5443214786019803</v>
      </c>
      <c r="AL17" s="6">
        <f>Elastic!D17</f>
        <v>5.0775000265078898</v>
      </c>
      <c r="AM17" s="6">
        <f>GBR!D17</f>
        <v>5.6006269544902896</v>
      </c>
      <c r="AN17" s="6">
        <f>AVERAGE(AF17:AM17,Neural!D17)</f>
        <v>5.4160085064429566</v>
      </c>
      <c r="AO17" s="6">
        <f>MAX(AF17:AM17,Neural!D17)</f>
        <v>5.6006269544902896</v>
      </c>
      <c r="AP17" s="6">
        <f>MIN(AF17:AM17,Neural!D17)</f>
        <v>4.9488139825218402</v>
      </c>
    </row>
    <row r="18" spans="1:42" ht="15" thickBot="1" x14ac:dyDescent="0.35">
      <c r="A18" t="s">
        <v>187</v>
      </c>
      <c r="B18" t="s">
        <v>188</v>
      </c>
      <c r="C18" s="5">
        <f>RF!B18</f>
        <v>6.01</v>
      </c>
      <c r="D18" s="5">
        <f>LR!B18</f>
        <v>6.1012021019055496</v>
      </c>
      <c r="E18" s="5">
        <f>Adaboost!B18</f>
        <v>6.6437007874015697</v>
      </c>
      <c r="F18" s="5">
        <f>XGBR!B18</f>
        <v>5.0828113999999998</v>
      </c>
      <c r="G18" s="5">
        <f>Huber!B18</f>
        <v>5.9000483009657803</v>
      </c>
      <c r="H18" s="5">
        <f>BayesRidge!B18</f>
        <v>6.0974044806761603</v>
      </c>
      <c r="I18" s="5">
        <f>Elastic!B18</f>
        <v>5.3457937023199298</v>
      </c>
      <c r="J18" s="5">
        <f>GBR!B18</f>
        <v>6.1294653387303502</v>
      </c>
      <c r="K18" s="6">
        <f t="shared" si="0"/>
        <v>5.9388697427560322</v>
      </c>
      <c r="L18">
        <f t="shared" si="2"/>
        <v>6.6437007874015697</v>
      </c>
      <c r="M18">
        <f t="shared" si="3"/>
        <v>5.0828113999999998</v>
      </c>
      <c r="N18">
        <v>5</v>
      </c>
      <c r="O18" s="5">
        <f>RF!C18</f>
        <v>4.05</v>
      </c>
      <c r="P18" s="5">
        <f>LR!C18</f>
        <v>4.6967233539138498</v>
      </c>
      <c r="Q18" s="5">
        <f>Adaboost!C18</f>
        <v>4.3713450292397598</v>
      </c>
      <c r="R18" s="5">
        <f>XGBR!C18</f>
        <v>4.0601120000000002</v>
      </c>
      <c r="S18" s="5">
        <f>Huber!C18</f>
        <v>4.5001348241460102</v>
      </c>
      <c r="T18" s="5">
        <f>BayesRidge!C18</f>
        <v>4.6964176471521304</v>
      </c>
      <c r="U18" s="5">
        <f>Elastic!C18</f>
        <v>4.8594192261307301</v>
      </c>
      <c r="V18" s="5">
        <f>GBR!C18</f>
        <v>4.1649587534022396</v>
      </c>
      <c r="W18" s="6">
        <f t="shared" si="1"/>
        <v>4.4629711492182667</v>
      </c>
      <c r="X18" s="6">
        <f t="shared" si="4"/>
        <v>4.8594192261307301</v>
      </c>
      <c r="Y18" s="6">
        <f t="shared" si="5"/>
        <v>4.05</v>
      </c>
      <c r="Z18">
        <v>3</v>
      </c>
      <c r="AA18" s="6">
        <f>MAX(L18,M18,X19,Y19)-MIN(L19,M19,X18,Y18)</f>
        <v>2.5937007874015698</v>
      </c>
      <c r="AB18" s="6">
        <f>MIN(L18,M18,X19,Y19)-MAX(L19,M19,X18,Y18)</f>
        <v>-1.8594192261307301</v>
      </c>
      <c r="AC18" s="6"/>
      <c r="AE18" t="s">
        <v>189</v>
      </c>
      <c r="AF18" s="6">
        <f>RF!D18</f>
        <v>4.09</v>
      </c>
      <c r="AG18" s="6">
        <f>LR!D18</f>
        <v>3.9446651028889099</v>
      </c>
      <c r="AH18" s="6">
        <f>Adaboost!D18</f>
        <v>4.16168478260869</v>
      </c>
      <c r="AI18" s="6">
        <f>XGBR!D18</f>
        <v>3.9828676999999999</v>
      </c>
      <c r="AJ18" s="6">
        <f>Huber!D18</f>
        <v>4.0427197396055101</v>
      </c>
      <c r="AK18" s="6">
        <f>BayesRidge!D18</f>
        <v>4.0091130264149299</v>
      </c>
      <c r="AL18" s="6">
        <f>Elastic!D18</f>
        <v>4.6064772977570403</v>
      </c>
      <c r="AM18" s="6">
        <f>GBR!D18</f>
        <v>4.2012009121308402</v>
      </c>
      <c r="AN18" s="6">
        <f>AVERAGE(AF18:AM18,Neural!D18)</f>
        <v>4.1161676366357849</v>
      </c>
      <c r="AO18" s="6">
        <f>MAX(AF18:AM18,Neural!D18)</f>
        <v>4.6064772977570403</v>
      </c>
      <c r="AP18" s="6">
        <f>MIN(AF18:AM18,Neural!D18)</f>
        <v>3.9446651028889099</v>
      </c>
    </row>
    <row r="19" spans="1:42" ht="15" thickBot="1" x14ac:dyDescent="0.35">
      <c r="A19" t="s">
        <v>188</v>
      </c>
      <c r="B19" t="s">
        <v>187</v>
      </c>
      <c r="C19" s="5">
        <f>RF!B19</f>
        <v>4.05</v>
      </c>
      <c r="D19" s="5">
        <f>LR!B19</f>
        <v>4.7050904820592603</v>
      </c>
      <c r="E19" s="5">
        <f>Adaboost!B19</f>
        <v>4.5550847457627102</v>
      </c>
      <c r="F19" s="5">
        <f>XGBR!B19</f>
        <v>4.1835170000000002</v>
      </c>
      <c r="G19" s="5">
        <f>Huber!B19</f>
        <v>4.50000077465487</v>
      </c>
      <c r="H19" s="5">
        <f>BayesRidge!B19</f>
        <v>4.6971978720885197</v>
      </c>
      <c r="I19" s="5">
        <f>Elastic!B19</f>
        <v>4.7962763179840797</v>
      </c>
      <c r="J19" s="5">
        <f>GBR!B19</f>
        <v>4.1856534820345397</v>
      </c>
      <c r="K19" s="6">
        <f t="shared" si="0"/>
        <v>4.4894022812155008</v>
      </c>
      <c r="L19">
        <f t="shared" si="2"/>
        <v>4.7962763179840797</v>
      </c>
      <c r="M19">
        <f t="shared" si="3"/>
        <v>4.05</v>
      </c>
      <c r="N19">
        <v>3.2</v>
      </c>
      <c r="O19" s="5">
        <f>RF!C19</f>
        <v>3</v>
      </c>
      <c r="P19" s="5">
        <f>LR!C19</f>
        <v>3.57378470968961</v>
      </c>
      <c r="Q19" s="5">
        <f>Adaboost!C19</f>
        <v>4.3713450292397598</v>
      </c>
      <c r="R19" s="5">
        <f>XGBR!C19</f>
        <v>3.0172408000000002</v>
      </c>
      <c r="S19" s="5">
        <f>Huber!C19</f>
        <v>3.5000011972854601</v>
      </c>
      <c r="T19" s="5">
        <f>BayesRidge!C19</f>
        <v>3.5779384353572699</v>
      </c>
      <c r="U19" s="5">
        <f>Elastic!C19</f>
        <v>3.7051058758130302</v>
      </c>
      <c r="V19" s="5">
        <f>GBR!C19</f>
        <v>4.0365035851518698</v>
      </c>
      <c r="W19" s="6">
        <f t="shared" si="1"/>
        <v>3.6010073052557092</v>
      </c>
      <c r="X19" s="6">
        <f t="shared" si="4"/>
        <v>4.3713450292397598</v>
      </c>
      <c r="Y19" s="6">
        <f t="shared" si="5"/>
        <v>3</v>
      </c>
      <c r="Z19">
        <v>4.8</v>
      </c>
      <c r="AC19" s="6"/>
      <c r="AE19" t="s">
        <v>190</v>
      </c>
      <c r="AF19" s="6">
        <f>RF!D19</f>
        <v>4.3600000000000003</v>
      </c>
      <c r="AG19" s="6">
        <f>LR!D19</f>
        <v>3.9968626224208901</v>
      </c>
      <c r="AH19" s="6">
        <f>Adaboost!D19</f>
        <v>4.0680907877169501</v>
      </c>
      <c r="AI19" s="6">
        <f>XGBR!D19</f>
        <v>3.6569569999999998</v>
      </c>
      <c r="AJ19" s="6">
        <f>Huber!D19</f>
        <v>3.9743000405158999</v>
      </c>
      <c r="AK19" s="6">
        <f>BayesRidge!D19</f>
        <v>3.8888901005629601</v>
      </c>
      <c r="AL19" s="6">
        <f>Elastic!D19</f>
        <v>4.3344658328298902</v>
      </c>
      <c r="AM19" s="6">
        <f>GBR!D19</f>
        <v>4.0668283892502002</v>
      </c>
      <c r="AN19" s="6">
        <f>AVERAGE(AF19:AM19,Neural!D19)</f>
        <v>4.0209244251108318</v>
      </c>
      <c r="AO19" s="6">
        <f>MAX(AF19:AM19,Neural!D19)</f>
        <v>4.3600000000000003</v>
      </c>
      <c r="AP19" s="6">
        <f>MIN(AF19:AM19,Neural!D19)</f>
        <v>3.6569569999999998</v>
      </c>
    </row>
    <row r="20" spans="1:42" ht="15" thickBot="1" x14ac:dyDescent="0.35">
      <c r="A20" t="s">
        <v>191</v>
      </c>
      <c r="B20" t="s">
        <v>192</v>
      </c>
      <c r="C20" s="5">
        <f>RF!B20</f>
        <v>4.01</v>
      </c>
      <c r="D20" s="5">
        <f>LR!B20</f>
        <v>3.7403949629439701</v>
      </c>
      <c r="E20" s="5">
        <f>Adaboost!B20</f>
        <v>4.5550847457627102</v>
      </c>
      <c r="F20" s="5">
        <f>XGBR!B20</f>
        <v>3.0760255000000001</v>
      </c>
      <c r="G20" s="5">
        <f>Huber!B20</f>
        <v>3.60000145630607</v>
      </c>
      <c r="H20" s="5">
        <f>BayesRidge!B20</f>
        <v>3.7448266698950001</v>
      </c>
      <c r="I20" s="5">
        <f>Elastic!B20</f>
        <v>3.6914979476879499</v>
      </c>
      <c r="J20" s="5">
        <f>GBR!B20</f>
        <v>4.11981178102379</v>
      </c>
      <c r="K20" s="6">
        <f t="shared" si="0"/>
        <v>3.8096116835680811</v>
      </c>
      <c r="L20">
        <f t="shared" si="2"/>
        <v>4.5550847457627102</v>
      </c>
      <c r="M20">
        <f t="shared" si="3"/>
        <v>3.0760255000000001</v>
      </c>
      <c r="N20">
        <v>6.9</v>
      </c>
      <c r="O20" s="5">
        <f>RF!C20</f>
        <v>5</v>
      </c>
      <c r="P20" s="5">
        <f>LR!C20</f>
        <v>4.9341460777603903</v>
      </c>
      <c r="Q20" s="5">
        <f>Adaboost!C20</f>
        <v>5.8926174496644297</v>
      </c>
      <c r="R20" s="5">
        <f>XGBR!C20</f>
        <v>4.0634836999999999</v>
      </c>
      <c r="S20" s="5">
        <f>Huber!C20</f>
        <v>4.6999992866326803</v>
      </c>
      <c r="T20" s="5">
        <f>BayesRidge!C20</f>
        <v>4.9364152641575396</v>
      </c>
      <c r="U20" s="5">
        <f>Elastic!C20</f>
        <v>4.9537132801828099</v>
      </c>
      <c r="V20" s="5">
        <f>GBR!C20</f>
        <v>5.1215485622037802</v>
      </c>
      <c r="W20" s="6">
        <f t="shared" si="1"/>
        <v>4.9536035819463065</v>
      </c>
      <c r="X20" s="6">
        <f t="shared" si="4"/>
        <v>5.8926174496644297</v>
      </c>
      <c r="Y20" s="6">
        <f t="shared" si="5"/>
        <v>4.0634836999999999</v>
      </c>
      <c r="Z20">
        <v>4.5999999999999996</v>
      </c>
      <c r="AA20" s="6">
        <f>MAX(L20,M20,X21,Y21)-MIN(L21,M21,X20,Y20)</f>
        <v>0.49160104576271024</v>
      </c>
      <c r="AB20" s="6">
        <f>MIN(L20,M20,X21,Y21)-MAX(L21,M21,X20,Y20)</f>
        <v>-3.9243201874015696</v>
      </c>
      <c r="AC20" s="6"/>
      <c r="AE20" t="s">
        <v>193</v>
      </c>
      <c r="AF20" s="6">
        <f>RF!D20</f>
        <v>5.15</v>
      </c>
      <c r="AG20" s="6">
        <f>LR!D20</f>
        <v>5.1311613158609699</v>
      </c>
      <c r="AH20" s="6">
        <f>Adaboost!D20</f>
        <v>5.0823529411764703</v>
      </c>
      <c r="AI20" s="6">
        <f>XGBR!D20</f>
        <v>4.0275999999999996</v>
      </c>
      <c r="AJ20" s="6">
        <f>Huber!D20</f>
        <v>5.2244092671309001</v>
      </c>
      <c r="AK20" s="6">
        <f>BayesRidge!D20</f>
        <v>5.0751076719222601</v>
      </c>
      <c r="AL20" s="6">
        <f>Elastic!D20</f>
        <v>4.9595483281467398</v>
      </c>
      <c r="AM20" s="6">
        <f>GBR!D20</f>
        <v>4.9445655599481197</v>
      </c>
      <c r="AN20" s="6">
        <f>AVERAGE(AF20:AM20,Neural!D20)</f>
        <v>4.9651596337537907</v>
      </c>
      <c r="AO20" s="6">
        <f>MAX(AF20:AM20,Neural!D20)</f>
        <v>5.2244092671309001</v>
      </c>
      <c r="AP20" s="6">
        <f>MIN(AF20:AM20,Neural!D20)</f>
        <v>4.0275999999999996</v>
      </c>
    </row>
    <row r="21" spans="1:42" ht="15" thickBot="1" x14ac:dyDescent="0.35">
      <c r="A21" t="s">
        <v>192</v>
      </c>
      <c r="B21" t="s">
        <v>191</v>
      </c>
      <c r="C21" s="5">
        <f>RF!B21</f>
        <v>6.04</v>
      </c>
      <c r="D21" s="5">
        <f>LR!B21</f>
        <v>6.1401930579724402</v>
      </c>
      <c r="E21" s="5">
        <f>Adaboost!B21</f>
        <v>6.6437007874015697</v>
      </c>
      <c r="F21" s="5">
        <f>XGBR!B21</f>
        <v>5.1109447000000001</v>
      </c>
      <c r="G21" s="5">
        <f>Huber!B21</f>
        <v>5.9001578823224499</v>
      </c>
      <c r="H21" s="5">
        <f>BayesRidge!B21</f>
        <v>6.1299432528793796</v>
      </c>
      <c r="I21" s="5">
        <f>Elastic!B21</f>
        <v>5.4735033687868899</v>
      </c>
      <c r="J21" s="5">
        <f>GBR!B21</f>
        <v>6.1701241095554398</v>
      </c>
      <c r="K21" s="6">
        <f t="shared" si="0"/>
        <v>5.9727988705092177</v>
      </c>
      <c r="L21">
        <f t="shared" si="2"/>
        <v>6.6437007874015697</v>
      </c>
      <c r="M21">
        <f t="shared" si="3"/>
        <v>5.1109447000000001</v>
      </c>
      <c r="N21">
        <v>4.4000000000000004</v>
      </c>
      <c r="O21" s="5">
        <f>RF!C21</f>
        <v>4.07</v>
      </c>
      <c r="P21" s="5">
        <f>LR!C21</f>
        <v>3.1237762940582701</v>
      </c>
      <c r="Q21" s="5">
        <f>Adaboost!C21</f>
        <v>3.26422764227642</v>
      </c>
      <c r="R21" s="5">
        <f>XGBR!C21</f>
        <v>2.7193806</v>
      </c>
      <c r="S21" s="5">
        <f>Huber!C21</f>
        <v>2.90006386958702</v>
      </c>
      <c r="T21" s="5">
        <f>BayesRidge!C21</f>
        <v>3.11887680323784</v>
      </c>
      <c r="U21" s="5">
        <f>Elastic!C21</f>
        <v>3.58690428492041</v>
      </c>
      <c r="V21" s="5">
        <f>GBR!C21</f>
        <v>3.4199684223573499</v>
      </c>
      <c r="W21" s="6">
        <f t="shared" si="1"/>
        <v>3.2630455450053923</v>
      </c>
      <c r="X21" s="6">
        <f t="shared" si="4"/>
        <v>4.07</v>
      </c>
      <c r="Y21" s="6">
        <f t="shared" si="5"/>
        <v>2.7193806</v>
      </c>
      <c r="Z21">
        <v>3.8</v>
      </c>
      <c r="AC21" s="6"/>
      <c r="AE21" t="s">
        <v>194</v>
      </c>
      <c r="AF21" s="6">
        <f>RF!D21</f>
        <v>5.87</v>
      </c>
      <c r="AG21" s="6">
        <f>LR!D21</f>
        <v>5.5775227160289598</v>
      </c>
      <c r="AH21" s="6">
        <f>Adaboost!D21</f>
        <v>5.4456459874786498</v>
      </c>
      <c r="AI21" s="6">
        <f>XGBR!D21</f>
        <v>6.0530457000000002</v>
      </c>
      <c r="AJ21" s="6">
        <f>Huber!D21</f>
        <v>5.6392018309793803</v>
      </c>
      <c r="AK21" s="6">
        <f>BayesRidge!D21</f>
        <v>5.5293330534552201</v>
      </c>
      <c r="AL21" s="6">
        <f>Elastic!D21</f>
        <v>5.3048674081941698</v>
      </c>
      <c r="AM21" s="6">
        <f>GBR!D21</f>
        <v>5.7252796756645798</v>
      </c>
      <c r="AN21" s="6">
        <f>AVERAGE(AF21:AM21,Neural!D21)</f>
        <v>5.6221779426768927</v>
      </c>
      <c r="AO21" s="6">
        <f>MAX(AF21:AM21,Neural!D21)</f>
        <v>6.0530457000000002</v>
      </c>
      <c r="AP21" s="6">
        <f>MIN(AF21:AM21,Neural!D21)</f>
        <v>5.3048674081941698</v>
      </c>
    </row>
    <row r="22" spans="1:42" ht="15" thickBot="1" x14ac:dyDescent="0.35">
      <c r="A22" t="s">
        <v>157</v>
      </c>
      <c r="B22" t="s">
        <v>158</v>
      </c>
      <c r="C22" s="5">
        <f>RF!B22</f>
        <v>4.07</v>
      </c>
      <c r="D22" s="5">
        <f>LR!B22</f>
        <v>4.7300425202944396</v>
      </c>
      <c r="E22" s="5">
        <f>Adaboost!B22</f>
        <v>4.5550847457627102</v>
      </c>
      <c r="F22" s="5">
        <f>XGBR!B22</f>
        <v>4.292027</v>
      </c>
      <c r="G22" s="5">
        <f>Huber!B22</f>
        <v>4.5000007004282203</v>
      </c>
      <c r="H22" s="5">
        <f>BayesRidge!B22</f>
        <v>4.7324441342914598</v>
      </c>
      <c r="I22" s="5">
        <f>Elastic!B22</f>
        <v>4.7191242414991601</v>
      </c>
      <c r="J22" s="5">
        <f>GBR!B22</f>
        <v>4.2057572361010003</v>
      </c>
      <c r="K22" s="6">
        <f t="shared" si="0"/>
        <v>4.5188825199455485</v>
      </c>
      <c r="L22">
        <f t="shared" si="2"/>
        <v>4.7324441342914598</v>
      </c>
      <c r="M22">
        <f t="shared" si="3"/>
        <v>4.07</v>
      </c>
      <c r="N22">
        <v>4.9000000000000004</v>
      </c>
      <c r="O22" s="5">
        <f>RF!C22</f>
        <v>3</v>
      </c>
      <c r="P22" s="5">
        <f>LR!C22</f>
        <v>2.8602877998040501</v>
      </c>
      <c r="Q22" s="5">
        <f>Adaboost!C22</f>
        <v>3.26422764227642</v>
      </c>
      <c r="R22" s="5">
        <f>XGBR!C22</f>
        <v>2.0207733999999999</v>
      </c>
      <c r="S22" s="5">
        <f>Huber!C22</f>
        <v>2.6999998804822001</v>
      </c>
      <c r="T22" s="5">
        <f>BayesRidge!C22</f>
        <v>2.8644063411001799</v>
      </c>
      <c r="U22" s="5">
        <f>Elastic!C22</f>
        <v>3.1897989574671</v>
      </c>
      <c r="V22" s="5">
        <f>GBR!C22</f>
        <v>3.0451519818751098</v>
      </c>
      <c r="W22" s="6">
        <f t="shared" si="1"/>
        <v>2.8744085528772136</v>
      </c>
      <c r="X22" s="6">
        <f t="shared" si="4"/>
        <v>3.26422764227642</v>
      </c>
      <c r="Y22" s="6">
        <f t="shared" si="5"/>
        <v>2.0207733999999999</v>
      </c>
      <c r="Z22">
        <v>3.4</v>
      </c>
      <c r="AA22" s="6">
        <f>MAX(L22,M22,X23,Y23)-MIN(L23,M23,X22,Y22)</f>
        <v>2.7116707342914599</v>
      </c>
      <c r="AB22" s="6">
        <f>MIN(L22,M22,X23,Y23)-MAX(L23,M23,X22,Y22)</f>
        <v>-0.52675431155063013</v>
      </c>
      <c r="AC22" s="6"/>
      <c r="AE22" t="s">
        <v>159</v>
      </c>
      <c r="AF22" s="6">
        <f>RF!D22</f>
        <v>4.93</v>
      </c>
      <c r="AG22" s="6">
        <f>LR!D22</f>
        <v>5.1602244310706098</v>
      </c>
      <c r="AH22" s="6">
        <f>Adaboost!D22</f>
        <v>4.6538987688098397</v>
      </c>
      <c r="AI22" s="6">
        <f>XGBR!D22</f>
        <v>3.9482810000000002</v>
      </c>
      <c r="AJ22" s="6">
        <f>Huber!D22</f>
        <v>5.2010378553416299</v>
      </c>
      <c r="AK22" s="6">
        <f>BayesRidge!D22</f>
        <v>5.1700059236168698</v>
      </c>
      <c r="AL22" s="6">
        <f>Elastic!D22</f>
        <v>5.0283749870454804</v>
      </c>
      <c r="AM22" s="6">
        <f>GBR!D22</f>
        <v>4.8614333136166499</v>
      </c>
      <c r="AN22" s="6">
        <f>AVERAGE(AF22:AM22,Neural!D22)</f>
        <v>4.9028113348210134</v>
      </c>
      <c r="AO22" s="6">
        <f>MAX(AF22:AM22,Neural!D22)</f>
        <v>5.2010378553416299</v>
      </c>
      <c r="AP22" s="6">
        <f>MIN(AF22:AM22,Neural!D22)</f>
        <v>3.9482810000000002</v>
      </c>
    </row>
    <row r="23" spans="1:42" ht="15" thickBot="1" x14ac:dyDescent="0.35">
      <c r="A23" t="s">
        <v>158</v>
      </c>
      <c r="B23" t="s">
        <v>157</v>
      </c>
      <c r="C23" s="5">
        <f>RF!B23</f>
        <v>3</v>
      </c>
      <c r="D23" s="5">
        <f>LR!B23</f>
        <v>3.1619271477189601</v>
      </c>
      <c r="E23" s="5">
        <f>Adaboost!B23</f>
        <v>3.5067024128686302</v>
      </c>
      <c r="F23" s="5">
        <f>XGBR!B23</f>
        <v>3.1388737999999998</v>
      </c>
      <c r="G23" s="5">
        <f>Huber!B23</f>
        <v>3.0000007262608501</v>
      </c>
      <c r="H23" s="5">
        <f>BayesRidge!B23</f>
        <v>3.1510268611960601</v>
      </c>
      <c r="I23" s="5">
        <f>Elastic!B23</f>
        <v>3.5267543115506301</v>
      </c>
      <c r="J23" s="5">
        <f>GBR!B23</f>
        <v>3.1042797074994701</v>
      </c>
      <c r="K23" s="6">
        <f t="shared" si="0"/>
        <v>3.1917092556370541</v>
      </c>
      <c r="L23">
        <f t="shared" si="2"/>
        <v>3.5267543115506301</v>
      </c>
      <c r="M23">
        <f t="shared" si="3"/>
        <v>3</v>
      </c>
      <c r="N23">
        <v>3.2</v>
      </c>
      <c r="O23" s="5">
        <f>RF!C23</f>
        <v>3</v>
      </c>
      <c r="P23" s="5">
        <f>LR!C23</f>
        <v>3.1789928919024999</v>
      </c>
      <c r="Q23" s="5">
        <f>Adaboost!C23</f>
        <v>3.26422764227642</v>
      </c>
      <c r="R23" s="5">
        <f>XGBR!C23</f>
        <v>3.0458276</v>
      </c>
      <c r="S23" s="5">
        <f>Huber!C23</f>
        <v>3.0000011677556699</v>
      </c>
      <c r="T23" s="5">
        <f>BayesRidge!C23</f>
        <v>3.17923179625096</v>
      </c>
      <c r="U23" s="5">
        <f>Elastic!C23</f>
        <v>3.7186934259203102</v>
      </c>
      <c r="V23" s="5">
        <f>GBR!C23</f>
        <v>3.0479425151604498</v>
      </c>
      <c r="W23" s="6">
        <f t="shared" si="1"/>
        <v>3.1748356396627857</v>
      </c>
      <c r="X23" s="6">
        <f t="shared" si="4"/>
        <v>3.7186934259203102</v>
      </c>
      <c r="Y23" s="6">
        <f t="shared" si="5"/>
        <v>3</v>
      </c>
      <c r="Z23">
        <v>3.3</v>
      </c>
      <c r="AC23" s="6"/>
      <c r="AE23" t="s">
        <v>160</v>
      </c>
      <c r="AF23" s="6">
        <f>RF!D23</f>
        <v>5.52</v>
      </c>
      <c r="AG23" s="6">
        <f>LR!D23</f>
        <v>5.7460763701403099</v>
      </c>
      <c r="AH23" s="6">
        <f>Adaboost!D23</f>
        <v>4.9488139825218402</v>
      </c>
      <c r="AI23" s="6">
        <f>XGBR!D23</f>
        <v>6.0051240000000004</v>
      </c>
      <c r="AJ23" s="6">
        <f>Huber!D23</f>
        <v>5.7654387544718899</v>
      </c>
      <c r="AK23" s="6">
        <f>BayesRidge!D23</f>
        <v>5.7774220045189697</v>
      </c>
      <c r="AL23" s="6">
        <f>Elastic!D23</f>
        <v>5.2474873603380896</v>
      </c>
      <c r="AM23" s="6">
        <f>GBR!D23</f>
        <v>5.70882711231347</v>
      </c>
      <c r="AN23" s="6">
        <f>AVERAGE(AF23:AM23,Neural!D23)</f>
        <v>5.6093025649425945</v>
      </c>
      <c r="AO23" s="6">
        <f>MAX(AF23:AM23,Neural!D23)</f>
        <v>6.0051240000000004</v>
      </c>
      <c r="AP23" s="6">
        <f>MIN(AF23:AM23,Neural!D23)</f>
        <v>4.9488139825218402</v>
      </c>
    </row>
    <row r="24" spans="1:42" ht="15" thickBot="1" x14ac:dyDescent="0.35">
      <c r="A24" t="s">
        <v>140</v>
      </c>
      <c r="B24" t="s">
        <v>137</v>
      </c>
      <c r="C24" s="5">
        <f>RF!B24</f>
        <v>5.01</v>
      </c>
      <c r="D24" s="5">
        <f>LR!B24</f>
        <v>5.1831211918698603</v>
      </c>
      <c r="E24" s="5">
        <f>Adaboost!B24</f>
        <v>5.8429752066115697</v>
      </c>
      <c r="F24" s="5">
        <f>XGBR!B24</f>
        <v>4.3062844</v>
      </c>
      <c r="G24" s="5">
        <f>Huber!B24</f>
        <v>4.9001580505355298</v>
      </c>
      <c r="H24" s="5">
        <f>BayesRidge!B24</f>
        <v>5.1835168443375004</v>
      </c>
      <c r="I24" s="5">
        <f>Elastic!B24</f>
        <v>5.0560013540494397</v>
      </c>
      <c r="J24" s="5">
        <f>GBR!B24</f>
        <v>5.1634691240741599</v>
      </c>
      <c r="K24" s="6">
        <f t="shared" si="0"/>
        <v>5.1003232229945521</v>
      </c>
      <c r="L24">
        <f>MAX(C24:J24)</f>
        <v>5.8429752066115697</v>
      </c>
      <c r="M24">
        <f>MIN(C24:J24)</f>
        <v>4.3062844</v>
      </c>
      <c r="N24">
        <v>5.0999999999999996</v>
      </c>
      <c r="O24" s="5">
        <f>RF!C24</f>
        <v>4.0199999999999996</v>
      </c>
      <c r="P24" s="5">
        <f>LR!C24</f>
        <v>3.80946698993227</v>
      </c>
      <c r="Q24" s="5">
        <f>Adaboost!C24</f>
        <v>4.3713450292397598</v>
      </c>
      <c r="R24" s="5">
        <f>XGBR!C24</f>
        <v>3.0472657999999999</v>
      </c>
      <c r="S24" s="5">
        <f>Huber!C24</f>
        <v>3.6000630275675398</v>
      </c>
      <c r="T24" s="5">
        <f>BayesRidge!C24</f>
        <v>3.8037190269210202</v>
      </c>
      <c r="U24" s="5">
        <f>Elastic!C24</f>
        <v>4.09347446364505</v>
      </c>
      <c r="V24" s="5">
        <f>GBR!C24</f>
        <v>4.0818574094432103</v>
      </c>
      <c r="W24" s="6">
        <f t="shared" si="1"/>
        <v>3.8557259482016417</v>
      </c>
      <c r="X24" s="6">
        <f>MAX(O24:V24)</f>
        <v>4.3713450292397598</v>
      </c>
      <c r="Y24" s="6">
        <f>MIN(O24:V24)</f>
        <v>3.0472657999999999</v>
      </c>
      <c r="Z24">
        <v>4.2</v>
      </c>
      <c r="AA24" s="6">
        <f>MAX(L24,M24,X25,Y25)-MIN(L25,M25,X24,Y24)</f>
        <v>3.5372272417495001</v>
      </c>
      <c r="AB24" s="6">
        <f>MIN(L24,M24,X25,Y25)-MAX(L25,M25,X24,Y24)</f>
        <v>-0.24880034576271015</v>
      </c>
      <c r="AC24" s="6"/>
      <c r="AE24" t="s">
        <v>161</v>
      </c>
      <c r="AF24" s="6">
        <f>RF!D24</f>
        <v>4.97</v>
      </c>
      <c r="AG24" s="6">
        <f>LR!D24</f>
        <v>5.0547932065590899</v>
      </c>
      <c r="AH24" s="6">
        <f>Adaboost!D24</f>
        <v>4.6537267080745304</v>
      </c>
      <c r="AI24" s="6">
        <f>XGBR!D24</f>
        <v>5.0497446000000004</v>
      </c>
      <c r="AJ24" s="6">
        <f>Huber!D24</f>
        <v>5.0881801002181799</v>
      </c>
      <c r="AK24" s="6">
        <f>BayesRidge!D24</f>
        <v>5.0640811015968499</v>
      </c>
      <c r="AL24" s="6">
        <f>Elastic!D24</f>
        <v>4.9226734620257098</v>
      </c>
      <c r="AM24" s="6">
        <f>GBR!D24</f>
        <v>5.1044315701018501</v>
      </c>
      <c r="AN24" s="6">
        <f>AVERAGE(AF24:AM24,Neural!D24)</f>
        <v>5.0084112051120613</v>
      </c>
      <c r="AO24" s="6">
        <f>MAX(AF24:AM24,Neural!D24)</f>
        <v>5.1680700974323397</v>
      </c>
      <c r="AP24" s="6">
        <f>MIN(AF24:AM24,Neural!D24)</f>
        <v>4.6537267080745304</v>
      </c>
    </row>
    <row r="25" spans="1:42" ht="15" thickBot="1" x14ac:dyDescent="0.35">
      <c r="A25" t="s">
        <v>137</v>
      </c>
      <c r="B25" t="s">
        <v>140</v>
      </c>
      <c r="C25" s="5">
        <f>RF!B25</f>
        <v>4.04</v>
      </c>
      <c r="D25" s="5">
        <f>LR!B25</f>
        <v>3.9904063253226898</v>
      </c>
      <c r="E25" s="5">
        <f>Adaboost!B25</f>
        <v>4.5550847457627102</v>
      </c>
      <c r="F25" s="5">
        <f>XGBR!B25</f>
        <v>3.0642230000000001</v>
      </c>
      <c r="G25" s="5">
        <f>Huber!B25</f>
        <v>3.8000006296411799</v>
      </c>
      <c r="H25" s="5">
        <f>BayesRidge!B25</f>
        <v>3.9897796002782502</v>
      </c>
      <c r="I25" s="5">
        <f>Elastic!B25</f>
        <v>4.0841323245262098</v>
      </c>
      <c r="J25" s="5">
        <f>GBR!B25</f>
        <v>4.0945340966014996</v>
      </c>
      <c r="K25" s="6">
        <f t="shared" ref="K25:K35" si="6">AVERAGE(C25:J25,B62)</f>
        <v>3.9513073921896811</v>
      </c>
      <c r="L25">
        <f t="shared" si="2"/>
        <v>4.5550847457627102</v>
      </c>
      <c r="M25">
        <f t="shared" si="3"/>
        <v>3.0642230000000001</v>
      </c>
      <c r="N25">
        <v>3.9</v>
      </c>
      <c r="O25" s="5">
        <f>RF!C25</f>
        <v>6</v>
      </c>
      <c r="P25" s="5">
        <f>LR!C25</f>
        <v>6.4343294355655498</v>
      </c>
      <c r="Q25" s="5">
        <f>Adaboost!C25</f>
        <v>6.5844930417495</v>
      </c>
      <c r="R25" s="5">
        <f>XGBR!C25</f>
        <v>6.0074430000000003</v>
      </c>
      <c r="S25" s="5">
        <f>Huber!C25</f>
        <v>6.10000568333869</v>
      </c>
      <c r="T25" s="5">
        <f>BayesRidge!C25</f>
        <v>6.4345649769686704</v>
      </c>
      <c r="U25" s="5">
        <f>Elastic!C25</f>
        <v>5.7700704260461704</v>
      </c>
      <c r="V25" s="5">
        <f>GBR!C25</f>
        <v>6.1303576674824303</v>
      </c>
      <c r="W25" s="6">
        <f t="shared" si="1"/>
        <v>6.2084508434718568</v>
      </c>
      <c r="X25" s="6">
        <f t="shared" si="4"/>
        <v>6.5844930417495</v>
      </c>
      <c r="Y25" s="6">
        <f t="shared" si="5"/>
        <v>5.7700704260461704</v>
      </c>
      <c r="Z25">
        <v>6.4</v>
      </c>
      <c r="AC25" s="6"/>
      <c r="AE25" t="s">
        <v>162</v>
      </c>
      <c r="AF25" s="6">
        <f>RF!D25</f>
        <v>4.24</v>
      </c>
      <c r="AG25" s="6">
        <f>LR!D25</f>
        <v>3.5219419951636</v>
      </c>
      <c r="AH25" s="6">
        <f>Adaboost!D25</f>
        <v>3.9788597053171002</v>
      </c>
      <c r="AI25" s="6">
        <f>XGBR!D25</f>
        <v>2.6959621999999999</v>
      </c>
      <c r="AJ25" s="6">
        <f>Huber!D25</f>
        <v>3.50235939188227</v>
      </c>
      <c r="AK25" s="6">
        <f>BayesRidge!D25</f>
        <v>3.4760042107251001</v>
      </c>
      <c r="AL25" s="6">
        <f>Elastic!D25</f>
        <v>4.3007634129569698</v>
      </c>
      <c r="AM25" s="6">
        <f>GBR!D25</f>
        <v>3.7095071660174002</v>
      </c>
      <c r="AN25" s="6">
        <f>AVERAGE(AF25:AM25,Neural!D25)</f>
        <v>3.6578575250400309</v>
      </c>
      <c r="AO25" s="6">
        <f>MAX(AF25:AM25,Neural!D25)</f>
        <v>4.3007634129569698</v>
      </c>
      <c r="AP25" s="6">
        <f>MIN(AF25:AM25,Neural!D25)</f>
        <v>2.6959621999999999</v>
      </c>
    </row>
    <row r="26" spans="1:42" ht="15" thickBot="1" x14ac:dyDescent="0.35">
      <c r="A26" t="s">
        <v>163</v>
      </c>
      <c r="B26" t="s">
        <v>164</v>
      </c>
      <c r="C26" s="5">
        <f>RF!B26</f>
        <v>5</v>
      </c>
      <c r="D26" s="5">
        <f>LR!B26</f>
        <v>4.7487357367274701</v>
      </c>
      <c r="E26" s="5">
        <f>Adaboost!B26</f>
        <v>5.8429752066115697</v>
      </c>
      <c r="F26" s="5">
        <f>XGBR!B26</f>
        <v>4.1874359999999999</v>
      </c>
      <c r="G26" s="5">
        <f>Huber!B26</f>
        <v>4.60015702168063</v>
      </c>
      <c r="H26" s="5">
        <f>BayesRidge!B26</f>
        <v>4.7507245384894103</v>
      </c>
      <c r="I26" s="5">
        <f>Elastic!B26</f>
        <v>4.54515080690076</v>
      </c>
      <c r="J26" s="5">
        <f>GBR!B26</f>
        <v>5.12519283292702</v>
      </c>
      <c r="K26" s="6">
        <f t="shared" si="6"/>
        <v>4.8464716653562201</v>
      </c>
      <c r="L26">
        <f t="shared" si="2"/>
        <v>5.8429752066115697</v>
      </c>
      <c r="M26">
        <f t="shared" si="3"/>
        <v>4.1874359999999999</v>
      </c>
      <c r="N26">
        <v>4.4000000000000004</v>
      </c>
      <c r="O26" s="5">
        <f>RF!C26</f>
        <v>4.5599999999999996</v>
      </c>
      <c r="P26" s="5">
        <f>LR!C26</f>
        <v>3.89256736802662</v>
      </c>
      <c r="Q26" s="5">
        <f>Adaboost!C26</f>
        <v>4.3713450292397598</v>
      </c>
      <c r="R26" s="5">
        <f>XGBR!C26</f>
        <v>3.1010665999999998</v>
      </c>
      <c r="S26" s="5">
        <f>Huber!C26</f>
        <v>3.80006042131836</v>
      </c>
      <c r="T26" s="5">
        <f>BayesRidge!C26</f>
        <v>3.8892026144772598</v>
      </c>
      <c r="U26" s="5">
        <f>Elastic!C26</f>
        <v>3.5810168005690302</v>
      </c>
      <c r="V26" s="5">
        <f>GBR!C26</f>
        <v>4.0264301563857998</v>
      </c>
      <c r="W26" s="6">
        <f t="shared" si="1"/>
        <v>3.899704691228111</v>
      </c>
      <c r="X26" s="6">
        <f t="shared" si="4"/>
        <v>4.5599999999999996</v>
      </c>
      <c r="Y26" s="6">
        <f t="shared" si="5"/>
        <v>3.1010665999999998</v>
      </c>
      <c r="Z26">
        <v>3.3</v>
      </c>
      <c r="AA26" s="6">
        <f>MAX(L26,M26,X27,Y27)-MIN(L27,M27,X26,Y26)</f>
        <v>2.8926174496644297</v>
      </c>
      <c r="AB26" s="6">
        <f>MIN(L26,M26,X27,Y27)-MAX(L27,M27,X26,Y26)</f>
        <v>-0.37256399999999967</v>
      </c>
      <c r="AC26" s="6"/>
      <c r="AE26" t="s">
        <v>165</v>
      </c>
      <c r="AF26" s="6">
        <f>RF!D26</f>
        <v>5.52</v>
      </c>
      <c r="AG26" s="6">
        <f>LR!D26</f>
        <v>5.7391424731605198</v>
      </c>
      <c r="AH26" s="6">
        <f>Adaboost!D26</f>
        <v>4.9488139825218402</v>
      </c>
      <c r="AI26" s="6">
        <f>XGBR!D26</f>
        <v>5.6147026999999996</v>
      </c>
      <c r="AJ26" s="6">
        <f>Huber!D26</f>
        <v>5.6757419887916596</v>
      </c>
      <c r="AK26" s="6">
        <f>BayesRidge!D26</f>
        <v>5.8749176852108196</v>
      </c>
      <c r="AL26" s="6">
        <f>Elastic!D26</f>
        <v>5.2834116581145398</v>
      </c>
      <c r="AM26" s="6">
        <f>GBR!D26</f>
        <v>5.3429469645662904</v>
      </c>
      <c r="AN26" s="6">
        <f>AVERAGE(AF26:AM26,Neural!D26)</f>
        <v>5.5396832870867083</v>
      </c>
      <c r="AO26" s="6">
        <f>MAX(AF26:AM26,Neural!D26)</f>
        <v>5.8749176852108196</v>
      </c>
      <c r="AP26" s="6">
        <f>MIN(AF26:AM26,Neural!D26)</f>
        <v>4.9488139825218402</v>
      </c>
    </row>
    <row r="27" spans="1:42" ht="15" thickBot="1" x14ac:dyDescent="0.35">
      <c r="A27" t="s">
        <v>164</v>
      </c>
      <c r="B27" t="s">
        <v>163</v>
      </c>
      <c r="C27" s="5">
        <f>RF!B27</f>
        <v>3</v>
      </c>
      <c r="D27" s="5">
        <f>LR!B27</f>
        <v>3.39236336164196</v>
      </c>
      <c r="E27" s="5">
        <f>Adaboost!B27</f>
        <v>3.5067024128686302</v>
      </c>
      <c r="F27" s="5">
        <f>XGBR!B27</f>
        <v>3.1243069999999999</v>
      </c>
      <c r="G27" s="5">
        <f>Huber!B27</f>
        <v>3.29999993453574</v>
      </c>
      <c r="H27" s="5">
        <f>BayesRidge!B27</f>
        <v>3.4002462651773899</v>
      </c>
      <c r="I27" s="5">
        <f>Elastic!B27</f>
        <v>3.6056309429132201</v>
      </c>
      <c r="J27" s="5">
        <f>GBR!B27</f>
        <v>3.0906957396722201</v>
      </c>
      <c r="K27" s="6">
        <f t="shared" si="6"/>
        <v>3.3054333857238358</v>
      </c>
      <c r="L27">
        <f t="shared" si="2"/>
        <v>3.6056309429132201</v>
      </c>
      <c r="M27">
        <f t="shared" si="3"/>
        <v>3</v>
      </c>
      <c r="N27">
        <v>2.8</v>
      </c>
      <c r="O27" s="5">
        <f>RF!C27</f>
        <v>5.07</v>
      </c>
      <c r="P27" s="5">
        <f>LR!C27</f>
        <v>5.3805659891190301</v>
      </c>
      <c r="Q27" s="5">
        <f>Adaboost!C27</f>
        <v>5.8926174496644297</v>
      </c>
      <c r="R27" s="5">
        <f>XGBR!C27</f>
        <v>5.1482434000000001</v>
      </c>
      <c r="S27" s="5">
        <f>Huber!C27</f>
        <v>5.1000029806032599</v>
      </c>
      <c r="T27" s="5">
        <f>BayesRidge!C27</f>
        <v>5.3759968512218901</v>
      </c>
      <c r="U27" s="5">
        <f>Elastic!C27</f>
        <v>5.1901126818360304</v>
      </c>
      <c r="V27" s="5">
        <f>GBR!C27</f>
        <v>5.1205912702265497</v>
      </c>
      <c r="W27" s="6">
        <f t="shared" si="1"/>
        <v>5.2970321569581733</v>
      </c>
      <c r="X27" s="6">
        <f t="shared" si="4"/>
        <v>5.8926174496644297</v>
      </c>
      <c r="Y27" s="6">
        <f t="shared" si="5"/>
        <v>5.07</v>
      </c>
      <c r="Z27">
        <v>5</v>
      </c>
      <c r="AC27" s="6"/>
      <c r="AE27" t="s">
        <v>166</v>
      </c>
      <c r="AF27" s="6">
        <f>RF!D27</f>
        <v>4.4800000000000004</v>
      </c>
      <c r="AG27" s="6">
        <f>LR!D27</f>
        <v>4.5310111752307103</v>
      </c>
      <c r="AH27" s="6">
        <f>Adaboost!D27</f>
        <v>3.9788597053171002</v>
      </c>
      <c r="AI27" s="6">
        <f>XGBR!D27</f>
        <v>4.3722367000000002</v>
      </c>
      <c r="AJ27" s="6">
        <f>Huber!D27</f>
        <v>4.5249548738357399</v>
      </c>
      <c r="AK27" s="6">
        <f>BayesRidge!D27</f>
        <v>4.4557179905278499</v>
      </c>
      <c r="AL27" s="6">
        <f>Elastic!D27</f>
        <v>4.44778257128233</v>
      </c>
      <c r="AM27" s="6">
        <f>GBR!D27</f>
        <v>3.8246438655791799</v>
      </c>
      <c r="AN27" s="6">
        <f>AVERAGE(AF27:AM27,Neural!D27)</f>
        <v>4.3424993050933463</v>
      </c>
      <c r="AO27" s="6">
        <f>MAX(AF27:AM27,Neural!D27)</f>
        <v>4.5310111752307103</v>
      </c>
      <c r="AP27" s="6">
        <f>MIN(AF27:AM27,Neural!D27)</f>
        <v>3.8246438655791799</v>
      </c>
    </row>
    <row r="28" spans="1:42" ht="15" thickBot="1" x14ac:dyDescent="0.35">
      <c r="A28" t="s">
        <v>167</v>
      </c>
      <c r="B28" t="s">
        <v>168</v>
      </c>
      <c r="C28" s="5">
        <f>RF!B28</f>
        <v>4.05</v>
      </c>
      <c r="D28" s="5">
        <f>LR!B28</f>
        <v>3.8133157919173799</v>
      </c>
      <c r="E28" s="5">
        <f>Adaboost!B28</f>
        <v>4.5550847457627102</v>
      </c>
      <c r="F28" s="5">
        <f>XGBR!B28</f>
        <v>3.1239042000000001</v>
      </c>
      <c r="G28" s="5">
        <f>Huber!B28</f>
        <v>3.60002505881531</v>
      </c>
      <c r="H28" s="5">
        <f>BayesRidge!B28</f>
        <v>3.8043297856067002</v>
      </c>
      <c r="I28" s="5">
        <f>Elastic!B28</f>
        <v>3.9397815283854101</v>
      </c>
      <c r="J28" s="5">
        <f>GBR!B28</f>
        <v>4.1230402202260699</v>
      </c>
      <c r="K28" s="6">
        <f t="shared" si="6"/>
        <v>3.8695791511474553</v>
      </c>
      <c r="L28">
        <f t="shared" si="2"/>
        <v>4.5550847457627102</v>
      </c>
      <c r="M28">
        <f t="shared" si="3"/>
        <v>3.1239042000000001</v>
      </c>
      <c r="N28">
        <v>4.8</v>
      </c>
      <c r="O28" s="5">
        <f>RF!C28</f>
        <v>6.41</v>
      </c>
      <c r="P28" s="5">
        <f>LR!C28</f>
        <v>6.2705337224689099</v>
      </c>
      <c r="Q28" s="5">
        <f>Adaboost!C28</f>
        <v>6.5844930417495</v>
      </c>
      <c r="R28" s="5">
        <f>XGBR!C28</f>
        <v>6.0139326999999998</v>
      </c>
      <c r="S28" s="5">
        <f>Huber!C28</f>
        <v>6.0000700133543203</v>
      </c>
      <c r="T28" s="5">
        <f>BayesRidge!C28</f>
        <v>6.2719772332819304</v>
      </c>
      <c r="U28" s="5">
        <f>Elastic!C28</f>
        <v>5.6128636597531996</v>
      </c>
      <c r="V28" s="5">
        <f>GBR!C28</f>
        <v>6.3921247107561001</v>
      </c>
      <c r="W28" s="6">
        <f t="shared" si="1"/>
        <v>6.1973446183185006</v>
      </c>
      <c r="X28" s="6">
        <f t="shared" si="4"/>
        <v>6.5844930417495</v>
      </c>
      <c r="Y28" s="6">
        <f t="shared" si="5"/>
        <v>5.6128636597531996</v>
      </c>
      <c r="Z28">
        <v>6.1</v>
      </c>
      <c r="AA28" s="6">
        <f>MAX(L28,M28,X29,Y29)-MIN(L29,M29,X28,Y28)</f>
        <v>-0.45126327597214999</v>
      </c>
      <c r="AB28" s="6">
        <f>MIN(L28,M28,X29,Y29)-MAX(L29,M29,X28,Y28)</f>
        <v>-3.4614110417494999</v>
      </c>
      <c r="AC28" s="6"/>
      <c r="AE28" t="s">
        <v>169</v>
      </c>
      <c r="AF28" s="6">
        <f>RF!D28</f>
        <v>4.5199999999999996</v>
      </c>
      <c r="AG28" s="6">
        <f>LR!D28</f>
        <v>4.2255382732230098</v>
      </c>
      <c r="AH28" s="6">
        <f>Adaboost!D28</f>
        <v>3.8913907284768201</v>
      </c>
      <c r="AI28" s="6">
        <f>XGBR!D28</f>
        <v>4.1162450000000002</v>
      </c>
      <c r="AJ28" s="6">
        <f>Huber!D28</f>
        <v>4.26099692526578</v>
      </c>
      <c r="AK28" s="6">
        <f>BayesRidge!D28</f>
        <v>4.2262239554514904</v>
      </c>
      <c r="AL28" s="6">
        <f>Elastic!D28</f>
        <v>4.56833229353966</v>
      </c>
      <c r="AM28" s="6">
        <f>GBR!D28</f>
        <v>4.0273504540004401</v>
      </c>
      <c r="AN28" s="6">
        <f>AVERAGE(AF28:AM28,Neural!D28)</f>
        <v>4.2333109553984194</v>
      </c>
      <c r="AO28" s="6">
        <f>MAX(AF28:AM28,Neural!D28)</f>
        <v>4.56833229353966</v>
      </c>
      <c r="AP28" s="6">
        <f>MIN(AF28:AM28,Neural!D28)</f>
        <v>3.8913907284768201</v>
      </c>
    </row>
    <row r="29" spans="1:42" ht="15" thickBot="1" x14ac:dyDescent="0.35">
      <c r="A29" t="s">
        <v>168</v>
      </c>
      <c r="B29" t="s">
        <v>167</v>
      </c>
      <c r="C29" s="5">
        <f>RF!B29</f>
        <v>5.01</v>
      </c>
      <c r="D29" s="5">
        <f>LR!B29</f>
        <v>5.3407172330886699</v>
      </c>
      <c r="E29" s="5">
        <f>Adaboost!B29</f>
        <v>5.8429752066115697</v>
      </c>
      <c r="F29" s="5">
        <f>XGBR!B29</f>
        <v>5.0680943000000003</v>
      </c>
      <c r="G29" s="5">
        <f>Huber!B29</f>
        <v>5.1000245917782898</v>
      </c>
      <c r="H29" s="5">
        <f>BayesRidge!B29</f>
        <v>5.3323135760166496</v>
      </c>
      <c r="I29" s="5">
        <f>Elastic!B29</f>
        <v>5.0063480217348602</v>
      </c>
      <c r="J29" s="5">
        <f>GBR!B29</f>
        <v>5.1109099418882602</v>
      </c>
      <c r="K29" s="6">
        <f t="shared" si="6"/>
        <v>5.2392005138514053</v>
      </c>
      <c r="L29">
        <f t="shared" si="2"/>
        <v>5.8429752066115697</v>
      </c>
      <c r="M29">
        <f t="shared" si="3"/>
        <v>5.0063480217348602</v>
      </c>
      <c r="N29">
        <v>3.6</v>
      </c>
      <c r="O29" s="5">
        <f>RF!C29</f>
        <v>4.03</v>
      </c>
      <c r="P29" s="5">
        <f>LR!C29</f>
        <v>3.88278146201707</v>
      </c>
      <c r="Q29" s="5">
        <f>Adaboost!C29</f>
        <v>4.3713450292397598</v>
      </c>
      <c r="R29" s="5">
        <f>XGBR!C29</f>
        <v>3.1230820000000001</v>
      </c>
      <c r="S29" s="5">
        <f>Huber!C29</f>
        <v>3.7000682501364102</v>
      </c>
      <c r="T29" s="5">
        <f>BayesRidge!C29</f>
        <v>3.8835633311459898</v>
      </c>
      <c r="U29" s="5">
        <f>Elastic!C29</f>
        <v>4.0466239778797997</v>
      </c>
      <c r="V29" s="5">
        <f>GBR!C29</f>
        <v>4.0377520442980401</v>
      </c>
      <c r="W29" s="6">
        <f t="shared" si="1"/>
        <v>3.8830971837612713</v>
      </c>
      <c r="X29" s="6">
        <f t="shared" si="4"/>
        <v>4.3713450292397598</v>
      </c>
      <c r="Y29" s="6">
        <f t="shared" si="5"/>
        <v>3.1230820000000001</v>
      </c>
      <c r="Z29">
        <v>4.4000000000000004</v>
      </c>
      <c r="AC29" s="6"/>
      <c r="AE29" t="s">
        <v>170</v>
      </c>
      <c r="AF29" s="6">
        <f>RF!D29</f>
        <v>5.34</v>
      </c>
      <c r="AG29" s="6">
        <f>LR!D29</f>
        <v>5.2475049465122199</v>
      </c>
      <c r="AH29" s="6">
        <f>Adaboost!D29</f>
        <v>4.6537267080745304</v>
      </c>
      <c r="AI29" s="6">
        <f>XGBR!D29</f>
        <v>5.2511429999999999</v>
      </c>
      <c r="AJ29" s="6">
        <f>Huber!D29</f>
        <v>5.2639222829899603</v>
      </c>
      <c r="AK29" s="6">
        <f>BayesRidge!D29</f>
        <v>5.2314243513955798</v>
      </c>
      <c r="AL29" s="6">
        <f>Elastic!D29</f>
        <v>5.0755131963990801</v>
      </c>
      <c r="AM29" s="6">
        <f>GBR!D29</f>
        <v>5.1737807094043404</v>
      </c>
      <c r="AN29" s="6">
        <f>AVERAGE(AF29:AM29,Neural!D29)</f>
        <v>5.1632903634522789</v>
      </c>
      <c r="AO29" s="6">
        <f>MAX(AF29:AM29,Neural!D29)</f>
        <v>5.34</v>
      </c>
      <c r="AP29" s="6">
        <f>MIN(AF29:AM29,Neural!D29)</f>
        <v>4.6537267080745304</v>
      </c>
    </row>
    <row r="30" spans="1:42" ht="15" thickBot="1" x14ac:dyDescent="0.35">
      <c r="A30" t="s">
        <v>171</v>
      </c>
      <c r="B30" t="s">
        <v>172</v>
      </c>
      <c r="C30" s="5">
        <f>RF!B30</f>
        <v>4.09</v>
      </c>
      <c r="D30" s="5">
        <f>LR!B30</f>
        <v>4.0302715594485097</v>
      </c>
      <c r="E30" s="5">
        <f>Adaboost!B30</f>
        <v>4.5550847457627102</v>
      </c>
      <c r="F30" s="5">
        <f>XGBR!B30</f>
        <v>3.1171471999999998</v>
      </c>
      <c r="G30" s="5">
        <f>Huber!B30</f>
        <v>3.9000010387196302</v>
      </c>
      <c r="H30" s="5">
        <f>BayesRidge!B30</f>
        <v>4.0304474890993198</v>
      </c>
      <c r="I30" s="5">
        <f>Elastic!B30</f>
        <v>4.4629842757397897</v>
      </c>
      <c r="J30" s="5">
        <f>GBR!B30</f>
        <v>4.1381594720523296</v>
      </c>
      <c r="K30" s="6">
        <f t="shared" si="6"/>
        <v>4.043168433598967</v>
      </c>
      <c r="L30">
        <f t="shared" si="2"/>
        <v>4.5550847457627102</v>
      </c>
      <c r="M30">
        <f t="shared" si="3"/>
        <v>3.1171471999999998</v>
      </c>
      <c r="N30">
        <v>3.8</v>
      </c>
      <c r="O30" s="5">
        <f>RF!C30</f>
        <v>5.15</v>
      </c>
      <c r="P30" s="5">
        <f>LR!C30</f>
        <v>5.1153639548707801</v>
      </c>
      <c r="Q30" s="5">
        <f>Adaboost!C30</f>
        <v>5.8926174496644297</v>
      </c>
      <c r="R30" s="5">
        <f>XGBR!C30</f>
        <v>4.1429777000000003</v>
      </c>
      <c r="S30" s="5">
        <f>Huber!C30</f>
        <v>4.7000051358042496</v>
      </c>
      <c r="T30" s="5">
        <f>BayesRidge!C30</f>
        <v>5.1225965318058</v>
      </c>
      <c r="U30" s="5">
        <f>Elastic!C30</f>
        <v>4.9002079761013002</v>
      </c>
      <c r="V30" s="5">
        <f>GBR!C30</f>
        <v>5.3832172754065404</v>
      </c>
      <c r="W30" s="6">
        <f t="shared" si="1"/>
        <v>5.0735694093716512</v>
      </c>
      <c r="X30" s="6">
        <f t="shared" si="4"/>
        <v>5.8926174496644297</v>
      </c>
      <c r="Y30" s="6">
        <f t="shared" si="5"/>
        <v>4.1429777000000003</v>
      </c>
      <c r="Z30">
        <v>5.7</v>
      </c>
      <c r="AC30" s="6"/>
      <c r="AE30" t="s">
        <v>173</v>
      </c>
      <c r="AF30" s="6">
        <f>RF!D30</f>
        <v>4.55</v>
      </c>
      <c r="AG30" s="6">
        <f>LR!D30</f>
        <v>4.60147140361933</v>
      </c>
      <c r="AH30" s="6">
        <f>Adaboost!D30</f>
        <v>4.2902735562309999</v>
      </c>
      <c r="AI30" s="6">
        <f>XGBR!D30</f>
        <v>4.1954650000000004</v>
      </c>
      <c r="AJ30" s="6">
        <f>Huber!D30</f>
        <v>4.6586984636114401</v>
      </c>
      <c r="AK30" s="6">
        <f>BayesRidge!D30</f>
        <v>4.5741019983729796</v>
      </c>
      <c r="AL30" s="6">
        <f>Elastic!D30</f>
        <v>4.6365445570439903</v>
      </c>
      <c r="AM30" s="6">
        <f>GBR!D30</f>
        <v>4.2905111336958104</v>
      </c>
      <c r="AN30" s="6">
        <f>AVERAGE(AF30:AM30,Neural!D30)</f>
        <v>4.4802600365762704</v>
      </c>
      <c r="AO30" s="6">
        <f>MAX(AF30:AM30,Neural!D30)</f>
        <v>4.6586984636114401</v>
      </c>
      <c r="AP30" s="6">
        <f>MIN(AF30:AM30,Neural!D30)</f>
        <v>4.1954650000000004</v>
      </c>
    </row>
    <row r="31" spans="1:42" ht="15" thickBot="1" x14ac:dyDescent="0.35">
      <c r="A31" t="s">
        <v>172</v>
      </c>
      <c r="B31" t="s">
        <v>171</v>
      </c>
      <c r="C31" s="5">
        <f>RF!B31</f>
        <v>3.02</v>
      </c>
      <c r="D31" s="5">
        <f>LR!B31</f>
        <v>3.06202007645004</v>
      </c>
      <c r="E31" s="5">
        <f>Adaboost!B31</f>
        <v>3.5067024128686302</v>
      </c>
      <c r="F31" s="5">
        <f>XGBR!B31</f>
        <v>2.0514359999999998</v>
      </c>
      <c r="G31" s="5">
        <f>Huber!B31</f>
        <v>2.9000001753755802</v>
      </c>
      <c r="H31" s="5">
        <f>BayesRidge!B31</f>
        <v>3.0771390760745598</v>
      </c>
      <c r="I31" s="5">
        <f>Elastic!B31</f>
        <v>3.40612597012717</v>
      </c>
      <c r="J31" s="5">
        <f>GBR!B31</f>
        <v>3.0647142882471599</v>
      </c>
      <c r="K31" s="6">
        <f t="shared" si="6"/>
        <v>3.0229011746781209</v>
      </c>
      <c r="L31">
        <f t="shared" si="2"/>
        <v>3.5067024128686302</v>
      </c>
      <c r="M31">
        <f t="shared" si="3"/>
        <v>2.0514359999999998</v>
      </c>
      <c r="N31">
        <v>5.2</v>
      </c>
      <c r="O31" s="5">
        <f>RF!C31</f>
        <v>4.01</v>
      </c>
      <c r="P31" s="5">
        <f>LR!C31</f>
        <v>4.0213171089592104</v>
      </c>
      <c r="Q31" s="5">
        <f>Adaboost!C31</f>
        <v>4.3713450292397598</v>
      </c>
      <c r="R31" s="5">
        <f>XGBR!C31</f>
        <v>3.0664894999999999</v>
      </c>
      <c r="S31" s="5">
        <f>Huber!C31</f>
        <v>3.9000021226403701</v>
      </c>
      <c r="T31" s="5">
        <f>BayesRidge!C31</f>
        <v>4.0092339877723902</v>
      </c>
      <c r="U31" s="5">
        <f>Elastic!C31</f>
        <v>3.9940119393967799</v>
      </c>
      <c r="V31" s="5">
        <f>GBR!C31</f>
        <v>4.0661384361503101</v>
      </c>
      <c r="W31" s="6">
        <f t="shared" si="1"/>
        <v>3.9416028255598832</v>
      </c>
      <c r="X31" s="6">
        <f t="shared" si="4"/>
        <v>4.3713450292397598</v>
      </c>
      <c r="Y31" s="6">
        <f t="shared" si="5"/>
        <v>3.0664894999999999</v>
      </c>
      <c r="Z31">
        <v>4</v>
      </c>
      <c r="AC31" s="6"/>
      <c r="AE31" t="s">
        <v>174</v>
      </c>
      <c r="AF31" s="6">
        <f>RF!D31</f>
        <v>5.27</v>
      </c>
      <c r="AG31" s="6">
        <f>LR!D31</f>
        <v>5.6602410054317902</v>
      </c>
      <c r="AH31" s="6">
        <f>Adaboost!D31</f>
        <v>4.9269602577873197</v>
      </c>
      <c r="AI31" s="6">
        <f>XGBR!D31</f>
        <v>5.6035833000000004</v>
      </c>
      <c r="AJ31" s="6">
        <f>Huber!D31</f>
        <v>5.6183441767053601</v>
      </c>
      <c r="AK31" s="6">
        <f>BayesRidge!D31</f>
        <v>5.6141558570978303</v>
      </c>
      <c r="AL31" s="6">
        <f>Elastic!D31</f>
        <v>5.1394278892238896</v>
      </c>
      <c r="AM31" s="6">
        <f>GBR!D31</f>
        <v>5.3419124572738799</v>
      </c>
      <c r="AN31" s="6">
        <f>AVERAGE(AF31:AM31,Neural!D31)</f>
        <v>5.4290040654661329</v>
      </c>
      <c r="AO31" s="6">
        <f>MAX(AF31:AM31,Neural!D31)</f>
        <v>5.6864116456751299</v>
      </c>
      <c r="AP31" s="6">
        <f>MIN(AF31:AM31,Neural!D31)</f>
        <v>4.9269602577873197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BOS</v>
      </c>
      <c r="E38" s="6" t="str">
        <f>B2</f>
        <v>MIA</v>
      </c>
      <c r="F38" s="6">
        <f>(K2+W3)/2</f>
        <v>4.3879611290255305</v>
      </c>
      <c r="G38" s="6">
        <f>(K3+W2)/2</f>
        <v>3.9861741916910693</v>
      </c>
      <c r="H38" s="6">
        <f>F38-G38</f>
        <v>0.40178693733446114</v>
      </c>
      <c r="I38" s="6" t="str">
        <f>IF(G38&gt;F38,E38,D38)</f>
        <v>BOS</v>
      </c>
      <c r="J38" s="6">
        <f t="shared" ref="J38:J51" si="7">F38+G38</f>
        <v>8.3741353207166007</v>
      </c>
      <c r="L38" s="10">
        <f>MAX(K2,W3)</f>
        <v>4.3941616993502697</v>
      </c>
      <c r="M38" s="6">
        <f>MAX(K3,W2)</f>
        <v>5.0648866455100388</v>
      </c>
      <c r="N38" s="6">
        <f t="shared" ref="N38:N54" si="8">L38-M38</f>
        <v>-0.67072494615976908</v>
      </c>
      <c r="O38" s="6" t="str">
        <f t="shared" ref="O38:O54" si="9">IF(M38&gt;L38,E38,D38)</f>
        <v>MIA</v>
      </c>
      <c r="P38" s="6">
        <f t="shared" ref="P38:P54" si="10">L38+M38</f>
        <v>9.4590483448603084</v>
      </c>
      <c r="AA38"/>
      <c r="AC38" s="6"/>
    </row>
    <row r="39" spans="1:42" ht="15" thickBot="1" x14ac:dyDescent="0.35">
      <c r="A39" t="str">
        <f>A2</f>
        <v>BOS</v>
      </c>
      <c r="B39" s="5">
        <f>Neural!B2</f>
        <v>4.5373695221675501</v>
      </c>
      <c r="C39" s="5">
        <f>Neural!C2</f>
        <v>5.2060543565707498</v>
      </c>
      <c r="D39" s="6" t="str">
        <f>A4</f>
        <v>CHW</v>
      </c>
      <c r="E39" s="6" t="str">
        <f>B4</f>
        <v>CLE</v>
      </c>
      <c r="F39" s="6">
        <f>(K4+W5)/2</f>
        <v>4.4328040883775754</v>
      </c>
      <c r="G39" s="6">
        <f>(K5+W4)/2</f>
        <v>4.2063898934706945</v>
      </c>
      <c r="H39" s="6">
        <f t="shared" ref="H39:H46" si="11">F39-G39</f>
        <v>0.22641419490688097</v>
      </c>
      <c r="I39" s="6" t="str">
        <f t="shared" ref="I39:I51" si="12">IF(G39&gt;F39,E39,D39)</f>
        <v>CHW</v>
      </c>
      <c r="J39" s="6">
        <f t="shared" si="7"/>
        <v>8.639193981848269</v>
      </c>
      <c r="L39" s="10">
        <f>MAX(K4,W5)</f>
        <v>4.9833682863439881</v>
      </c>
      <c r="M39" s="11">
        <f>MAX(K5,W4)</f>
        <v>4.5270822486418378</v>
      </c>
      <c r="N39" s="6">
        <f t="shared" si="8"/>
        <v>0.45628603770215026</v>
      </c>
      <c r="O39" s="6" t="str">
        <f t="shared" si="9"/>
        <v>CHW</v>
      </c>
      <c r="P39" s="6">
        <f t="shared" si="10"/>
        <v>9.510450534985825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2.7760875637008899</v>
      </c>
      <c r="C40" s="5">
        <f>Neural!C3</f>
        <v>4.5851642322274104</v>
      </c>
      <c r="D40" s="6" t="str">
        <f>A6</f>
        <v>STL</v>
      </c>
      <c r="E40" s="6" t="str">
        <f>B6</f>
        <v>PIT</v>
      </c>
      <c r="F40" s="6">
        <f>(K6+W7)/2</f>
        <v>4.6183252303930145</v>
      </c>
      <c r="G40" s="6">
        <f>(K7+W6)/2</f>
        <v>4.2572403582121243</v>
      </c>
      <c r="H40" s="6">
        <f t="shared" si="11"/>
        <v>0.36108487218089014</v>
      </c>
      <c r="I40" s="6" t="str">
        <f t="shared" si="12"/>
        <v>STL</v>
      </c>
      <c r="J40" s="6">
        <f t="shared" si="7"/>
        <v>8.8755655886051379</v>
      </c>
      <c r="L40" s="10">
        <f>MAX(K6,W7)</f>
        <v>4.9584166075235458</v>
      </c>
      <c r="M40" s="10">
        <f>MAX(K7,W6)</f>
        <v>4.3279113588699794</v>
      </c>
      <c r="N40" s="6">
        <f t="shared" si="8"/>
        <v>0.6305052486535665</v>
      </c>
      <c r="O40" s="6" t="str">
        <f t="shared" si="9"/>
        <v>STL</v>
      </c>
      <c r="P40" s="6">
        <f t="shared" si="10"/>
        <v>9.2863279663935252</v>
      </c>
      <c r="AA40"/>
      <c r="AC40" s="6"/>
    </row>
    <row r="41" spans="1:42" ht="15" thickBot="1" x14ac:dyDescent="0.35">
      <c r="A41" t="str">
        <f>A4</f>
        <v>CHW</v>
      </c>
      <c r="B41" s="5">
        <f>Neural!B4</f>
        <v>3.84100744330674</v>
      </c>
      <c r="C41" s="5">
        <f>Neural!C4</f>
        <v>3.8710188952952</v>
      </c>
      <c r="D41" s="6" t="str">
        <f>A8</f>
        <v>NYM</v>
      </c>
      <c r="E41" s="6" t="str">
        <f>B8</f>
        <v>WSN</v>
      </c>
      <c r="F41" s="6">
        <f>(K8+W9)/2</f>
        <v>6.3554442916580172</v>
      </c>
      <c r="G41" s="6">
        <f>(K9+W8)/2</f>
        <v>4.6504132857547065</v>
      </c>
      <c r="H41" s="6">
        <f t="shared" si="11"/>
        <v>1.7050310059033107</v>
      </c>
      <c r="I41" s="6" t="str">
        <f t="shared" si="12"/>
        <v>NYM</v>
      </c>
      <c r="J41" s="6">
        <f t="shared" si="7"/>
        <v>11.005857577412723</v>
      </c>
      <c r="L41" s="10">
        <f>MAX(K8,W9)</f>
        <v>6.9125001875443521</v>
      </c>
      <c r="M41" s="10">
        <f>MAX(K9,W8)</f>
        <v>4.9877615698933049</v>
      </c>
      <c r="N41" s="6">
        <f t="shared" si="8"/>
        <v>1.9247386176510473</v>
      </c>
      <c r="O41" s="6" t="str">
        <f t="shared" si="9"/>
        <v>NYM</v>
      </c>
      <c r="P41" s="6">
        <f t="shared" si="10"/>
        <v>11.900261757437658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4.8110475356181697</v>
      </c>
      <c r="C42" s="5">
        <f>Neural!C5</f>
        <v>4.9630834433244599</v>
      </c>
      <c r="D42" s="6" t="str">
        <f>A10</f>
        <v>CIN</v>
      </c>
      <c r="E42" s="6" t="str">
        <f>B10</f>
        <v>NYY</v>
      </c>
      <c r="F42" s="6">
        <f>(K10+W11)/2</f>
        <v>5.594052851236305</v>
      </c>
      <c r="G42" s="6">
        <f>(K11+W10)/2</f>
        <v>4.7656364821097155</v>
      </c>
      <c r="H42" s="6">
        <f t="shared" si="11"/>
        <v>0.82841636912658956</v>
      </c>
      <c r="I42" s="6" t="str">
        <f t="shared" si="12"/>
        <v>CIN</v>
      </c>
      <c r="J42" s="6">
        <f t="shared" si="7"/>
        <v>10.35968933334602</v>
      </c>
      <c r="L42" s="10">
        <f>MAX(K10,W11)</f>
        <v>6.2566227653054005</v>
      </c>
      <c r="M42" s="6">
        <f>MAX(K11,W10)</f>
        <v>5.1443796789060974</v>
      </c>
      <c r="N42" s="6">
        <f t="shared" si="8"/>
        <v>1.1122430863993031</v>
      </c>
      <c r="O42" s="6" t="str">
        <f t="shared" si="9"/>
        <v>CIN</v>
      </c>
      <c r="P42" s="6">
        <f t="shared" si="10"/>
        <v>11.401002444211498</v>
      </c>
      <c r="R42" s="26" t="s">
        <v>49</v>
      </c>
      <c r="S42" s="26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4.3551796523261403</v>
      </c>
      <c r="C43" s="5">
        <f>Neural!C6</f>
        <v>4.3099734544641102</v>
      </c>
      <c r="D43" s="6" t="str">
        <f>A12</f>
        <v>HOU</v>
      </c>
      <c r="E43" s="6" t="str">
        <f>B12</f>
        <v>TOR</v>
      </c>
      <c r="F43" s="6">
        <f>(K12+W13)/2</f>
        <v>6.1237633686555881</v>
      </c>
      <c r="G43" s="6">
        <f>(K13+W12)/2</f>
        <v>4.7602580390054676</v>
      </c>
      <c r="H43" s="6">
        <f t="shared" si="11"/>
        <v>1.3635053296501205</v>
      </c>
      <c r="I43" s="6" t="str">
        <f t="shared" si="12"/>
        <v>HOU</v>
      </c>
      <c r="J43" s="6">
        <f t="shared" si="7"/>
        <v>10.884021407661056</v>
      </c>
      <c r="L43" s="10">
        <f>MAX(K12,W13)</f>
        <v>6.3849868147013735</v>
      </c>
      <c r="M43" s="6">
        <f>MAX(K13,W12)</f>
        <v>5.3165592955241081</v>
      </c>
      <c r="N43" s="6">
        <f t="shared" si="8"/>
        <v>1.0684275191772654</v>
      </c>
      <c r="O43" s="6" t="str">
        <f t="shared" si="9"/>
        <v>HOU</v>
      </c>
      <c r="P43" s="6">
        <f t="shared" si="10"/>
        <v>11.701546110225483</v>
      </c>
      <c r="R43" t="s">
        <v>175</v>
      </c>
      <c r="S43" t="s">
        <v>176</v>
      </c>
      <c r="T43">
        <v>8</v>
      </c>
      <c r="AA43"/>
      <c r="AC43" s="6"/>
    </row>
    <row r="44" spans="1:42" ht="15" thickBot="1" x14ac:dyDescent="0.35">
      <c r="A44" t="str">
        <f>A8</f>
        <v>NYM</v>
      </c>
      <c r="B44" s="5">
        <f>Neural!B8</f>
        <v>7.5546042445736896</v>
      </c>
      <c r="C44" s="5">
        <f>Neural!C8</f>
        <v>5.0854707127085597</v>
      </c>
      <c r="D44" s="6" t="str">
        <f>A14</f>
        <v>SFG</v>
      </c>
      <c r="E44" s="6" t="str">
        <f>B14</f>
        <v>ATL</v>
      </c>
      <c r="F44" s="6">
        <f>(K14+W15)/2</f>
        <v>4.0383388663751623</v>
      </c>
      <c r="G44" s="6">
        <f>(K15+W14)/2</f>
        <v>4.1275210743869835</v>
      </c>
      <c r="H44" s="6">
        <f t="shared" si="11"/>
        <v>-8.9182208011821196E-2</v>
      </c>
      <c r="I44" s="6" t="str">
        <f t="shared" si="12"/>
        <v>ATL</v>
      </c>
      <c r="J44" s="6">
        <f t="shared" si="7"/>
        <v>8.1658599407621466</v>
      </c>
      <c r="L44" s="10">
        <f>MAX(K14,W15)</f>
        <v>5.0671191560492774</v>
      </c>
      <c r="M44" s="6">
        <f>MAX(K15,W14)</f>
        <v>5.2572316816395883</v>
      </c>
      <c r="N44" s="6">
        <f t="shared" si="8"/>
        <v>-0.19011252559031089</v>
      </c>
      <c r="O44" s="6" t="str">
        <f t="shared" si="9"/>
        <v>ATL</v>
      </c>
      <c r="P44" s="6">
        <f t="shared" si="10"/>
        <v>10.324350837688865</v>
      </c>
      <c r="R44" t="s">
        <v>176</v>
      </c>
      <c r="S44" t="s">
        <v>175</v>
      </c>
      <c r="T44">
        <v>3</v>
      </c>
      <c r="AA44"/>
      <c r="AC44" s="6"/>
    </row>
    <row r="45" spans="1:42" ht="15" thickBot="1" x14ac:dyDescent="0.35">
      <c r="A45" t="str">
        <f>A7</f>
        <v>PIT</v>
      </c>
      <c r="B45" s="5">
        <f>Neural!B7</f>
        <v>3.9393150155876202</v>
      </c>
      <c r="C45" s="5">
        <f>Neural!C7</f>
        <v>4.9537584776670203</v>
      </c>
      <c r="D45" s="6" t="str">
        <f>A16</f>
        <v>DET</v>
      </c>
      <c r="E45" s="6" t="str">
        <f>B16</f>
        <v>MIN</v>
      </c>
      <c r="F45" s="6">
        <f>(K16+W17)/2</f>
        <v>4.8041609389726156</v>
      </c>
      <c r="G45" s="6">
        <f>(K17+W16)/2</f>
        <v>3.1585155269260219</v>
      </c>
      <c r="H45" s="6">
        <f t="shared" si="11"/>
        <v>1.6456454120465938</v>
      </c>
      <c r="I45" s="6" t="str">
        <f t="shared" si="12"/>
        <v>DET</v>
      </c>
      <c r="J45" s="6">
        <f t="shared" si="7"/>
        <v>7.9626764658986371</v>
      </c>
      <c r="L45" s="10">
        <f>MAX(K16,W17)</f>
        <v>5.3498793830516993</v>
      </c>
      <c r="M45" s="6">
        <f>MAX(K17,W16)</f>
        <v>3.4246208450322304</v>
      </c>
      <c r="N45" s="6">
        <f t="shared" si="8"/>
        <v>1.9252585380194689</v>
      </c>
      <c r="O45" s="6" t="str">
        <f t="shared" si="9"/>
        <v>DET</v>
      </c>
      <c r="P45" s="6">
        <f t="shared" si="10"/>
        <v>8.7745002280839302</v>
      </c>
      <c r="R45" t="s">
        <v>142</v>
      </c>
      <c r="S45" t="s">
        <v>143</v>
      </c>
      <c r="T45">
        <v>3.875</v>
      </c>
      <c r="AA45"/>
      <c r="AC45" s="6"/>
    </row>
    <row r="46" spans="1:42" ht="15" thickBot="1" x14ac:dyDescent="0.35">
      <c r="A46" t="str">
        <f t="shared" ref="A46:A61" si="13">A9</f>
        <v>WSN</v>
      </c>
      <c r="B46" s="5">
        <f>Neural!B9</f>
        <v>4.45735474030191</v>
      </c>
      <c r="C46" s="5">
        <f>Neural!C9</f>
        <v>5.8572901944338902</v>
      </c>
      <c r="D46" s="6" t="str">
        <f>A18</f>
        <v>PHI</v>
      </c>
      <c r="E46" s="6" t="str">
        <f>B18</f>
        <v>CHC</v>
      </c>
      <c r="F46" s="6">
        <f>(K18+W19)/2</f>
        <v>4.7699385240058705</v>
      </c>
      <c r="G46" s="6">
        <f>(K19+W18)/2</f>
        <v>4.4761867152168833</v>
      </c>
      <c r="H46" s="6">
        <f t="shared" si="11"/>
        <v>0.29375180878898721</v>
      </c>
      <c r="I46" s="6" t="str">
        <f t="shared" si="12"/>
        <v>PHI</v>
      </c>
      <c r="J46" s="6">
        <f t="shared" si="7"/>
        <v>9.2461252392227529</v>
      </c>
      <c r="L46" s="10">
        <f>MAX(K18,W19)</f>
        <v>5.9388697427560322</v>
      </c>
      <c r="M46" s="6">
        <f>MAX(K19,W18)</f>
        <v>4.4894022812155008</v>
      </c>
      <c r="N46" s="6">
        <f t="shared" si="8"/>
        <v>1.4494674615405314</v>
      </c>
      <c r="O46" s="6" t="str">
        <f t="shared" si="9"/>
        <v>PHI</v>
      </c>
      <c r="P46" s="6">
        <f t="shared" si="10"/>
        <v>10.428272023971534</v>
      </c>
      <c r="R46" t="s">
        <v>143</v>
      </c>
      <c r="S46" t="s">
        <v>142</v>
      </c>
      <c r="T46">
        <v>4.5</v>
      </c>
      <c r="AA46"/>
      <c r="AC46" s="6"/>
    </row>
    <row r="47" spans="1:42" ht="15" thickBot="1" x14ac:dyDescent="0.35">
      <c r="A47" t="str">
        <f t="shared" si="13"/>
        <v>CIN</v>
      </c>
      <c r="B47" s="5">
        <f>Neural!B10</f>
        <v>5.0339126352688597</v>
      </c>
      <c r="C47" s="5">
        <f>Neural!C10</f>
        <v>4.67829214662114</v>
      </c>
      <c r="D47" s="6" t="str">
        <f>A20</f>
        <v>SDP</v>
      </c>
      <c r="E47" s="6" t="str">
        <f>B20</f>
        <v>TEX</v>
      </c>
      <c r="F47" s="6">
        <f>(K20+W21)/2</f>
        <v>3.5363286142867367</v>
      </c>
      <c r="G47" s="6">
        <f>(K21+W20)/2</f>
        <v>5.4632012262277616</v>
      </c>
      <c r="H47" s="6">
        <f t="shared" ref="H47:H48" si="14">F47-G47</f>
        <v>-1.9268726119410249</v>
      </c>
      <c r="I47" s="6" t="str">
        <f t="shared" si="12"/>
        <v>TEX</v>
      </c>
      <c r="J47" s="6">
        <f t="shared" si="7"/>
        <v>8.9995298405144979</v>
      </c>
      <c r="L47" s="10">
        <f>MAX(K20,W21)</f>
        <v>3.8096116835680811</v>
      </c>
      <c r="M47" s="6">
        <f>MAX(K21,W20)</f>
        <v>5.9727988705092177</v>
      </c>
      <c r="N47" s="6">
        <f t="shared" si="8"/>
        <v>-2.1631871869411365</v>
      </c>
      <c r="O47" s="6" t="str">
        <f t="shared" si="9"/>
        <v>TEX</v>
      </c>
      <c r="P47" s="6">
        <f t="shared" si="10"/>
        <v>9.7824105540772983</v>
      </c>
      <c r="R47" t="s">
        <v>146</v>
      </c>
      <c r="S47" t="s">
        <v>147</v>
      </c>
      <c r="T47">
        <v>4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5.0743530278606999</v>
      </c>
      <c r="C48" s="5">
        <f>Neural!C11</f>
        <v>6.47108327775081</v>
      </c>
      <c r="D48" s="6" t="str">
        <f>A22</f>
        <v>TBR</v>
      </c>
      <c r="E48" s="6" t="str">
        <f>B22</f>
        <v>KCR</v>
      </c>
      <c r="F48" s="6">
        <f>(K22+W23)/2</f>
        <v>3.8468590798041671</v>
      </c>
      <c r="G48" s="6">
        <f>(K23+W22)/2</f>
        <v>3.0330589042571336</v>
      </c>
      <c r="H48" s="6">
        <f t="shared" si="14"/>
        <v>0.81380017554703343</v>
      </c>
      <c r="I48" s="6" t="str">
        <f t="shared" si="12"/>
        <v>TBR</v>
      </c>
      <c r="J48" s="6">
        <f t="shared" si="7"/>
        <v>6.8799179840613007</v>
      </c>
      <c r="L48" s="10">
        <f>MAX(K22,W23)</f>
        <v>4.5188825199455485</v>
      </c>
      <c r="M48" s="6">
        <f>MAX(K23,W22)</f>
        <v>3.1917092556370541</v>
      </c>
      <c r="N48" s="6">
        <f t="shared" si="8"/>
        <v>1.3271732643084944</v>
      </c>
      <c r="O48" s="6" t="str">
        <f t="shared" si="9"/>
        <v>TBR</v>
      </c>
      <c r="P48" s="6">
        <f t="shared" si="10"/>
        <v>7.7105917755826026</v>
      </c>
      <c r="R48" t="s">
        <v>147</v>
      </c>
      <c r="S48" t="s">
        <v>146</v>
      </c>
      <c r="T48">
        <v>2.75</v>
      </c>
      <c r="AA48"/>
      <c r="AC48" s="6"/>
    </row>
    <row r="49" spans="1:29" ht="15" thickBot="1" x14ac:dyDescent="0.35">
      <c r="A49" t="str">
        <f t="shared" si="13"/>
        <v>HOU</v>
      </c>
      <c r="B49" s="5">
        <f>Neural!B12</f>
        <v>6.8078182175031001</v>
      </c>
      <c r="C49" s="5">
        <f>Neural!C12</f>
        <v>4.3765574211790099</v>
      </c>
      <c r="D49" s="6" t="str">
        <f>A24</f>
        <v>MIL</v>
      </c>
      <c r="E49" s="6" t="str">
        <f>B24</f>
        <v>COL</v>
      </c>
      <c r="F49" s="6">
        <f>(K24+W25)/2</f>
        <v>5.6543870332332045</v>
      </c>
      <c r="G49" s="6">
        <f>(K25+W24)/2</f>
        <v>3.9035166701956614</v>
      </c>
      <c r="H49" s="6">
        <f t="shared" ref="H49" si="15">F49-G49</f>
        <v>1.7508703630375431</v>
      </c>
      <c r="I49" s="6" t="str">
        <f t="shared" si="12"/>
        <v>MIL</v>
      </c>
      <c r="J49" s="6">
        <f t="shared" si="7"/>
        <v>9.5579037034288667</v>
      </c>
      <c r="L49" s="10">
        <f>MAX(K24,W25)</f>
        <v>6.2084508434718568</v>
      </c>
      <c r="M49" s="6">
        <f>MAX(K25,W24)</f>
        <v>3.9513073921896811</v>
      </c>
      <c r="N49" s="6">
        <f t="shared" si="8"/>
        <v>2.2571434512821758</v>
      </c>
      <c r="O49" s="6" t="str">
        <f t="shared" si="9"/>
        <v>MIL</v>
      </c>
      <c r="P49" s="6">
        <f t="shared" si="10"/>
        <v>10.159758235661538</v>
      </c>
      <c r="R49" t="s">
        <v>139</v>
      </c>
      <c r="S49" t="s">
        <v>136</v>
      </c>
      <c r="T49">
        <v>7.8</v>
      </c>
      <c r="AA49"/>
      <c r="AC49" s="6"/>
    </row>
    <row r="50" spans="1:29" ht="15" thickBot="1" x14ac:dyDescent="0.35">
      <c r="A50" t="str">
        <f t="shared" si="13"/>
        <v>TOR</v>
      </c>
      <c r="B50" s="5">
        <f>Neural!B13</f>
        <v>5.3818158526847899</v>
      </c>
      <c r="C50" s="5">
        <f>Neural!C13</f>
        <v>5.9358956565421703</v>
      </c>
      <c r="D50" s="6" t="str">
        <f>A26</f>
        <v>LAA</v>
      </c>
      <c r="E50" s="6" t="str">
        <f>B26</f>
        <v>OAK</v>
      </c>
      <c r="F50" s="6">
        <f>(K26+W27)/2</f>
        <v>5.0717519111571967</v>
      </c>
      <c r="G50" s="6">
        <f>(K27+W26)/2</f>
        <v>3.6025690384759734</v>
      </c>
      <c r="H50" s="6">
        <f t="shared" ref="H50:H51" si="16">F50-G50</f>
        <v>1.4691828726812233</v>
      </c>
      <c r="I50" s="6" t="str">
        <f t="shared" si="12"/>
        <v>LAA</v>
      </c>
      <c r="J50" s="6">
        <f t="shared" si="7"/>
        <v>8.6743209496331701</v>
      </c>
      <c r="L50" s="10">
        <f>MAX(K26,W27)</f>
        <v>5.2970321569581733</v>
      </c>
      <c r="M50" s="6">
        <f>MAX(K27,W26)</f>
        <v>3.899704691228111</v>
      </c>
      <c r="N50" s="6">
        <f t="shared" si="8"/>
        <v>1.3973274657300623</v>
      </c>
      <c r="O50" s="6" t="str">
        <f t="shared" si="9"/>
        <v>LAA</v>
      </c>
      <c r="P50" s="6">
        <f t="shared" si="10"/>
        <v>9.1967368481862835</v>
      </c>
      <c r="R50" t="s">
        <v>136</v>
      </c>
      <c r="S50" t="s">
        <v>139</v>
      </c>
      <c r="T50">
        <v>4</v>
      </c>
      <c r="AA50"/>
      <c r="AC50" s="6"/>
    </row>
    <row r="51" spans="1:29" ht="15" thickBot="1" x14ac:dyDescent="0.35">
      <c r="A51" t="str">
        <f t="shared" si="13"/>
        <v>SFG</v>
      </c>
      <c r="B51" s="5">
        <f>Neural!B14</f>
        <v>5.2138497386376503</v>
      </c>
      <c r="C51" s="5">
        <f>Neural!C14</f>
        <v>5.3034268830808404</v>
      </c>
      <c r="D51" s="6" t="str">
        <f>A28</f>
        <v>BAL</v>
      </c>
      <c r="E51" s="6" t="str">
        <f>B28</f>
        <v>SEA</v>
      </c>
      <c r="F51" s="6">
        <f>(K28+W29)/2</f>
        <v>3.8763381674543633</v>
      </c>
      <c r="G51" s="6">
        <f>(K29+W28)/2</f>
        <v>5.7182725660849529</v>
      </c>
      <c r="H51" s="6">
        <f t="shared" si="16"/>
        <v>-1.8419343986305896</v>
      </c>
      <c r="I51" s="6" t="str">
        <f t="shared" si="12"/>
        <v>SEA</v>
      </c>
      <c r="J51" s="6">
        <f t="shared" si="7"/>
        <v>9.5946107335393158</v>
      </c>
      <c r="L51" s="10">
        <f>MAX(K28,W29)</f>
        <v>3.8830971837612713</v>
      </c>
      <c r="M51" s="6">
        <f>MAX(K29,W28)</f>
        <v>6.1973446183185006</v>
      </c>
      <c r="N51" s="6">
        <f t="shared" si="8"/>
        <v>-2.3142474345572293</v>
      </c>
      <c r="O51" s="6" t="str">
        <f t="shared" si="9"/>
        <v>SEA</v>
      </c>
      <c r="P51" s="6">
        <f t="shared" si="10"/>
        <v>10.080441802079772</v>
      </c>
      <c r="R51" t="s">
        <v>179</v>
      </c>
      <c r="S51" t="s">
        <v>180</v>
      </c>
      <c r="T51">
        <v>5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2.9529390003580702</v>
      </c>
      <c r="C52" s="14">
        <f>Neural!C15</f>
        <v>2.9727824837321402</v>
      </c>
      <c r="D52" s="6" t="str">
        <f>A30</f>
        <v>ARI</v>
      </c>
      <c r="E52" s="6" t="str">
        <f>B30</f>
        <v>LAD</v>
      </c>
      <c r="F52" s="6">
        <f>(K30+W31)/2</f>
        <v>3.9923856295794251</v>
      </c>
      <c r="G52" s="6">
        <f>(K31+W30)/2</f>
        <v>4.0482352920248861</v>
      </c>
      <c r="H52" s="6">
        <f t="shared" ref="H52" si="17">F52-G52</f>
        <v>-5.5849662445460968E-2</v>
      </c>
      <c r="I52" s="6" t="str">
        <f t="shared" ref="I52" si="18">IF(G52&gt;F52,E52,D52)</f>
        <v>LAD</v>
      </c>
      <c r="J52" s="6">
        <f t="shared" ref="J52" si="19">F52+G52</f>
        <v>8.0406209216043116</v>
      </c>
      <c r="L52" s="10">
        <f>MAX(K30,W31)</f>
        <v>4.043168433598967</v>
      </c>
      <c r="M52" s="6">
        <f>MAX(K31,W30)</f>
        <v>5.0735694093716512</v>
      </c>
      <c r="N52" s="6">
        <f t="shared" si="8"/>
        <v>-1.0304009757726842</v>
      </c>
      <c r="O52" s="6" t="str">
        <f t="shared" si="9"/>
        <v>LAD</v>
      </c>
      <c r="P52" s="6">
        <f t="shared" si="10"/>
        <v>9.1167378429706183</v>
      </c>
      <c r="R52" t="s">
        <v>180</v>
      </c>
      <c r="S52" t="s">
        <v>179</v>
      </c>
      <c r="T52">
        <v>4</v>
      </c>
      <c r="AA52"/>
      <c r="AC52" s="6"/>
    </row>
    <row r="53" spans="1:29" ht="15" thickBot="1" x14ac:dyDescent="0.35">
      <c r="A53" t="str">
        <f t="shared" si="13"/>
        <v>DET</v>
      </c>
      <c r="B53" s="5">
        <f>Neural!B16</f>
        <v>5.6001674322871002</v>
      </c>
      <c r="C53" s="14">
        <f>Neural!C16</f>
        <v>2.9225029020064399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138</v>
      </c>
      <c r="S53" t="s">
        <v>132</v>
      </c>
      <c r="T53">
        <v>5.6</v>
      </c>
      <c r="AA53"/>
      <c r="AC53" s="6"/>
    </row>
    <row r="54" spans="1:29" ht="15" thickBot="1" x14ac:dyDescent="0.35">
      <c r="A54" t="str">
        <f t="shared" si="13"/>
        <v>MIN</v>
      </c>
      <c r="B54" s="5">
        <f>Neural!B17</f>
        <v>3.5607127810705501</v>
      </c>
      <c r="C54" s="14">
        <f>Neural!C17</f>
        <v>4.3024392250012298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132</v>
      </c>
      <c r="S54" t="s">
        <v>138</v>
      </c>
      <c r="T54">
        <v>2</v>
      </c>
      <c r="AA54"/>
      <c r="AC54" s="6"/>
    </row>
    <row r="55" spans="1:29" ht="15" thickBot="1" x14ac:dyDescent="0.35">
      <c r="A55" t="str">
        <f t="shared" si="13"/>
        <v>PHI</v>
      </c>
      <c r="B55" s="5">
        <f>Neural!B18</f>
        <v>6.1394015728049496</v>
      </c>
      <c r="C55" s="14">
        <f>Neural!C18</f>
        <v>4.7676295089796801</v>
      </c>
      <c r="N55" s="10"/>
      <c r="R55" t="s">
        <v>183</v>
      </c>
      <c r="S55" t="s">
        <v>184</v>
      </c>
      <c r="T55">
        <v>5</v>
      </c>
    </row>
    <row r="56" spans="1:29" ht="15" thickBot="1" x14ac:dyDescent="0.35">
      <c r="A56" t="str">
        <f t="shared" si="13"/>
        <v>CHC</v>
      </c>
      <c r="B56" s="5">
        <f>Neural!B19</f>
        <v>4.7317998563555301</v>
      </c>
      <c r="C56" s="14">
        <f>Neural!C19</f>
        <v>3.62714611476438</v>
      </c>
      <c r="D56" s="6" t="s">
        <v>39</v>
      </c>
      <c r="L56" s="6" t="s">
        <v>36</v>
      </c>
      <c r="R56" t="s">
        <v>184</v>
      </c>
      <c r="S56" t="s">
        <v>183</v>
      </c>
      <c r="T56">
        <v>3</v>
      </c>
      <c r="AA56"/>
      <c r="AC56" s="6"/>
    </row>
    <row r="57" spans="1:29" ht="15" thickBot="1" x14ac:dyDescent="0.35">
      <c r="A57" t="str">
        <f t="shared" si="13"/>
        <v>SDP</v>
      </c>
      <c r="B57" s="5">
        <f>Neural!B20</f>
        <v>3.7488620884932402</v>
      </c>
      <c r="C57" s="14">
        <f>Neural!C20</f>
        <v>4.98050861691513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187</v>
      </c>
      <c r="S57" t="s">
        <v>188</v>
      </c>
      <c r="T57">
        <v>6</v>
      </c>
      <c r="AA57"/>
      <c r="AC57" s="6"/>
    </row>
    <row r="58" spans="1:29" ht="15" thickBot="1" x14ac:dyDescent="0.35">
      <c r="A58" t="str">
        <f t="shared" si="13"/>
        <v>TEX</v>
      </c>
      <c r="B58" s="5">
        <f>Neural!B21</f>
        <v>6.1466226756647897</v>
      </c>
      <c r="C58" s="14">
        <f>Neural!C21</f>
        <v>3.1642119886112199</v>
      </c>
      <c r="D58" s="8" t="str">
        <f t="shared" ref="D58:E74" si="23">D38</f>
        <v>BOS</v>
      </c>
      <c r="E58" s="8" t="str">
        <f t="shared" si="23"/>
        <v>MIA</v>
      </c>
      <c r="F58" s="6">
        <f t="shared" ref="F58:F74" si="24">MIN(L38,L58)</f>
        <v>4.3817605587007922</v>
      </c>
      <c r="G58" s="6">
        <f t="shared" ref="G58:G74" si="25">MAX(M38,M58)</f>
        <v>5.0648866455100388</v>
      </c>
      <c r="H58" s="6">
        <f t="shared" ref="H58:H69" si="26">F58-G58</f>
        <v>-0.68312608680924658</v>
      </c>
      <c r="I58" s="6" t="str">
        <f>IF(G58&gt;F58,E58,D58)</f>
        <v>MIA</v>
      </c>
      <c r="J58" s="6">
        <f t="shared" ref="J58:J71" si="27">F58+G58</f>
        <v>9.44664720421083</v>
      </c>
      <c r="L58" s="6">
        <f>MIN(K2,W3)</f>
        <v>4.3817605587007922</v>
      </c>
      <c r="M58" s="6">
        <f>MIN(K3,W2)</f>
        <v>2.9074617378720999</v>
      </c>
      <c r="N58" s="6">
        <f t="shared" ref="N58:N74" si="28">L58-M58</f>
        <v>1.4742988208286922</v>
      </c>
      <c r="O58" s="6" t="str">
        <f t="shared" ref="O58:O74" si="29">IF(M58&gt;L58,E58,D58)</f>
        <v>BOS</v>
      </c>
      <c r="P58" s="6">
        <f t="shared" ref="P58:P74" si="30">L58+M58</f>
        <v>7.2892222965728921</v>
      </c>
      <c r="R58" t="s">
        <v>188</v>
      </c>
      <c r="S58" t="s">
        <v>187</v>
      </c>
      <c r="T58">
        <v>4</v>
      </c>
      <c r="AA58"/>
      <c r="AC58" s="6"/>
    </row>
    <row r="59" spans="1:29" ht="15" thickBot="1" x14ac:dyDescent="0.35">
      <c r="A59" t="str">
        <f t="shared" si="13"/>
        <v>TBR</v>
      </c>
      <c r="B59" s="5">
        <f>Neural!B22</f>
        <v>4.86546210113295</v>
      </c>
      <c r="C59" s="14">
        <f>Neural!C22</f>
        <v>2.9250309728898598</v>
      </c>
      <c r="D59" s="8" t="str">
        <f t="shared" si="23"/>
        <v>CHW</v>
      </c>
      <c r="E59" s="8" t="str">
        <f t="shared" si="23"/>
        <v>CLE</v>
      </c>
      <c r="F59" s="6">
        <f t="shared" si="24"/>
        <v>3.8822398904111628</v>
      </c>
      <c r="G59" s="6">
        <f t="shared" si="25"/>
        <v>4.5270822486418378</v>
      </c>
      <c r="H59" s="6">
        <f t="shared" si="26"/>
        <v>-0.64484235823067504</v>
      </c>
      <c r="I59" s="6" t="str">
        <f t="shared" ref="I59:I71" si="31">IF(G59&gt;F59,E59,D59)</f>
        <v>CLE</v>
      </c>
      <c r="J59" s="6">
        <f t="shared" si="27"/>
        <v>8.4093221390529997</v>
      </c>
      <c r="L59" s="6">
        <f>MIN(K4,W5)</f>
        <v>3.8822398904111628</v>
      </c>
      <c r="M59" s="6">
        <f>MIN(K5,W4)</f>
        <v>3.8856975382995507</v>
      </c>
      <c r="N59" s="6">
        <f t="shared" si="28"/>
        <v>-3.4576478883878714E-3</v>
      </c>
      <c r="O59" s="6" t="str">
        <f t="shared" si="29"/>
        <v>CLE</v>
      </c>
      <c r="P59" s="6">
        <f t="shared" si="30"/>
        <v>7.767937428710713</v>
      </c>
      <c r="R59" t="s">
        <v>191</v>
      </c>
      <c r="S59" t="s">
        <v>192</v>
      </c>
      <c r="T59">
        <v>0</v>
      </c>
      <c r="AA59"/>
      <c r="AC59" s="6"/>
    </row>
    <row r="60" spans="1:29" ht="15" thickBot="1" x14ac:dyDescent="0.35">
      <c r="A60" t="str">
        <f t="shared" si="13"/>
        <v>KCR</v>
      </c>
      <c r="B60" s="5">
        <f>Neural!B23</f>
        <v>3.1358183336388898</v>
      </c>
      <c r="C60" s="14">
        <f>Neural!C23</f>
        <v>3.1386037176987598</v>
      </c>
      <c r="D60" s="8" t="str">
        <f t="shared" si="23"/>
        <v>STL</v>
      </c>
      <c r="E60" s="8" t="str">
        <f t="shared" si="23"/>
        <v>PIT</v>
      </c>
      <c r="F60" s="6">
        <f t="shared" si="24"/>
        <v>4.2782338532624831</v>
      </c>
      <c r="G60" s="6">
        <f t="shared" si="25"/>
        <v>4.3279113588699794</v>
      </c>
      <c r="H60" s="6">
        <f t="shared" si="26"/>
        <v>-4.9677505607496286E-2</v>
      </c>
      <c r="I60" s="6" t="str">
        <f t="shared" si="31"/>
        <v>PIT</v>
      </c>
      <c r="J60" s="6">
        <f t="shared" si="27"/>
        <v>8.6061452121324624</v>
      </c>
      <c r="L60" s="6">
        <f>MIN(K6,W7)</f>
        <v>4.2782338532624831</v>
      </c>
      <c r="M60" s="6">
        <f>MIN(K7,W6)</f>
        <v>4.1865693575542684</v>
      </c>
      <c r="N60" s="6">
        <f t="shared" si="28"/>
        <v>9.1664495708214666E-2</v>
      </c>
      <c r="O60" s="6" t="str">
        <f t="shared" si="29"/>
        <v>STL</v>
      </c>
      <c r="P60" s="6">
        <f t="shared" si="30"/>
        <v>8.4648032108167506</v>
      </c>
      <c r="R60" t="s">
        <v>192</v>
      </c>
      <c r="S60" t="s">
        <v>191</v>
      </c>
      <c r="T60">
        <v>7</v>
      </c>
      <c r="AA60"/>
      <c r="AC60" s="6"/>
    </row>
    <row r="61" spans="1:29" ht="15" thickBot="1" x14ac:dyDescent="0.35">
      <c r="A61" t="str">
        <f t="shared" si="13"/>
        <v>MIL</v>
      </c>
      <c r="B61" s="5">
        <f>Neural!B24</f>
        <v>5.2573828354729102</v>
      </c>
      <c r="C61" s="14">
        <f>Neural!C24</f>
        <v>3.87434178706593</v>
      </c>
      <c r="D61" s="8" t="str">
        <f t="shared" si="23"/>
        <v>NYM</v>
      </c>
      <c r="E61" s="8" t="str">
        <f t="shared" si="23"/>
        <v>WSN</v>
      </c>
      <c r="F61" s="6">
        <f t="shared" si="24"/>
        <v>5.7983883957716813</v>
      </c>
      <c r="G61" s="6">
        <f t="shared" si="25"/>
        <v>4.9877615698933049</v>
      </c>
      <c r="H61" s="6">
        <f t="shared" si="26"/>
        <v>0.81062682587837642</v>
      </c>
      <c r="I61" s="6" t="str">
        <f t="shared" si="31"/>
        <v>NYM</v>
      </c>
      <c r="J61" s="6">
        <f t="shared" si="27"/>
        <v>10.786149965664986</v>
      </c>
      <c r="L61" s="6">
        <f>MIN(K8,W9)</f>
        <v>5.7983883957716813</v>
      </c>
      <c r="M61" s="6">
        <f>MIN(K9,W8)</f>
        <v>4.3130650016161081</v>
      </c>
      <c r="N61" s="6">
        <f t="shared" si="28"/>
        <v>1.4853233941555732</v>
      </c>
      <c r="O61" s="6" t="str">
        <f t="shared" si="29"/>
        <v>NYM</v>
      </c>
      <c r="P61" s="6">
        <f t="shared" si="30"/>
        <v>10.111453397387789</v>
      </c>
      <c r="R61" t="s">
        <v>154</v>
      </c>
      <c r="S61" t="s">
        <v>36</v>
      </c>
      <c r="T61">
        <v>4.375</v>
      </c>
      <c r="AA61"/>
      <c r="AC61" s="6"/>
    </row>
    <row r="62" spans="1:29" ht="15" thickBot="1" x14ac:dyDescent="0.35">
      <c r="A62" t="str">
        <f t="shared" ref="A62:A66" si="32">A25</f>
        <v>COL</v>
      </c>
      <c r="B62" s="5">
        <f>Neural!B25</f>
        <v>3.9436058075745901</v>
      </c>
      <c r="C62" s="14">
        <f>Neural!C25</f>
        <v>6.4147933600957101</v>
      </c>
      <c r="D62" s="8" t="str">
        <f t="shared" si="23"/>
        <v>CIN</v>
      </c>
      <c r="E62" s="8" t="str">
        <f t="shared" si="23"/>
        <v>NYY</v>
      </c>
      <c r="F62" s="6">
        <f t="shared" si="24"/>
        <v>4.9314829371672095</v>
      </c>
      <c r="G62" s="6">
        <f t="shared" si="25"/>
        <v>5.1443796789060974</v>
      </c>
      <c r="H62" s="6">
        <f t="shared" si="26"/>
        <v>-0.21289674173888784</v>
      </c>
      <c r="I62" s="6" t="str">
        <f t="shared" si="31"/>
        <v>NYY</v>
      </c>
      <c r="J62" s="6">
        <f t="shared" si="27"/>
        <v>10.075862616073307</v>
      </c>
      <c r="L62" s="6">
        <f>MIN(K10,W11)</f>
        <v>4.9314829371672095</v>
      </c>
      <c r="M62" s="6">
        <f>MIN(K11,W9)</f>
        <v>5.1443796789060974</v>
      </c>
      <c r="N62" s="6">
        <f t="shared" si="28"/>
        <v>-0.21289674173888784</v>
      </c>
      <c r="O62" s="6" t="str">
        <f t="shared" si="29"/>
        <v>NYY</v>
      </c>
      <c r="P62" s="6">
        <f t="shared" si="30"/>
        <v>10.075862616073307</v>
      </c>
      <c r="R62" t="s">
        <v>36</v>
      </c>
      <c r="S62" t="s">
        <v>154</v>
      </c>
      <c r="T62">
        <v>4.25</v>
      </c>
      <c r="AA62"/>
      <c r="AC62" s="6"/>
    </row>
    <row r="63" spans="1:29" ht="15" thickBot="1" x14ac:dyDescent="0.35">
      <c r="A63" t="str">
        <f t="shared" si="32"/>
        <v>LAA</v>
      </c>
      <c r="B63" s="5">
        <f>Neural!B26</f>
        <v>4.8178728448691199</v>
      </c>
      <c r="C63" s="14">
        <f>Neural!C26</f>
        <v>3.87565323103617</v>
      </c>
      <c r="D63" s="8" t="str">
        <f t="shared" si="23"/>
        <v>HOU</v>
      </c>
      <c r="E63" s="8" t="str">
        <f t="shared" si="23"/>
        <v>TOR</v>
      </c>
      <c r="F63" s="6">
        <f t="shared" si="24"/>
        <v>5.8625399226098027</v>
      </c>
      <c r="G63" s="6">
        <f t="shared" si="25"/>
        <v>5.3165592955241081</v>
      </c>
      <c r="H63" s="6">
        <f t="shared" si="26"/>
        <v>0.54598062708569461</v>
      </c>
      <c r="I63" s="6" t="str">
        <f t="shared" si="31"/>
        <v>HOU</v>
      </c>
      <c r="J63" s="6">
        <f t="shared" si="27"/>
        <v>11.17909921813391</v>
      </c>
      <c r="L63" s="6">
        <f>MIN(K12,W13)</f>
        <v>5.8625399226098027</v>
      </c>
      <c r="M63" s="6">
        <f>MIN(K13,W12)</f>
        <v>4.2039567824868271</v>
      </c>
      <c r="N63" s="6">
        <f t="shared" si="28"/>
        <v>1.6585831401229756</v>
      </c>
      <c r="O63" s="6" t="str">
        <f t="shared" si="29"/>
        <v>HOU</v>
      </c>
      <c r="P63" s="6">
        <f t="shared" si="30"/>
        <v>10.066496705096629</v>
      </c>
      <c r="R63" t="s">
        <v>157</v>
      </c>
      <c r="S63" t="s">
        <v>158</v>
      </c>
      <c r="T63">
        <v>3.5</v>
      </c>
      <c r="AA63"/>
      <c r="AC63" s="6"/>
    </row>
    <row r="64" spans="1:29" ht="15" thickBot="1" x14ac:dyDescent="0.35">
      <c r="A64" t="str">
        <f t="shared" si="32"/>
        <v>OAK</v>
      </c>
      <c r="B64" s="5">
        <f>Neural!B27</f>
        <v>3.32895481470536</v>
      </c>
      <c r="C64" s="14">
        <f>Neural!C27</f>
        <v>5.3951587899523696</v>
      </c>
      <c r="D64" s="8" t="str">
        <f t="shared" si="23"/>
        <v>SFG</v>
      </c>
      <c r="E64" s="8" t="str">
        <f t="shared" si="23"/>
        <v>ATL</v>
      </c>
      <c r="F64" s="6">
        <f t="shared" si="24"/>
        <v>3.0095585767010471</v>
      </c>
      <c r="G64" s="6">
        <f t="shared" si="25"/>
        <v>5.2572316816395883</v>
      </c>
      <c r="H64" s="6">
        <f t="shared" si="26"/>
        <v>-2.2476731049385412</v>
      </c>
      <c r="I64" s="6" t="str">
        <f t="shared" si="31"/>
        <v>ATL</v>
      </c>
      <c r="J64" s="6">
        <f t="shared" si="27"/>
        <v>8.2667902583406345</v>
      </c>
      <c r="L64" s="6">
        <f>MIN(K14,W15)</f>
        <v>3.0095585767010471</v>
      </c>
      <c r="M64" s="6">
        <f>MIN(K15,W14)</f>
        <v>2.997810467134379</v>
      </c>
      <c r="N64" s="6">
        <f t="shared" si="28"/>
        <v>1.1748109566668052E-2</v>
      </c>
      <c r="O64" s="6" t="str">
        <f t="shared" si="29"/>
        <v>SFG</v>
      </c>
      <c r="P64" s="6">
        <f t="shared" si="30"/>
        <v>6.0073690438354266</v>
      </c>
      <c r="R64" t="s">
        <v>158</v>
      </c>
      <c r="S64" t="s">
        <v>157</v>
      </c>
      <c r="T64">
        <v>4.25</v>
      </c>
      <c r="U64"/>
      <c r="AA64"/>
      <c r="AC64" s="6"/>
    </row>
    <row r="65" spans="1:43" ht="15" thickBot="1" x14ac:dyDescent="0.35">
      <c r="A65" t="str">
        <f t="shared" si="32"/>
        <v>BAL</v>
      </c>
      <c r="B65" s="5">
        <f>Neural!B28</f>
        <v>3.81673102961352</v>
      </c>
      <c r="C65" s="14">
        <f>Neural!C28</f>
        <v>6.2201064835025397</v>
      </c>
      <c r="D65" s="8" t="str">
        <f t="shared" si="23"/>
        <v>DET</v>
      </c>
      <c r="E65" s="8" t="str">
        <f t="shared" si="23"/>
        <v>MIN</v>
      </c>
      <c r="F65" s="6">
        <f t="shared" si="24"/>
        <v>4.258442494893532</v>
      </c>
      <c r="G65" s="6">
        <f t="shared" si="25"/>
        <v>3.4246208450322304</v>
      </c>
      <c r="H65" s="6">
        <f t="shared" si="26"/>
        <v>0.83382164986130158</v>
      </c>
      <c r="I65" s="6" t="str">
        <f t="shared" si="31"/>
        <v>DET</v>
      </c>
      <c r="J65" s="6">
        <f t="shared" si="27"/>
        <v>7.6830633399257628</v>
      </c>
      <c r="L65" s="6">
        <f>MIN(K16,W17)</f>
        <v>4.258442494893532</v>
      </c>
      <c r="M65" s="6">
        <f>MIN(K17,W16)</f>
        <v>2.8924102088198134</v>
      </c>
      <c r="N65" s="6">
        <f t="shared" si="28"/>
        <v>1.3660322860737186</v>
      </c>
      <c r="O65" s="6" t="str">
        <f t="shared" si="29"/>
        <v>DET</v>
      </c>
      <c r="P65" s="6">
        <f t="shared" si="30"/>
        <v>7.1508527037133458</v>
      </c>
      <c r="R65" t="s">
        <v>140</v>
      </c>
      <c r="S65" t="s">
        <v>137</v>
      </c>
      <c r="T65">
        <v>5.5</v>
      </c>
      <c r="U65"/>
      <c r="AA65"/>
      <c r="AC65" s="6"/>
    </row>
    <row r="66" spans="1:43" ht="15" thickBot="1" x14ac:dyDescent="0.35">
      <c r="A66" t="str">
        <f t="shared" si="32"/>
        <v>SEA</v>
      </c>
      <c r="B66" s="5">
        <f>Neural!B29</f>
        <v>5.34142175354435</v>
      </c>
      <c r="C66" s="14">
        <f>Neural!C29</f>
        <v>3.8726585591343698</v>
      </c>
      <c r="D66" s="8" t="str">
        <f t="shared" si="23"/>
        <v>PHI</v>
      </c>
      <c r="E66" s="8" t="str">
        <f t="shared" si="23"/>
        <v>CHC</v>
      </c>
      <c r="F66" s="6">
        <f t="shared" si="24"/>
        <v>3.6010073052557092</v>
      </c>
      <c r="G66" s="6">
        <f t="shared" si="25"/>
        <v>4.4894022812155008</v>
      </c>
      <c r="H66" s="6">
        <f t="shared" si="26"/>
        <v>-0.88839497595979156</v>
      </c>
      <c r="I66" s="6" t="str">
        <f t="shared" si="31"/>
        <v>CHC</v>
      </c>
      <c r="J66" s="6">
        <f t="shared" si="27"/>
        <v>8.0904095864712104</v>
      </c>
      <c r="L66" s="10">
        <f>MIN(K18,W19)</f>
        <v>3.6010073052557092</v>
      </c>
      <c r="M66" s="6">
        <f>MIN(K19,W18)</f>
        <v>4.4629711492182667</v>
      </c>
      <c r="N66" s="6">
        <f t="shared" si="28"/>
        <v>-0.86196384396255743</v>
      </c>
      <c r="O66" s="6" t="str">
        <f t="shared" si="29"/>
        <v>CHC</v>
      </c>
      <c r="P66" s="6">
        <f t="shared" si="30"/>
        <v>8.0639784544739754</v>
      </c>
      <c r="R66" t="s">
        <v>137</v>
      </c>
      <c r="S66" t="s">
        <v>140</v>
      </c>
      <c r="T66">
        <v>5.5</v>
      </c>
      <c r="U66"/>
      <c r="AA66"/>
      <c r="AC66" s="6"/>
    </row>
    <row r="67" spans="1:43" ht="15" thickBot="1" x14ac:dyDescent="0.35">
      <c r="A67" t="str">
        <f t="shared" ref="A67:A70" si="33">A30</f>
        <v>ARI</v>
      </c>
      <c r="B67" s="5">
        <f>Neural!B30</f>
        <v>4.0644201215684097</v>
      </c>
      <c r="C67" s="14">
        <f>Neural!C30</f>
        <v>5.2551386606917596</v>
      </c>
      <c r="D67" s="8" t="str">
        <f t="shared" si="23"/>
        <v>SDP</v>
      </c>
      <c r="E67" s="8" t="str">
        <f t="shared" si="23"/>
        <v>TEX</v>
      </c>
      <c r="F67" s="6">
        <f t="shared" si="24"/>
        <v>3.2630455450053923</v>
      </c>
      <c r="G67" s="6">
        <f t="shared" si="25"/>
        <v>5.9727988705092177</v>
      </c>
      <c r="H67" s="6">
        <f t="shared" si="26"/>
        <v>-2.7097533255038253</v>
      </c>
      <c r="I67" s="6" t="str">
        <f t="shared" si="31"/>
        <v>TEX</v>
      </c>
      <c r="J67" s="6">
        <f t="shared" si="27"/>
        <v>9.2358444155146096</v>
      </c>
      <c r="L67" s="10">
        <f>MIN(K20,W21)</f>
        <v>3.2630455450053923</v>
      </c>
      <c r="M67" s="6">
        <f>MIN(K21,W20)</f>
        <v>4.9536035819463065</v>
      </c>
      <c r="N67" s="6">
        <f t="shared" si="28"/>
        <v>-1.6905580369409141</v>
      </c>
      <c r="O67" s="6" t="str">
        <f t="shared" si="29"/>
        <v>TEX</v>
      </c>
      <c r="P67" s="6">
        <f t="shared" si="30"/>
        <v>8.2166491269516992</v>
      </c>
      <c r="R67" t="s">
        <v>163</v>
      </c>
      <c r="S67" t="s">
        <v>164</v>
      </c>
      <c r="T67">
        <v>5.5</v>
      </c>
      <c r="U67"/>
      <c r="AA67"/>
      <c r="AC67" s="6"/>
    </row>
    <row r="68" spans="1:43" ht="15" thickBot="1" x14ac:dyDescent="0.35">
      <c r="A68" t="str">
        <f t="shared" si="33"/>
        <v>LAD</v>
      </c>
      <c r="B68" s="5">
        <f>Neural!B31</f>
        <v>3.1179725729599501</v>
      </c>
      <c r="C68" s="14">
        <f>Neural!C31</f>
        <v>4.0358873058801299</v>
      </c>
      <c r="D68" s="8" t="str">
        <f t="shared" si="23"/>
        <v>TBR</v>
      </c>
      <c r="E68" s="8" t="str">
        <f t="shared" si="23"/>
        <v>KCR</v>
      </c>
      <c r="F68" s="6">
        <f t="shared" si="24"/>
        <v>3.1748356396627857</v>
      </c>
      <c r="G68" s="6">
        <f t="shared" si="25"/>
        <v>3.1917092556370541</v>
      </c>
      <c r="H68" s="6">
        <f t="shared" si="26"/>
        <v>-1.6873615974268397E-2</v>
      </c>
      <c r="I68" s="6" t="str">
        <f t="shared" si="31"/>
        <v>KCR</v>
      </c>
      <c r="J68" s="6">
        <f t="shared" si="27"/>
        <v>6.3665448952998398</v>
      </c>
      <c r="L68" s="10">
        <f>MIN(K22,W23)</f>
        <v>3.1748356396627857</v>
      </c>
      <c r="M68" s="6">
        <f>MIN(K23,W22)</f>
        <v>2.8744085528772136</v>
      </c>
      <c r="N68" s="6">
        <f t="shared" si="28"/>
        <v>0.30042708678557206</v>
      </c>
      <c r="O68" s="6" t="str">
        <f t="shared" si="29"/>
        <v>TBR</v>
      </c>
      <c r="P68" s="6">
        <f t="shared" si="30"/>
        <v>6.0492441925399998</v>
      </c>
      <c r="R68" t="s">
        <v>164</v>
      </c>
      <c r="S68" t="s">
        <v>163</v>
      </c>
      <c r="T68">
        <v>3.75</v>
      </c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MIL</v>
      </c>
      <c r="E69" s="8" t="str">
        <f t="shared" si="23"/>
        <v>COL</v>
      </c>
      <c r="F69" s="6">
        <f t="shared" si="24"/>
        <v>5.1003232229945521</v>
      </c>
      <c r="G69" s="6">
        <f t="shared" si="25"/>
        <v>3.9513073921896811</v>
      </c>
      <c r="H69" s="6">
        <f t="shared" si="26"/>
        <v>1.149015830804871</v>
      </c>
      <c r="I69" s="6" t="str">
        <f t="shared" si="31"/>
        <v>MIL</v>
      </c>
      <c r="J69" s="6">
        <f t="shared" si="27"/>
        <v>9.0516306151842336</v>
      </c>
      <c r="L69" s="10">
        <f>MIN(K24,W25)</f>
        <v>5.1003232229945521</v>
      </c>
      <c r="M69" s="6">
        <f>MIN(K25,W24)</f>
        <v>3.8557259482016417</v>
      </c>
      <c r="N69" s="6">
        <f t="shared" si="28"/>
        <v>1.2445972747929104</v>
      </c>
      <c r="O69" s="6" t="str">
        <f t="shared" si="29"/>
        <v>MIL</v>
      </c>
      <c r="P69" s="6">
        <f t="shared" si="30"/>
        <v>8.9560491711961934</v>
      </c>
      <c r="R69" t="s">
        <v>171</v>
      </c>
      <c r="S69" t="s">
        <v>172</v>
      </c>
      <c r="T69">
        <v>4.2857142857142856</v>
      </c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LAA</v>
      </c>
      <c r="E70" s="8" t="str">
        <f t="shared" si="23"/>
        <v>OAK</v>
      </c>
      <c r="F70" s="6">
        <f t="shared" si="24"/>
        <v>4.8464716653562201</v>
      </c>
      <c r="G70" s="6">
        <f t="shared" si="25"/>
        <v>3.899704691228111</v>
      </c>
      <c r="H70" s="6">
        <f t="shared" ref="H70:H71" si="34">F70-G70</f>
        <v>0.94676697412810906</v>
      </c>
      <c r="I70" s="6" t="str">
        <f t="shared" si="31"/>
        <v>LAA</v>
      </c>
      <c r="J70" s="6">
        <f t="shared" si="27"/>
        <v>8.746176356584332</v>
      </c>
      <c r="L70" s="10">
        <f>MIN(K26,W27)</f>
        <v>4.8464716653562201</v>
      </c>
      <c r="M70" s="6">
        <f>MIN(K27,W26)</f>
        <v>3.3054333857238358</v>
      </c>
      <c r="N70" s="6">
        <f t="shared" si="28"/>
        <v>1.5410382796323843</v>
      </c>
      <c r="O70" s="6" t="str">
        <f t="shared" si="29"/>
        <v>LAA</v>
      </c>
      <c r="P70" s="6">
        <f t="shared" si="30"/>
        <v>8.1519050510800568</v>
      </c>
      <c r="R70" t="s">
        <v>172</v>
      </c>
      <c r="S70" t="s">
        <v>171</v>
      </c>
      <c r="T70">
        <v>4.8571428571428568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BAL</v>
      </c>
      <c r="E71" s="8" t="str">
        <f t="shared" si="23"/>
        <v>SEA</v>
      </c>
      <c r="F71" s="6">
        <f t="shared" si="24"/>
        <v>3.8695791511474553</v>
      </c>
      <c r="G71" s="6">
        <f t="shared" si="25"/>
        <v>6.1973446183185006</v>
      </c>
      <c r="H71" s="6">
        <f t="shared" si="34"/>
        <v>-2.3277654671710453</v>
      </c>
      <c r="I71" s="6" t="str">
        <f t="shared" si="31"/>
        <v>SEA</v>
      </c>
      <c r="J71" s="6">
        <f t="shared" si="27"/>
        <v>10.066923769465955</v>
      </c>
      <c r="L71" s="10">
        <f>MIN(K28,W29)</f>
        <v>3.8695791511474553</v>
      </c>
      <c r="M71" s="6">
        <f>MIN(K29,W28)</f>
        <v>5.2392005138514053</v>
      </c>
      <c r="N71" s="6">
        <f t="shared" si="28"/>
        <v>-1.36962136270395</v>
      </c>
      <c r="O71" s="6" t="str">
        <f t="shared" si="29"/>
        <v>SEA</v>
      </c>
      <c r="P71" s="6">
        <f t="shared" si="30"/>
        <v>9.1087796649988597</v>
      </c>
      <c r="R71" t="s">
        <v>167</v>
      </c>
      <c r="S71" t="s">
        <v>168</v>
      </c>
      <c r="T71">
        <v>5</v>
      </c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ARI</v>
      </c>
      <c r="E72" s="6" t="str">
        <f t="shared" si="23"/>
        <v>LAD</v>
      </c>
      <c r="F72" s="6">
        <f t="shared" si="24"/>
        <v>3.9416028255598832</v>
      </c>
      <c r="G72" s="6">
        <f t="shared" si="25"/>
        <v>5.0735694093716512</v>
      </c>
      <c r="H72" s="6">
        <f t="shared" ref="H72" si="35">F72-G72</f>
        <v>-1.1319665838117681</v>
      </c>
      <c r="I72" s="6" t="str">
        <f t="shared" ref="I72" si="36">IF(G72&gt;F72,E72,D72)</f>
        <v>LAD</v>
      </c>
      <c r="J72" s="6">
        <f t="shared" ref="J72" si="37">F72+G72</f>
        <v>9.0151722349315335</v>
      </c>
      <c r="L72" s="10">
        <f>MIN(K30,W31)</f>
        <v>3.9416028255598832</v>
      </c>
      <c r="M72" s="6">
        <f>MIN(K31,W30)</f>
        <v>3.0229011746781209</v>
      </c>
      <c r="N72" s="6">
        <f t="shared" si="28"/>
        <v>0.91870165088176226</v>
      </c>
      <c r="O72" s="6" t="str">
        <f t="shared" si="29"/>
        <v>ARI</v>
      </c>
      <c r="P72" s="6">
        <f t="shared" si="30"/>
        <v>6.9645040002380041</v>
      </c>
      <c r="R72" t="s">
        <v>168</v>
      </c>
      <c r="S72" t="s">
        <v>167</v>
      </c>
      <c r="T72">
        <v>2.25</v>
      </c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3" t="s">
        <v>48</v>
      </c>
      <c r="Q77" s="15" t="s">
        <v>118</v>
      </c>
      <c r="R77" s="15" t="s">
        <v>123</v>
      </c>
      <c r="S77" s="15" t="s">
        <v>124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131</v>
      </c>
      <c r="AA77" s="25" t="s">
        <v>130</v>
      </c>
      <c r="AB77" s="25" t="s">
        <v>127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128</v>
      </c>
      <c r="AL77" s="25" t="s">
        <v>129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BOS</v>
      </c>
      <c r="E78" s="8" t="str">
        <f t="shared" si="41"/>
        <v>MIA</v>
      </c>
      <c r="F78" s="6">
        <f t="shared" ref="F78:F94" si="42">MAX(L38,L58)</f>
        <v>4.3941616993502697</v>
      </c>
      <c r="G78" s="6">
        <f t="shared" ref="G78:G94" si="43">MIN(M38,M58)</f>
        <v>2.9074617378720999</v>
      </c>
      <c r="H78" s="6">
        <f t="shared" ref="H78:H89" si="44">F78-G78</f>
        <v>1.4866999614781697</v>
      </c>
      <c r="I78" s="6" t="str">
        <f>IF(G78&gt;F78,E78,D78)</f>
        <v>BOS</v>
      </c>
      <c r="J78" s="6">
        <f t="shared" ref="J78:J91" si="45">F78+G78</f>
        <v>7.3016234372223696</v>
      </c>
      <c r="L78" s="15" t="str">
        <f t="shared" ref="L78:L92" si="46">D78</f>
        <v>BOS</v>
      </c>
      <c r="M78" s="15">
        <f>N2</f>
        <v>4.2</v>
      </c>
      <c r="N78" s="15">
        <f>Z2</f>
        <v>5.4</v>
      </c>
      <c r="O78" s="15">
        <v>8</v>
      </c>
      <c r="P78" s="15" t="str">
        <f t="shared" ref="P78:P92" si="47">E78</f>
        <v>MIA</v>
      </c>
      <c r="Q78" s="15">
        <f>N3</f>
        <v>2.9</v>
      </c>
      <c r="R78" s="15">
        <f>Z3</f>
        <v>4</v>
      </c>
      <c r="S78" s="15">
        <v>3</v>
      </c>
      <c r="T78" s="16" t="s">
        <v>239</v>
      </c>
      <c r="U78" s="16" t="s">
        <v>241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BOS</v>
      </c>
      <c r="W78" s="29">
        <f t="shared" ref="W78:W92" si="49">(COUNTIF(I38, V78) + COUNTIF(O38, V78) + COUNTIF(I58, V78) + COUNTIF(O58, V78) + COUNTIF(I78, V78))/5</f>
        <v>0.6</v>
      </c>
      <c r="X78" s="29">
        <f>IF(W78=1, 5, IF(W78=0.8, 4, IF(W78=0.6, 3, IF(W78=0.4, 2, IF(W78=0.2, 1, 0)))))</f>
        <v>3</v>
      </c>
      <c r="Y78" s="29">
        <f t="shared" ref="Y78:Y92" si="50">((Q78+N78)/2)-((M78+R78)/2)</f>
        <v>5.0000000000000711E-2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</v>
      </c>
      <c r="AA78" s="29">
        <f>S78-O78</f>
        <v>-5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29">
        <f>SUM(IF(ISNUMBER(X78), X78, 0), IF(ISNUMBER(Z78), Z78, 0), IF(ISNUMBER(AB78), AB78, 0))</f>
        <v>5.5</v>
      </c>
      <c r="AD78" s="29" t="s">
        <v>175</v>
      </c>
      <c r="AE78" s="19">
        <v>8.5</v>
      </c>
      <c r="AF78" s="30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31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1">
        <f>IF(AG78=1, 5, IF(AG78=0.8, 4, IF(AG78=0.6, 3, IF(AG78=0.4, 2, IF(AG78=0.2, 1, 0)))))</f>
        <v>3</v>
      </c>
      <c r="AI78" s="31">
        <f t="shared" ref="AI78:AI92" si="53">(((N78+Q78)/2)+((M78+R78)/2))-AE78</f>
        <v>-0.25</v>
      </c>
      <c r="AJ78" s="31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1">
        <f>O78+S78</f>
        <v>11</v>
      </c>
      <c r="AL78" s="31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31">
        <f>SUM(IF(ISNUMBER(AH78), AH78, 0), IF(ISNUMBER(AJ78), AJ78, 0), IF(ISNUMBER(AL78), AL78, 0))</f>
        <v>3</v>
      </c>
      <c r="AN78" s="31">
        <v>9</v>
      </c>
      <c r="AQ78"/>
    </row>
    <row r="79" spans="1:43" x14ac:dyDescent="0.3">
      <c r="D79" s="8" t="str">
        <f t="shared" si="41"/>
        <v>CHW</v>
      </c>
      <c r="E79" s="8" t="str">
        <f t="shared" si="41"/>
        <v>CLE</v>
      </c>
      <c r="F79" s="6">
        <f t="shared" si="42"/>
        <v>4.9833682863439881</v>
      </c>
      <c r="G79" s="6">
        <f t="shared" si="43"/>
        <v>3.8856975382995507</v>
      </c>
      <c r="H79" s="6">
        <f t="shared" si="44"/>
        <v>1.0976707480444374</v>
      </c>
      <c r="I79" s="6" t="str">
        <f t="shared" ref="I79:I91" si="54">IF(G79&gt;F79,E79,D79)</f>
        <v>CHW</v>
      </c>
      <c r="J79" s="6">
        <f t="shared" si="45"/>
        <v>8.8690658246435383</v>
      </c>
      <c r="L79" s="15" t="str">
        <f t="shared" si="46"/>
        <v>CHW</v>
      </c>
      <c r="M79" s="15">
        <f>N4</f>
        <v>3.2</v>
      </c>
      <c r="N79" s="15">
        <f>Z4</f>
        <v>3.6</v>
      </c>
      <c r="O79" s="15">
        <v>3.875</v>
      </c>
      <c r="P79" s="15" t="str">
        <f t="shared" si="47"/>
        <v>CLE</v>
      </c>
      <c r="Q79" s="15">
        <f>N5</f>
        <v>4.7</v>
      </c>
      <c r="R79" s="15">
        <f>Z5</f>
        <v>4.3</v>
      </c>
      <c r="S79" s="15">
        <v>4.5</v>
      </c>
      <c r="T79" s="16" t="s">
        <v>242</v>
      </c>
      <c r="U79" s="16" t="s">
        <v>243</v>
      </c>
      <c r="V79" s="28" t="str">
        <f t="shared" si="48"/>
        <v>CHW</v>
      </c>
      <c r="W79" s="29">
        <f t="shared" si="49"/>
        <v>0.6</v>
      </c>
      <c r="X79" s="29">
        <f t="shared" ref="X79:X92" si="55">IF(W79=1, 5, IF(W79=0.8, 4, IF(W79=0.6, 3, IF(W79=0.4, 2, IF(W79=0.2, 1, 0)))))</f>
        <v>3</v>
      </c>
      <c r="Y79" s="29">
        <f t="shared" si="50"/>
        <v>0.40000000000000036</v>
      </c>
      <c r="Z79" s="29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</v>
      </c>
      <c r="AA79" s="29">
        <f t="shared" ref="AA79" si="57">S79-O79</f>
        <v>0.625</v>
      </c>
      <c r="AB79" s="29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</v>
      </c>
      <c r="AC79" s="29">
        <f t="shared" ref="AC79:AC92" si="59">SUM(IF(ISNUMBER(X79), X79, 0), IF(ISNUMBER(Z79), Z79, 0), IF(ISNUMBER(AB79), AB79, 0))</f>
        <v>3</v>
      </c>
      <c r="AD79" s="29" t="s">
        <v>142</v>
      </c>
      <c r="AE79" s="12">
        <v>8.5</v>
      </c>
      <c r="AF79" s="28" t="str">
        <f t="shared" si="51"/>
        <v>Over</v>
      </c>
      <c r="AG79" s="29">
        <f t="shared" si="52"/>
        <v>0.6</v>
      </c>
      <c r="AH79" s="29">
        <f t="shared" ref="AH79:AH92" si="60">IF(AG79=1, 5, IF(AG79=0.8, 4, IF(AG79=0.6, 3, IF(AG79=0.4, 2, IF(AG79=0.2, 1, 0)))))</f>
        <v>3</v>
      </c>
      <c r="AI79" s="29">
        <f t="shared" si="53"/>
        <v>-0.59999999999999964</v>
      </c>
      <c r="AJ79" s="29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29">
        <f t="shared" ref="AK79" si="62">O79+S79</f>
        <v>8.375</v>
      </c>
      <c r="AL79" s="29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29">
        <f t="shared" ref="AM79:AM92" si="64">SUM(IF(ISNUMBER(AH79), AH79, 0), IF(ISNUMBER(AJ79), AJ79, 0), IF(ISNUMBER(AL79), AL79, 0))</f>
        <v>3</v>
      </c>
      <c r="AN79" s="29">
        <v>10</v>
      </c>
      <c r="AQ79"/>
    </row>
    <row r="80" spans="1:43" x14ac:dyDescent="0.3">
      <c r="D80" s="8" t="str">
        <f t="shared" si="41"/>
        <v>STL</v>
      </c>
      <c r="E80" s="8" t="str">
        <f t="shared" si="41"/>
        <v>PIT</v>
      </c>
      <c r="F80" s="6">
        <f t="shared" si="42"/>
        <v>4.9584166075235458</v>
      </c>
      <c r="G80" s="6">
        <f t="shared" si="43"/>
        <v>4.1865693575542684</v>
      </c>
      <c r="H80" s="6">
        <f t="shared" si="44"/>
        <v>0.77184724996927745</v>
      </c>
      <c r="I80" s="6" t="str">
        <f t="shared" si="54"/>
        <v>STL</v>
      </c>
      <c r="J80" s="6">
        <f t="shared" si="45"/>
        <v>9.1449859650778151</v>
      </c>
      <c r="L80" s="15" t="str">
        <f t="shared" si="46"/>
        <v>STL</v>
      </c>
      <c r="M80" s="15">
        <f>N6</f>
        <v>4.0999999999999996</v>
      </c>
      <c r="N80" s="15">
        <f>Z6</f>
        <v>4.2</v>
      </c>
      <c r="O80" s="15">
        <v>4</v>
      </c>
      <c r="P80" s="15" t="str">
        <f t="shared" si="47"/>
        <v>PIT</v>
      </c>
      <c r="Q80" s="15">
        <f>N7</f>
        <v>3.5</v>
      </c>
      <c r="R80" s="15">
        <f>Z7</f>
        <v>4.3</v>
      </c>
      <c r="S80" s="15">
        <v>2.75</v>
      </c>
      <c r="T80" s="16" t="s">
        <v>196</v>
      </c>
      <c r="U80" s="16" t="s">
        <v>197</v>
      </c>
      <c r="V80" s="30" t="str">
        <f t="shared" si="48"/>
        <v>STL</v>
      </c>
      <c r="W80" s="31">
        <f t="shared" si="49"/>
        <v>0.8</v>
      </c>
      <c r="X80" s="31">
        <f t="shared" si="55"/>
        <v>4</v>
      </c>
      <c r="Y80" s="31">
        <f t="shared" si="50"/>
        <v>-0.3499999999999992</v>
      </c>
      <c r="Z80" s="31">
        <f t="shared" si="56"/>
        <v>1</v>
      </c>
      <c r="AA80" s="31">
        <f t="shared" ref="AA80:AA92" si="65">S80-O80</f>
        <v>-1.25</v>
      </c>
      <c r="AB80" s="31">
        <f t="shared" si="58"/>
        <v>2</v>
      </c>
      <c r="AC80" s="31">
        <f t="shared" si="59"/>
        <v>7</v>
      </c>
      <c r="AD80" s="31" t="s">
        <v>147</v>
      </c>
      <c r="AE80" s="19">
        <v>8.5</v>
      </c>
      <c r="AF80" s="28" t="str">
        <f t="shared" si="51"/>
        <v>Over</v>
      </c>
      <c r="AG80" s="29">
        <f t="shared" si="52"/>
        <v>0.8</v>
      </c>
      <c r="AH80" s="29">
        <f t="shared" si="60"/>
        <v>4</v>
      </c>
      <c r="AI80" s="29">
        <f t="shared" si="53"/>
        <v>-0.45000000000000107</v>
      </c>
      <c r="AJ80" s="29">
        <f t="shared" si="61"/>
        <v>0</v>
      </c>
      <c r="AK80" s="29">
        <f t="shared" ref="AK80:AK92" si="66">O80+S80</f>
        <v>6.75</v>
      </c>
      <c r="AL80" s="29">
        <f t="shared" si="63"/>
        <v>0</v>
      </c>
      <c r="AM80" s="29">
        <f t="shared" si="64"/>
        <v>4</v>
      </c>
      <c r="AN80" s="29">
        <v>9</v>
      </c>
      <c r="AO80" s="21"/>
      <c r="AQ80"/>
    </row>
    <row r="81" spans="4:43" x14ac:dyDescent="0.3">
      <c r="D81" s="8" t="str">
        <f t="shared" si="41"/>
        <v>NYM</v>
      </c>
      <c r="E81" s="8" t="str">
        <f t="shared" si="41"/>
        <v>WSN</v>
      </c>
      <c r="F81" s="6">
        <f t="shared" si="42"/>
        <v>6.9125001875443521</v>
      </c>
      <c r="G81" s="6">
        <f t="shared" si="43"/>
        <v>4.3130650016161081</v>
      </c>
      <c r="H81" s="6">
        <f t="shared" si="44"/>
        <v>2.5994351859282441</v>
      </c>
      <c r="I81" s="6" t="str">
        <f t="shared" si="54"/>
        <v>NYM</v>
      </c>
      <c r="J81" s="6">
        <f t="shared" si="45"/>
        <v>11.225565189160459</v>
      </c>
      <c r="L81" s="15" t="str">
        <f t="shared" si="46"/>
        <v>NYM</v>
      </c>
      <c r="M81" s="15">
        <f>N8</f>
        <v>6.8</v>
      </c>
      <c r="N81" s="15">
        <f>Z8</f>
        <v>5.3</v>
      </c>
      <c r="O81" s="15">
        <v>7.8</v>
      </c>
      <c r="P81" s="15" t="str">
        <f t="shared" si="47"/>
        <v>WSN</v>
      </c>
      <c r="Q81" s="15">
        <f>N9</f>
        <v>5.4</v>
      </c>
      <c r="R81" s="15">
        <f>Z9</f>
        <v>5.6</v>
      </c>
      <c r="S81" s="15">
        <v>4</v>
      </c>
      <c r="T81" s="20" t="s">
        <v>198</v>
      </c>
      <c r="U81" s="20" t="s">
        <v>199</v>
      </c>
      <c r="V81" s="30" t="str">
        <f t="shared" si="48"/>
        <v>NYM</v>
      </c>
      <c r="W81" s="31">
        <f t="shared" si="49"/>
        <v>1</v>
      </c>
      <c r="X81" s="31">
        <f t="shared" si="55"/>
        <v>5</v>
      </c>
      <c r="Y81" s="31">
        <f t="shared" si="50"/>
        <v>-0.84999999999999964</v>
      </c>
      <c r="Z81" s="31">
        <f t="shared" si="56"/>
        <v>1.5</v>
      </c>
      <c r="AA81" s="31">
        <f t="shared" si="65"/>
        <v>-3.8</v>
      </c>
      <c r="AB81" s="31">
        <f t="shared" si="58"/>
        <v>2.5</v>
      </c>
      <c r="AC81" s="31">
        <f t="shared" si="59"/>
        <v>9</v>
      </c>
      <c r="AD81" s="31" t="s">
        <v>136</v>
      </c>
      <c r="AE81" s="27">
        <v>8.5</v>
      </c>
      <c r="AF81" s="28" t="str">
        <f t="shared" si="51"/>
        <v>Over</v>
      </c>
      <c r="AG81" s="29">
        <f t="shared" si="52"/>
        <v>1</v>
      </c>
      <c r="AH81" s="29">
        <f t="shared" si="60"/>
        <v>5</v>
      </c>
      <c r="AI81" s="29">
        <f t="shared" si="53"/>
        <v>3.0499999999999989</v>
      </c>
      <c r="AJ81" s="29">
        <f t="shared" si="61"/>
        <v>2.5</v>
      </c>
      <c r="AK81" s="29">
        <f t="shared" si="66"/>
        <v>11.8</v>
      </c>
      <c r="AL81" s="29">
        <f t="shared" si="63"/>
        <v>2.5</v>
      </c>
      <c r="AM81" s="29">
        <f t="shared" si="64"/>
        <v>10</v>
      </c>
      <c r="AN81" s="29">
        <v>12</v>
      </c>
      <c r="AQ81"/>
    </row>
    <row r="82" spans="4:43" x14ac:dyDescent="0.3">
      <c r="D82" s="8" t="str">
        <f t="shared" si="41"/>
        <v>CIN</v>
      </c>
      <c r="E82" s="8" t="str">
        <f t="shared" si="41"/>
        <v>NYY</v>
      </c>
      <c r="F82" s="6">
        <f t="shared" si="42"/>
        <v>6.2566227653054005</v>
      </c>
      <c r="G82" s="6">
        <f t="shared" si="43"/>
        <v>5.1443796789060974</v>
      </c>
      <c r="H82" s="6">
        <f t="shared" si="44"/>
        <v>1.1122430863993031</v>
      </c>
      <c r="I82" s="6" t="str">
        <f t="shared" si="54"/>
        <v>CIN</v>
      </c>
      <c r="J82" s="6">
        <f t="shared" si="45"/>
        <v>11.401002444211498</v>
      </c>
      <c r="L82" s="15" t="str">
        <f t="shared" si="46"/>
        <v>CIN</v>
      </c>
      <c r="M82" s="15">
        <f>N10</f>
        <v>4.9000000000000004</v>
      </c>
      <c r="N82" s="15">
        <f>Z10</f>
        <v>4.4000000000000004</v>
      </c>
      <c r="O82" s="15">
        <v>5</v>
      </c>
      <c r="P82" s="15" t="str">
        <f t="shared" si="47"/>
        <v>NYY</v>
      </c>
      <c r="Q82" s="15">
        <f>N11</f>
        <v>5.3</v>
      </c>
      <c r="R82" s="15">
        <f>Z11</f>
        <v>7.6</v>
      </c>
      <c r="S82" s="15">
        <v>4</v>
      </c>
      <c r="T82" s="16" t="s">
        <v>242</v>
      </c>
      <c r="U82" s="16" t="s">
        <v>243</v>
      </c>
      <c r="V82" s="28" t="str">
        <f t="shared" si="48"/>
        <v>CIN</v>
      </c>
      <c r="W82" s="29">
        <f t="shared" si="49"/>
        <v>0.6</v>
      </c>
      <c r="X82" s="29">
        <f t="shared" si="55"/>
        <v>3</v>
      </c>
      <c r="Y82" s="29">
        <f t="shared" si="50"/>
        <v>-1.4000000000000004</v>
      </c>
      <c r="Z82" s="29">
        <f t="shared" si="56"/>
        <v>2</v>
      </c>
      <c r="AA82" s="29">
        <f t="shared" si="65"/>
        <v>-1</v>
      </c>
      <c r="AB82" s="29">
        <f t="shared" si="58"/>
        <v>1.5</v>
      </c>
      <c r="AC82" s="29">
        <f t="shared" si="59"/>
        <v>6.5</v>
      </c>
      <c r="AD82" s="29" t="s">
        <v>179</v>
      </c>
      <c r="AE82" s="13">
        <v>8.5</v>
      </c>
      <c r="AF82" s="30" t="str">
        <f t="shared" si="51"/>
        <v>Over</v>
      </c>
      <c r="AG82" s="31">
        <f t="shared" si="52"/>
        <v>1</v>
      </c>
      <c r="AH82" s="31">
        <f t="shared" si="60"/>
        <v>5</v>
      </c>
      <c r="AI82" s="31">
        <f t="shared" si="53"/>
        <v>2.5999999999999996</v>
      </c>
      <c r="AJ82" s="31">
        <f t="shared" si="61"/>
        <v>2.5</v>
      </c>
      <c r="AK82" s="31">
        <f t="shared" si="66"/>
        <v>9</v>
      </c>
      <c r="AL82" s="31">
        <f t="shared" si="63"/>
        <v>0</v>
      </c>
      <c r="AM82" s="31">
        <f t="shared" si="64"/>
        <v>7.5</v>
      </c>
      <c r="AN82" s="31">
        <v>5</v>
      </c>
      <c r="AQ82"/>
    </row>
    <row r="83" spans="4:43" x14ac:dyDescent="0.3">
      <c r="D83" s="8" t="str">
        <f t="shared" si="41"/>
        <v>HOU</v>
      </c>
      <c r="E83" s="8" t="str">
        <f t="shared" si="41"/>
        <v>TOR</v>
      </c>
      <c r="F83" s="6">
        <f t="shared" si="42"/>
        <v>6.3849868147013735</v>
      </c>
      <c r="G83" s="6">
        <f t="shared" si="43"/>
        <v>4.2039567824868271</v>
      </c>
      <c r="H83" s="6">
        <f t="shared" si="44"/>
        <v>2.1810300322145464</v>
      </c>
      <c r="I83" s="6" t="str">
        <f t="shared" si="54"/>
        <v>HOU</v>
      </c>
      <c r="J83" s="6">
        <f t="shared" si="45"/>
        <v>10.588943597188202</v>
      </c>
      <c r="L83" s="15" t="str">
        <f t="shared" si="46"/>
        <v>HOU</v>
      </c>
      <c r="M83" s="15">
        <f>N12</f>
        <v>6.8</v>
      </c>
      <c r="N83" s="15">
        <f>Z12</f>
        <v>3.8</v>
      </c>
      <c r="O83" s="15">
        <v>5.6</v>
      </c>
      <c r="P83" s="15" t="str">
        <f t="shared" si="47"/>
        <v>TOR</v>
      </c>
      <c r="Q83" s="15">
        <f>N13</f>
        <v>4.9000000000000004</v>
      </c>
      <c r="R83" s="15">
        <f>Z13</f>
        <v>6.2</v>
      </c>
      <c r="S83" s="15">
        <v>2</v>
      </c>
      <c r="T83" s="20" t="s">
        <v>203</v>
      </c>
      <c r="U83" s="20" t="s">
        <v>202</v>
      </c>
      <c r="V83" s="28" t="str">
        <f t="shared" si="48"/>
        <v>HOU</v>
      </c>
      <c r="W83" s="29">
        <f t="shared" si="49"/>
        <v>1</v>
      </c>
      <c r="X83" s="29">
        <f t="shared" si="55"/>
        <v>5</v>
      </c>
      <c r="Y83" s="29">
        <f t="shared" si="50"/>
        <v>-2.1500000000000004</v>
      </c>
      <c r="Z83" s="29">
        <f t="shared" si="56"/>
        <v>2.5</v>
      </c>
      <c r="AA83" s="29">
        <f t="shared" si="65"/>
        <v>-3.5999999999999996</v>
      </c>
      <c r="AB83" s="29">
        <f t="shared" si="58"/>
        <v>2.5</v>
      </c>
      <c r="AC83" s="29">
        <f t="shared" si="59"/>
        <v>10</v>
      </c>
      <c r="AD83" s="29" t="s">
        <v>138</v>
      </c>
      <c r="AE83" s="13">
        <v>8.5</v>
      </c>
      <c r="AF83" s="28" t="str">
        <f t="shared" si="51"/>
        <v>Over</v>
      </c>
      <c r="AG83" s="29">
        <f t="shared" si="52"/>
        <v>1</v>
      </c>
      <c r="AH83" s="29">
        <f t="shared" si="60"/>
        <v>5</v>
      </c>
      <c r="AI83" s="29">
        <f t="shared" si="53"/>
        <v>2.3499999999999996</v>
      </c>
      <c r="AJ83" s="29">
        <f t="shared" si="61"/>
        <v>2.5</v>
      </c>
      <c r="AK83" s="29">
        <f t="shared" si="66"/>
        <v>7.6</v>
      </c>
      <c r="AL83" s="29">
        <f t="shared" si="63"/>
        <v>0</v>
      </c>
      <c r="AM83" s="29">
        <f t="shared" si="64"/>
        <v>7.5</v>
      </c>
      <c r="AN83" s="29">
        <v>11</v>
      </c>
      <c r="AQ83"/>
    </row>
    <row r="84" spans="4:43" x14ac:dyDescent="0.3">
      <c r="D84" s="8" t="str">
        <f t="shared" si="41"/>
        <v>SFG</v>
      </c>
      <c r="E84" s="8" t="str">
        <f t="shared" si="41"/>
        <v>ATL</v>
      </c>
      <c r="F84" s="6">
        <f t="shared" si="42"/>
        <v>5.0671191560492774</v>
      </c>
      <c r="G84" s="6">
        <f t="shared" si="43"/>
        <v>2.997810467134379</v>
      </c>
      <c r="H84" s="6">
        <f t="shared" si="44"/>
        <v>2.0693086889148984</v>
      </c>
      <c r="I84" s="6" t="str">
        <f t="shared" si="54"/>
        <v>SFG</v>
      </c>
      <c r="J84" s="6">
        <f t="shared" si="45"/>
        <v>8.0649296231836569</v>
      </c>
      <c r="L84" s="15" t="str">
        <f t="shared" si="46"/>
        <v>SFG</v>
      </c>
      <c r="M84" s="15">
        <f>N14</f>
        <v>5.0999999999999996</v>
      </c>
      <c r="N84" s="15">
        <f>Z14</f>
        <v>5.4</v>
      </c>
      <c r="O84" s="15">
        <v>5</v>
      </c>
      <c r="P84" s="15" t="str">
        <f t="shared" si="47"/>
        <v>ATL</v>
      </c>
      <c r="Q84" s="15">
        <f>N15</f>
        <v>3.4</v>
      </c>
      <c r="R84" s="15">
        <f>Z15</f>
        <v>2.7</v>
      </c>
      <c r="S84" s="15">
        <v>3</v>
      </c>
      <c r="T84" s="16" t="s">
        <v>204</v>
      </c>
      <c r="U84" s="16" t="s">
        <v>201</v>
      </c>
      <c r="V84" s="28" t="str">
        <f t="shared" si="48"/>
        <v>ATL</v>
      </c>
      <c r="W84" s="29">
        <f t="shared" si="49"/>
        <v>0.6</v>
      </c>
      <c r="X84" s="29">
        <f t="shared" si="55"/>
        <v>3</v>
      </c>
      <c r="Y84" s="29">
        <f t="shared" si="50"/>
        <v>0.50000000000000044</v>
      </c>
      <c r="Z84" s="29">
        <f t="shared" si="56"/>
        <v>1</v>
      </c>
      <c r="AA84" s="29">
        <f t="shared" si="65"/>
        <v>-2</v>
      </c>
      <c r="AB84" s="29">
        <f t="shared" si="58"/>
        <v>1</v>
      </c>
      <c r="AC84" s="29">
        <f t="shared" si="59"/>
        <v>5</v>
      </c>
      <c r="AD84" s="29" t="s">
        <v>184</v>
      </c>
      <c r="AE84" s="13">
        <v>7.5</v>
      </c>
      <c r="AF84" s="30" t="str">
        <f t="shared" si="51"/>
        <v>Over</v>
      </c>
      <c r="AG84" s="31">
        <f t="shared" si="52"/>
        <v>0.8</v>
      </c>
      <c r="AH84" s="31">
        <f t="shared" si="60"/>
        <v>4</v>
      </c>
      <c r="AI84" s="31">
        <f t="shared" si="53"/>
        <v>0.80000000000000071</v>
      </c>
      <c r="AJ84" s="31">
        <f t="shared" si="61"/>
        <v>0</v>
      </c>
      <c r="AK84" s="31">
        <f t="shared" si="66"/>
        <v>8</v>
      </c>
      <c r="AL84" s="31">
        <f t="shared" si="63"/>
        <v>0</v>
      </c>
      <c r="AM84" s="31">
        <f t="shared" si="64"/>
        <v>4</v>
      </c>
      <c r="AN84" s="31">
        <v>4</v>
      </c>
      <c r="AQ84"/>
    </row>
    <row r="85" spans="4:43" x14ac:dyDescent="0.3">
      <c r="D85" s="8" t="str">
        <f t="shared" si="41"/>
        <v>DET</v>
      </c>
      <c r="E85" s="8" t="str">
        <f t="shared" si="41"/>
        <v>MIN</v>
      </c>
      <c r="F85" s="6">
        <f t="shared" si="42"/>
        <v>5.3498793830516993</v>
      </c>
      <c r="G85" s="6">
        <f t="shared" si="43"/>
        <v>2.8924102088198134</v>
      </c>
      <c r="H85" s="6">
        <f t="shared" si="44"/>
        <v>2.4574691742318859</v>
      </c>
      <c r="I85" s="6" t="str">
        <f t="shared" si="54"/>
        <v>DET</v>
      </c>
      <c r="J85" s="6">
        <f t="shared" si="45"/>
        <v>8.2422895918715131</v>
      </c>
      <c r="L85" s="15" t="str">
        <f t="shared" si="46"/>
        <v>DET</v>
      </c>
      <c r="M85" s="15">
        <f>N16</f>
        <v>3.5</v>
      </c>
      <c r="N85" s="15">
        <f>Z16</f>
        <v>4.5</v>
      </c>
      <c r="O85" s="15">
        <v>4.375</v>
      </c>
      <c r="P85" s="15" t="str">
        <f t="shared" si="47"/>
        <v>MIN</v>
      </c>
      <c r="Q85" s="15">
        <f>N17</f>
        <v>6.1</v>
      </c>
      <c r="R85" s="15">
        <f>Z17</f>
        <v>3.6</v>
      </c>
      <c r="S85" s="15">
        <v>4.25</v>
      </c>
      <c r="T85" s="16" t="s">
        <v>195</v>
      </c>
      <c r="U85" s="16" t="s">
        <v>245</v>
      </c>
      <c r="V85" s="28" t="str">
        <f t="shared" si="48"/>
        <v>DET</v>
      </c>
      <c r="W85" s="29">
        <f t="shared" si="49"/>
        <v>1</v>
      </c>
      <c r="X85" s="29">
        <f t="shared" si="55"/>
        <v>5</v>
      </c>
      <c r="Y85" s="29">
        <f t="shared" si="50"/>
        <v>1.75</v>
      </c>
      <c r="Z85" s="29">
        <f t="shared" si="56"/>
        <v>0</v>
      </c>
      <c r="AA85" s="29">
        <f t="shared" si="65"/>
        <v>-0.125</v>
      </c>
      <c r="AB85" s="29">
        <f t="shared" si="58"/>
        <v>0.5</v>
      </c>
      <c r="AC85" s="29">
        <f t="shared" si="59"/>
        <v>5.5</v>
      </c>
      <c r="AD85" s="29" t="s">
        <v>154</v>
      </c>
      <c r="AE85" s="13">
        <v>8.5</v>
      </c>
      <c r="AF85" s="30" t="str">
        <f t="shared" si="51"/>
        <v>Under</v>
      </c>
      <c r="AG85" s="31">
        <f t="shared" si="52"/>
        <v>0.8</v>
      </c>
      <c r="AH85" s="31">
        <f t="shared" si="60"/>
        <v>4</v>
      </c>
      <c r="AI85" s="31">
        <f t="shared" si="53"/>
        <v>0.34999999999999964</v>
      </c>
      <c r="AJ85" s="31">
        <f t="shared" si="61"/>
        <v>0</v>
      </c>
      <c r="AK85" s="31">
        <f t="shared" si="66"/>
        <v>8.625</v>
      </c>
      <c r="AL85" s="31">
        <f t="shared" si="63"/>
        <v>0</v>
      </c>
      <c r="AM85" s="31">
        <f t="shared" si="64"/>
        <v>4</v>
      </c>
      <c r="AN85" s="31">
        <v>11</v>
      </c>
      <c r="AQ85"/>
    </row>
    <row r="86" spans="4:43" x14ac:dyDescent="0.3">
      <c r="D86" s="8" t="str">
        <f t="shared" si="41"/>
        <v>PHI</v>
      </c>
      <c r="E86" s="8" t="str">
        <f t="shared" si="41"/>
        <v>CHC</v>
      </c>
      <c r="F86" s="6">
        <f t="shared" si="42"/>
        <v>5.9388697427560322</v>
      </c>
      <c r="G86" s="6">
        <f t="shared" si="43"/>
        <v>4.4629711492182667</v>
      </c>
      <c r="H86" s="6">
        <f t="shared" si="44"/>
        <v>1.4758985935377655</v>
      </c>
      <c r="I86" s="6" t="str">
        <f t="shared" si="54"/>
        <v>PHI</v>
      </c>
      <c r="J86" s="6">
        <f t="shared" si="45"/>
        <v>10.401840891974299</v>
      </c>
      <c r="L86" s="12" t="str">
        <f t="shared" si="46"/>
        <v>PHI</v>
      </c>
      <c r="M86" s="15">
        <f>N18</f>
        <v>5</v>
      </c>
      <c r="N86" s="15">
        <f>Z18</f>
        <v>3</v>
      </c>
      <c r="O86" s="15">
        <v>6</v>
      </c>
      <c r="P86" s="12" t="str">
        <f t="shared" si="47"/>
        <v>CHC</v>
      </c>
      <c r="Q86" s="15">
        <f>N19</f>
        <v>3.2</v>
      </c>
      <c r="R86" s="15">
        <f>Z19</f>
        <v>4.8</v>
      </c>
      <c r="S86" s="15">
        <v>4</v>
      </c>
      <c r="T86" s="16" t="s">
        <v>203</v>
      </c>
      <c r="U86" s="16" t="s">
        <v>202</v>
      </c>
      <c r="V86" s="28" t="str">
        <f t="shared" si="48"/>
        <v>PHI</v>
      </c>
      <c r="W86" s="29">
        <f t="shared" si="49"/>
        <v>0.6</v>
      </c>
      <c r="X86" s="29">
        <f t="shared" si="55"/>
        <v>3</v>
      </c>
      <c r="Y86" s="29">
        <f t="shared" si="50"/>
        <v>-1.8000000000000003</v>
      </c>
      <c r="Z86" s="29">
        <f t="shared" si="56"/>
        <v>2.5</v>
      </c>
      <c r="AA86" s="29">
        <f t="shared" si="65"/>
        <v>-2</v>
      </c>
      <c r="AB86" s="29">
        <f t="shared" si="58"/>
        <v>2.5</v>
      </c>
      <c r="AC86" s="29">
        <f t="shared" si="59"/>
        <v>8</v>
      </c>
      <c r="AD86" s="29" t="s">
        <v>187</v>
      </c>
      <c r="AE86" s="13">
        <v>7.5</v>
      </c>
      <c r="AF86" s="28" t="str">
        <f t="shared" si="51"/>
        <v>Over</v>
      </c>
      <c r="AG86" s="29">
        <f t="shared" si="52"/>
        <v>1</v>
      </c>
      <c r="AH86" s="29">
        <f t="shared" si="60"/>
        <v>5</v>
      </c>
      <c r="AI86" s="29">
        <f t="shared" si="53"/>
        <v>0.5</v>
      </c>
      <c r="AJ86" s="29">
        <f t="shared" si="61"/>
        <v>0</v>
      </c>
      <c r="AK86" s="29">
        <f t="shared" si="66"/>
        <v>10</v>
      </c>
      <c r="AL86" s="29">
        <f t="shared" si="63"/>
        <v>2.5</v>
      </c>
      <c r="AM86" s="29">
        <f t="shared" si="64"/>
        <v>7.5</v>
      </c>
      <c r="AN86" s="29">
        <v>8</v>
      </c>
      <c r="AQ86"/>
    </row>
    <row r="87" spans="4:43" x14ac:dyDescent="0.3">
      <c r="D87" s="8" t="str">
        <f t="shared" si="41"/>
        <v>SDP</v>
      </c>
      <c r="E87" s="8" t="str">
        <f t="shared" si="41"/>
        <v>TEX</v>
      </c>
      <c r="F87" s="6">
        <f t="shared" si="42"/>
        <v>3.8096116835680811</v>
      </c>
      <c r="G87" s="6">
        <f t="shared" si="43"/>
        <v>4.9536035819463065</v>
      </c>
      <c r="H87" s="6">
        <f t="shared" si="44"/>
        <v>-1.1439918983782253</v>
      </c>
      <c r="I87" s="6" t="str">
        <f t="shared" si="54"/>
        <v>TEX</v>
      </c>
      <c r="J87" s="6">
        <f t="shared" si="45"/>
        <v>8.763215265514388</v>
      </c>
      <c r="L87" s="12" t="str">
        <f>D87</f>
        <v>SDP</v>
      </c>
      <c r="M87" s="15">
        <f>N20</f>
        <v>6.9</v>
      </c>
      <c r="N87" s="15">
        <f>Z20</f>
        <v>4.5999999999999996</v>
      </c>
      <c r="O87" s="15">
        <v>0</v>
      </c>
      <c r="P87" s="12" t="str">
        <f t="shared" si="47"/>
        <v>TEX</v>
      </c>
      <c r="Q87" s="15">
        <f>N21</f>
        <v>4.4000000000000004</v>
      </c>
      <c r="R87" s="15">
        <f>Z21</f>
        <v>3.8</v>
      </c>
      <c r="S87" s="15">
        <v>7</v>
      </c>
      <c r="T87" s="16" t="s">
        <v>244</v>
      </c>
      <c r="U87" s="16" t="s">
        <v>240</v>
      </c>
      <c r="V87" s="30" t="str">
        <f t="shared" si="48"/>
        <v>TEX</v>
      </c>
      <c r="W87" s="31">
        <f t="shared" si="49"/>
        <v>1</v>
      </c>
      <c r="X87" s="31">
        <f t="shared" si="55"/>
        <v>5</v>
      </c>
      <c r="Y87" s="31">
        <f t="shared" si="50"/>
        <v>-0.84999999999999964</v>
      </c>
      <c r="Z87" s="31">
        <f t="shared" si="56"/>
        <v>0</v>
      </c>
      <c r="AA87" s="31">
        <f t="shared" si="65"/>
        <v>7</v>
      </c>
      <c r="AB87" s="31">
        <f t="shared" si="58"/>
        <v>0</v>
      </c>
      <c r="AC87" s="31">
        <f t="shared" si="59"/>
        <v>5</v>
      </c>
      <c r="AD87" s="31" t="s">
        <v>191</v>
      </c>
      <c r="AE87" s="13">
        <v>8.5</v>
      </c>
      <c r="AF87" s="28" t="str">
        <f t="shared" si="51"/>
        <v>Over</v>
      </c>
      <c r="AG87" s="29">
        <f t="shared" si="52"/>
        <v>0.8</v>
      </c>
      <c r="AH87" s="29">
        <f t="shared" si="60"/>
        <v>4</v>
      </c>
      <c r="AI87" s="29">
        <f t="shared" si="53"/>
        <v>1.3499999999999996</v>
      </c>
      <c r="AJ87" s="29">
        <f t="shared" si="61"/>
        <v>1.25</v>
      </c>
      <c r="AK87" s="29">
        <f t="shared" si="66"/>
        <v>7</v>
      </c>
      <c r="AL87" s="29">
        <f t="shared" si="63"/>
        <v>0</v>
      </c>
      <c r="AM87" s="29">
        <f t="shared" si="64"/>
        <v>5.25</v>
      </c>
      <c r="AN87" s="29">
        <v>10</v>
      </c>
      <c r="AQ87"/>
    </row>
    <row r="88" spans="4:43" x14ac:dyDescent="0.3">
      <c r="D88" s="8" t="str">
        <f t="shared" si="41"/>
        <v>TBR</v>
      </c>
      <c r="E88" s="8" t="str">
        <f t="shared" si="41"/>
        <v>KCR</v>
      </c>
      <c r="F88" s="6">
        <f t="shared" si="42"/>
        <v>4.5188825199455485</v>
      </c>
      <c r="G88" s="6">
        <f t="shared" si="43"/>
        <v>2.8744085528772136</v>
      </c>
      <c r="H88" s="6">
        <f t="shared" si="44"/>
        <v>1.6444739670683348</v>
      </c>
      <c r="I88" s="6" t="str">
        <f t="shared" si="54"/>
        <v>TBR</v>
      </c>
      <c r="J88" s="6">
        <f t="shared" si="45"/>
        <v>7.3932910728227625</v>
      </c>
      <c r="L88" s="12" t="str">
        <f t="shared" si="46"/>
        <v>TBR</v>
      </c>
      <c r="M88" s="15">
        <f>N22</f>
        <v>4.9000000000000004</v>
      </c>
      <c r="N88" s="15">
        <f>Z22</f>
        <v>3.4</v>
      </c>
      <c r="O88" s="15">
        <v>3.5</v>
      </c>
      <c r="P88" s="12" t="str">
        <f t="shared" si="47"/>
        <v>KCR</v>
      </c>
      <c r="Q88" s="15">
        <f>N23</f>
        <v>3.2</v>
      </c>
      <c r="R88" s="15">
        <f>Z23</f>
        <v>3.3</v>
      </c>
      <c r="S88" s="15">
        <v>4.25</v>
      </c>
      <c r="T88" s="16" t="s">
        <v>135</v>
      </c>
      <c r="U88" s="16" t="s">
        <v>134</v>
      </c>
      <c r="V88" s="30" t="str">
        <f t="shared" si="48"/>
        <v>TBR</v>
      </c>
      <c r="W88" s="31">
        <f t="shared" si="49"/>
        <v>0.8</v>
      </c>
      <c r="X88" s="31">
        <f t="shared" si="55"/>
        <v>4</v>
      </c>
      <c r="Y88" s="31">
        <f t="shared" si="50"/>
        <v>-0.79999999999999982</v>
      </c>
      <c r="Z88" s="31">
        <f t="shared" si="56"/>
        <v>1.5</v>
      </c>
      <c r="AA88" s="31">
        <f t="shared" si="65"/>
        <v>0.75</v>
      </c>
      <c r="AB88" s="31">
        <f t="shared" si="58"/>
        <v>0</v>
      </c>
      <c r="AC88" s="31">
        <f t="shared" si="59"/>
        <v>5.5</v>
      </c>
      <c r="AD88" s="31" t="s">
        <v>158</v>
      </c>
      <c r="AE88" s="13">
        <v>8.5</v>
      </c>
      <c r="AF88" s="28" t="str">
        <f t="shared" si="51"/>
        <v>Under</v>
      </c>
      <c r="AG88" s="29">
        <f t="shared" si="52"/>
        <v>1</v>
      </c>
      <c r="AH88" s="29">
        <f t="shared" si="60"/>
        <v>5</v>
      </c>
      <c r="AI88" s="29">
        <f t="shared" si="53"/>
        <v>-1.1000000000000005</v>
      </c>
      <c r="AJ88" s="29">
        <f t="shared" si="61"/>
        <v>1.25</v>
      </c>
      <c r="AK88" s="29">
        <f t="shared" si="66"/>
        <v>7.75</v>
      </c>
      <c r="AL88" s="29">
        <f t="shared" si="63"/>
        <v>0</v>
      </c>
      <c r="AM88" s="29">
        <f t="shared" si="64"/>
        <v>6.25</v>
      </c>
      <c r="AN88" s="29">
        <v>6</v>
      </c>
      <c r="AQ88"/>
    </row>
    <row r="89" spans="4:43" x14ac:dyDescent="0.3">
      <c r="D89" s="8" t="str">
        <f t="shared" si="41"/>
        <v>MIL</v>
      </c>
      <c r="E89" s="8" t="str">
        <f t="shared" si="41"/>
        <v>COL</v>
      </c>
      <c r="F89" s="6">
        <f t="shared" si="42"/>
        <v>6.2084508434718568</v>
      </c>
      <c r="G89" s="6">
        <f t="shared" si="43"/>
        <v>3.8557259482016417</v>
      </c>
      <c r="H89" s="6">
        <f t="shared" si="44"/>
        <v>2.3527248952702151</v>
      </c>
      <c r="I89" s="6" t="str">
        <f t="shared" si="54"/>
        <v>MIL</v>
      </c>
      <c r="J89" s="6">
        <f t="shared" si="45"/>
        <v>10.064176791673498</v>
      </c>
      <c r="L89" s="15" t="str">
        <f t="shared" si="46"/>
        <v>MIL</v>
      </c>
      <c r="M89" s="15">
        <f>N24</f>
        <v>5.0999999999999996</v>
      </c>
      <c r="N89" s="15">
        <f>Z24</f>
        <v>4.2</v>
      </c>
      <c r="O89" s="15">
        <v>5.5</v>
      </c>
      <c r="P89" s="15" t="str">
        <f t="shared" si="47"/>
        <v>COL</v>
      </c>
      <c r="Q89" s="15">
        <f>N25</f>
        <v>3.9</v>
      </c>
      <c r="R89" s="15">
        <f>Z25</f>
        <v>6.4</v>
      </c>
      <c r="S89" s="15">
        <v>5.5</v>
      </c>
      <c r="T89" s="16" t="s">
        <v>245</v>
      </c>
      <c r="U89" s="16" t="s">
        <v>195</v>
      </c>
      <c r="V89" s="28" t="str">
        <f t="shared" si="48"/>
        <v>MIL</v>
      </c>
      <c r="W89" s="29">
        <f t="shared" si="49"/>
        <v>1</v>
      </c>
      <c r="X89" s="29">
        <f t="shared" si="55"/>
        <v>5</v>
      </c>
      <c r="Y89" s="29">
        <f t="shared" si="50"/>
        <v>-1.7000000000000002</v>
      </c>
      <c r="Z89" s="29">
        <f t="shared" si="56"/>
        <v>2.5</v>
      </c>
      <c r="AA89" s="29">
        <f t="shared" si="65"/>
        <v>0</v>
      </c>
      <c r="AB89" s="29">
        <f t="shared" si="58"/>
        <v>0</v>
      </c>
      <c r="AC89" s="29">
        <f t="shared" si="59"/>
        <v>7.5</v>
      </c>
      <c r="AD89" s="29" t="s">
        <v>140</v>
      </c>
      <c r="AE89" s="13">
        <v>11.5</v>
      </c>
      <c r="AF89" s="28" t="str">
        <f t="shared" si="51"/>
        <v>Under</v>
      </c>
      <c r="AG89" s="29">
        <f t="shared" si="52"/>
        <v>1</v>
      </c>
      <c r="AH89" s="29">
        <f t="shared" si="60"/>
        <v>5</v>
      </c>
      <c r="AI89" s="29">
        <f t="shared" si="53"/>
        <v>-1.6999999999999993</v>
      </c>
      <c r="AJ89" s="29">
        <f t="shared" si="61"/>
        <v>1.25</v>
      </c>
      <c r="AK89" s="29">
        <f t="shared" si="66"/>
        <v>11</v>
      </c>
      <c r="AL89" s="29">
        <f t="shared" si="63"/>
        <v>0</v>
      </c>
      <c r="AM89" s="29">
        <f t="shared" si="64"/>
        <v>6.25</v>
      </c>
      <c r="AN89" s="29">
        <v>3</v>
      </c>
      <c r="AQ89"/>
    </row>
    <row r="90" spans="4:43" x14ac:dyDescent="0.3">
      <c r="D90" s="8" t="str">
        <f t="shared" si="41"/>
        <v>LAA</v>
      </c>
      <c r="E90" s="8" t="str">
        <f t="shared" si="41"/>
        <v>OAK</v>
      </c>
      <c r="F90" s="6">
        <f t="shared" si="42"/>
        <v>5.2970321569581733</v>
      </c>
      <c r="G90" s="6">
        <f t="shared" si="43"/>
        <v>3.3054333857238358</v>
      </c>
      <c r="H90" s="6">
        <f t="shared" ref="H90:H91" si="67">F90-G90</f>
        <v>1.9915987712343375</v>
      </c>
      <c r="I90" s="6" t="str">
        <f t="shared" si="54"/>
        <v>LAA</v>
      </c>
      <c r="J90" s="6">
        <f t="shared" si="45"/>
        <v>8.6024655426820082</v>
      </c>
      <c r="L90" s="12" t="str">
        <f t="shared" si="46"/>
        <v>LAA</v>
      </c>
      <c r="M90" s="15">
        <f>N26</f>
        <v>4.4000000000000004</v>
      </c>
      <c r="N90" s="15">
        <f>Z26</f>
        <v>3.3</v>
      </c>
      <c r="O90" s="15">
        <v>5.5</v>
      </c>
      <c r="P90" s="12" t="str">
        <f t="shared" si="47"/>
        <v>OAK</v>
      </c>
      <c r="Q90" s="15">
        <f>N27</f>
        <v>2.8</v>
      </c>
      <c r="R90" s="15">
        <f>Z27</f>
        <v>5</v>
      </c>
      <c r="S90" s="15">
        <v>3.75</v>
      </c>
      <c r="T90" s="20" t="s">
        <v>134</v>
      </c>
      <c r="U90" s="20" t="s">
        <v>135</v>
      </c>
      <c r="V90" s="30" t="str">
        <f t="shared" si="48"/>
        <v>LAA</v>
      </c>
      <c r="W90" s="31">
        <f t="shared" si="49"/>
        <v>1</v>
      </c>
      <c r="X90" s="31">
        <f t="shared" si="55"/>
        <v>5</v>
      </c>
      <c r="Y90" s="31">
        <f t="shared" si="50"/>
        <v>-1.6500000000000004</v>
      </c>
      <c r="Z90" s="31">
        <f t="shared" si="56"/>
        <v>2.5</v>
      </c>
      <c r="AA90" s="31">
        <f t="shared" si="65"/>
        <v>-1.75</v>
      </c>
      <c r="AB90" s="31">
        <f t="shared" si="58"/>
        <v>2.5</v>
      </c>
      <c r="AC90" s="31">
        <f t="shared" si="59"/>
        <v>10</v>
      </c>
      <c r="AD90" s="31" t="s">
        <v>164</v>
      </c>
      <c r="AE90" s="13">
        <v>8.5</v>
      </c>
      <c r="AF90" s="30" t="str">
        <f t="shared" si="51"/>
        <v>Over</v>
      </c>
      <c r="AG90" s="31">
        <f t="shared" si="52"/>
        <v>0.8</v>
      </c>
      <c r="AH90" s="31">
        <f t="shared" si="60"/>
        <v>4</v>
      </c>
      <c r="AI90" s="31">
        <f t="shared" si="53"/>
        <v>-0.75</v>
      </c>
      <c r="AJ90" s="31">
        <f t="shared" si="61"/>
        <v>0</v>
      </c>
      <c r="AK90" s="31">
        <f t="shared" si="66"/>
        <v>9.25</v>
      </c>
      <c r="AL90" s="31">
        <f t="shared" si="63"/>
        <v>0</v>
      </c>
      <c r="AM90" s="31">
        <f t="shared" si="64"/>
        <v>4</v>
      </c>
      <c r="AN90" s="31">
        <v>5</v>
      </c>
      <c r="AQ90"/>
    </row>
    <row r="91" spans="4:43" x14ac:dyDescent="0.3">
      <c r="D91" s="8" t="str">
        <f t="shared" si="41"/>
        <v>BAL</v>
      </c>
      <c r="E91" s="8" t="str">
        <f t="shared" si="41"/>
        <v>SEA</v>
      </c>
      <c r="F91" s="6">
        <f t="shared" si="42"/>
        <v>3.8830971837612713</v>
      </c>
      <c r="G91" s="6">
        <f t="shared" si="43"/>
        <v>5.2392005138514053</v>
      </c>
      <c r="H91" s="6">
        <f t="shared" si="67"/>
        <v>-1.356103330090134</v>
      </c>
      <c r="I91" s="6" t="str">
        <f t="shared" si="54"/>
        <v>SEA</v>
      </c>
      <c r="J91" s="6">
        <f t="shared" si="45"/>
        <v>9.1222976976126766</v>
      </c>
      <c r="L91" s="12" t="str">
        <f t="shared" si="46"/>
        <v>BAL</v>
      </c>
      <c r="M91" s="15">
        <f>N28</f>
        <v>4.8</v>
      </c>
      <c r="N91" s="15">
        <f>Z28</f>
        <v>6.1</v>
      </c>
      <c r="O91" s="15">
        <v>5</v>
      </c>
      <c r="P91" s="12" t="str">
        <f t="shared" si="47"/>
        <v>SEA</v>
      </c>
      <c r="Q91" s="15">
        <f>N29</f>
        <v>3.6</v>
      </c>
      <c r="R91" s="15">
        <f>Z29</f>
        <v>4.4000000000000004</v>
      </c>
      <c r="S91" s="15">
        <v>2.25</v>
      </c>
      <c r="T91" s="16" t="s">
        <v>196</v>
      </c>
      <c r="U91" s="16" t="s">
        <v>197</v>
      </c>
      <c r="V91" s="30" t="str">
        <f t="shared" si="48"/>
        <v>SEA</v>
      </c>
      <c r="W91" s="31">
        <f t="shared" si="49"/>
        <v>1</v>
      </c>
      <c r="X91" s="31">
        <f t="shared" si="55"/>
        <v>5</v>
      </c>
      <c r="Y91" s="31">
        <f t="shared" si="50"/>
        <v>0.25</v>
      </c>
      <c r="Z91" s="31">
        <f t="shared" si="56"/>
        <v>0.5</v>
      </c>
      <c r="AA91" s="31">
        <f t="shared" si="65"/>
        <v>-2.75</v>
      </c>
      <c r="AB91" s="31">
        <f t="shared" si="58"/>
        <v>0.5</v>
      </c>
      <c r="AC91" s="31">
        <f t="shared" si="59"/>
        <v>6</v>
      </c>
      <c r="AD91" s="31" t="s">
        <v>167</v>
      </c>
      <c r="AE91" s="13">
        <v>7.5</v>
      </c>
      <c r="AF91" s="30" t="str">
        <f t="shared" si="51"/>
        <v>Over</v>
      </c>
      <c r="AG91" s="31">
        <f t="shared" si="52"/>
        <v>1</v>
      </c>
      <c r="AH91" s="31">
        <f t="shared" si="60"/>
        <v>5</v>
      </c>
      <c r="AI91" s="31">
        <f t="shared" si="53"/>
        <v>1.9499999999999993</v>
      </c>
      <c r="AJ91" s="31">
        <f t="shared" si="61"/>
        <v>1.25</v>
      </c>
      <c r="AK91" s="31">
        <f t="shared" si="66"/>
        <v>7.25</v>
      </c>
      <c r="AL91" s="31">
        <f t="shared" si="63"/>
        <v>0</v>
      </c>
      <c r="AM91" s="31">
        <f t="shared" si="64"/>
        <v>6.25</v>
      </c>
      <c r="AN91" s="31">
        <v>5</v>
      </c>
      <c r="AQ91"/>
    </row>
    <row r="92" spans="4:43" x14ac:dyDescent="0.3">
      <c r="D92" s="6" t="str">
        <f>D72</f>
        <v>ARI</v>
      </c>
      <c r="E92" s="6" t="str">
        <f>E72</f>
        <v>LAD</v>
      </c>
      <c r="F92" s="6">
        <f t="shared" si="42"/>
        <v>4.043168433598967</v>
      </c>
      <c r="G92" s="6">
        <f t="shared" si="43"/>
        <v>3.0229011746781209</v>
      </c>
      <c r="H92" s="6">
        <f t="shared" ref="H92" si="68">F92-G92</f>
        <v>1.0202672589208461</v>
      </c>
      <c r="I92" s="6" t="str">
        <f t="shared" ref="I92" si="69">IF(G92&gt;F92,E92,D92)</f>
        <v>ARI</v>
      </c>
      <c r="J92" s="6">
        <f t="shared" ref="J92" si="70">F92+G92</f>
        <v>7.066069608277088</v>
      </c>
      <c r="L92" s="12" t="str">
        <f t="shared" si="46"/>
        <v>ARI</v>
      </c>
      <c r="M92" s="15">
        <f>N30</f>
        <v>3.8</v>
      </c>
      <c r="N92" s="15">
        <f>Z30</f>
        <v>5.7</v>
      </c>
      <c r="O92" s="15">
        <v>4.2850000000000001</v>
      </c>
      <c r="P92" s="12" t="str">
        <f t="shared" si="47"/>
        <v>LAD</v>
      </c>
      <c r="Q92" s="15">
        <f>N31</f>
        <v>5.2</v>
      </c>
      <c r="R92" s="15">
        <f>Z31</f>
        <v>4</v>
      </c>
      <c r="S92" s="15">
        <v>4.8570000000000002</v>
      </c>
      <c r="T92" s="16" t="s">
        <v>200</v>
      </c>
      <c r="U92" s="16" t="s">
        <v>246</v>
      </c>
      <c r="V92" s="30" t="str">
        <f t="shared" si="48"/>
        <v>LAD</v>
      </c>
      <c r="W92" s="31">
        <f t="shared" si="49"/>
        <v>0.6</v>
      </c>
      <c r="X92" s="31">
        <f t="shared" si="55"/>
        <v>3</v>
      </c>
      <c r="Y92" s="31">
        <f t="shared" si="50"/>
        <v>1.5500000000000003</v>
      </c>
      <c r="Z92" s="31">
        <f t="shared" si="56"/>
        <v>2.5</v>
      </c>
      <c r="AA92" s="31">
        <f t="shared" si="65"/>
        <v>0.57200000000000006</v>
      </c>
      <c r="AB92" s="31">
        <f t="shared" si="58"/>
        <v>2.5</v>
      </c>
      <c r="AC92" s="31">
        <f t="shared" si="59"/>
        <v>8</v>
      </c>
      <c r="AD92" s="31" t="s">
        <v>171</v>
      </c>
      <c r="AE92" s="13">
        <v>8.5</v>
      </c>
      <c r="AF92" s="30" t="str">
        <f t="shared" si="51"/>
        <v>Under</v>
      </c>
      <c r="AG92" s="31">
        <f t="shared" si="52"/>
        <v>0.6</v>
      </c>
      <c r="AH92" s="31">
        <f t="shared" si="60"/>
        <v>3</v>
      </c>
      <c r="AI92" s="31">
        <f t="shared" si="53"/>
        <v>0.84999999999999964</v>
      </c>
      <c r="AJ92" s="31">
        <f t="shared" si="61"/>
        <v>0</v>
      </c>
      <c r="AK92" s="31">
        <f t="shared" si="66"/>
        <v>9.1419999999999995</v>
      </c>
      <c r="AL92" s="31">
        <f t="shared" si="63"/>
        <v>0</v>
      </c>
      <c r="AM92" s="31">
        <f t="shared" si="64"/>
        <v>3</v>
      </c>
      <c r="AN92" s="31">
        <v>16</v>
      </c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13</v>
      </c>
      <c r="B2" s="1">
        <v>4.3000240112627797</v>
      </c>
      <c r="C2" s="1">
        <v>4.9000697433961999</v>
      </c>
      <c r="D2" s="1">
        <v>4.4676958072409203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</v>
      </c>
      <c r="B3" s="1">
        <v>2.7001571833548099</v>
      </c>
      <c r="C3" s="1">
        <v>4.4000649018160702</v>
      </c>
      <c r="D3" s="1">
        <v>4.8937619404506103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5</v>
      </c>
      <c r="B4" s="1">
        <v>3.6000001662081398</v>
      </c>
      <c r="C4" s="1">
        <v>3.7999992977364498</v>
      </c>
      <c r="D4" s="1">
        <v>5.8598111646674198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6</v>
      </c>
      <c r="B5" s="1">
        <v>4.4999998761802997</v>
      </c>
      <c r="C5" s="1">
        <v>4.7000036402237901</v>
      </c>
      <c r="D5" s="1">
        <v>4.2492092788580296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22</v>
      </c>
      <c r="B6" s="1">
        <v>4.1001583078249002</v>
      </c>
      <c r="C6" s="1">
        <v>4.1000595287379804</v>
      </c>
      <c r="D6" s="1">
        <v>4.8932468429324896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21</v>
      </c>
      <c r="B7" s="1">
        <v>3.80002337192002</v>
      </c>
      <c r="C7" s="1">
        <v>4.7000730994656301</v>
      </c>
      <c r="D7" s="1">
        <v>5.6760933140727801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29</v>
      </c>
      <c r="B8" s="1">
        <v>7.2001580791487898</v>
      </c>
      <c r="C8" s="1">
        <v>4.7000606111118497</v>
      </c>
      <c r="D8" s="1">
        <v>5.2463886781152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4.2999991901587196</v>
      </c>
      <c r="C9" s="1">
        <v>5.7000041185929797</v>
      </c>
      <c r="D9" s="1">
        <v>5.8476305183406403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17</v>
      </c>
      <c r="B10" s="1">
        <v>4.7000016383347996</v>
      </c>
      <c r="C10" s="1">
        <v>4.49999840491685</v>
      </c>
      <c r="D10" s="1">
        <v>4.6814598744176301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18</v>
      </c>
      <c r="B11" s="1">
        <v>5.0000229754545096</v>
      </c>
      <c r="C11" s="1">
        <v>6.3000709627336899</v>
      </c>
      <c r="D11" s="1">
        <v>5.2755298700005904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27</v>
      </c>
      <c r="B12" s="1">
        <v>6.5000016833642604</v>
      </c>
      <c r="C12" s="1">
        <v>4.0999999278200496</v>
      </c>
      <c r="D12" s="1">
        <v>5.69215199397141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28</v>
      </c>
      <c r="B13" s="1">
        <v>5.3003140529420003</v>
      </c>
      <c r="C13" s="1">
        <v>5.9001232583381702</v>
      </c>
      <c r="D13" s="1">
        <v>4.8766589703337004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</v>
      </c>
      <c r="B14" s="1">
        <v>4.9000008225778799</v>
      </c>
      <c r="C14" s="1">
        <v>5.1000024951593401</v>
      </c>
      <c r="D14" s="1">
        <v>5.2343253797885803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</v>
      </c>
      <c r="B15" s="1">
        <v>2.8000009171790801</v>
      </c>
      <c r="C15" s="1">
        <v>2.8000010587145798</v>
      </c>
      <c r="D15" s="1">
        <v>6.4426198546839304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4</v>
      </c>
      <c r="B16" s="1">
        <v>5.2000252162681102</v>
      </c>
      <c r="C16" s="1">
        <v>2.8000690789507301</v>
      </c>
      <c r="D16" s="1">
        <v>5.4653655567009496</v>
      </c>
    </row>
    <row r="17" spans="1:4" ht="15" thickBot="1" x14ac:dyDescent="0.35">
      <c r="A17" s="1">
        <v>3</v>
      </c>
      <c r="B17" s="1">
        <v>3.4000472377532902</v>
      </c>
      <c r="C17" s="1">
        <v>4.2001394426612899</v>
      </c>
      <c r="D17" s="1">
        <v>5.4743332952400596</v>
      </c>
    </row>
    <row r="18" spans="1:4" ht="15" thickBot="1" x14ac:dyDescent="0.35">
      <c r="A18" s="1">
        <v>25</v>
      </c>
      <c r="B18" s="1">
        <v>5.9000483009657803</v>
      </c>
      <c r="C18" s="1">
        <v>4.5001348241460102</v>
      </c>
      <c r="D18" s="1">
        <v>4.0427197396055101</v>
      </c>
    </row>
    <row r="19" spans="1:4" ht="15" thickBot="1" x14ac:dyDescent="0.35">
      <c r="A19" s="1">
        <v>26</v>
      </c>
      <c r="B19" s="1">
        <v>4.50000077465487</v>
      </c>
      <c r="C19" s="1">
        <v>3.5000011972854601</v>
      </c>
      <c r="D19" s="1">
        <v>3.9743000405158999</v>
      </c>
    </row>
    <row r="20" spans="1:4" ht="15" thickBot="1" x14ac:dyDescent="0.35">
      <c r="A20" s="1">
        <v>15</v>
      </c>
      <c r="B20" s="1">
        <v>3.60000145630607</v>
      </c>
      <c r="C20" s="1">
        <v>4.6999992866326803</v>
      </c>
      <c r="D20" s="1">
        <v>5.2244092671309001</v>
      </c>
    </row>
    <row r="21" spans="1:4" ht="15" thickBot="1" x14ac:dyDescent="0.35">
      <c r="A21" s="1">
        <v>16</v>
      </c>
      <c r="B21" s="1">
        <v>5.9001578823224499</v>
      </c>
      <c r="C21" s="1">
        <v>2.90006386958702</v>
      </c>
      <c r="D21" s="1">
        <v>5.6392018309793803</v>
      </c>
    </row>
    <row r="22" spans="1:4" ht="15" thickBot="1" x14ac:dyDescent="0.35">
      <c r="A22" s="1">
        <v>10</v>
      </c>
      <c r="B22" s="1">
        <v>4.5000007004282203</v>
      </c>
      <c r="C22" s="1">
        <v>2.6999998804822001</v>
      </c>
      <c r="D22" s="1">
        <v>5.2010378553416299</v>
      </c>
    </row>
    <row r="23" spans="1:4" ht="15" thickBot="1" x14ac:dyDescent="0.35">
      <c r="A23" s="1">
        <v>9</v>
      </c>
      <c r="B23" s="1">
        <v>3.0000007262608501</v>
      </c>
      <c r="C23" s="1">
        <v>3.0000011677556699</v>
      </c>
      <c r="D23" s="1">
        <v>5.7654387544718899</v>
      </c>
    </row>
    <row r="24" spans="1:4" ht="15" thickBot="1" x14ac:dyDescent="0.35">
      <c r="A24" s="1">
        <v>8</v>
      </c>
      <c r="B24" s="1">
        <v>4.9001580505355298</v>
      </c>
      <c r="C24" s="1">
        <v>3.6000630275675398</v>
      </c>
      <c r="D24" s="1">
        <v>5.0881801002181799</v>
      </c>
    </row>
    <row r="25" spans="1:4" ht="15" thickBot="1" x14ac:dyDescent="0.35">
      <c r="A25" s="1">
        <v>7</v>
      </c>
      <c r="B25" s="1">
        <v>3.8000006296411799</v>
      </c>
      <c r="C25" s="1">
        <v>6.10000568333869</v>
      </c>
      <c r="D25" s="1">
        <v>3.50235939188227</v>
      </c>
    </row>
    <row r="26" spans="1:4" ht="15" thickBot="1" x14ac:dyDescent="0.35">
      <c r="A26" s="1">
        <v>19</v>
      </c>
      <c r="B26" s="1">
        <v>4.60015702168063</v>
      </c>
      <c r="C26" s="1">
        <v>3.80006042131836</v>
      </c>
      <c r="D26" s="1">
        <v>5.6757419887916596</v>
      </c>
    </row>
    <row r="27" spans="1:4" ht="15" thickBot="1" x14ac:dyDescent="0.35">
      <c r="A27" s="1">
        <v>20</v>
      </c>
      <c r="B27" s="1">
        <v>3.29999993453574</v>
      </c>
      <c r="C27" s="1">
        <v>5.1000029806032599</v>
      </c>
      <c r="D27" s="1">
        <v>4.5249548738357399</v>
      </c>
    </row>
    <row r="28" spans="1:4" ht="15" thickBot="1" x14ac:dyDescent="0.35">
      <c r="A28" s="1">
        <v>11</v>
      </c>
      <c r="B28" s="1">
        <v>3.60002505881531</v>
      </c>
      <c r="C28" s="1">
        <v>6.0000700133543203</v>
      </c>
      <c r="D28" s="1">
        <v>4.26099692526578</v>
      </c>
    </row>
    <row r="29" spans="1:4" ht="15" thickBot="1" x14ac:dyDescent="0.35">
      <c r="A29" s="1">
        <v>12</v>
      </c>
      <c r="B29" s="1">
        <v>5.1000245917782898</v>
      </c>
      <c r="C29" s="1">
        <v>3.7000682501364102</v>
      </c>
      <c r="D29" s="1">
        <v>5.2639222829899603</v>
      </c>
    </row>
    <row r="30" spans="1:4" ht="15" thickBot="1" x14ac:dyDescent="0.35">
      <c r="A30" s="1">
        <v>23</v>
      </c>
      <c r="B30" s="1">
        <v>3.9000010387196302</v>
      </c>
      <c r="C30" s="1">
        <v>4.7000051358042496</v>
      </c>
      <c r="D30" s="1">
        <v>4.6586984636114401</v>
      </c>
    </row>
    <row r="31" spans="1:4" ht="15" thickBot="1" x14ac:dyDescent="0.35">
      <c r="A31" s="1">
        <v>24</v>
      </c>
      <c r="B31" s="1">
        <v>2.9000001753755802</v>
      </c>
      <c r="C31" s="1">
        <v>3.9000021226403701</v>
      </c>
      <c r="D31" s="1">
        <v>5.6183441767053601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13</v>
      </c>
      <c r="B2" s="1">
        <v>4.5010922011242398</v>
      </c>
      <c r="C2" s="1">
        <v>5.1542806148124098</v>
      </c>
      <c r="D2" s="1">
        <v>4.4438707239212896</v>
      </c>
    </row>
    <row r="3" spans="1:5" ht="15" thickBot="1" x14ac:dyDescent="0.35">
      <c r="A3" s="1">
        <v>14</v>
      </c>
      <c r="B3" s="1">
        <v>2.83275647269117</v>
      </c>
      <c r="C3" s="1">
        <v>4.6381907745576401</v>
      </c>
      <c r="D3" s="1">
        <v>4.8708251197910002</v>
      </c>
    </row>
    <row r="4" spans="1:5" ht="15" thickBot="1" x14ac:dyDescent="0.35">
      <c r="A4" s="1">
        <v>5</v>
      </c>
      <c r="B4" s="1">
        <v>3.7983946996495099</v>
      </c>
      <c r="C4" s="1">
        <v>3.9255168458550398</v>
      </c>
      <c r="D4" s="1">
        <v>5.90849687249107</v>
      </c>
    </row>
    <row r="5" spans="1:5" ht="15" thickBot="1" x14ac:dyDescent="0.35">
      <c r="A5" s="1">
        <v>6</v>
      </c>
      <c r="B5" s="1">
        <v>4.7415696629788897</v>
      </c>
      <c r="C5" s="1">
        <v>4.9219173358695496</v>
      </c>
      <c r="D5" s="1">
        <v>4.2532636307235903</v>
      </c>
    </row>
    <row r="6" spans="1:5" ht="15" thickBot="1" x14ac:dyDescent="0.35">
      <c r="A6" s="1">
        <v>22</v>
      </c>
      <c r="B6" s="1">
        <v>4.3131084168873501</v>
      </c>
      <c r="C6" s="1">
        <v>4.2627413537825296</v>
      </c>
      <c r="D6" s="1">
        <v>4.8552277232582401</v>
      </c>
    </row>
    <row r="7" spans="1:5" ht="15" thickBot="1" x14ac:dyDescent="0.35">
      <c r="A7" s="1">
        <v>21</v>
      </c>
      <c r="B7" s="1">
        <v>3.9633110568526502</v>
      </c>
      <c r="C7" s="1">
        <v>4.9568767288956304</v>
      </c>
      <c r="D7" s="1">
        <v>5.6358356451170204</v>
      </c>
    </row>
    <row r="8" spans="1:5" ht="15" thickBot="1" x14ac:dyDescent="0.35">
      <c r="A8" s="1">
        <v>29</v>
      </c>
      <c r="B8" s="1">
        <v>7.46041909655521</v>
      </c>
      <c r="C8" s="1">
        <v>4.9413776336094202</v>
      </c>
      <c r="D8" s="1">
        <v>5.2371638238014899</v>
      </c>
    </row>
    <row r="9" spans="1:5" ht="15" thickBot="1" x14ac:dyDescent="0.35">
      <c r="A9" s="1">
        <v>30</v>
      </c>
      <c r="B9" s="1">
        <v>4.4414772308127199</v>
      </c>
      <c r="C9" s="1">
        <v>5.8024075835885904</v>
      </c>
      <c r="D9" s="1">
        <v>5.8343350471248101</v>
      </c>
    </row>
    <row r="10" spans="1:5" ht="15" thickBot="1" x14ac:dyDescent="0.35">
      <c r="A10" s="1">
        <v>17</v>
      </c>
      <c r="B10" s="1">
        <v>4.92358462727322</v>
      </c>
      <c r="C10" s="1">
        <v>4.5982866221702396</v>
      </c>
      <c r="D10" s="1">
        <v>4.6975259362332196</v>
      </c>
    </row>
    <row r="11" spans="1:5" ht="15" thickBot="1" x14ac:dyDescent="0.35">
      <c r="A11" s="1">
        <v>18</v>
      </c>
      <c r="B11" s="1">
        <v>5.1494289228558099</v>
      </c>
      <c r="C11" s="1">
        <v>6.4657112020790999</v>
      </c>
      <c r="D11" s="1">
        <v>5.2802008487904999</v>
      </c>
    </row>
    <row r="12" spans="1:5" ht="15" thickBot="1" x14ac:dyDescent="0.35">
      <c r="A12" s="1">
        <v>27</v>
      </c>
      <c r="B12" s="1">
        <v>6.6842008175515701</v>
      </c>
      <c r="C12" s="1">
        <v>4.2596528057176704</v>
      </c>
      <c r="D12" s="1">
        <v>5.7132169281007696</v>
      </c>
    </row>
    <row r="13" spans="1:5" ht="15" thickBot="1" x14ac:dyDescent="0.35">
      <c r="A13" s="1">
        <v>28</v>
      </c>
      <c r="B13" s="1">
        <v>5.43172782610994</v>
      </c>
      <c r="C13" s="1">
        <v>5.9244097440230696</v>
      </c>
      <c r="D13" s="1">
        <v>4.9171183536346801</v>
      </c>
    </row>
    <row r="14" spans="1:5" ht="15" thickBot="1" x14ac:dyDescent="0.35">
      <c r="A14" s="1">
        <v>2</v>
      </c>
      <c r="B14" s="1">
        <v>5.1336184392600899</v>
      </c>
      <c r="C14" s="1">
        <v>5.3362135996677003</v>
      </c>
      <c r="D14" s="1">
        <v>5.24278166387698</v>
      </c>
    </row>
    <row r="15" spans="1:5" ht="15" thickBot="1" x14ac:dyDescent="0.35">
      <c r="A15" s="1">
        <v>1</v>
      </c>
      <c r="B15" s="1">
        <v>3.0054448666788001</v>
      </c>
      <c r="C15" s="1">
        <v>3.0753673405071602</v>
      </c>
      <c r="D15" s="1">
        <v>6.4629529919626902</v>
      </c>
    </row>
    <row r="16" spans="1:5" ht="15" thickBot="1" x14ac:dyDescent="0.35">
      <c r="A16" s="1">
        <v>4</v>
      </c>
      <c r="B16" s="1">
        <v>5.4923086710088498</v>
      </c>
      <c r="C16" s="1">
        <v>2.92136476815705</v>
      </c>
      <c r="D16" s="1">
        <v>5.4039469929164499</v>
      </c>
    </row>
    <row r="17" spans="1:4" ht="15" thickBot="1" x14ac:dyDescent="0.35">
      <c r="A17" s="1">
        <v>3</v>
      </c>
      <c r="B17" s="1">
        <v>3.6234838199370398</v>
      </c>
      <c r="C17" s="1">
        <v>4.38788735200544</v>
      </c>
      <c r="D17" s="1">
        <v>5.5443214786019803</v>
      </c>
    </row>
    <row r="18" spans="1:4" ht="15" thickBot="1" x14ac:dyDescent="0.35">
      <c r="A18" s="1">
        <v>25</v>
      </c>
      <c r="B18" s="1">
        <v>6.0974044806761603</v>
      </c>
      <c r="C18" s="1">
        <v>4.6964176471521304</v>
      </c>
      <c r="D18" s="1">
        <v>4.0091130264149299</v>
      </c>
    </row>
    <row r="19" spans="1:4" ht="15" thickBot="1" x14ac:dyDescent="0.35">
      <c r="A19" s="1">
        <v>26</v>
      </c>
      <c r="B19" s="1">
        <v>4.6971978720885197</v>
      </c>
      <c r="C19" s="1">
        <v>3.5779384353572699</v>
      </c>
      <c r="D19" s="1">
        <v>3.8888901005629601</v>
      </c>
    </row>
    <row r="20" spans="1:4" ht="15" thickBot="1" x14ac:dyDescent="0.35">
      <c r="A20" s="1">
        <v>15</v>
      </c>
      <c r="B20" s="1">
        <v>3.7448266698950001</v>
      </c>
      <c r="C20" s="1">
        <v>4.9364152641575396</v>
      </c>
      <c r="D20" s="1">
        <v>5.0751076719222601</v>
      </c>
    </row>
    <row r="21" spans="1:4" ht="15" thickBot="1" x14ac:dyDescent="0.35">
      <c r="A21" s="1">
        <v>16</v>
      </c>
      <c r="B21" s="1">
        <v>6.1299432528793796</v>
      </c>
      <c r="C21" s="1">
        <v>3.11887680323784</v>
      </c>
      <c r="D21" s="1">
        <v>5.5293330534552201</v>
      </c>
    </row>
    <row r="22" spans="1:4" ht="15" thickBot="1" x14ac:dyDescent="0.35">
      <c r="A22" s="1">
        <v>10</v>
      </c>
      <c r="B22" s="1">
        <v>4.7324441342914598</v>
      </c>
      <c r="C22" s="1">
        <v>2.8644063411001799</v>
      </c>
      <c r="D22" s="1">
        <v>5.1700059236168698</v>
      </c>
    </row>
    <row r="23" spans="1:4" ht="15" thickBot="1" x14ac:dyDescent="0.35">
      <c r="A23" s="1">
        <v>9</v>
      </c>
      <c r="B23" s="1">
        <v>3.1510268611960601</v>
      </c>
      <c r="C23" s="1">
        <v>3.17923179625096</v>
      </c>
      <c r="D23" s="1">
        <v>5.7774220045189697</v>
      </c>
    </row>
    <row r="24" spans="1:4" ht="15" thickBot="1" x14ac:dyDescent="0.35">
      <c r="A24" s="1">
        <v>8</v>
      </c>
      <c r="B24" s="1">
        <v>5.1835168443375004</v>
      </c>
      <c r="C24" s="1">
        <v>3.8037190269210202</v>
      </c>
      <c r="D24" s="1">
        <v>5.0640811015968499</v>
      </c>
    </row>
    <row r="25" spans="1:4" ht="15" thickBot="1" x14ac:dyDescent="0.35">
      <c r="A25" s="1">
        <v>7</v>
      </c>
      <c r="B25" s="1">
        <v>3.9897796002782502</v>
      </c>
      <c r="C25" s="1">
        <v>6.4345649769686704</v>
      </c>
      <c r="D25" s="1">
        <v>3.4760042107251001</v>
      </c>
    </row>
    <row r="26" spans="1:4" ht="15" thickBot="1" x14ac:dyDescent="0.35">
      <c r="A26" s="1">
        <v>19</v>
      </c>
      <c r="B26" s="1">
        <v>4.7507245384894103</v>
      </c>
      <c r="C26" s="1">
        <v>3.8892026144772598</v>
      </c>
      <c r="D26" s="1">
        <v>5.8749176852108196</v>
      </c>
    </row>
    <row r="27" spans="1:4" ht="15" thickBot="1" x14ac:dyDescent="0.35">
      <c r="A27" s="1">
        <v>20</v>
      </c>
      <c r="B27" s="1">
        <v>3.4002462651773899</v>
      </c>
      <c r="C27" s="1">
        <v>5.3759968512218901</v>
      </c>
      <c r="D27" s="1">
        <v>4.4557179905278499</v>
      </c>
    </row>
    <row r="28" spans="1:4" ht="15" thickBot="1" x14ac:dyDescent="0.35">
      <c r="A28" s="1">
        <v>11</v>
      </c>
      <c r="B28" s="1">
        <v>3.8043297856067002</v>
      </c>
      <c r="C28" s="1">
        <v>6.2719772332819304</v>
      </c>
      <c r="D28" s="1">
        <v>4.2262239554514904</v>
      </c>
    </row>
    <row r="29" spans="1:4" ht="15" thickBot="1" x14ac:dyDescent="0.35">
      <c r="A29" s="1">
        <v>12</v>
      </c>
      <c r="B29" s="1">
        <v>5.3323135760166496</v>
      </c>
      <c r="C29" s="1">
        <v>3.8835633311459898</v>
      </c>
      <c r="D29" s="1">
        <v>5.2314243513955798</v>
      </c>
    </row>
    <row r="30" spans="1:4" ht="15" thickBot="1" x14ac:dyDescent="0.35">
      <c r="A30" s="1">
        <v>23</v>
      </c>
      <c r="B30" s="1">
        <v>4.0304474890993198</v>
      </c>
      <c r="C30" s="1">
        <v>5.1225965318058</v>
      </c>
      <c r="D30" s="1">
        <v>4.5741019983729796</v>
      </c>
    </row>
    <row r="31" spans="1:4" ht="15" thickBot="1" x14ac:dyDescent="0.35">
      <c r="A31" s="1">
        <v>24</v>
      </c>
      <c r="B31" s="1">
        <v>3.0771390760745598</v>
      </c>
      <c r="C31" s="1">
        <v>4.0092339877723902</v>
      </c>
      <c r="D31" s="1">
        <v>5.6141558570978303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4.6393723133871196</v>
      </c>
      <c r="C2" s="1">
        <v>5.1054069824109503</v>
      </c>
      <c r="D2" s="1">
        <v>4.7523553889771302</v>
      </c>
    </row>
    <row r="3" spans="1:4" ht="15" thickBot="1" x14ac:dyDescent="0.35">
      <c r="A3" s="1">
        <v>14</v>
      </c>
      <c r="B3" s="1">
        <v>3.2571847513474399</v>
      </c>
      <c r="C3" s="1">
        <v>4.6733684532255904</v>
      </c>
      <c r="D3" s="1">
        <v>4.8690141937344897</v>
      </c>
    </row>
    <row r="4" spans="1:4" ht="15" thickBot="1" x14ac:dyDescent="0.35">
      <c r="A4" s="1">
        <v>5</v>
      </c>
      <c r="B4" s="1">
        <v>3.9339850515469599</v>
      </c>
      <c r="C4" s="1">
        <v>3.9545552333087901</v>
      </c>
      <c r="D4" s="1">
        <v>5.4317219316226399</v>
      </c>
    </row>
    <row r="5" spans="1:4" ht="15" thickBot="1" x14ac:dyDescent="0.35">
      <c r="A5" s="1">
        <v>6</v>
      </c>
      <c r="B5" s="1">
        <v>4.7860903225425702</v>
      </c>
      <c r="C5" s="1">
        <v>5.0327868188630402</v>
      </c>
      <c r="D5" s="1">
        <v>4.6764754167384197</v>
      </c>
    </row>
    <row r="6" spans="1:4" ht="15" thickBot="1" x14ac:dyDescent="0.35">
      <c r="A6" s="1">
        <v>22</v>
      </c>
      <c r="B6" s="1">
        <v>4.4129144390702404</v>
      </c>
      <c r="C6" s="1">
        <v>4.1431098093566199</v>
      </c>
      <c r="D6" s="1">
        <v>4.94985538062729</v>
      </c>
    </row>
    <row r="7" spans="1:4" ht="15" thickBot="1" x14ac:dyDescent="0.35">
      <c r="A7" s="1">
        <v>21</v>
      </c>
      <c r="B7" s="1">
        <v>3.9017139329933901</v>
      </c>
      <c r="C7" s="1">
        <v>4.7784743266085599</v>
      </c>
      <c r="D7" s="1">
        <v>5.1538401058924403</v>
      </c>
    </row>
    <row r="8" spans="1:4" ht="15" thickBot="1" x14ac:dyDescent="0.35">
      <c r="A8" s="1">
        <v>29</v>
      </c>
      <c r="B8" s="1">
        <v>6.5449162975855204</v>
      </c>
      <c r="C8" s="1">
        <v>4.7934080554744298</v>
      </c>
      <c r="D8" s="1">
        <v>5.2000235963778501</v>
      </c>
    </row>
    <row r="9" spans="1:4" ht="15" thickBot="1" x14ac:dyDescent="0.35">
      <c r="A9" s="1">
        <v>30</v>
      </c>
      <c r="B9" s="1">
        <v>4.1595079346149699</v>
      </c>
      <c r="C9" s="1">
        <v>5.1321863713191904</v>
      </c>
      <c r="D9" s="1">
        <v>5.2176998772524401</v>
      </c>
    </row>
    <row r="10" spans="1:4" ht="15" thickBot="1" x14ac:dyDescent="0.35">
      <c r="A10" s="1">
        <v>17</v>
      </c>
      <c r="B10" s="1">
        <v>4.6145754982695601</v>
      </c>
      <c r="C10" s="1">
        <v>4.4527274073908503</v>
      </c>
      <c r="D10" s="1">
        <v>4.7878405625234599</v>
      </c>
    </row>
    <row r="11" spans="1:4" ht="15" thickBot="1" x14ac:dyDescent="0.35">
      <c r="A11" s="1">
        <v>18</v>
      </c>
      <c r="B11" s="1">
        <v>4.6961390539628596</v>
      </c>
      <c r="C11" s="1">
        <v>5.7913849149274297</v>
      </c>
      <c r="D11" s="1">
        <v>4.9323428531687403</v>
      </c>
    </row>
    <row r="12" spans="1:4" ht="15" thickBot="1" x14ac:dyDescent="0.35">
      <c r="A12" s="1">
        <v>27</v>
      </c>
      <c r="B12" s="1">
        <v>5.8203506530536497</v>
      </c>
      <c r="C12" s="1">
        <v>4.2822764570645298</v>
      </c>
      <c r="D12" s="1">
        <v>5.2224377443010503</v>
      </c>
    </row>
    <row r="13" spans="1:4" ht="15" thickBot="1" x14ac:dyDescent="0.35">
      <c r="A13" s="1">
        <v>28</v>
      </c>
      <c r="B13" s="1">
        <v>5.10717473093636</v>
      </c>
      <c r="C13" s="1">
        <v>5.3457143126197497</v>
      </c>
      <c r="D13" s="1">
        <v>4.83403762206874</v>
      </c>
    </row>
    <row r="14" spans="1:4" ht="15" thickBot="1" x14ac:dyDescent="0.35">
      <c r="A14" s="1">
        <v>2</v>
      </c>
      <c r="B14" s="1">
        <v>4.9164645484082499</v>
      </c>
      <c r="C14" s="1">
        <v>4.9980551982441899</v>
      </c>
      <c r="D14" s="1">
        <v>5.0863718496942303</v>
      </c>
    </row>
    <row r="15" spans="1:4" ht="15" thickBot="1" x14ac:dyDescent="0.35">
      <c r="A15" s="1">
        <v>1</v>
      </c>
      <c r="B15" s="1">
        <v>3.3461319418869202</v>
      </c>
      <c r="C15" s="1">
        <v>3.5557723266621002</v>
      </c>
      <c r="D15" s="1">
        <v>5.4629856288343497</v>
      </c>
    </row>
    <row r="16" spans="1:4" ht="15" thickBot="1" x14ac:dyDescent="0.35">
      <c r="A16" s="1">
        <v>4</v>
      </c>
      <c r="B16" s="1">
        <v>5.2738561643240196</v>
      </c>
      <c r="C16" s="1">
        <v>3.17218059198904</v>
      </c>
      <c r="D16" s="1">
        <v>5.0852411443390197</v>
      </c>
    </row>
    <row r="17" spans="1:4" ht="15" thickBot="1" x14ac:dyDescent="0.35">
      <c r="A17" s="1">
        <v>3</v>
      </c>
      <c r="B17" s="1">
        <v>3.8219292810412302</v>
      </c>
      <c r="C17" s="1">
        <v>4.3165663165620103</v>
      </c>
      <c r="D17" s="1">
        <v>5.0775000265078898</v>
      </c>
    </row>
    <row r="18" spans="1:4" ht="15" thickBot="1" x14ac:dyDescent="0.35">
      <c r="A18" s="1">
        <v>25</v>
      </c>
      <c r="B18" s="1">
        <v>5.3457937023199298</v>
      </c>
      <c r="C18" s="1">
        <v>4.8594192261307301</v>
      </c>
      <c r="D18" s="1">
        <v>4.6064772977570403</v>
      </c>
    </row>
    <row r="19" spans="1:4" ht="15" thickBot="1" x14ac:dyDescent="0.35">
      <c r="A19" s="1">
        <v>26</v>
      </c>
      <c r="B19" s="1">
        <v>4.7962763179840797</v>
      </c>
      <c r="C19" s="1">
        <v>3.7051058758130302</v>
      </c>
      <c r="D19" s="1">
        <v>4.3344658328298902</v>
      </c>
    </row>
    <row r="20" spans="1:4" ht="15" thickBot="1" x14ac:dyDescent="0.35">
      <c r="A20" s="1">
        <v>15</v>
      </c>
      <c r="B20" s="1">
        <v>3.6914979476879499</v>
      </c>
      <c r="C20" s="1">
        <v>4.9537132801828099</v>
      </c>
      <c r="D20" s="1">
        <v>4.9595483281467398</v>
      </c>
    </row>
    <row r="21" spans="1:4" ht="15" thickBot="1" x14ac:dyDescent="0.35">
      <c r="A21" s="1">
        <v>16</v>
      </c>
      <c r="B21" s="1">
        <v>5.4735033687868899</v>
      </c>
      <c r="C21" s="1">
        <v>3.58690428492041</v>
      </c>
      <c r="D21" s="1">
        <v>5.3048674081941698</v>
      </c>
    </row>
    <row r="22" spans="1:4" ht="15" thickBot="1" x14ac:dyDescent="0.35">
      <c r="A22" s="1">
        <v>10</v>
      </c>
      <c r="B22" s="1">
        <v>4.7191242414991601</v>
      </c>
      <c r="C22" s="1">
        <v>3.1897989574671</v>
      </c>
      <c r="D22" s="1">
        <v>5.0283749870454804</v>
      </c>
    </row>
    <row r="23" spans="1:4" ht="15" thickBot="1" x14ac:dyDescent="0.35">
      <c r="A23" s="1">
        <v>9</v>
      </c>
      <c r="B23" s="1">
        <v>3.5267543115506301</v>
      </c>
      <c r="C23" s="1">
        <v>3.7186934259203102</v>
      </c>
      <c r="D23" s="1">
        <v>5.2474873603380896</v>
      </c>
    </row>
    <row r="24" spans="1:4" ht="15" thickBot="1" x14ac:dyDescent="0.35">
      <c r="A24" s="1">
        <v>8</v>
      </c>
      <c r="B24" s="1">
        <v>5.0560013540494397</v>
      </c>
      <c r="C24" s="1">
        <v>4.09347446364505</v>
      </c>
      <c r="D24" s="1">
        <v>4.9226734620257098</v>
      </c>
    </row>
    <row r="25" spans="1:4" ht="15" thickBot="1" x14ac:dyDescent="0.35">
      <c r="A25" s="1">
        <v>7</v>
      </c>
      <c r="B25" s="1">
        <v>4.0841323245262098</v>
      </c>
      <c r="C25" s="1">
        <v>5.7700704260461704</v>
      </c>
      <c r="D25" s="1">
        <v>4.3007634129569698</v>
      </c>
    </row>
    <row r="26" spans="1:4" ht="15" thickBot="1" x14ac:dyDescent="0.35">
      <c r="A26" s="1">
        <v>19</v>
      </c>
      <c r="B26" s="1">
        <v>4.54515080690076</v>
      </c>
      <c r="C26" s="1">
        <v>3.5810168005690302</v>
      </c>
      <c r="D26" s="1">
        <v>5.2834116581145398</v>
      </c>
    </row>
    <row r="27" spans="1:4" ht="15" thickBot="1" x14ac:dyDescent="0.35">
      <c r="A27" s="1">
        <v>20</v>
      </c>
      <c r="B27" s="1">
        <v>3.6056309429132201</v>
      </c>
      <c r="C27" s="1">
        <v>5.1901126818360304</v>
      </c>
      <c r="D27" s="1">
        <v>4.44778257128233</v>
      </c>
    </row>
    <row r="28" spans="1:4" ht="15" thickBot="1" x14ac:dyDescent="0.35">
      <c r="A28" s="1">
        <v>11</v>
      </c>
      <c r="B28" s="1">
        <v>3.9397815283854101</v>
      </c>
      <c r="C28" s="1">
        <v>5.6128636597531996</v>
      </c>
      <c r="D28" s="1">
        <v>4.56833229353966</v>
      </c>
    </row>
    <row r="29" spans="1:4" ht="15" thickBot="1" x14ac:dyDescent="0.35">
      <c r="A29" s="1">
        <v>12</v>
      </c>
      <c r="B29" s="1">
        <v>5.0063480217348602</v>
      </c>
      <c r="C29" s="1">
        <v>4.0466239778797997</v>
      </c>
      <c r="D29" s="1">
        <v>5.0755131963990801</v>
      </c>
    </row>
    <row r="30" spans="1:4" ht="15" thickBot="1" x14ac:dyDescent="0.35">
      <c r="A30" s="1">
        <v>23</v>
      </c>
      <c r="B30" s="1">
        <v>4.4629842757397897</v>
      </c>
      <c r="C30" s="1">
        <v>4.9002079761013002</v>
      </c>
      <c r="D30" s="1">
        <v>4.6365445570439903</v>
      </c>
    </row>
    <row r="31" spans="1:4" ht="15" thickBot="1" x14ac:dyDescent="0.35">
      <c r="A31" s="1">
        <v>24</v>
      </c>
      <c r="B31" s="1">
        <v>3.40612597012717</v>
      </c>
      <c r="C31" s="1">
        <v>3.9940119393967799</v>
      </c>
      <c r="D31" s="1">
        <v>5.1394278892238896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4.1365172004800597</v>
      </c>
      <c r="C2" s="1">
        <v>5.0854413862671999</v>
      </c>
      <c r="D2" s="1">
        <v>4.6744442702234297</v>
      </c>
    </row>
    <row r="3" spans="1:4" ht="15" thickBot="1" x14ac:dyDescent="0.35">
      <c r="A3" s="1">
        <v>14</v>
      </c>
      <c r="B3" s="1">
        <v>3.1022420185350201</v>
      </c>
      <c r="C3" s="1">
        <v>4.1272199217838503</v>
      </c>
      <c r="D3" s="1">
        <v>5.1805258100573397</v>
      </c>
    </row>
    <row r="4" spans="1:4" ht="15" thickBot="1" x14ac:dyDescent="0.35">
      <c r="A4" s="1">
        <v>5</v>
      </c>
      <c r="B4" s="1">
        <v>4.13327988604944</v>
      </c>
      <c r="C4" s="1">
        <v>4.0308522201481898</v>
      </c>
      <c r="D4" s="1">
        <v>6.6652594583547904</v>
      </c>
    </row>
    <row r="5" spans="1:4" ht="15" thickBot="1" x14ac:dyDescent="0.35">
      <c r="A5" s="1">
        <v>6</v>
      </c>
      <c r="B5" s="1">
        <v>4.2012975568163098</v>
      </c>
      <c r="C5" s="1">
        <v>5.1369545000794297</v>
      </c>
      <c r="D5" s="1">
        <v>4.6573977315734902</v>
      </c>
    </row>
    <row r="6" spans="1:4" ht="15" thickBot="1" x14ac:dyDescent="0.35">
      <c r="A6" s="1">
        <v>22</v>
      </c>
      <c r="B6" s="1">
        <v>4.1974911977715399</v>
      </c>
      <c r="C6" s="1">
        <v>4.0749801283811902</v>
      </c>
      <c r="D6" s="1">
        <v>4.9931692640253198</v>
      </c>
    </row>
    <row r="7" spans="1:4" ht="15" thickBot="1" x14ac:dyDescent="0.35">
      <c r="A7" s="1">
        <v>21</v>
      </c>
      <c r="B7" s="1">
        <v>4.1114660571718602</v>
      </c>
      <c r="C7" s="1">
        <v>5.0643267391162103</v>
      </c>
      <c r="D7" s="1">
        <v>5.9438258451719799</v>
      </c>
    </row>
    <row r="8" spans="1:4" ht="15" thickBot="1" x14ac:dyDescent="0.35">
      <c r="A8" s="1">
        <v>29</v>
      </c>
      <c r="B8" s="1">
        <v>7.26026766168469</v>
      </c>
      <c r="C8" s="1">
        <v>5.2009457765130698</v>
      </c>
      <c r="D8" s="1">
        <v>5.1990037329686496</v>
      </c>
    </row>
    <row r="9" spans="1:4" ht="15" thickBot="1" x14ac:dyDescent="0.35">
      <c r="A9" s="1">
        <v>30</v>
      </c>
      <c r="B9" s="1">
        <v>4.0972481415165598</v>
      </c>
      <c r="C9" s="1">
        <v>6.0264563100658304</v>
      </c>
      <c r="D9" s="1">
        <v>5.6265125524100501</v>
      </c>
    </row>
    <row r="10" spans="1:4" ht="15" thickBot="1" x14ac:dyDescent="0.35">
      <c r="A10" s="1">
        <v>17</v>
      </c>
      <c r="B10" s="1">
        <v>5.0815051625415197</v>
      </c>
      <c r="C10" s="1">
        <v>4.0818574094432103</v>
      </c>
      <c r="D10" s="1">
        <v>5.1925916404172696</v>
      </c>
    </row>
    <row r="11" spans="1:4" ht="15" thickBot="1" x14ac:dyDescent="0.35">
      <c r="A11" s="1">
        <v>18</v>
      </c>
      <c r="B11" s="1">
        <v>5.1043115147892104</v>
      </c>
      <c r="C11" s="1">
        <v>6.1248833004764096</v>
      </c>
      <c r="D11" s="1">
        <v>5.0872276324952699</v>
      </c>
    </row>
    <row r="12" spans="1:4" ht="15" thickBot="1" x14ac:dyDescent="0.35">
      <c r="A12" s="1">
        <v>27</v>
      </c>
      <c r="B12" s="1">
        <v>6.1674061311247996</v>
      </c>
      <c r="C12" s="1">
        <v>4.0752189798753298</v>
      </c>
      <c r="D12" s="1">
        <v>5.8872863548988699</v>
      </c>
    </row>
    <row r="13" spans="1:4" ht="15" thickBot="1" x14ac:dyDescent="0.35">
      <c r="A13" s="1">
        <v>28</v>
      </c>
      <c r="B13" s="1">
        <v>5.1304368670975897</v>
      </c>
      <c r="C13" s="1">
        <v>6.0398368032241603</v>
      </c>
      <c r="D13" s="1">
        <v>4.6449492408305204</v>
      </c>
    </row>
    <row r="14" spans="1:4" ht="15" thickBot="1" x14ac:dyDescent="0.35">
      <c r="A14" s="1">
        <v>2</v>
      </c>
      <c r="B14" s="1">
        <v>5.12733275175838</v>
      </c>
      <c r="C14" s="1">
        <v>5.0779371983481303</v>
      </c>
      <c r="D14" s="1">
        <v>5.0991706621598496</v>
      </c>
    </row>
    <row r="15" spans="1:4" ht="15" thickBot="1" x14ac:dyDescent="0.35">
      <c r="A15" s="1">
        <v>1</v>
      </c>
      <c r="B15" s="1">
        <v>3.1167232040888</v>
      </c>
      <c r="C15" s="1">
        <v>3.07067754200905</v>
      </c>
      <c r="D15" s="1">
        <v>6.1822612405719903</v>
      </c>
    </row>
    <row r="16" spans="1:4" ht="15" thickBot="1" x14ac:dyDescent="0.35">
      <c r="A16" s="1">
        <v>4</v>
      </c>
      <c r="B16" s="1">
        <v>5.1671487415562201</v>
      </c>
      <c r="C16" s="1">
        <v>3.0270273500047602</v>
      </c>
      <c r="D16" s="1">
        <v>5.3940124741332598</v>
      </c>
    </row>
    <row r="17" spans="1:4" ht="15" thickBot="1" x14ac:dyDescent="0.35">
      <c r="A17" s="1">
        <v>3</v>
      </c>
      <c r="B17" s="1">
        <v>3.1325253779527702</v>
      </c>
      <c r="C17" s="1">
        <v>4.0733083022249197</v>
      </c>
      <c r="D17" s="1">
        <v>5.6006269544902896</v>
      </c>
    </row>
    <row r="18" spans="1:4" ht="15" thickBot="1" x14ac:dyDescent="0.35">
      <c r="A18" s="1">
        <v>25</v>
      </c>
      <c r="B18" s="1">
        <v>6.1294653387303502</v>
      </c>
      <c r="C18" s="1">
        <v>4.1649587534022396</v>
      </c>
      <c r="D18" s="1">
        <v>4.2012009121308402</v>
      </c>
    </row>
    <row r="19" spans="1:4" ht="15" thickBot="1" x14ac:dyDescent="0.35">
      <c r="A19" s="1">
        <v>26</v>
      </c>
      <c r="B19" s="1">
        <v>4.1856534820345397</v>
      </c>
      <c r="C19" s="1">
        <v>4.0365035851518698</v>
      </c>
      <c r="D19" s="1">
        <v>4.0668283892502002</v>
      </c>
    </row>
    <row r="20" spans="1:4" ht="15" thickBot="1" x14ac:dyDescent="0.35">
      <c r="A20" s="1">
        <v>15</v>
      </c>
      <c r="B20" s="1">
        <v>4.11981178102379</v>
      </c>
      <c r="C20" s="1">
        <v>5.1215485622037802</v>
      </c>
      <c r="D20" s="1">
        <v>4.9445655599481197</v>
      </c>
    </row>
    <row r="21" spans="1:4" ht="15" thickBot="1" x14ac:dyDescent="0.35">
      <c r="A21" s="1">
        <v>16</v>
      </c>
      <c r="B21" s="1">
        <v>6.1701241095554398</v>
      </c>
      <c r="C21" s="1">
        <v>3.4199684223573499</v>
      </c>
      <c r="D21" s="1">
        <v>5.7252796756645798</v>
      </c>
    </row>
    <row r="22" spans="1:4" ht="15" thickBot="1" x14ac:dyDescent="0.35">
      <c r="A22" s="1">
        <v>10</v>
      </c>
      <c r="B22" s="1">
        <v>4.2057572361010003</v>
      </c>
      <c r="C22" s="1">
        <v>3.0451519818751098</v>
      </c>
      <c r="D22" s="1">
        <v>4.8614333136166499</v>
      </c>
    </row>
    <row r="23" spans="1:4" ht="15" thickBot="1" x14ac:dyDescent="0.35">
      <c r="A23" s="1">
        <v>9</v>
      </c>
      <c r="B23" s="1">
        <v>3.1042797074994701</v>
      </c>
      <c r="C23" s="1">
        <v>3.0479425151604498</v>
      </c>
      <c r="D23" s="1">
        <v>5.70882711231347</v>
      </c>
    </row>
    <row r="24" spans="1:4" ht="15" thickBot="1" x14ac:dyDescent="0.35">
      <c r="A24" s="1">
        <v>8</v>
      </c>
      <c r="B24" s="1">
        <v>5.1634691240741599</v>
      </c>
      <c r="C24" s="1">
        <v>4.0818574094432103</v>
      </c>
      <c r="D24" s="1">
        <v>5.1044315701018501</v>
      </c>
    </row>
    <row r="25" spans="1:4" ht="15" thickBot="1" x14ac:dyDescent="0.35">
      <c r="A25" s="1">
        <v>7</v>
      </c>
      <c r="B25" s="1">
        <v>4.0945340966014996</v>
      </c>
      <c r="C25" s="1">
        <v>6.1303576674824303</v>
      </c>
      <c r="D25" s="1">
        <v>3.7095071660174002</v>
      </c>
    </row>
    <row r="26" spans="1:4" ht="15" thickBot="1" x14ac:dyDescent="0.35">
      <c r="A26" s="1">
        <v>19</v>
      </c>
      <c r="B26" s="1">
        <v>5.12519283292702</v>
      </c>
      <c r="C26" s="1">
        <v>4.0264301563857998</v>
      </c>
      <c r="D26" s="1">
        <v>5.3429469645662904</v>
      </c>
    </row>
    <row r="27" spans="1:4" ht="15" thickBot="1" x14ac:dyDescent="0.35">
      <c r="A27" s="1">
        <v>20</v>
      </c>
      <c r="B27" s="1">
        <v>3.0906957396722201</v>
      </c>
      <c r="C27" s="1">
        <v>5.1205912702265497</v>
      </c>
      <c r="D27" s="1">
        <v>3.8246438655791799</v>
      </c>
    </row>
    <row r="28" spans="1:4" ht="15" thickBot="1" x14ac:dyDescent="0.35">
      <c r="A28" s="1">
        <v>11</v>
      </c>
      <c r="B28" s="1">
        <v>4.1230402202260699</v>
      </c>
      <c r="C28" s="1">
        <v>6.3921247107561001</v>
      </c>
      <c r="D28" s="1">
        <v>4.0273504540004401</v>
      </c>
    </row>
    <row r="29" spans="1:4" ht="15" thickBot="1" x14ac:dyDescent="0.35">
      <c r="A29" s="1">
        <v>12</v>
      </c>
      <c r="B29" s="1">
        <v>5.1109099418882602</v>
      </c>
      <c r="C29" s="1">
        <v>4.0377520442980401</v>
      </c>
      <c r="D29" s="1">
        <v>5.1737807094043404</v>
      </c>
    </row>
    <row r="30" spans="1:4" ht="15" thickBot="1" x14ac:dyDescent="0.35">
      <c r="A30" s="1">
        <v>23</v>
      </c>
      <c r="B30" s="1">
        <v>4.1381594720523296</v>
      </c>
      <c r="C30" s="1">
        <v>5.3832172754065404</v>
      </c>
      <c r="D30" s="1">
        <v>4.2905111336958104</v>
      </c>
    </row>
    <row r="31" spans="1:4" ht="15" thickBot="1" x14ac:dyDescent="0.35">
      <c r="A31" s="1">
        <v>24</v>
      </c>
      <c r="B31" s="1">
        <v>3.0647142882471599</v>
      </c>
      <c r="C31" s="1">
        <v>4.0661384361503101</v>
      </c>
      <c r="D31" s="1">
        <v>5.3419124572738799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sqref="A1:BF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175</v>
      </c>
      <c r="B2" t="s">
        <v>176</v>
      </c>
      <c r="C2" t="s">
        <v>10</v>
      </c>
      <c r="D2" t="s">
        <v>210</v>
      </c>
      <c r="E2">
        <v>37.4</v>
      </c>
      <c r="F2">
        <v>34.700000000000003</v>
      </c>
      <c r="G2">
        <v>4.5999999999999996</v>
      </c>
      <c r="H2">
        <v>8.6</v>
      </c>
      <c r="I2">
        <v>5.0999999999999996</v>
      </c>
      <c r="J2">
        <v>1.8</v>
      </c>
      <c r="K2">
        <v>0</v>
      </c>
      <c r="L2">
        <v>1.7</v>
      </c>
      <c r="M2">
        <v>4.3</v>
      </c>
      <c r="N2">
        <v>0.8</v>
      </c>
      <c r="O2">
        <v>0.1</v>
      </c>
      <c r="P2">
        <v>2.2999999999999998</v>
      </c>
      <c r="Q2">
        <v>8</v>
      </c>
      <c r="R2">
        <v>0.2457</v>
      </c>
      <c r="S2">
        <v>0.29709999999999998</v>
      </c>
      <c r="T2">
        <v>0.44419999999999998</v>
      </c>
      <c r="U2">
        <v>0.74139999999999995</v>
      </c>
      <c r="V2">
        <v>15.5</v>
      </c>
      <c r="W2">
        <v>0.5</v>
      </c>
      <c r="X2">
        <v>0.3</v>
      </c>
      <c r="Y2">
        <v>0</v>
      </c>
      <c r="Z2">
        <v>0.1</v>
      </c>
      <c r="AA2">
        <v>0.1</v>
      </c>
      <c r="AB2">
        <v>38.9</v>
      </c>
      <c r="AC2">
        <v>35.9</v>
      </c>
      <c r="AD2">
        <v>5.4</v>
      </c>
      <c r="AE2">
        <v>10</v>
      </c>
      <c r="AF2">
        <v>7</v>
      </c>
      <c r="AG2">
        <v>1.5</v>
      </c>
      <c r="AH2">
        <v>0</v>
      </c>
      <c r="AI2">
        <v>1.5</v>
      </c>
      <c r="AJ2">
        <v>4.9000000000000004</v>
      </c>
      <c r="AK2">
        <v>0.2</v>
      </c>
      <c r="AL2">
        <v>0.2</v>
      </c>
      <c r="AM2">
        <v>1.9</v>
      </c>
      <c r="AN2">
        <v>8.1999999999999993</v>
      </c>
      <c r="AO2">
        <v>0.27429999999999999</v>
      </c>
      <c r="AP2">
        <v>0.32390000000000002</v>
      </c>
      <c r="AQ2">
        <v>0.43940000000000001</v>
      </c>
      <c r="AR2">
        <v>0.76329999999999998</v>
      </c>
      <c r="AS2">
        <v>16</v>
      </c>
      <c r="AT2">
        <v>0.7</v>
      </c>
      <c r="AU2">
        <v>0.8</v>
      </c>
      <c r="AV2">
        <v>0.2</v>
      </c>
      <c r="AW2">
        <v>0</v>
      </c>
      <c r="AX2">
        <v>0</v>
      </c>
      <c r="AY2">
        <v>4.9285714285714288</v>
      </c>
      <c r="AZ2">
        <v>3.1428571428571428</v>
      </c>
      <c r="BA2">
        <v>0.2142857142857143</v>
      </c>
      <c r="BB2">
        <v>0.7857142857142857</v>
      </c>
      <c r="BC2">
        <v>2.0714285714285721</v>
      </c>
      <c r="BD2">
        <v>4.5714285714285712</v>
      </c>
      <c r="BE2">
        <v>22.714285714285719</v>
      </c>
      <c r="BF2">
        <v>8.3571428571428577</v>
      </c>
    </row>
    <row r="3" spans="1:58" x14ac:dyDescent="0.3">
      <c r="A3" t="s">
        <v>176</v>
      </c>
      <c r="B3" t="s">
        <v>175</v>
      </c>
      <c r="C3" t="s">
        <v>11</v>
      </c>
      <c r="D3" t="s">
        <v>222</v>
      </c>
      <c r="E3">
        <v>35</v>
      </c>
      <c r="F3">
        <v>33.1</v>
      </c>
      <c r="G3">
        <v>2.9</v>
      </c>
      <c r="H3">
        <v>6.9</v>
      </c>
      <c r="I3">
        <v>4.3</v>
      </c>
      <c r="J3">
        <v>1.9</v>
      </c>
      <c r="K3">
        <v>0</v>
      </c>
      <c r="L3">
        <v>0.7</v>
      </c>
      <c r="M3">
        <v>2.7</v>
      </c>
      <c r="N3">
        <v>0.3</v>
      </c>
      <c r="O3">
        <v>0.5</v>
      </c>
      <c r="P3">
        <v>1.5</v>
      </c>
      <c r="Q3">
        <v>9.3000000000000007</v>
      </c>
      <c r="R3">
        <v>0.20280000000000001</v>
      </c>
      <c r="S3">
        <v>0.23880000000000001</v>
      </c>
      <c r="T3">
        <v>0.32050000000000001</v>
      </c>
      <c r="U3">
        <v>0.55930000000000002</v>
      </c>
      <c r="V3">
        <v>10.9</v>
      </c>
      <c r="W3">
        <v>0.5</v>
      </c>
      <c r="X3">
        <v>0.2</v>
      </c>
      <c r="Y3">
        <v>0.1</v>
      </c>
      <c r="Z3">
        <v>0</v>
      </c>
      <c r="AA3">
        <v>0</v>
      </c>
      <c r="AB3">
        <v>37.700000000000003</v>
      </c>
      <c r="AC3">
        <v>33.9</v>
      </c>
      <c r="AD3">
        <v>4.5999999999999996</v>
      </c>
      <c r="AE3">
        <v>8.9</v>
      </c>
      <c r="AF3">
        <v>5.6</v>
      </c>
      <c r="AG3">
        <v>2.1</v>
      </c>
      <c r="AH3">
        <v>0.2</v>
      </c>
      <c r="AI3">
        <v>1</v>
      </c>
      <c r="AJ3">
        <v>4.4000000000000004</v>
      </c>
      <c r="AK3">
        <v>0.9</v>
      </c>
      <c r="AL3">
        <v>0.2</v>
      </c>
      <c r="AM3">
        <v>2.9</v>
      </c>
      <c r="AN3">
        <v>8.6</v>
      </c>
      <c r="AO3">
        <v>0.25419999999999998</v>
      </c>
      <c r="AP3">
        <v>0.31940000000000002</v>
      </c>
      <c r="AQ3">
        <v>0.41510000000000002</v>
      </c>
      <c r="AR3">
        <v>0.73449999999999993</v>
      </c>
      <c r="AS3">
        <v>14.4</v>
      </c>
      <c r="AT3">
        <v>0.3</v>
      </c>
      <c r="AU3">
        <v>0.4</v>
      </c>
      <c r="AV3">
        <v>0.1</v>
      </c>
      <c r="AW3">
        <v>0.4</v>
      </c>
      <c r="AX3">
        <v>0</v>
      </c>
      <c r="AY3">
        <v>4.9375</v>
      </c>
      <c r="AZ3">
        <v>2.75</v>
      </c>
      <c r="BA3">
        <v>0.25</v>
      </c>
      <c r="BB3">
        <v>0.625</v>
      </c>
      <c r="BC3">
        <v>2.25</v>
      </c>
      <c r="BD3">
        <v>4</v>
      </c>
      <c r="BE3">
        <v>23</v>
      </c>
      <c r="BF3">
        <v>8.25</v>
      </c>
    </row>
    <row r="4" spans="1:58" x14ac:dyDescent="0.3">
      <c r="A4" t="s">
        <v>142</v>
      </c>
      <c r="B4" t="s">
        <v>143</v>
      </c>
      <c r="C4" t="s">
        <v>10</v>
      </c>
      <c r="D4" t="s">
        <v>212</v>
      </c>
      <c r="E4">
        <v>36.6</v>
      </c>
      <c r="F4">
        <v>33.799999999999997</v>
      </c>
      <c r="G4">
        <v>3.7</v>
      </c>
      <c r="H4">
        <v>7.7</v>
      </c>
      <c r="I4">
        <v>5</v>
      </c>
      <c r="J4">
        <v>1.7</v>
      </c>
      <c r="K4">
        <v>0</v>
      </c>
      <c r="L4">
        <v>1</v>
      </c>
      <c r="M4">
        <v>3.6</v>
      </c>
      <c r="N4">
        <v>0.4</v>
      </c>
      <c r="O4">
        <v>0.2</v>
      </c>
      <c r="P4">
        <v>2.2999999999999998</v>
      </c>
      <c r="Q4">
        <v>8.5</v>
      </c>
      <c r="R4">
        <v>0.22409999999999999</v>
      </c>
      <c r="S4">
        <v>0.2732</v>
      </c>
      <c r="T4">
        <v>0.36120000000000002</v>
      </c>
      <c r="U4">
        <v>0.6342000000000001</v>
      </c>
      <c r="V4">
        <v>12.4</v>
      </c>
      <c r="W4">
        <v>1</v>
      </c>
      <c r="X4">
        <v>0.2</v>
      </c>
      <c r="Y4">
        <v>0.2</v>
      </c>
      <c r="Z4">
        <v>0.1</v>
      </c>
      <c r="AA4">
        <v>0.2</v>
      </c>
      <c r="AB4">
        <v>37.700000000000003</v>
      </c>
      <c r="AC4">
        <v>33.5</v>
      </c>
      <c r="AD4">
        <v>4.0999999999999996</v>
      </c>
      <c r="AE4">
        <v>6.6</v>
      </c>
      <c r="AF4">
        <v>3.6</v>
      </c>
      <c r="AG4">
        <v>1.6</v>
      </c>
      <c r="AH4">
        <v>0.1</v>
      </c>
      <c r="AI4">
        <v>1.3</v>
      </c>
      <c r="AJ4">
        <v>3.8</v>
      </c>
      <c r="AK4">
        <v>0.5</v>
      </c>
      <c r="AL4">
        <v>0</v>
      </c>
      <c r="AM4">
        <v>3.2</v>
      </c>
      <c r="AN4">
        <v>9.6999999999999993</v>
      </c>
      <c r="AO4">
        <v>0.19109999999999999</v>
      </c>
      <c r="AP4">
        <v>0.26340000000000002</v>
      </c>
      <c r="AQ4">
        <v>0.35870000000000002</v>
      </c>
      <c r="AR4">
        <v>0.62190000000000001</v>
      </c>
      <c r="AS4">
        <v>12.3</v>
      </c>
      <c r="AT4">
        <v>0.9</v>
      </c>
      <c r="AU4">
        <v>0.2</v>
      </c>
      <c r="AV4">
        <v>0.2</v>
      </c>
      <c r="AW4">
        <v>0.6</v>
      </c>
      <c r="AX4">
        <v>0.2</v>
      </c>
      <c r="AY4">
        <v>5.8058823529411763</v>
      </c>
      <c r="AZ4">
        <v>2.117647058823529</v>
      </c>
      <c r="BA4">
        <v>5.8823529411764712E-2</v>
      </c>
      <c r="BB4">
        <v>0.6470588235294118</v>
      </c>
      <c r="BC4">
        <v>1.470588235294118</v>
      </c>
      <c r="BD4">
        <v>5.3529411764705879</v>
      </c>
      <c r="BE4">
        <v>24.294117647058819</v>
      </c>
      <c r="BF4">
        <v>6.882352941176471</v>
      </c>
    </row>
    <row r="5" spans="1:58" x14ac:dyDescent="0.3">
      <c r="A5" t="s">
        <v>143</v>
      </c>
      <c r="B5" t="s">
        <v>142</v>
      </c>
      <c r="C5" t="s">
        <v>11</v>
      </c>
      <c r="D5" t="s">
        <v>215</v>
      </c>
      <c r="E5">
        <v>36.299999999999997</v>
      </c>
      <c r="F5">
        <v>33.6</v>
      </c>
      <c r="G5">
        <v>4.7</v>
      </c>
      <c r="H5">
        <v>8.6999999999999993</v>
      </c>
      <c r="I5">
        <v>4.5</v>
      </c>
      <c r="J5">
        <v>2.5</v>
      </c>
      <c r="K5">
        <v>0.2</v>
      </c>
      <c r="L5">
        <v>1.5</v>
      </c>
      <c r="M5">
        <v>4.5</v>
      </c>
      <c r="N5">
        <v>0.6</v>
      </c>
      <c r="O5">
        <v>0.3</v>
      </c>
      <c r="P5">
        <v>1.7</v>
      </c>
      <c r="Q5">
        <v>8.6</v>
      </c>
      <c r="R5">
        <v>0.25540000000000002</v>
      </c>
      <c r="S5">
        <v>0.30120000000000002</v>
      </c>
      <c r="T5">
        <v>0.47689999999999999</v>
      </c>
      <c r="U5">
        <v>0.77810000000000001</v>
      </c>
      <c r="V5">
        <v>16.100000000000001</v>
      </c>
      <c r="W5">
        <v>0.8</v>
      </c>
      <c r="X5">
        <v>0.6</v>
      </c>
      <c r="Y5">
        <v>0.1</v>
      </c>
      <c r="Z5">
        <v>0.3</v>
      </c>
      <c r="AA5">
        <v>0.1</v>
      </c>
      <c r="AB5">
        <v>36.4</v>
      </c>
      <c r="AC5">
        <v>32.5</v>
      </c>
      <c r="AD5">
        <v>4.8</v>
      </c>
      <c r="AE5">
        <v>8.8000000000000007</v>
      </c>
      <c r="AF5">
        <v>4.8</v>
      </c>
      <c r="AG5">
        <v>1.4</v>
      </c>
      <c r="AH5">
        <v>0.4</v>
      </c>
      <c r="AI5">
        <v>2.2000000000000002</v>
      </c>
      <c r="AJ5">
        <v>4.7</v>
      </c>
      <c r="AK5">
        <v>0.6</v>
      </c>
      <c r="AL5">
        <v>0.3</v>
      </c>
      <c r="AM5">
        <v>3.3</v>
      </c>
      <c r="AN5">
        <v>7.9</v>
      </c>
      <c r="AO5">
        <v>0.26519999999999999</v>
      </c>
      <c r="AP5">
        <v>0.32779999999999998</v>
      </c>
      <c r="AQ5">
        <v>0.53099999999999992</v>
      </c>
      <c r="AR5">
        <v>0.85870000000000002</v>
      </c>
      <c r="AS5">
        <v>17.600000000000001</v>
      </c>
      <c r="AT5">
        <v>1</v>
      </c>
      <c r="AU5">
        <v>0.2</v>
      </c>
      <c r="AV5">
        <v>0.1</v>
      </c>
      <c r="AW5">
        <v>0.3</v>
      </c>
      <c r="AX5">
        <v>0.1</v>
      </c>
      <c r="AY5">
        <v>4.998147220426632</v>
      </c>
      <c r="AZ5">
        <v>2.1955639948287011</v>
      </c>
      <c r="BA5">
        <v>0.11866246498599441</v>
      </c>
      <c r="BB5">
        <v>0.75068142641672064</v>
      </c>
      <c r="BC5">
        <v>1.5565045248868781</v>
      </c>
      <c r="BD5">
        <v>5.2005117431588017</v>
      </c>
      <c r="BE5">
        <v>21.42254901960785</v>
      </c>
      <c r="BF5">
        <v>6.861481900452489</v>
      </c>
    </row>
    <row r="6" spans="1:58" x14ac:dyDescent="0.3">
      <c r="A6" t="s">
        <v>146</v>
      </c>
      <c r="B6" t="s">
        <v>147</v>
      </c>
      <c r="C6" t="s">
        <v>10</v>
      </c>
      <c r="D6" t="s">
        <v>233</v>
      </c>
      <c r="E6">
        <v>36.5</v>
      </c>
      <c r="F6">
        <v>32.700000000000003</v>
      </c>
      <c r="G6">
        <v>4.2</v>
      </c>
      <c r="H6">
        <v>8.6</v>
      </c>
      <c r="I6">
        <v>5.7</v>
      </c>
      <c r="J6">
        <v>1.9</v>
      </c>
      <c r="K6">
        <v>0.2</v>
      </c>
      <c r="L6">
        <v>0.8</v>
      </c>
      <c r="M6">
        <v>4.0999999999999996</v>
      </c>
      <c r="N6">
        <v>0.9</v>
      </c>
      <c r="O6">
        <v>0.2</v>
      </c>
      <c r="P6">
        <v>2.7</v>
      </c>
      <c r="Q6">
        <v>8.1999999999999993</v>
      </c>
      <c r="R6">
        <v>0.25690000000000002</v>
      </c>
      <c r="S6">
        <v>0.32490000000000002</v>
      </c>
      <c r="T6">
        <v>0.39229999999999998</v>
      </c>
      <c r="U6">
        <v>0.71719999999999995</v>
      </c>
      <c r="V6">
        <v>13.3</v>
      </c>
      <c r="W6">
        <v>0.5</v>
      </c>
      <c r="X6">
        <v>0.6</v>
      </c>
      <c r="Y6">
        <v>0.1</v>
      </c>
      <c r="Z6">
        <v>0.3</v>
      </c>
      <c r="AA6">
        <v>0</v>
      </c>
      <c r="AB6">
        <v>37</v>
      </c>
      <c r="AC6">
        <v>33.5</v>
      </c>
      <c r="AD6">
        <v>4.0999999999999996</v>
      </c>
      <c r="AE6">
        <v>7.5</v>
      </c>
      <c r="AF6">
        <v>4.8</v>
      </c>
      <c r="AG6">
        <v>1.9</v>
      </c>
      <c r="AH6">
        <v>0.2</v>
      </c>
      <c r="AI6">
        <v>0.6</v>
      </c>
      <c r="AJ6">
        <v>4.0999999999999996</v>
      </c>
      <c r="AK6">
        <v>1.7</v>
      </c>
      <c r="AL6">
        <v>0.1</v>
      </c>
      <c r="AM6">
        <v>2.9</v>
      </c>
      <c r="AN6">
        <v>8.4</v>
      </c>
      <c r="AO6">
        <v>0.21190000000000001</v>
      </c>
      <c r="AP6">
        <v>0.27579999999999999</v>
      </c>
      <c r="AQ6">
        <v>0.32769999999999999</v>
      </c>
      <c r="AR6">
        <v>0.60360000000000003</v>
      </c>
      <c r="AS6">
        <v>11.6</v>
      </c>
      <c r="AT6">
        <v>0.6</v>
      </c>
      <c r="AU6">
        <v>0.2</v>
      </c>
      <c r="AV6">
        <v>0</v>
      </c>
      <c r="AW6">
        <v>0.4</v>
      </c>
      <c r="AX6">
        <v>0</v>
      </c>
      <c r="AY6">
        <v>5.4176470588235288</v>
      </c>
      <c r="AZ6">
        <v>3.2941176470588229</v>
      </c>
      <c r="BA6">
        <v>5.8823529411764712E-2</v>
      </c>
      <c r="BB6">
        <v>0.76470588235294112</v>
      </c>
      <c r="BC6">
        <v>1.0588235294117649</v>
      </c>
      <c r="BD6">
        <v>4</v>
      </c>
      <c r="BE6">
        <v>23.17647058823529</v>
      </c>
      <c r="BF6">
        <v>7.1764705882352944</v>
      </c>
    </row>
    <row r="7" spans="1:58" x14ac:dyDescent="0.3">
      <c r="A7" t="s">
        <v>147</v>
      </c>
      <c r="B7" t="s">
        <v>146</v>
      </c>
      <c r="C7" t="s">
        <v>11</v>
      </c>
      <c r="D7" t="s">
        <v>229</v>
      </c>
      <c r="E7">
        <v>36.5</v>
      </c>
      <c r="F7">
        <v>33.1</v>
      </c>
      <c r="G7">
        <v>3.8</v>
      </c>
      <c r="H7">
        <v>6.9</v>
      </c>
      <c r="I7">
        <v>4.7</v>
      </c>
      <c r="J7">
        <v>0.8</v>
      </c>
      <c r="K7">
        <v>0.2</v>
      </c>
      <c r="L7">
        <v>1.2</v>
      </c>
      <c r="M7">
        <v>3.8</v>
      </c>
      <c r="N7">
        <v>0.5</v>
      </c>
      <c r="O7">
        <v>0</v>
      </c>
      <c r="P7">
        <v>2.9</v>
      </c>
      <c r="Q7">
        <v>9.1999999999999993</v>
      </c>
      <c r="R7">
        <v>0.20449999999999999</v>
      </c>
      <c r="S7">
        <v>0.27200000000000002</v>
      </c>
      <c r="T7">
        <v>0.3493</v>
      </c>
      <c r="U7">
        <v>0.62160000000000004</v>
      </c>
      <c r="V7">
        <v>11.7</v>
      </c>
      <c r="W7">
        <v>0.6</v>
      </c>
      <c r="X7">
        <v>0.3</v>
      </c>
      <c r="Y7">
        <v>0</v>
      </c>
      <c r="Z7">
        <v>0.2</v>
      </c>
      <c r="AA7">
        <v>0.1</v>
      </c>
      <c r="AB7">
        <v>38.200000000000003</v>
      </c>
      <c r="AC7">
        <v>34.299999999999997</v>
      </c>
      <c r="AD7">
        <v>5</v>
      </c>
      <c r="AE7">
        <v>9.1999999999999993</v>
      </c>
      <c r="AF7">
        <v>5.7</v>
      </c>
      <c r="AG7">
        <v>2.5</v>
      </c>
      <c r="AH7">
        <v>0.1</v>
      </c>
      <c r="AI7">
        <v>0.9</v>
      </c>
      <c r="AJ7">
        <v>4.7</v>
      </c>
      <c r="AK7">
        <v>0.5</v>
      </c>
      <c r="AL7">
        <v>0</v>
      </c>
      <c r="AM7">
        <v>2.8</v>
      </c>
      <c r="AN7">
        <v>8.9</v>
      </c>
      <c r="AO7">
        <v>0.26050000000000001</v>
      </c>
      <c r="AP7">
        <v>0.32490000000000002</v>
      </c>
      <c r="AQ7">
        <v>0.4093</v>
      </c>
      <c r="AR7">
        <v>0.73409999999999997</v>
      </c>
      <c r="AS7">
        <v>14.6</v>
      </c>
      <c r="AT7">
        <v>0.9</v>
      </c>
      <c r="AU7">
        <v>0.6</v>
      </c>
      <c r="AV7">
        <v>0</v>
      </c>
      <c r="AW7">
        <v>0.4</v>
      </c>
      <c r="AX7">
        <v>0</v>
      </c>
      <c r="AY7">
        <v>5.64</v>
      </c>
      <c r="AZ7">
        <v>2.333333333333333</v>
      </c>
      <c r="BA7">
        <v>0.26666666666666672</v>
      </c>
      <c r="BB7">
        <v>0.8</v>
      </c>
      <c r="BC7">
        <v>1.666666666666667</v>
      </c>
      <c r="BD7">
        <v>6.2</v>
      </c>
      <c r="BE7">
        <v>23.4</v>
      </c>
      <c r="BF7">
        <v>6.8</v>
      </c>
    </row>
    <row r="8" spans="1:58" x14ac:dyDescent="0.3">
      <c r="A8" t="s">
        <v>139</v>
      </c>
      <c r="B8" t="s">
        <v>136</v>
      </c>
      <c r="C8" t="s">
        <v>10</v>
      </c>
      <c r="D8" t="s">
        <v>225</v>
      </c>
      <c r="E8">
        <v>41.4</v>
      </c>
      <c r="F8">
        <v>36.4</v>
      </c>
      <c r="G8">
        <v>7.2</v>
      </c>
      <c r="H8">
        <v>10.199999999999999</v>
      </c>
      <c r="I8">
        <v>4.8</v>
      </c>
      <c r="J8">
        <v>3</v>
      </c>
      <c r="K8">
        <v>0.1</v>
      </c>
      <c r="L8">
        <v>2.2999999999999998</v>
      </c>
      <c r="M8">
        <v>7.2</v>
      </c>
      <c r="N8">
        <v>1.1000000000000001</v>
      </c>
      <c r="O8">
        <v>0.1</v>
      </c>
      <c r="P8">
        <v>4</v>
      </c>
      <c r="Q8">
        <v>8.8000000000000007</v>
      </c>
      <c r="R8">
        <v>0.28079999999999999</v>
      </c>
      <c r="S8">
        <v>0.35589999999999999</v>
      </c>
      <c r="T8">
        <v>0.56200000000000006</v>
      </c>
      <c r="U8">
        <v>0.91790000000000005</v>
      </c>
      <c r="V8">
        <v>20.3</v>
      </c>
      <c r="W8">
        <v>0.8</v>
      </c>
      <c r="X8">
        <v>0.6</v>
      </c>
      <c r="Y8">
        <v>0</v>
      </c>
      <c r="Z8">
        <v>0.3</v>
      </c>
      <c r="AA8">
        <v>0.1</v>
      </c>
      <c r="AB8">
        <v>40.700000000000003</v>
      </c>
      <c r="AC8">
        <v>35.799999999999997</v>
      </c>
      <c r="AD8">
        <v>5</v>
      </c>
      <c r="AE8">
        <v>8.9</v>
      </c>
      <c r="AF8">
        <v>5.8</v>
      </c>
      <c r="AG8">
        <v>2.2000000000000002</v>
      </c>
      <c r="AH8">
        <v>0.1</v>
      </c>
      <c r="AI8">
        <v>0.8</v>
      </c>
      <c r="AJ8">
        <v>4.7</v>
      </c>
      <c r="AK8">
        <v>0.2</v>
      </c>
      <c r="AL8">
        <v>0.4</v>
      </c>
      <c r="AM8">
        <v>4.0999999999999996</v>
      </c>
      <c r="AN8">
        <v>9.3000000000000007</v>
      </c>
      <c r="AO8">
        <v>0.2442</v>
      </c>
      <c r="AP8">
        <v>0.33350000000000002</v>
      </c>
      <c r="AQ8">
        <v>0.37830000000000003</v>
      </c>
      <c r="AR8">
        <v>0.71189999999999998</v>
      </c>
      <c r="AS8">
        <v>13.7</v>
      </c>
      <c r="AT8">
        <v>1</v>
      </c>
      <c r="AU8">
        <v>0.7</v>
      </c>
      <c r="AV8">
        <v>0.1</v>
      </c>
      <c r="AW8">
        <v>0</v>
      </c>
      <c r="AX8">
        <v>0.1</v>
      </c>
      <c r="AY8">
        <v>5.44</v>
      </c>
      <c r="AZ8">
        <v>2.4</v>
      </c>
      <c r="BA8">
        <v>0</v>
      </c>
      <c r="BB8">
        <v>0.6</v>
      </c>
      <c r="BC8">
        <v>1.2</v>
      </c>
      <c r="BD8">
        <v>5</v>
      </c>
      <c r="BE8">
        <v>22.4</v>
      </c>
      <c r="BF8">
        <v>6.4</v>
      </c>
    </row>
    <row r="9" spans="1:58" x14ac:dyDescent="0.3">
      <c r="A9" t="s">
        <v>136</v>
      </c>
      <c r="B9" t="s">
        <v>139</v>
      </c>
      <c r="C9" t="s">
        <v>11</v>
      </c>
      <c r="D9" t="s">
        <v>237</v>
      </c>
      <c r="E9">
        <v>38</v>
      </c>
      <c r="F9">
        <v>34.6</v>
      </c>
      <c r="G9">
        <v>4.5</v>
      </c>
      <c r="H9">
        <v>7.8</v>
      </c>
      <c r="I9">
        <v>5.2</v>
      </c>
      <c r="J9">
        <v>1.9</v>
      </c>
      <c r="K9">
        <v>0.2</v>
      </c>
      <c r="L9">
        <v>0.5</v>
      </c>
      <c r="M9">
        <v>4.3</v>
      </c>
      <c r="N9">
        <v>0.8</v>
      </c>
      <c r="O9">
        <v>0.7</v>
      </c>
      <c r="P9">
        <v>2.6</v>
      </c>
      <c r="Q9">
        <v>7.7</v>
      </c>
      <c r="R9">
        <v>0.21840000000000001</v>
      </c>
      <c r="S9">
        <v>0.28439999999999999</v>
      </c>
      <c r="T9">
        <v>0.32300000000000001</v>
      </c>
      <c r="U9">
        <v>0.6077999999999999</v>
      </c>
      <c r="V9">
        <v>11.6</v>
      </c>
      <c r="W9">
        <v>0.6</v>
      </c>
      <c r="X9">
        <v>0.6</v>
      </c>
      <c r="Y9">
        <v>0.1</v>
      </c>
      <c r="Z9">
        <v>0.1</v>
      </c>
      <c r="AA9">
        <v>0</v>
      </c>
      <c r="AB9">
        <v>37</v>
      </c>
      <c r="AC9">
        <v>33.799999999999997</v>
      </c>
      <c r="AD9">
        <v>5.8</v>
      </c>
      <c r="AE9">
        <v>8.6</v>
      </c>
      <c r="AF9">
        <v>5.2</v>
      </c>
      <c r="AG9">
        <v>1.3</v>
      </c>
      <c r="AH9">
        <v>0.3</v>
      </c>
      <c r="AI9">
        <v>1.8</v>
      </c>
      <c r="AJ9">
        <v>5.7</v>
      </c>
      <c r="AK9">
        <v>0.5</v>
      </c>
      <c r="AL9">
        <v>0.3</v>
      </c>
      <c r="AM9">
        <v>2.6</v>
      </c>
      <c r="AN9">
        <v>9.3000000000000007</v>
      </c>
      <c r="AO9">
        <v>0.24990000000000001</v>
      </c>
      <c r="AP9">
        <v>0.30769999999999997</v>
      </c>
      <c r="AQ9">
        <v>0.46339999999999998</v>
      </c>
      <c r="AR9">
        <v>0.77110000000000001</v>
      </c>
      <c r="AS9">
        <v>15.9</v>
      </c>
      <c r="AT9">
        <v>0.5</v>
      </c>
      <c r="AU9">
        <v>0.2</v>
      </c>
      <c r="AV9">
        <v>0.3</v>
      </c>
      <c r="AW9">
        <v>0.1</v>
      </c>
      <c r="AX9">
        <v>0.1</v>
      </c>
      <c r="AY9">
        <v>5.4857142857142858</v>
      </c>
      <c r="AZ9">
        <v>2.0714285714285721</v>
      </c>
      <c r="BA9">
        <v>0.2857142857142857</v>
      </c>
      <c r="BB9">
        <v>0.5714285714285714</v>
      </c>
      <c r="BC9">
        <v>1.285714285714286</v>
      </c>
      <c r="BD9">
        <v>4.5</v>
      </c>
      <c r="BE9">
        <v>22.928571428571431</v>
      </c>
      <c r="BF9">
        <v>6.5</v>
      </c>
    </row>
    <row r="10" spans="1:58" x14ac:dyDescent="0.3">
      <c r="A10" t="s">
        <v>179</v>
      </c>
      <c r="B10" t="s">
        <v>180</v>
      </c>
      <c r="C10" t="s">
        <v>10</v>
      </c>
      <c r="D10" t="s">
        <v>214</v>
      </c>
      <c r="E10">
        <v>37.9</v>
      </c>
      <c r="F10">
        <v>34.799999999999997</v>
      </c>
      <c r="G10">
        <v>4.9000000000000004</v>
      </c>
      <c r="H10">
        <v>8.6</v>
      </c>
      <c r="I10">
        <v>4.5999999999999996</v>
      </c>
      <c r="J10">
        <v>3</v>
      </c>
      <c r="K10">
        <v>0.4</v>
      </c>
      <c r="L10">
        <v>0.6</v>
      </c>
      <c r="M10">
        <v>4.7</v>
      </c>
      <c r="N10">
        <v>1.6</v>
      </c>
      <c r="O10">
        <v>0.1</v>
      </c>
      <c r="P10">
        <v>2.1</v>
      </c>
      <c r="Q10">
        <v>8</v>
      </c>
      <c r="R10">
        <v>0.2361</v>
      </c>
      <c r="S10">
        <v>0.2918</v>
      </c>
      <c r="T10">
        <v>0.39019999999999999</v>
      </c>
      <c r="U10">
        <v>0.68189999999999995</v>
      </c>
      <c r="V10">
        <v>14.2</v>
      </c>
      <c r="W10">
        <v>0.4</v>
      </c>
      <c r="X10">
        <v>0.7</v>
      </c>
      <c r="Y10">
        <v>0</v>
      </c>
      <c r="Z10">
        <v>0.3</v>
      </c>
      <c r="AA10">
        <v>0</v>
      </c>
      <c r="AB10">
        <v>37.700000000000003</v>
      </c>
      <c r="AC10">
        <v>34.1</v>
      </c>
      <c r="AD10">
        <v>4.5999999999999996</v>
      </c>
      <c r="AE10">
        <v>8.1</v>
      </c>
      <c r="AF10">
        <v>5.3</v>
      </c>
      <c r="AG10">
        <v>1.5</v>
      </c>
      <c r="AH10">
        <v>0.2</v>
      </c>
      <c r="AI10">
        <v>1.1000000000000001</v>
      </c>
      <c r="AJ10">
        <v>4.5</v>
      </c>
      <c r="AK10">
        <v>0.4</v>
      </c>
      <c r="AL10">
        <v>0.1</v>
      </c>
      <c r="AM10">
        <v>3</v>
      </c>
      <c r="AN10">
        <v>7.7</v>
      </c>
      <c r="AO10">
        <v>0.2346</v>
      </c>
      <c r="AP10">
        <v>0.30009999999999998</v>
      </c>
      <c r="AQ10">
        <v>0.38319999999999999</v>
      </c>
      <c r="AR10">
        <v>0.6835</v>
      </c>
      <c r="AS10">
        <v>13.3</v>
      </c>
      <c r="AT10">
        <v>0.3</v>
      </c>
      <c r="AU10">
        <v>0.3</v>
      </c>
      <c r="AV10">
        <v>0</v>
      </c>
      <c r="AW10">
        <v>0.3</v>
      </c>
      <c r="AX10">
        <v>0</v>
      </c>
      <c r="AY10">
        <v>5.53125</v>
      </c>
      <c r="AZ10">
        <v>2.125</v>
      </c>
      <c r="BA10">
        <v>6.25E-2</v>
      </c>
      <c r="BB10">
        <v>1</v>
      </c>
      <c r="BC10">
        <v>2</v>
      </c>
      <c r="BD10">
        <v>4.5</v>
      </c>
      <c r="BE10">
        <v>23.3125</v>
      </c>
      <c r="BF10">
        <v>6.875</v>
      </c>
    </row>
    <row r="11" spans="1:58" x14ac:dyDescent="0.3">
      <c r="A11" t="s">
        <v>180</v>
      </c>
      <c r="B11" t="s">
        <v>179</v>
      </c>
      <c r="C11" t="s">
        <v>11</v>
      </c>
      <c r="D11" t="s">
        <v>226</v>
      </c>
      <c r="E11">
        <v>38.1</v>
      </c>
      <c r="F11">
        <v>33.6</v>
      </c>
      <c r="G11">
        <v>5.2</v>
      </c>
      <c r="H11">
        <v>7.9</v>
      </c>
      <c r="I11">
        <v>4.8</v>
      </c>
      <c r="J11">
        <v>1.9</v>
      </c>
      <c r="K11">
        <v>0.1</v>
      </c>
      <c r="L11">
        <v>1.1000000000000001</v>
      </c>
      <c r="M11">
        <v>5</v>
      </c>
      <c r="N11">
        <v>0</v>
      </c>
      <c r="O11">
        <v>0.3</v>
      </c>
      <c r="P11">
        <v>4</v>
      </c>
      <c r="Q11">
        <v>9.3000000000000007</v>
      </c>
      <c r="R11">
        <v>0.2253</v>
      </c>
      <c r="S11">
        <v>0.31269999999999998</v>
      </c>
      <c r="T11">
        <v>0.38059999999999999</v>
      </c>
      <c r="U11">
        <v>0.69330000000000003</v>
      </c>
      <c r="V11">
        <v>13.3</v>
      </c>
      <c r="W11">
        <v>1.1000000000000001</v>
      </c>
      <c r="X11">
        <v>0.4</v>
      </c>
      <c r="Y11">
        <v>0</v>
      </c>
      <c r="Z11">
        <v>0.1</v>
      </c>
      <c r="AA11">
        <v>0.1</v>
      </c>
      <c r="AB11">
        <v>38.799999999999997</v>
      </c>
      <c r="AC11">
        <v>33.9</v>
      </c>
      <c r="AD11">
        <v>6.4</v>
      </c>
      <c r="AE11">
        <v>9.1999999999999993</v>
      </c>
      <c r="AF11">
        <v>4.5999999999999996</v>
      </c>
      <c r="AG11">
        <v>2.4</v>
      </c>
      <c r="AH11">
        <v>0.1</v>
      </c>
      <c r="AI11">
        <v>2.1</v>
      </c>
      <c r="AJ11">
        <v>6.3</v>
      </c>
      <c r="AK11">
        <v>0.2</v>
      </c>
      <c r="AL11">
        <v>0</v>
      </c>
      <c r="AM11">
        <v>3.1</v>
      </c>
      <c r="AN11">
        <v>8.3000000000000007</v>
      </c>
      <c r="AO11">
        <v>0.26450000000000001</v>
      </c>
      <c r="AP11">
        <v>0.34379999999999999</v>
      </c>
      <c r="AQ11">
        <v>0.52160000000000006</v>
      </c>
      <c r="AR11">
        <v>0.86520000000000008</v>
      </c>
      <c r="AS11">
        <v>18.100000000000001</v>
      </c>
      <c r="AT11">
        <v>0.6</v>
      </c>
      <c r="AU11">
        <v>1.4</v>
      </c>
      <c r="AV11">
        <v>0</v>
      </c>
      <c r="AW11">
        <v>0.3</v>
      </c>
      <c r="AX11">
        <v>0</v>
      </c>
      <c r="AY11">
        <v>5.4411764705882364</v>
      </c>
      <c r="AZ11">
        <v>2.7058823529411771</v>
      </c>
      <c r="BA11">
        <v>0.1176470588235294</v>
      </c>
      <c r="BB11">
        <v>0.94117647058823528</v>
      </c>
      <c r="BC11">
        <v>1.529411764705882</v>
      </c>
      <c r="BD11">
        <v>5.4117647058823533</v>
      </c>
      <c r="BE11">
        <v>23.588235294117649</v>
      </c>
      <c r="BF11">
        <v>7.4705882352941178</v>
      </c>
    </row>
    <row r="12" spans="1:58" x14ac:dyDescent="0.3">
      <c r="A12" t="s">
        <v>138</v>
      </c>
      <c r="B12" t="s">
        <v>132</v>
      </c>
      <c r="C12" t="s">
        <v>10</v>
      </c>
      <c r="D12" t="s">
        <v>218</v>
      </c>
      <c r="E12">
        <v>39</v>
      </c>
      <c r="F12">
        <v>35.200000000000003</v>
      </c>
      <c r="G12">
        <v>6.9</v>
      </c>
      <c r="H12">
        <v>10.4</v>
      </c>
      <c r="I12">
        <v>6.5</v>
      </c>
      <c r="J12">
        <v>2.7</v>
      </c>
      <c r="K12">
        <v>0.1</v>
      </c>
      <c r="L12">
        <v>1.1000000000000001</v>
      </c>
      <c r="M12">
        <v>6.5</v>
      </c>
      <c r="N12">
        <v>0.8</v>
      </c>
      <c r="O12">
        <v>0.3</v>
      </c>
      <c r="P12">
        <v>2.7</v>
      </c>
      <c r="Q12">
        <v>6.9</v>
      </c>
      <c r="R12">
        <v>0.28949999999999998</v>
      </c>
      <c r="S12">
        <v>0.34100000000000003</v>
      </c>
      <c r="T12">
        <v>0.46920000000000001</v>
      </c>
      <c r="U12">
        <v>0.80999999999999994</v>
      </c>
      <c r="V12">
        <v>16.600000000000001</v>
      </c>
      <c r="W12">
        <v>0.7</v>
      </c>
      <c r="X12">
        <v>0.5</v>
      </c>
      <c r="Y12">
        <v>0.2</v>
      </c>
      <c r="Z12">
        <v>0.4</v>
      </c>
      <c r="AA12">
        <v>0.2</v>
      </c>
      <c r="AB12">
        <v>37.9</v>
      </c>
      <c r="AC12">
        <v>33.6</v>
      </c>
      <c r="AD12">
        <v>4.2</v>
      </c>
      <c r="AE12">
        <v>7.4</v>
      </c>
      <c r="AF12">
        <v>4</v>
      </c>
      <c r="AG12">
        <v>1.8</v>
      </c>
      <c r="AH12">
        <v>0.1</v>
      </c>
      <c r="AI12">
        <v>1.5</v>
      </c>
      <c r="AJ12">
        <v>4.0999999999999996</v>
      </c>
      <c r="AK12">
        <v>0.8</v>
      </c>
      <c r="AL12">
        <v>0.2</v>
      </c>
      <c r="AM12">
        <v>3.7</v>
      </c>
      <c r="AN12">
        <v>8.9</v>
      </c>
      <c r="AO12">
        <v>0.21249999999999999</v>
      </c>
      <c r="AP12">
        <v>0.29420000000000002</v>
      </c>
      <c r="AQ12">
        <v>0.40300000000000002</v>
      </c>
      <c r="AR12">
        <v>0.69740000000000002</v>
      </c>
      <c r="AS12">
        <v>13.9</v>
      </c>
      <c r="AT12">
        <v>0.3</v>
      </c>
      <c r="AU12">
        <v>0.3</v>
      </c>
      <c r="AV12">
        <v>0</v>
      </c>
      <c r="AW12">
        <v>0.3</v>
      </c>
      <c r="AX12">
        <v>0.1</v>
      </c>
      <c r="AY12">
        <v>5.8666666666666663</v>
      </c>
      <c r="AZ12">
        <v>1.666666666666667</v>
      </c>
      <c r="BA12">
        <v>0.2</v>
      </c>
      <c r="BB12">
        <v>0.8666666666666667</v>
      </c>
      <c r="BC12">
        <v>2.4666666666666668</v>
      </c>
      <c r="BD12">
        <v>5.6</v>
      </c>
      <c r="BE12">
        <v>23.93333333333333</v>
      </c>
      <c r="BF12">
        <v>6.4</v>
      </c>
    </row>
    <row r="13" spans="1:58" x14ac:dyDescent="0.3">
      <c r="A13" t="s">
        <v>132</v>
      </c>
      <c r="B13" t="s">
        <v>138</v>
      </c>
      <c r="C13" t="s">
        <v>11</v>
      </c>
      <c r="D13" t="s">
        <v>236</v>
      </c>
      <c r="E13">
        <v>37.700000000000003</v>
      </c>
      <c r="F13">
        <v>33</v>
      </c>
      <c r="G13">
        <v>5.5</v>
      </c>
      <c r="H13">
        <v>8.1999999999999993</v>
      </c>
      <c r="I13">
        <v>4.5999999999999996</v>
      </c>
      <c r="J13">
        <v>1.9</v>
      </c>
      <c r="K13">
        <v>0</v>
      </c>
      <c r="L13">
        <v>1.7</v>
      </c>
      <c r="M13">
        <v>5.3</v>
      </c>
      <c r="N13">
        <v>0.1</v>
      </c>
      <c r="O13">
        <v>0.1</v>
      </c>
      <c r="P13">
        <v>3.4</v>
      </c>
      <c r="Q13">
        <v>9.1999999999999993</v>
      </c>
      <c r="R13">
        <v>0.2422</v>
      </c>
      <c r="S13">
        <v>0.33460000000000001</v>
      </c>
      <c r="T13">
        <v>0.45379999999999998</v>
      </c>
      <c r="U13">
        <v>0.78849999999999998</v>
      </c>
      <c r="V13">
        <v>15.2</v>
      </c>
      <c r="W13">
        <v>0.7</v>
      </c>
      <c r="X13">
        <v>1.1000000000000001</v>
      </c>
      <c r="Y13">
        <v>0</v>
      </c>
      <c r="Z13">
        <v>0</v>
      </c>
      <c r="AA13">
        <v>0</v>
      </c>
      <c r="AB13">
        <v>37.9</v>
      </c>
      <c r="AC13">
        <v>34.6</v>
      </c>
      <c r="AD13">
        <v>6.1</v>
      </c>
      <c r="AE13">
        <v>9</v>
      </c>
      <c r="AF13">
        <v>5</v>
      </c>
      <c r="AG13">
        <v>2.2000000000000002</v>
      </c>
      <c r="AH13">
        <v>0</v>
      </c>
      <c r="AI13">
        <v>1.8</v>
      </c>
      <c r="AJ13">
        <v>5.9</v>
      </c>
      <c r="AK13">
        <v>0.1</v>
      </c>
      <c r="AL13">
        <v>0.3</v>
      </c>
      <c r="AM13">
        <v>2.6</v>
      </c>
      <c r="AN13">
        <v>8.3000000000000007</v>
      </c>
      <c r="AO13">
        <v>0.251</v>
      </c>
      <c r="AP13">
        <v>0.3145</v>
      </c>
      <c r="AQ13">
        <v>0.4708</v>
      </c>
      <c r="AR13">
        <v>0.78520000000000001</v>
      </c>
      <c r="AS13">
        <v>16.600000000000001</v>
      </c>
      <c r="AT13">
        <v>0.6</v>
      </c>
      <c r="AU13">
        <v>0.6</v>
      </c>
      <c r="AV13">
        <v>0</v>
      </c>
      <c r="AW13">
        <v>0.1</v>
      </c>
      <c r="AX13">
        <v>0.2</v>
      </c>
      <c r="AY13">
        <v>5.1411764705882357</v>
      </c>
      <c r="AZ13">
        <v>2.4117647058823528</v>
      </c>
      <c r="BA13">
        <v>0.1176470588235294</v>
      </c>
      <c r="BB13">
        <v>0.70588235294117652</v>
      </c>
      <c r="BC13">
        <v>1.2352941176470591</v>
      </c>
      <c r="BD13">
        <v>5.4705882352941178</v>
      </c>
      <c r="BE13">
        <v>22.058823529411761</v>
      </c>
      <c r="BF13">
        <v>6.882352941176471</v>
      </c>
    </row>
    <row r="14" spans="1:58" x14ac:dyDescent="0.3">
      <c r="A14" t="s">
        <v>183</v>
      </c>
      <c r="B14" t="s">
        <v>184</v>
      </c>
      <c r="C14" t="s">
        <v>10</v>
      </c>
      <c r="D14" t="s">
        <v>232</v>
      </c>
      <c r="E14">
        <v>38.299999999999997</v>
      </c>
      <c r="F14">
        <v>34.1</v>
      </c>
      <c r="G14">
        <v>5.0999999999999996</v>
      </c>
      <c r="H14">
        <v>8.6999999999999993</v>
      </c>
      <c r="I14">
        <v>4.7</v>
      </c>
      <c r="J14">
        <v>2.6</v>
      </c>
      <c r="K14">
        <v>0.1</v>
      </c>
      <c r="L14">
        <v>1.3</v>
      </c>
      <c r="M14">
        <v>4.9000000000000004</v>
      </c>
      <c r="N14">
        <v>0.4</v>
      </c>
      <c r="O14">
        <v>0.2</v>
      </c>
      <c r="P14">
        <v>3.2</v>
      </c>
      <c r="Q14">
        <v>8.1999999999999993</v>
      </c>
      <c r="R14">
        <v>0.24929999999999999</v>
      </c>
      <c r="S14">
        <v>0.30299999999999999</v>
      </c>
      <c r="T14">
        <v>0.4466</v>
      </c>
      <c r="U14">
        <v>0.74980000000000002</v>
      </c>
      <c r="V14">
        <v>15.4</v>
      </c>
      <c r="W14">
        <v>0.3</v>
      </c>
      <c r="X14">
        <v>0</v>
      </c>
      <c r="Y14">
        <v>0.1</v>
      </c>
      <c r="Z14">
        <v>0.9</v>
      </c>
      <c r="AA14">
        <v>0.2</v>
      </c>
      <c r="AB14">
        <v>39.200000000000003</v>
      </c>
      <c r="AC14">
        <v>35</v>
      </c>
      <c r="AD14">
        <v>5.0999999999999996</v>
      </c>
      <c r="AE14">
        <v>9.4</v>
      </c>
      <c r="AF14">
        <v>6.1</v>
      </c>
      <c r="AG14">
        <v>1.8</v>
      </c>
      <c r="AH14">
        <v>0.4</v>
      </c>
      <c r="AI14">
        <v>1.1000000000000001</v>
      </c>
      <c r="AJ14">
        <v>5.0999999999999996</v>
      </c>
      <c r="AK14">
        <v>1.2</v>
      </c>
      <c r="AL14">
        <v>0.3</v>
      </c>
      <c r="AM14">
        <v>3.6</v>
      </c>
      <c r="AN14">
        <v>9.4</v>
      </c>
      <c r="AO14">
        <v>0.26269999999999999</v>
      </c>
      <c r="AP14">
        <v>0.3332</v>
      </c>
      <c r="AQ14">
        <v>0.42620000000000002</v>
      </c>
      <c r="AR14">
        <v>0.75939999999999996</v>
      </c>
      <c r="AS14">
        <v>15.3</v>
      </c>
      <c r="AT14">
        <v>0.8</v>
      </c>
      <c r="AU14">
        <v>0.3</v>
      </c>
      <c r="AV14">
        <v>0.1</v>
      </c>
      <c r="AW14">
        <v>0.2</v>
      </c>
      <c r="AX14">
        <v>0.2</v>
      </c>
      <c r="AY14">
        <v>4.9705882352941178</v>
      </c>
      <c r="AZ14">
        <v>1.882352941176471</v>
      </c>
      <c r="BA14">
        <v>0.23529411764705879</v>
      </c>
      <c r="BB14">
        <v>0.52941176470588236</v>
      </c>
      <c r="BC14">
        <v>1.9411764705882351</v>
      </c>
      <c r="BD14">
        <v>4.4705882352941178</v>
      </c>
      <c r="BE14">
        <v>21.352941176470591</v>
      </c>
      <c r="BF14">
        <v>7.117647058823529</v>
      </c>
    </row>
    <row r="15" spans="1:58" x14ac:dyDescent="0.3">
      <c r="A15" t="s">
        <v>184</v>
      </c>
      <c r="B15" t="s">
        <v>183</v>
      </c>
      <c r="C15" t="s">
        <v>11</v>
      </c>
      <c r="D15" t="s">
        <v>208</v>
      </c>
      <c r="E15">
        <v>35.6</v>
      </c>
      <c r="F15">
        <v>31.6</v>
      </c>
      <c r="G15">
        <v>2.9</v>
      </c>
      <c r="H15">
        <v>6.3</v>
      </c>
      <c r="I15">
        <v>4.3</v>
      </c>
      <c r="J15">
        <v>1.1000000000000001</v>
      </c>
      <c r="K15">
        <v>0</v>
      </c>
      <c r="L15">
        <v>0.9</v>
      </c>
      <c r="M15">
        <v>2.8</v>
      </c>
      <c r="N15">
        <v>0.5</v>
      </c>
      <c r="O15">
        <v>0.1</v>
      </c>
      <c r="P15">
        <v>3.4</v>
      </c>
      <c r="Q15">
        <v>9.3000000000000007</v>
      </c>
      <c r="R15">
        <v>0.19719999999999999</v>
      </c>
      <c r="S15">
        <v>0.27429999999999999</v>
      </c>
      <c r="T15">
        <v>0.31769999999999998</v>
      </c>
      <c r="U15">
        <v>0.5915999999999999</v>
      </c>
      <c r="V15">
        <v>10.1</v>
      </c>
      <c r="W15">
        <v>1</v>
      </c>
      <c r="X15">
        <v>0.2</v>
      </c>
      <c r="Y15">
        <v>0.1</v>
      </c>
      <c r="Z15">
        <v>0.3</v>
      </c>
      <c r="AA15">
        <v>0</v>
      </c>
      <c r="AB15">
        <v>35.6</v>
      </c>
      <c r="AC15">
        <v>31.7</v>
      </c>
      <c r="AD15">
        <v>3.1</v>
      </c>
      <c r="AE15">
        <v>7.1</v>
      </c>
      <c r="AF15">
        <v>4.5999999999999996</v>
      </c>
      <c r="AG15">
        <v>1.6</v>
      </c>
      <c r="AH15">
        <v>0.1</v>
      </c>
      <c r="AI15">
        <v>0.8</v>
      </c>
      <c r="AJ15">
        <v>2.8</v>
      </c>
      <c r="AK15">
        <v>0.7</v>
      </c>
      <c r="AL15">
        <v>0.2</v>
      </c>
      <c r="AM15">
        <v>3</v>
      </c>
      <c r="AN15">
        <v>9.4</v>
      </c>
      <c r="AO15">
        <v>0.2223</v>
      </c>
      <c r="AP15">
        <v>0.28860000000000002</v>
      </c>
      <c r="AQ15">
        <v>0.35410000000000003</v>
      </c>
      <c r="AR15">
        <v>0.64269999999999994</v>
      </c>
      <c r="AS15">
        <v>11.3</v>
      </c>
      <c r="AT15">
        <v>0.8</v>
      </c>
      <c r="AU15">
        <v>0.3</v>
      </c>
      <c r="AV15">
        <v>0.2</v>
      </c>
      <c r="AW15">
        <v>0.4</v>
      </c>
      <c r="AX15">
        <v>0.1</v>
      </c>
      <c r="AY15">
        <v>6.2133333333333338</v>
      </c>
      <c r="AZ15">
        <v>1.9333333333333329</v>
      </c>
      <c r="BA15">
        <v>0</v>
      </c>
      <c r="BB15">
        <v>0.46666666666666667</v>
      </c>
      <c r="BC15">
        <v>1.1333333333333331</v>
      </c>
      <c r="BD15">
        <v>7.8666666666666663</v>
      </c>
      <c r="BE15">
        <v>24.333333333333329</v>
      </c>
      <c r="BF15">
        <v>6.1333333333333337</v>
      </c>
    </row>
    <row r="16" spans="1:58" x14ac:dyDescent="0.3">
      <c r="A16" t="s">
        <v>187</v>
      </c>
      <c r="B16" t="s">
        <v>188</v>
      </c>
      <c r="C16" t="s">
        <v>10</v>
      </c>
      <c r="D16" t="s">
        <v>228</v>
      </c>
      <c r="E16">
        <v>39.1</v>
      </c>
      <c r="F16">
        <v>34.700000000000003</v>
      </c>
      <c r="G16">
        <v>5.2</v>
      </c>
      <c r="H16">
        <v>9.9</v>
      </c>
      <c r="I16">
        <v>6.3</v>
      </c>
      <c r="J16">
        <v>2.2999999999999998</v>
      </c>
      <c r="K16">
        <v>0</v>
      </c>
      <c r="L16">
        <v>1.3</v>
      </c>
      <c r="M16">
        <v>5.2</v>
      </c>
      <c r="N16">
        <v>0.8</v>
      </c>
      <c r="O16">
        <v>0.3</v>
      </c>
      <c r="P16">
        <v>3.2</v>
      </c>
      <c r="Q16">
        <v>8.9</v>
      </c>
      <c r="R16">
        <v>0.27850000000000003</v>
      </c>
      <c r="S16">
        <v>0.34289999999999998</v>
      </c>
      <c r="T16">
        <v>0.45329999999999993</v>
      </c>
      <c r="U16">
        <v>0.7964</v>
      </c>
      <c r="V16">
        <v>16.100000000000001</v>
      </c>
      <c r="W16">
        <v>0.5</v>
      </c>
      <c r="X16">
        <v>0.6</v>
      </c>
      <c r="Y16">
        <v>0.1</v>
      </c>
      <c r="Z16">
        <v>0.5</v>
      </c>
      <c r="AA16">
        <v>0</v>
      </c>
      <c r="AB16">
        <v>34.200000000000003</v>
      </c>
      <c r="AC16">
        <v>32.6</v>
      </c>
      <c r="AD16">
        <v>2.9</v>
      </c>
      <c r="AE16">
        <v>6.8</v>
      </c>
      <c r="AF16">
        <v>4.7</v>
      </c>
      <c r="AG16">
        <v>1.5</v>
      </c>
      <c r="AH16">
        <v>0.1</v>
      </c>
      <c r="AI16">
        <v>0.5</v>
      </c>
      <c r="AJ16">
        <v>2.8</v>
      </c>
      <c r="AK16">
        <v>0.3</v>
      </c>
      <c r="AL16">
        <v>0.3</v>
      </c>
      <c r="AM16">
        <v>1</v>
      </c>
      <c r="AN16">
        <v>8.1</v>
      </c>
      <c r="AO16">
        <v>0.20130000000000001</v>
      </c>
      <c r="AP16">
        <v>0.2334</v>
      </c>
      <c r="AQ16">
        <v>0.29380000000000001</v>
      </c>
      <c r="AR16">
        <v>0.52739999999999998</v>
      </c>
      <c r="AS16">
        <v>10</v>
      </c>
      <c r="AT16">
        <v>0.6</v>
      </c>
      <c r="AU16">
        <v>0.5</v>
      </c>
      <c r="AV16">
        <v>0</v>
      </c>
      <c r="AW16">
        <v>0</v>
      </c>
      <c r="AX16">
        <v>0</v>
      </c>
      <c r="AY16">
        <v>6.1470588235294121</v>
      </c>
      <c r="AZ16">
        <v>1.882352941176471</v>
      </c>
      <c r="BA16">
        <v>0.23529411764705879</v>
      </c>
      <c r="BB16">
        <v>0.58823529411764708</v>
      </c>
      <c r="BC16">
        <v>1.8235294117647061</v>
      </c>
      <c r="BD16">
        <v>6.5882352941176467</v>
      </c>
      <c r="BE16">
        <v>24.705882352941181</v>
      </c>
      <c r="BF16">
        <v>6.8235294117647056</v>
      </c>
    </row>
    <row r="17" spans="1:58" x14ac:dyDescent="0.3">
      <c r="A17" t="s">
        <v>188</v>
      </c>
      <c r="B17" t="s">
        <v>187</v>
      </c>
      <c r="C17" t="s">
        <v>11</v>
      </c>
      <c r="D17" t="s">
        <v>211</v>
      </c>
      <c r="E17">
        <v>36.799999999999997</v>
      </c>
      <c r="F17">
        <v>32.5</v>
      </c>
      <c r="G17">
        <v>3.5</v>
      </c>
      <c r="H17">
        <v>6.9</v>
      </c>
      <c r="I17">
        <v>4.5999999999999996</v>
      </c>
      <c r="J17">
        <v>1</v>
      </c>
      <c r="K17">
        <v>0.3</v>
      </c>
      <c r="L17">
        <v>1</v>
      </c>
      <c r="M17">
        <v>3.4</v>
      </c>
      <c r="N17">
        <v>0.6</v>
      </c>
      <c r="O17">
        <v>0.4</v>
      </c>
      <c r="P17">
        <v>3.7</v>
      </c>
      <c r="Q17">
        <v>10.6</v>
      </c>
      <c r="R17">
        <v>0.2082</v>
      </c>
      <c r="S17">
        <v>0.2964</v>
      </c>
      <c r="T17">
        <v>0.3468</v>
      </c>
      <c r="U17">
        <v>0.64339999999999997</v>
      </c>
      <c r="V17">
        <v>11.5</v>
      </c>
      <c r="W17">
        <v>0.6</v>
      </c>
      <c r="X17">
        <v>0.5</v>
      </c>
      <c r="Y17">
        <v>0.1</v>
      </c>
      <c r="Z17">
        <v>0</v>
      </c>
      <c r="AA17">
        <v>0</v>
      </c>
      <c r="AB17">
        <v>35.9</v>
      </c>
      <c r="AC17">
        <v>32.799999999999997</v>
      </c>
      <c r="AD17">
        <v>4.3</v>
      </c>
      <c r="AE17">
        <v>8</v>
      </c>
      <c r="AF17">
        <v>5.0999999999999996</v>
      </c>
      <c r="AG17">
        <v>1.5</v>
      </c>
      <c r="AH17">
        <v>0</v>
      </c>
      <c r="AI17">
        <v>1.4</v>
      </c>
      <c r="AJ17">
        <v>4.2</v>
      </c>
      <c r="AK17">
        <v>0.6</v>
      </c>
      <c r="AL17">
        <v>0.3</v>
      </c>
      <c r="AM17">
        <v>2.4</v>
      </c>
      <c r="AN17">
        <v>8.6999999999999993</v>
      </c>
      <c r="AO17">
        <v>0.24329999999999999</v>
      </c>
      <c r="AP17">
        <v>0.2908</v>
      </c>
      <c r="AQ17">
        <v>0.41810000000000003</v>
      </c>
      <c r="AR17">
        <v>0.70899999999999996</v>
      </c>
      <c r="AS17">
        <v>13.7</v>
      </c>
      <c r="AT17">
        <v>0.5</v>
      </c>
      <c r="AU17">
        <v>0.1</v>
      </c>
      <c r="AV17">
        <v>0</v>
      </c>
      <c r="AW17">
        <v>0.4</v>
      </c>
      <c r="AX17">
        <v>0.1</v>
      </c>
      <c r="AY17">
        <v>5.5733333333333333</v>
      </c>
      <c r="AZ17">
        <v>1.9333333333333329</v>
      </c>
      <c r="BA17">
        <v>0.4</v>
      </c>
      <c r="BB17">
        <v>0.66666666666666663</v>
      </c>
      <c r="BC17">
        <v>0.93333333333333335</v>
      </c>
      <c r="BD17">
        <v>5.6</v>
      </c>
      <c r="BE17">
        <v>23.2</v>
      </c>
      <c r="BF17">
        <v>6.6</v>
      </c>
    </row>
    <row r="18" spans="1:58" x14ac:dyDescent="0.3">
      <c r="A18" t="s">
        <v>191</v>
      </c>
      <c r="B18" t="s">
        <v>192</v>
      </c>
      <c r="C18" t="s">
        <v>10</v>
      </c>
      <c r="D18" t="s">
        <v>230</v>
      </c>
      <c r="E18">
        <v>37.5</v>
      </c>
      <c r="F18">
        <v>34.5</v>
      </c>
      <c r="G18">
        <v>6.2</v>
      </c>
      <c r="H18">
        <v>9.6999999999999993</v>
      </c>
      <c r="I18">
        <v>6.8</v>
      </c>
      <c r="J18">
        <v>1.3</v>
      </c>
      <c r="K18">
        <v>0.1</v>
      </c>
      <c r="L18">
        <v>1.5</v>
      </c>
      <c r="M18">
        <v>5.9</v>
      </c>
      <c r="N18">
        <v>0.1</v>
      </c>
      <c r="O18">
        <v>0</v>
      </c>
      <c r="P18">
        <v>2.1</v>
      </c>
      <c r="Q18">
        <v>5.3</v>
      </c>
      <c r="R18">
        <v>0.27410000000000001</v>
      </c>
      <c r="S18">
        <v>0.3175</v>
      </c>
      <c r="T18">
        <v>0.44119999999999998</v>
      </c>
      <c r="U18">
        <v>0.75869999999999993</v>
      </c>
      <c r="V18">
        <v>15.7</v>
      </c>
      <c r="W18">
        <v>1</v>
      </c>
      <c r="X18">
        <v>0.4</v>
      </c>
      <c r="Y18">
        <v>0.4</v>
      </c>
      <c r="Z18">
        <v>0.1</v>
      </c>
      <c r="AA18">
        <v>0.1</v>
      </c>
      <c r="AB18">
        <v>37.9</v>
      </c>
      <c r="AC18">
        <v>34.5</v>
      </c>
      <c r="AD18">
        <v>4.7</v>
      </c>
      <c r="AE18">
        <v>9.1999999999999993</v>
      </c>
      <c r="AF18">
        <v>5.7</v>
      </c>
      <c r="AG18">
        <v>2.4</v>
      </c>
      <c r="AH18">
        <v>0.2</v>
      </c>
      <c r="AI18">
        <v>0.9</v>
      </c>
      <c r="AJ18">
        <v>4.5</v>
      </c>
      <c r="AK18">
        <v>0.6</v>
      </c>
      <c r="AL18">
        <v>0.3</v>
      </c>
      <c r="AM18">
        <v>2.6</v>
      </c>
      <c r="AN18">
        <v>8.4</v>
      </c>
      <c r="AO18">
        <v>0.2636</v>
      </c>
      <c r="AP18">
        <v>0.32319999999999999</v>
      </c>
      <c r="AQ18">
        <v>0.4244</v>
      </c>
      <c r="AR18">
        <v>0.74780000000000002</v>
      </c>
      <c r="AS18">
        <v>14.7</v>
      </c>
      <c r="AT18">
        <v>0.7</v>
      </c>
      <c r="AU18">
        <v>0.4</v>
      </c>
      <c r="AV18">
        <v>0.1</v>
      </c>
      <c r="AW18">
        <v>0.1</v>
      </c>
      <c r="AX18">
        <v>0</v>
      </c>
      <c r="AY18">
        <v>4.2799999999999994</v>
      </c>
      <c r="AZ18">
        <v>3.6</v>
      </c>
      <c r="BA18">
        <v>0</v>
      </c>
      <c r="BB18">
        <v>0.6</v>
      </c>
      <c r="BC18">
        <v>3.4</v>
      </c>
      <c r="BD18">
        <v>2.2000000000000002</v>
      </c>
      <c r="BE18">
        <v>20.6</v>
      </c>
      <c r="BF18">
        <v>8.1999999999999993</v>
      </c>
    </row>
    <row r="19" spans="1:58" x14ac:dyDescent="0.3">
      <c r="A19" t="s">
        <v>192</v>
      </c>
      <c r="B19" t="s">
        <v>191</v>
      </c>
      <c r="C19" t="s">
        <v>11</v>
      </c>
      <c r="D19" t="s">
        <v>235</v>
      </c>
      <c r="E19">
        <v>38.5</v>
      </c>
      <c r="F19">
        <v>34.700000000000003</v>
      </c>
      <c r="G19">
        <v>4.5</v>
      </c>
      <c r="H19">
        <v>8.6999999999999993</v>
      </c>
      <c r="I19">
        <v>5.2</v>
      </c>
      <c r="J19">
        <v>1.8</v>
      </c>
      <c r="K19">
        <v>0.1</v>
      </c>
      <c r="L19">
        <v>1.6</v>
      </c>
      <c r="M19">
        <v>4.5</v>
      </c>
      <c r="N19">
        <v>0.7</v>
      </c>
      <c r="O19">
        <v>0.1</v>
      </c>
      <c r="P19">
        <v>2.9</v>
      </c>
      <c r="Q19">
        <v>7.7</v>
      </c>
      <c r="R19">
        <v>0.24679999999999999</v>
      </c>
      <c r="S19">
        <v>0.31590000000000001</v>
      </c>
      <c r="T19">
        <v>0.438</v>
      </c>
      <c r="U19">
        <v>0.75359999999999994</v>
      </c>
      <c r="V19">
        <v>15.5</v>
      </c>
      <c r="W19">
        <v>0.4</v>
      </c>
      <c r="X19">
        <v>0.7</v>
      </c>
      <c r="Y19">
        <v>0.2</v>
      </c>
      <c r="Z19">
        <v>0</v>
      </c>
      <c r="AA19">
        <v>0.1</v>
      </c>
      <c r="AB19">
        <v>35.1</v>
      </c>
      <c r="AC19">
        <v>31.6</v>
      </c>
      <c r="AD19">
        <v>3.6</v>
      </c>
      <c r="AE19">
        <v>6.7</v>
      </c>
      <c r="AF19">
        <v>4.5</v>
      </c>
      <c r="AG19">
        <v>1.1000000000000001</v>
      </c>
      <c r="AH19">
        <v>0</v>
      </c>
      <c r="AI19">
        <v>1.1000000000000001</v>
      </c>
      <c r="AJ19">
        <v>3.5</v>
      </c>
      <c r="AK19">
        <v>0.7</v>
      </c>
      <c r="AL19">
        <v>0.1</v>
      </c>
      <c r="AM19">
        <v>2.9</v>
      </c>
      <c r="AN19">
        <v>6.6</v>
      </c>
      <c r="AO19">
        <v>0.20469999999999999</v>
      </c>
      <c r="AP19">
        <v>0.26879999999999998</v>
      </c>
      <c r="AQ19">
        <v>0.33860000000000001</v>
      </c>
      <c r="AR19">
        <v>0.60750000000000004</v>
      </c>
      <c r="AS19">
        <v>11.1</v>
      </c>
      <c r="AT19">
        <v>0.5</v>
      </c>
      <c r="AU19">
        <v>0.4</v>
      </c>
      <c r="AV19">
        <v>0</v>
      </c>
      <c r="AW19">
        <v>0.2</v>
      </c>
      <c r="AX19">
        <v>0.3</v>
      </c>
      <c r="AY19">
        <v>5.05</v>
      </c>
      <c r="AZ19">
        <v>2.285714285714286</v>
      </c>
      <c r="BA19">
        <v>0.2142857142857143</v>
      </c>
      <c r="BB19">
        <v>0.5</v>
      </c>
      <c r="BC19">
        <v>1.357142857142857</v>
      </c>
      <c r="BD19">
        <v>4.3571428571428568</v>
      </c>
      <c r="BE19">
        <v>22.071428571428569</v>
      </c>
      <c r="BF19">
        <v>6.9285714285714288</v>
      </c>
    </row>
    <row r="20" spans="1:58" x14ac:dyDescent="0.3">
      <c r="A20" t="s">
        <v>154</v>
      </c>
      <c r="B20" t="s">
        <v>36</v>
      </c>
      <c r="C20" t="s">
        <v>10</v>
      </c>
      <c r="D20" t="s">
        <v>217</v>
      </c>
      <c r="E20">
        <v>35.200000000000003</v>
      </c>
      <c r="F20">
        <v>32.4</v>
      </c>
      <c r="G20">
        <v>3.6</v>
      </c>
      <c r="H20">
        <v>6.7</v>
      </c>
      <c r="I20">
        <v>4.2</v>
      </c>
      <c r="J20">
        <v>1.2</v>
      </c>
      <c r="K20">
        <v>0.3</v>
      </c>
      <c r="L20">
        <v>1</v>
      </c>
      <c r="M20">
        <v>3.6</v>
      </c>
      <c r="N20">
        <v>0.2</v>
      </c>
      <c r="O20">
        <v>0.3</v>
      </c>
      <c r="P20">
        <v>2.2999999999999998</v>
      </c>
      <c r="Q20">
        <v>7.5</v>
      </c>
      <c r="R20">
        <v>0.1991</v>
      </c>
      <c r="S20">
        <v>0.25669999999999998</v>
      </c>
      <c r="T20">
        <v>0.3372</v>
      </c>
      <c r="U20">
        <v>0.59400000000000008</v>
      </c>
      <c r="V20">
        <v>11.5</v>
      </c>
      <c r="W20">
        <v>0.5</v>
      </c>
      <c r="X20">
        <v>0.3</v>
      </c>
      <c r="Y20">
        <v>0</v>
      </c>
      <c r="Z20">
        <v>0.2</v>
      </c>
      <c r="AA20">
        <v>0</v>
      </c>
      <c r="AB20">
        <v>37.200000000000003</v>
      </c>
      <c r="AC20">
        <v>34.4</v>
      </c>
      <c r="AD20">
        <v>4.9000000000000004</v>
      </c>
      <c r="AE20">
        <v>9.1</v>
      </c>
      <c r="AF20">
        <v>5.9</v>
      </c>
      <c r="AG20">
        <v>1.7</v>
      </c>
      <c r="AH20">
        <v>0</v>
      </c>
      <c r="AI20">
        <v>1.5</v>
      </c>
      <c r="AJ20">
        <v>4.7</v>
      </c>
      <c r="AK20">
        <v>1</v>
      </c>
      <c r="AL20">
        <v>0.3</v>
      </c>
      <c r="AM20">
        <v>2.2000000000000002</v>
      </c>
      <c r="AN20">
        <v>9.9</v>
      </c>
      <c r="AO20">
        <v>0.25940000000000002</v>
      </c>
      <c r="AP20">
        <v>0.30859999999999999</v>
      </c>
      <c r="AQ20">
        <v>0.44030000000000002</v>
      </c>
      <c r="AR20">
        <v>0.74919999999999998</v>
      </c>
      <c r="AS20">
        <v>15.3</v>
      </c>
      <c r="AT20">
        <v>0.7</v>
      </c>
      <c r="AU20">
        <v>0.4</v>
      </c>
      <c r="AV20">
        <v>0.1</v>
      </c>
      <c r="AW20">
        <v>0.1</v>
      </c>
      <c r="AX20">
        <v>0</v>
      </c>
      <c r="AY20">
        <v>4.0999999999999996</v>
      </c>
      <c r="AZ20">
        <v>4</v>
      </c>
      <c r="BA20">
        <v>0</v>
      </c>
      <c r="BB20">
        <v>2</v>
      </c>
      <c r="BC20">
        <v>1</v>
      </c>
      <c r="BD20">
        <v>5</v>
      </c>
      <c r="BE20">
        <v>19</v>
      </c>
      <c r="BF20">
        <v>6</v>
      </c>
    </row>
    <row r="21" spans="1:58" x14ac:dyDescent="0.3">
      <c r="A21" t="s">
        <v>36</v>
      </c>
      <c r="B21" t="s">
        <v>154</v>
      </c>
      <c r="C21" t="s">
        <v>11</v>
      </c>
      <c r="D21" t="s">
        <v>224</v>
      </c>
      <c r="E21">
        <v>39.1</v>
      </c>
      <c r="F21">
        <v>35.1</v>
      </c>
      <c r="G21">
        <v>6</v>
      </c>
      <c r="H21">
        <v>9.6</v>
      </c>
      <c r="I21">
        <v>5.6</v>
      </c>
      <c r="J21">
        <v>2.6</v>
      </c>
      <c r="K21">
        <v>0.1</v>
      </c>
      <c r="L21">
        <v>1.3</v>
      </c>
      <c r="M21">
        <v>5.9</v>
      </c>
      <c r="N21">
        <v>0.4</v>
      </c>
      <c r="O21">
        <v>0.4</v>
      </c>
      <c r="P21">
        <v>2.4</v>
      </c>
      <c r="Q21">
        <v>6.5</v>
      </c>
      <c r="R21">
        <v>0.26779999999999998</v>
      </c>
      <c r="S21">
        <v>0.32279999999999998</v>
      </c>
      <c r="T21">
        <v>0.45760000000000012</v>
      </c>
      <c r="U21">
        <v>0.78059999999999996</v>
      </c>
      <c r="V21">
        <v>16.3</v>
      </c>
      <c r="W21">
        <v>0.8</v>
      </c>
      <c r="X21">
        <v>1</v>
      </c>
      <c r="Y21">
        <v>0.1</v>
      </c>
      <c r="Z21">
        <v>0.4</v>
      </c>
      <c r="AA21">
        <v>0.1</v>
      </c>
      <c r="AB21">
        <v>35.200000000000003</v>
      </c>
      <c r="AC21">
        <v>32.4</v>
      </c>
      <c r="AD21">
        <v>3.2</v>
      </c>
      <c r="AE21">
        <v>6.2</v>
      </c>
      <c r="AF21">
        <v>4.3</v>
      </c>
      <c r="AG21">
        <v>0.8</v>
      </c>
      <c r="AH21">
        <v>0.3</v>
      </c>
      <c r="AI21">
        <v>0.8</v>
      </c>
      <c r="AJ21">
        <v>2.9</v>
      </c>
      <c r="AK21">
        <v>0.4</v>
      </c>
      <c r="AL21">
        <v>0.1</v>
      </c>
      <c r="AM21">
        <v>2</v>
      </c>
      <c r="AN21">
        <v>10.1</v>
      </c>
      <c r="AO21">
        <v>0.1883</v>
      </c>
      <c r="AP21">
        <v>0.2419</v>
      </c>
      <c r="AQ21">
        <v>0.30640000000000001</v>
      </c>
      <c r="AR21">
        <v>0.5484</v>
      </c>
      <c r="AS21">
        <v>10</v>
      </c>
      <c r="AT21">
        <v>0.2</v>
      </c>
      <c r="AU21">
        <v>0.5</v>
      </c>
      <c r="AV21">
        <v>0.1</v>
      </c>
      <c r="AW21">
        <v>0.2</v>
      </c>
      <c r="AX21">
        <v>0.1</v>
      </c>
      <c r="AY21">
        <v>5</v>
      </c>
      <c r="AZ21">
        <v>5</v>
      </c>
      <c r="BA21">
        <v>0</v>
      </c>
      <c r="BB21">
        <v>1</v>
      </c>
      <c r="BC21">
        <v>1</v>
      </c>
      <c r="BD21">
        <v>2</v>
      </c>
      <c r="BE21">
        <v>23</v>
      </c>
      <c r="BF21">
        <v>8</v>
      </c>
    </row>
    <row r="22" spans="1:58" x14ac:dyDescent="0.3">
      <c r="A22" t="s">
        <v>157</v>
      </c>
      <c r="B22" t="s">
        <v>158</v>
      </c>
      <c r="C22" t="s">
        <v>10</v>
      </c>
      <c r="D22" t="s">
        <v>234</v>
      </c>
      <c r="E22">
        <v>37.200000000000003</v>
      </c>
      <c r="F22">
        <v>33.299999999999997</v>
      </c>
      <c r="G22">
        <v>4.7</v>
      </c>
      <c r="H22">
        <v>8.6999999999999993</v>
      </c>
      <c r="I22">
        <v>5.7</v>
      </c>
      <c r="J22">
        <v>1.4</v>
      </c>
      <c r="K22">
        <v>0.2</v>
      </c>
      <c r="L22">
        <v>1.4</v>
      </c>
      <c r="M22">
        <v>4.5</v>
      </c>
      <c r="N22">
        <v>0.9</v>
      </c>
      <c r="O22">
        <v>0.3</v>
      </c>
      <c r="P22">
        <v>3.1</v>
      </c>
      <c r="Q22">
        <v>8.5</v>
      </c>
      <c r="R22">
        <v>0.2525</v>
      </c>
      <c r="S22">
        <v>0.3241</v>
      </c>
      <c r="T22">
        <v>0.4284</v>
      </c>
      <c r="U22">
        <v>0.75239999999999996</v>
      </c>
      <c r="V22">
        <v>14.7</v>
      </c>
      <c r="W22">
        <v>0.5</v>
      </c>
      <c r="X22">
        <v>0.5</v>
      </c>
      <c r="Y22">
        <v>0</v>
      </c>
      <c r="Z22">
        <v>0.3</v>
      </c>
      <c r="AA22">
        <v>0</v>
      </c>
      <c r="AB22">
        <v>34.700000000000003</v>
      </c>
      <c r="AC22">
        <v>31.2</v>
      </c>
      <c r="AD22">
        <v>2.9</v>
      </c>
      <c r="AE22">
        <v>5.4</v>
      </c>
      <c r="AF22">
        <v>3.4</v>
      </c>
      <c r="AG22">
        <v>0.8</v>
      </c>
      <c r="AH22">
        <v>0.2</v>
      </c>
      <c r="AI22">
        <v>1</v>
      </c>
      <c r="AJ22">
        <v>2.7</v>
      </c>
      <c r="AK22">
        <v>0.6</v>
      </c>
      <c r="AL22">
        <v>0.1</v>
      </c>
      <c r="AM22">
        <v>3</v>
      </c>
      <c r="AN22">
        <v>9.1999999999999993</v>
      </c>
      <c r="AO22">
        <v>0.16819999999999999</v>
      </c>
      <c r="AP22">
        <v>0.24929999999999999</v>
      </c>
      <c r="AQ22">
        <v>0.30130000000000001</v>
      </c>
      <c r="AR22">
        <v>0.55049999999999999</v>
      </c>
      <c r="AS22">
        <v>9.6</v>
      </c>
      <c r="AT22">
        <v>0.6</v>
      </c>
      <c r="AU22">
        <v>0.4</v>
      </c>
      <c r="AV22">
        <v>0.1</v>
      </c>
      <c r="AW22">
        <v>0</v>
      </c>
      <c r="AX22">
        <v>0</v>
      </c>
      <c r="AY22">
        <v>4.9857142857142858</v>
      </c>
      <c r="AZ22">
        <v>2.5</v>
      </c>
      <c r="BA22">
        <v>0</v>
      </c>
      <c r="BB22">
        <v>0.7857142857142857</v>
      </c>
      <c r="BC22">
        <v>1.785714285714286</v>
      </c>
      <c r="BD22">
        <v>5.9285714285714288</v>
      </c>
      <c r="BE22">
        <v>20.642857142857139</v>
      </c>
      <c r="BF22">
        <v>5.7857142857142856</v>
      </c>
    </row>
    <row r="23" spans="1:58" x14ac:dyDescent="0.3">
      <c r="A23" t="s">
        <v>158</v>
      </c>
      <c r="B23" t="s">
        <v>157</v>
      </c>
      <c r="C23" t="s">
        <v>11</v>
      </c>
      <c r="D23" t="s">
        <v>219</v>
      </c>
      <c r="E23">
        <v>33.1</v>
      </c>
      <c r="F23">
        <v>30.6</v>
      </c>
      <c r="G23">
        <v>3.1</v>
      </c>
      <c r="H23">
        <v>6.7</v>
      </c>
      <c r="I23">
        <v>4</v>
      </c>
      <c r="J23">
        <v>1.2</v>
      </c>
      <c r="K23">
        <v>0.4</v>
      </c>
      <c r="L23">
        <v>1.1000000000000001</v>
      </c>
      <c r="M23">
        <v>3</v>
      </c>
      <c r="N23">
        <v>0.9</v>
      </c>
      <c r="O23">
        <v>0.2</v>
      </c>
      <c r="P23">
        <v>2</v>
      </c>
      <c r="Q23">
        <v>6.9</v>
      </c>
      <c r="R23">
        <v>0.2142</v>
      </c>
      <c r="S23">
        <v>0.25769999999999998</v>
      </c>
      <c r="T23">
        <v>0.3846</v>
      </c>
      <c r="U23">
        <v>0.64229999999999998</v>
      </c>
      <c r="V23">
        <v>12</v>
      </c>
      <c r="W23">
        <v>0.8</v>
      </c>
      <c r="X23">
        <v>0.2</v>
      </c>
      <c r="Y23">
        <v>0.1</v>
      </c>
      <c r="Z23">
        <v>0.2</v>
      </c>
      <c r="AA23">
        <v>0.1</v>
      </c>
      <c r="AB23">
        <v>36.200000000000003</v>
      </c>
      <c r="AC23">
        <v>33</v>
      </c>
      <c r="AD23">
        <v>3.2</v>
      </c>
      <c r="AE23">
        <v>7.4</v>
      </c>
      <c r="AF23">
        <v>4.4000000000000004</v>
      </c>
      <c r="AG23">
        <v>2.2999999999999998</v>
      </c>
      <c r="AH23">
        <v>0</v>
      </c>
      <c r="AI23">
        <v>0.7</v>
      </c>
      <c r="AJ23">
        <v>3</v>
      </c>
      <c r="AK23">
        <v>0.8</v>
      </c>
      <c r="AL23">
        <v>0.2</v>
      </c>
      <c r="AM23">
        <v>2.6</v>
      </c>
      <c r="AN23">
        <v>9.4</v>
      </c>
      <c r="AO23">
        <v>0.223</v>
      </c>
      <c r="AP23">
        <v>0.2823</v>
      </c>
      <c r="AQ23">
        <v>0.35570000000000002</v>
      </c>
      <c r="AR23">
        <v>0.63800000000000001</v>
      </c>
      <c r="AS23">
        <v>11.8</v>
      </c>
      <c r="AT23">
        <v>0.7</v>
      </c>
      <c r="AU23">
        <v>0.3</v>
      </c>
      <c r="AV23">
        <v>0.1</v>
      </c>
      <c r="AW23">
        <v>0.2</v>
      </c>
      <c r="AX23">
        <v>0.1</v>
      </c>
      <c r="AY23">
        <v>5.4785714285714286</v>
      </c>
      <c r="AZ23">
        <v>2.4285714285714279</v>
      </c>
      <c r="BA23">
        <v>7.1428571428571425E-2</v>
      </c>
      <c r="BB23">
        <v>0.5</v>
      </c>
      <c r="BC23">
        <v>1.642857142857143</v>
      </c>
      <c r="BD23">
        <v>4.7857142857142856</v>
      </c>
      <c r="BE23">
        <v>23.357142857142861</v>
      </c>
      <c r="BF23">
        <v>7.2142857142857144</v>
      </c>
    </row>
    <row r="24" spans="1:58" x14ac:dyDescent="0.3">
      <c r="A24" t="s">
        <v>140</v>
      </c>
      <c r="B24" t="s">
        <v>137</v>
      </c>
      <c r="C24" t="s">
        <v>10</v>
      </c>
      <c r="D24" t="s">
        <v>223</v>
      </c>
      <c r="E24">
        <v>38.700000000000003</v>
      </c>
      <c r="F24">
        <v>34.799999999999997</v>
      </c>
      <c r="G24">
        <v>5</v>
      </c>
      <c r="H24">
        <v>10.3</v>
      </c>
      <c r="I24">
        <v>8.1</v>
      </c>
      <c r="J24">
        <v>1.1000000000000001</v>
      </c>
      <c r="K24">
        <v>0.2</v>
      </c>
      <c r="L24">
        <v>0.9</v>
      </c>
      <c r="M24">
        <v>4.9000000000000004</v>
      </c>
      <c r="N24">
        <v>1.5</v>
      </c>
      <c r="O24">
        <v>0.3</v>
      </c>
      <c r="P24">
        <v>3.4</v>
      </c>
      <c r="Q24">
        <v>6.9</v>
      </c>
      <c r="R24">
        <v>0.29160000000000003</v>
      </c>
      <c r="S24">
        <v>0.35560000000000003</v>
      </c>
      <c r="T24">
        <v>0.41299999999999998</v>
      </c>
      <c r="U24">
        <v>0.76879999999999993</v>
      </c>
      <c r="V24">
        <v>14.5</v>
      </c>
      <c r="W24">
        <v>0.9</v>
      </c>
      <c r="X24">
        <v>0.2</v>
      </c>
      <c r="Y24">
        <v>0</v>
      </c>
      <c r="Z24">
        <v>0.2</v>
      </c>
      <c r="AA24">
        <v>0.2</v>
      </c>
      <c r="AB24">
        <v>37.299999999999997</v>
      </c>
      <c r="AC24">
        <v>33.1</v>
      </c>
      <c r="AD24">
        <v>3.6</v>
      </c>
      <c r="AE24">
        <v>7.5</v>
      </c>
      <c r="AF24">
        <v>5.0999999999999996</v>
      </c>
      <c r="AG24">
        <v>0.9</v>
      </c>
      <c r="AH24">
        <v>0.1</v>
      </c>
      <c r="AI24">
        <v>1.4</v>
      </c>
      <c r="AJ24">
        <v>3.6</v>
      </c>
      <c r="AK24">
        <v>0.4</v>
      </c>
      <c r="AL24">
        <v>0.1</v>
      </c>
      <c r="AM24">
        <v>3.2</v>
      </c>
      <c r="AN24">
        <v>8.3000000000000007</v>
      </c>
      <c r="AO24">
        <v>0.22189999999999999</v>
      </c>
      <c r="AP24">
        <v>0.30030000000000001</v>
      </c>
      <c r="AQ24">
        <v>0.37930000000000003</v>
      </c>
      <c r="AR24">
        <v>0.67949999999999999</v>
      </c>
      <c r="AS24">
        <v>12.8</v>
      </c>
      <c r="AT24">
        <v>1.1000000000000001</v>
      </c>
      <c r="AU24">
        <v>0.7</v>
      </c>
      <c r="AV24">
        <v>0.1</v>
      </c>
      <c r="AW24">
        <v>0.2</v>
      </c>
      <c r="AX24">
        <v>0.3</v>
      </c>
      <c r="AY24">
        <v>5.4142857142857137</v>
      </c>
      <c r="AZ24">
        <v>2.3571428571428572</v>
      </c>
      <c r="BA24">
        <v>0.14285714285714279</v>
      </c>
      <c r="BB24">
        <v>0.9285714285714286</v>
      </c>
      <c r="BC24">
        <v>1.642857142857143</v>
      </c>
      <c r="BD24">
        <v>4.1428571428571432</v>
      </c>
      <c r="BE24">
        <v>23.357142857142861</v>
      </c>
      <c r="BF24">
        <v>7.2857142857142856</v>
      </c>
    </row>
    <row r="25" spans="1:58" x14ac:dyDescent="0.3">
      <c r="A25" t="s">
        <v>137</v>
      </c>
      <c r="B25" t="s">
        <v>140</v>
      </c>
      <c r="C25" t="s">
        <v>11</v>
      </c>
      <c r="D25" t="s">
        <v>216</v>
      </c>
      <c r="E25">
        <v>38.200000000000003</v>
      </c>
      <c r="F25">
        <v>33.799999999999997</v>
      </c>
      <c r="G25">
        <v>3.9</v>
      </c>
      <c r="H25">
        <v>7.1</v>
      </c>
      <c r="I25">
        <v>4.7</v>
      </c>
      <c r="J25">
        <v>0.7</v>
      </c>
      <c r="K25">
        <v>0.1</v>
      </c>
      <c r="L25">
        <v>1.6</v>
      </c>
      <c r="M25">
        <v>3.8</v>
      </c>
      <c r="N25">
        <v>0.7</v>
      </c>
      <c r="O25">
        <v>0.1</v>
      </c>
      <c r="P25">
        <v>3.3</v>
      </c>
      <c r="Q25">
        <v>11</v>
      </c>
      <c r="R25">
        <v>0.20519999999999999</v>
      </c>
      <c r="S25">
        <v>0.27579999999999999</v>
      </c>
      <c r="T25">
        <v>0.37430000000000002</v>
      </c>
      <c r="U25">
        <v>0.6502</v>
      </c>
      <c r="V25">
        <v>12.8</v>
      </c>
      <c r="W25">
        <v>1</v>
      </c>
      <c r="X25">
        <v>0.3</v>
      </c>
      <c r="Y25">
        <v>0.2</v>
      </c>
      <c r="Z25">
        <v>0.6</v>
      </c>
      <c r="AA25">
        <v>0.4</v>
      </c>
      <c r="AB25">
        <v>40.4</v>
      </c>
      <c r="AC25">
        <v>36.1</v>
      </c>
      <c r="AD25">
        <v>6.3</v>
      </c>
      <c r="AE25">
        <v>11</v>
      </c>
      <c r="AF25">
        <v>7.7</v>
      </c>
      <c r="AG25">
        <v>2.1</v>
      </c>
      <c r="AH25">
        <v>0.2</v>
      </c>
      <c r="AI25">
        <v>1</v>
      </c>
      <c r="AJ25">
        <v>6.1</v>
      </c>
      <c r="AK25">
        <v>1.2</v>
      </c>
      <c r="AL25">
        <v>0.6</v>
      </c>
      <c r="AM25">
        <v>3</v>
      </c>
      <c r="AN25">
        <v>6.6</v>
      </c>
      <c r="AO25">
        <v>0.30170000000000002</v>
      </c>
      <c r="AP25">
        <v>0.35730000000000001</v>
      </c>
      <c r="AQ25">
        <v>0.44869999999999999</v>
      </c>
      <c r="AR25">
        <v>0.80610000000000004</v>
      </c>
      <c r="AS25">
        <v>16.5</v>
      </c>
      <c r="AT25">
        <v>1</v>
      </c>
      <c r="AU25">
        <v>0.5</v>
      </c>
      <c r="AV25">
        <v>0.3</v>
      </c>
      <c r="AW25">
        <v>0.5</v>
      </c>
      <c r="AX25">
        <v>0.2</v>
      </c>
      <c r="AY25">
        <v>4.9000000000000004</v>
      </c>
      <c r="AZ25">
        <v>3.3125</v>
      </c>
      <c r="BA25">
        <v>0.3125</v>
      </c>
      <c r="BB25">
        <v>0.5625</v>
      </c>
      <c r="BC25">
        <v>2.6875</v>
      </c>
      <c r="BD25">
        <v>2.75</v>
      </c>
      <c r="BE25">
        <v>23</v>
      </c>
      <c r="BF25">
        <v>8.625</v>
      </c>
    </row>
    <row r="26" spans="1:58" x14ac:dyDescent="0.3">
      <c r="A26" t="s">
        <v>163</v>
      </c>
      <c r="B26" t="s">
        <v>164</v>
      </c>
      <c r="C26" t="s">
        <v>10</v>
      </c>
      <c r="D26" t="s">
        <v>220</v>
      </c>
      <c r="E26">
        <v>36.4</v>
      </c>
      <c r="F26">
        <v>32.4</v>
      </c>
      <c r="G26">
        <v>4.9000000000000004</v>
      </c>
      <c r="H26">
        <v>7.8</v>
      </c>
      <c r="I26">
        <v>4.7</v>
      </c>
      <c r="J26">
        <v>1.9</v>
      </c>
      <c r="K26">
        <v>0</v>
      </c>
      <c r="L26">
        <v>1.2</v>
      </c>
      <c r="M26">
        <v>4.5999999999999996</v>
      </c>
      <c r="N26">
        <v>0.9</v>
      </c>
      <c r="O26">
        <v>0.3</v>
      </c>
      <c r="P26">
        <v>2.5</v>
      </c>
      <c r="Q26">
        <v>9.4</v>
      </c>
      <c r="R26">
        <v>0.23949999999999999</v>
      </c>
      <c r="S26">
        <v>0.309</v>
      </c>
      <c r="T26">
        <v>0.41060000000000002</v>
      </c>
      <c r="U26">
        <v>0.7198</v>
      </c>
      <c r="V26">
        <v>13.3</v>
      </c>
      <c r="W26">
        <v>0.7</v>
      </c>
      <c r="X26">
        <v>1</v>
      </c>
      <c r="Y26">
        <v>0.2</v>
      </c>
      <c r="Z26">
        <v>0.2</v>
      </c>
      <c r="AA26">
        <v>0.2</v>
      </c>
      <c r="AB26">
        <v>36</v>
      </c>
      <c r="AC26">
        <v>31.9</v>
      </c>
      <c r="AD26">
        <v>3.8</v>
      </c>
      <c r="AE26">
        <v>6.4</v>
      </c>
      <c r="AF26">
        <v>4.0999999999999996</v>
      </c>
      <c r="AG26">
        <v>1.2</v>
      </c>
      <c r="AH26">
        <v>0.1</v>
      </c>
      <c r="AI26">
        <v>1</v>
      </c>
      <c r="AJ26">
        <v>3.8</v>
      </c>
      <c r="AK26">
        <v>0.4</v>
      </c>
      <c r="AL26">
        <v>0.3</v>
      </c>
      <c r="AM26">
        <v>3.1</v>
      </c>
      <c r="AN26">
        <v>6.9</v>
      </c>
      <c r="AO26">
        <v>0.19869999999999999</v>
      </c>
      <c r="AP26">
        <v>0.27200000000000002</v>
      </c>
      <c r="AQ26">
        <v>0.33439999999999998</v>
      </c>
      <c r="AR26">
        <v>0.60640000000000005</v>
      </c>
      <c r="AS26">
        <v>10.8</v>
      </c>
      <c r="AT26">
        <v>0.6</v>
      </c>
      <c r="AU26">
        <v>0.5</v>
      </c>
      <c r="AV26">
        <v>0</v>
      </c>
      <c r="AW26">
        <v>0.5</v>
      </c>
      <c r="AX26">
        <v>0</v>
      </c>
      <c r="AY26">
        <v>8</v>
      </c>
      <c r="AZ26">
        <v>0</v>
      </c>
      <c r="BA26">
        <v>0</v>
      </c>
      <c r="BB26">
        <v>0</v>
      </c>
      <c r="BC26">
        <v>0</v>
      </c>
      <c r="BD26">
        <v>8</v>
      </c>
      <c r="BE26">
        <v>26</v>
      </c>
      <c r="BF26">
        <v>4</v>
      </c>
    </row>
    <row r="27" spans="1:58" x14ac:dyDescent="0.3">
      <c r="A27" t="s">
        <v>164</v>
      </c>
      <c r="B27" t="s">
        <v>163</v>
      </c>
      <c r="C27" t="s">
        <v>11</v>
      </c>
      <c r="D27" t="s">
        <v>227</v>
      </c>
      <c r="E27">
        <v>35.299999999999997</v>
      </c>
      <c r="F27">
        <v>31.9</v>
      </c>
      <c r="G27">
        <v>3.3</v>
      </c>
      <c r="H27">
        <v>6.6</v>
      </c>
      <c r="I27">
        <v>4.3</v>
      </c>
      <c r="J27">
        <v>1</v>
      </c>
      <c r="K27">
        <v>0.1</v>
      </c>
      <c r="L27">
        <v>1.2</v>
      </c>
      <c r="M27">
        <v>3.3</v>
      </c>
      <c r="N27">
        <v>0.7</v>
      </c>
      <c r="O27">
        <v>0</v>
      </c>
      <c r="P27">
        <v>2.6</v>
      </c>
      <c r="Q27">
        <v>9.8000000000000007</v>
      </c>
      <c r="R27">
        <v>0.2001</v>
      </c>
      <c r="S27">
        <v>0.26190000000000002</v>
      </c>
      <c r="T27">
        <v>0.34320000000000001</v>
      </c>
      <c r="U27">
        <v>0.60529999999999995</v>
      </c>
      <c r="V27">
        <v>11.4</v>
      </c>
      <c r="W27">
        <v>0.7</v>
      </c>
      <c r="X27">
        <v>0.5</v>
      </c>
      <c r="Y27">
        <v>0</v>
      </c>
      <c r="Z27">
        <v>0.3</v>
      </c>
      <c r="AA27">
        <v>0</v>
      </c>
      <c r="AB27">
        <v>38.4</v>
      </c>
      <c r="AC27">
        <v>33.200000000000003</v>
      </c>
      <c r="AD27">
        <v>5.2</v>
      </c>
      <c r="AE27">
        <v>9.4</v>
      </c>
      <c r="AF27">
        <v>5.5</v>
      </c>
      <c r="AG27">
        <v>3.1</v>
      </c>
      <c r="AH27">
        <v>0</v>
      </c>
      <c r="AI27">
        <v>0.8</v>
      </c>
      <c r="AJ27">
        <v>5.0999999999999996</v>
      </c>
      <c r="AK27">
        <v>0.2</v>
      </c>
      <c r="AL27">
        <v>0.4</v>
      </c>
      <c r="AM27">
        <v>3.5</v>
      </c>
      <c r="AN27">
        <v>7.1</v>
      </c>
      <c r="AO27">
        <v>0.27879999999999999</v>
      </c>
      <c r="AP27">
        <v>0.36630000000000001</v>
      </c>
      <c r="AQ27">
        <v>0.44330000000000003</v>
      </c>
      <c r="AR27">
        <v>0.80959999999999999</v>
      </c>
      <c r="AS27">
        <v>14.9</v>
      </c>
      <c r="AT27">
        <v>0.9</v>
      </c>
      <c r="AU27">
        <v>1.3</v>
      </c>
      <c r="AV27">
        <v>0.2</v>
      </c>
      <c r="AW27">
        <v>0.2</v>
      </c>
      <c r="AX27">
        <v>0.5</v>
      </c>
      <c r="AY27">
        <v>4.9666666666666668</v>
      </c>
      <c r="AZ27">
        <v>3</v>
      </c>
      <c r="BA27">
        <v>0</v>
      </c>
      <c r="BB27">
        <v>0.77777777777777779</v>
      </c>
      <c r="BC27">
        <v>1.333333333333333</v>
      </c>
      <c r="BD27">
        <v>4.333333333333333</v>
      </c>
      <c r="BE27">
        <v>21.777777777777779</v>
      </c>
      <c r="BF27">
        <v>6.5555555555555554</v>
      </c>
    </row>
    <row r="28" spans="1:58" x14ac:dyDescent="0.3">
      <c r="A28" t="s">
        <v>171</v>
      </c>
      <c r="B28" t="s">
        <v>172</v>
      </c>
      <c r="C28" t="s">
        <v>10</v>
      </c>
      <c r="D28" t="s">
        <v>238</v>
      </c>
      <c r="E28">
        <v>36.299999999999997</v>
      </c>
      <c r="F28">
        <v>32.299999999999997</v>
      </c>
      <c r="G28">
        <v>3.8</v>
      </c>
      <c r="H28">
        <v>7.5</v>
      </c>
      <c r="I28">
        <v>5.0999999999999996</v>
      </c>
      <c r="J28">
        <v>1.4</v>
      </c>
      <c r="K28">
        <v>0.2</v>
      </c>
      <c r="L28">
        <v>0.8</v>
      </c>
      <c r="M28">
        <v>3.6</v>
      </c>
      <c r="N28">
        <v>0.2</v>
      </c>
      <c r="O28">
        <v>0.1</v>
      </c>
      <c r="P28">
        <v>2.5</v>
      </c>
      <c r="Q28">
        <v>7.1</v>
      </c>
      <c r="R28">
        <v>0.22850000000000001</v>
      </c>
      <c r="S28">
        <v>0.29649999999999999</v>
      </c>
      <c r="T28">
        <v>0.35549999999999998</v>
      </c>
      <c r="U28">
        <v>0.65199999999999991</v>
      </c>
      <c r="V28">
        <v>11.7</v>
      </c>
      <c r="W28">
        <v>0.5</v>
      </c>
      <c r="X28">
        <v>1</v>
      </c>
      <c r="Y28">
        <v>0.3</v>
      </c>
      <c r="Z28">
        <v>0.2</v>
      </c>
      <c r="AA28">
        <v>0.3</v>
      </c>
      <c r="AB28">
        <v>39.200000000000003</v>
      </c>
      <c r="AC28">
        <v>34.9</v>
      </c>
      <c r="AD28">
        <v>6.1</v>
      </c>
      <c r="AE28">
        <v>9.8000000000000007</v>
      </c>
      <c r="AF28">
        <v>5.9</v>
      </c>
      <c r="AG28">
        <v>2.1</v>
      </c>
      <c r="AH28">
        <v>0.2</v>
      </c>
      <c r="AI28">
        <v>1.6</v>
      </c>
      <c r="AJ28">
        <v>6</v>
      </c>
      <c r="AK28">
        <v>0.4</v>
      </c>
      <c r="AL28">
        <v>0</v>
      </c>
      <c r="AM28">
        <v>2.8</v>
      </c>
      <c r="AN28">
        <v>7.5</v>
      </c>
      <c r="AO28">
        <v>0.27179999999999999</v>
      </c>
      <c r="AP28">
        <v>0.32690000000000002</v>
      </c>
      <c r="AQ28">
        <v>0.47320000000000001</v>
      </c>
      <c r="AR28">
        <v>0.80030000000000001</v>
      </c>
      <c r="AS28">
        <v>17.100000000000001</v>
      </c>
      <c r="AT28">
        <v>0.9</v>
      </c>
      <c r="AU28">
        <v>0.7</v>
      </c>
      <c r="AV28">
        <v>0.1</v>
      </c>
      <c r="AW28">
        <v>0.6</v>
      </c>
      <c r="AX28">
        <v>0.1</v>
      </c>
      <c r="AY28">
        <v>4.9615384615384617</v>
      </c>
      <c r="AZ28">
        <v>3.2307692307692308</v>
      </c>
      <c r="BA28">
        <v>0.53846153846153844</v>
      </c>
      <c r="BB28">
        <v>0.61538461538461542</v>
      </c>
      <c r="BC28">
        <v>1.7692307692307689</v>
      </c>
      <c r="BD28">
        <v>3.4615384615384621</v>
      </c>
      <c r="BE28">
        <v>22.92307692307692</v>
      </c>
      <c r="BF28">
        <v>8.384615384615385</v>
      </c>
    </row>
    <row r="29" spans="1:58" x14ac:dyDescent="0.3">
      <c r="A29" t="s">
        <v>172</v>
      </c>
      <c r="B29" t="s">
        <v>171</v>
      </c>
      <c r="C29" t="s">
        <v>11</v>
      </c>
      <c r="D29" t="s">
        <v>221</v>
      </c>
      <c r="E29">
        <v>39.1</v>
      </c>
      <c r="F29">
        <v>35.299999999999997</v>
      </c>
      <c r="G29">
        <v>5.2</v>
      </c>
      <c r="H29">
        <v>9.1</v>
      </c>
      <c r="I29">
        <v>5.5</v>
      </c>
      <c r="J29">
        <v>2.2000000000000002</v>
      </c>
      <c r="K29">
        <v>0.2</v>
      </c>
      <c r="L29">
        <v>1.2</v>
      </c>
      <c r="M29">
        <v>5.0999999999999996</v>
      </c>
      <c r="N29">
        <v>0.3</v>
      </c>
      <c r="O29">
        <v>0.1</v>
      </c>
      <c r="P29">
        <v>2.9</v>
      </c>
      <c r="Q29">
        <v>7.5</v>
      </c>
      <c r="R29">
        <v>0.25269999999999998</v>
      </c>
      <c r="S29">
        <v>0.30940000000000001</v>
      </c>
      <c r="T29">
        <v>0.42590000000000011</v>
      </c>
      <c r="U29">
        <v>0.73499999999999999</v>
      </c>
      <c r="V29">
        <v>15.3</v>
      </c>
      <c r="W29">
        <v>0.6</v>
      </c>
      <c r="X29">
        <v>0.3</v>
      </c>
      <c r="Y29">
        <v>0.1</v>
      </c>
      <c r="Z29">
        <v>0.5</v>
      </c>
      <c r="AA29">
        <v>0.3</v>
      </c>
      <c r="AB29">
        <v>38.299999999999997</v>
      </c>
      <c r="AC29">
        <v>34.299999999999997</v>
      </c>
      <c r="AD29">
        <v>3.8</v>
      </c>
      <c r="AE29">
        <v>7.7</v>
      </c>
      <c r="AF29">
        <v>4.3</v>
      </c>
      <c r="AG29">
        <v>2.4</v>
      </c>
      <c r="AH29">
        <v>0.1</v>
      </c>
      <c r="AI29">
        <v>0.9</v>
      </c>
      <c r="AJ29">
        <v>3.7</v>
      </c>
      <c r="AK29">
        <v>0.5</v>
      </c>
      <c r="AL29">
        <v>0.1</v>
      </c>
      <c r="AM29">
        <v>2.9</v>
      </c>
      <c r="AN29">
        <v>8.4</v>
      </c>
      <c r="AO29">
        <v>0.21679999999999999</v>
      </c>
      <c r="AP29">
        <v>0.27829999999999999</v>
      </c>
      <c r="AQ29">
        <v>0.3679</v>
      </c>
      <c r="AR29">
        <v>0.64629999999999999</v>
      </c>
      <c r="AS29">
        <v>13</v>
      </c>
      <c r="AT29">
        <v>0.3</v>
      </c>
      <c r="AU29">
        <v>0.5</v>
      </c>
      <c r="AV29">
        <v>0.2</v>
      </c>
      <c r="AW29">
        <v>0.3</v>
      </c>
      <c r="AX29">
        <v>0.1</v>
      </c>
      <c r="AY29">
        <v>5.84</v>
      </c>
      <c r="AZ29">
        <v>1.8</v>
      </c>
      <c r="BA29">
        <v>0</v>
      </c>
      <c r="BB29">
        <v>0.4</v>
      </c>
      <c r="BC29">
        <v>1.666666666666667</v>
      </c>
      <c r="BD29">
        <v>4.666666666666667</v>
      </c>
      <c r="BE29">
        <v>23.93333333333333</v>
      </c>
      <c r="BF29">
        <v>6.7333333333333334</v>
      </c>
    </row>
    <row r="30" spans="1:58" x14ac:dyDescent="0.3">
      <c r="A30" t="s">
        <v>167</v>
      </c>
      <c r="B30" t="s">
        <v>168</v>
      </c>
      <c r="C30" t="s">
        <v>10</v>
      </c>
      <c r="D30" t="s">
        <v>209</v>
      </c>
      <c r="E30">
        <v>36.5</v>
      </c>
      <c r="F30">
        <v>33</v>
      </c>
      <c r="G30">
        <v>3.9</v>
      </c>
      <c r="H30">
        <v>8.3000000000000007</v>
      </c>
      <c r="I30">
        <v>4.9000000000000004</v>
      </c>
      <c r="J30">
        <v>1.6</v>
      </c>
      <c r="K30">
        <v>0.2</v>
      </c>
      <c r="L30">
        <v>1.6</v>
      </c>
      <c r="M30">
        <v>3.9</v>
      </c>
      <c r="N30">
        <v>0</v>
      </c>
      <c r="O30">
        <v>0.5</v>
      </c>
      <c r="P30">
        <v>2.9</v>
      </c>
      <c r="Q30">
        <v>7.3</v>
      </c>
      <c r="R30">
        <v>0.2455</v>
      </c>
      <c r="S30">
        <v>0.30709999999999998</v>
      </c>
      <c r="T30">
        <v>0.44679999999999997</v>
      </c>
      <c r="U30">
        <v>0.75390000000000001</v>
      </c>
      <c r="V30">
        <v>15.1</v>
      </c>
      <c r="W30">
        <v>0.4</v>
      </c>
      <c r="X30">
        <v>0.3</v>
      </c>
      <c r="Y30">
        <v>0</v>
      </c>
      <c r="Z30">
        <v>0.3</v>
      </c>
      <c r="AA30">
        <v>0.1</v>
      </c>
      <c r="AB30">
        <v>37.5</v>
      </c>
      <c r="AC30">
        <v>34</v>
      </c>
      <c r="AD30">
        <v>4.7</v>
      </c>
      <c r="AE30">
        <v>8.8000000000000007</v>
      </c>
      <c r="AF30">
        <v>4.8</v>
      </c>
      <c r="AG30">
        <v>2</v>
      </c>
      <c r="AH30">
        <v>0.4</v>
      </c>
      <c r="AI30">
        <v>1.6</v>
      </c>
      <c r="AJ30">
        <v>4.7</v>
      </c>
      <c r="AK30">
        <v>0.9</v>
      </c>
      <c r="AL30">
        <v>0.3</v>
      </c>
      <c r="AM30">
        <v>2.2000000000000002</v>
      </c>
      <c r="AN30">
        <v>7.3</v>
      </c>
      <c r="AO30">
        <v>0.24909999999999999</v>
      </c>
      <c r="AP30">
        <v>0.30719999999999997</v>
      </c>
      <c r="AQ30">
        <v>0.46760000000000002</v>
      </c>
      <c r="AR30">
        <v>0.77489999999999992</v>
      </c>
      <c r="AS30">
        <v>16.399999999999999</v>
      </c>
      <c r="AT30">
        <v>0.3</v>
      </c>
      <c r="AU30">
        <v>0.8</v>
      </c>
      <c r="AV30">
        <v>0.2</v>
      </c>
      <c r="AW30">
        <v>0.3</v>
      </c>
      <c r="AX30">
        <v>0.1</v>
      </c>
      <c r="AY30">
        <v>5.4</v>
      </c>
      <c r="AZ30">
        <v>2.666666666666667</v>
      </c>
      <c r="BA30">
        <v>0.66666666666666663</v>
      </c>
      <c r="BB30">
        <v>1.1111111111111109</v>
      </c>
      <c r="BC30">
        <v>2</v>
      </c>
      <c r="BD30">
        <v>5.4444444444444446</v>
      </c>
      <c r="BE30">
        <v>23</v>
      </c>
      <c r="BF30">
        <v>6.4444444444444446</v>
      </c>
    </row>
    <row r="31" spans="1:58" x14ac:dyDescent="0.3">
      <c r="A31" t="s">
        <v>168</v>
      </c>
      <c r="B31" t="s">
        <v>167</v>
      </c>
      <c r="C31" t="s">
        <v>11</v>
      </c>
      <c r="D31" t="s">
        <v>231</v>
      </c>
      <c r="E31">
        <v>37.299999999999997</v>
      </c>
      <c r="F31">
        <v>33.1</v>
      </c>
      <c r="G31">
        <v>3.3</v>
      </c>
      <c r="H31">
        <v>6.4</v>
      </c>
      <c r="I31">
        <v>4.4000000000000004</v>
      </c>
      <c r="J31">
        <v>0.9</v>
      </c>
      <c r="K31">
        <v>0.3</v>
      </c>
      <c r="L31">
        <v>0.8</v>
      </c>
      <c r="M31">
        <v>2.9</v>
      </c>
      <c r="N31">
        <v>0.9</v>
      </c>
      <c r="O31">
        <v>0.2</v>
      </c>
      <c r="P31">
        <v>3.2</v>
      </c>
      <c r="Q31">
        <v>11.5</v>
      </c>
      <c r="R31">
        <v>0.18540000000000001</v>
      </c>
      <c r="S31">
        <v>0.27079999999999999</v>
      </c>
      <c r="T31">
        <v>0.3004</v>
      </c>
      <c r="U31">
        <v>0.57130000000000003</v>
      </c>
      <c r="V31">
        <v>10.3</v>
      </c>
      <c r="W31">
        <v>0.5</v>
      </c>
      <c r="X31">
        <v>0.6</v>
      </c>
      <c r="Y31">
        <v>0.2</v>
      </c>
      <c r="Z31">
        <v>0.2</v>
      </c>
      <c r="AA31">
        <v>0.1</v>
      </c>
      <c r="AB31">
        <v>35.299999999999997</v>
      </c>
      <c r="AC31">
        <v>33.1</v>
      </c>
      <c r="AD31">
        <v>4</v>
      </c>
      <c r="AE31">
        <v>7.8</v>
      </c>
      <c r="AF31">
        <v>5.4</v>
      </c>
      <c r="AG31">
        <v>1.3</v>
      </c>
      <c r="AH31">
        <v>0.1</v>
      </c>
      <c r="AI31">
        <v>1</v>
      </c>
      <c r="AJ31">
        <v>3.9</v>
      </c>
      <c r="AK31">
        <v>0.7</v>
      </c>
      <c r="AL31">
        <v>0.7</v>
      </c>
      <c r="AM31">
        <v>1.7</v>
      </c>
      <c r="AN31">
        <v>8</v>
      </c>
      <c r="AO31">
        <v>0.23300000000000001</v>
      </c>
      <c r="AP31">
        <v>0.27429999999999999</v>
      </c>
      <c r="AQ31">
        <v>0.36840000000000001</v>
      </c>
      <c r="AR31">
        <v>0.64269999999999994</v>
      </c>
      <c r="AS31">
        <v>12.3</v>
      </c>
      <c r="AT31">
        <v>0.7</v>
      </c>
      <c r="AU31">
        <v>0.3</v>
      </c>
      <c r="AV31">
        <v>0.2</v>
      </c>
      <c r="AW31">
        <v>0</v>
      </c>
      <c r="AX31">
        <v>0</v>
      </c>
      <c r="AY31">
        <v>6.4294117647058826</v>
      </c>
      <c r="AZ31">
        <v>2</v>
      </c>
      <c r="BA31">
        <v>5.8823529411764712E-2</v>
      </c>
      <c r="BB31">
        <v>0.70588235294117652</v>
      </c>
      <c r="BC31">
        <v>1.2352941176470591</v>
      </c>
      <c r="BD31">
        <v>6</v>
      </c>
      <c r="BE31">
        <v>25</v>
      </c>
      <c r="BF31">
        <v>6.117647058823529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31"/>
  <sheetViews>
    <sheetView workbookViewId="0">
      <selection activeCell="H2" sqref="H2:H31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133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175</v>
      </c>
      <c r="B2" t="s">
        <v>176</v>
      </c>
      <c r="C2" t="s">
        <v>10</v>
      </c>
      <c r="D2" t="s">
        <v>210</v>
      </c>
      <c r="E2">
        <v>0</v>
      </c>
      <c r="F2">
        <v>42</v>
      </c>
      <c r="G2">
        <v>40</v>
      </c>
      <c r="H2">
        <v>8</v>
      </c>
      <c r="I2">
        <v>13</v>
      </c>
      <c r="J2">
        <v>9</v>
      </c>
      <c r="K2">
        <v>2</v>
      </c>
      <c r="L2">
        <v>0</v>
      </c>
      <c r="M2">
        <v>2</v>
      </c>
      <c r="N2">
        <v>8</v>
      </c>
      <c r="O2">
        <v>1</v>
      </c>
      <c r="P2">
        <v>0</v>
      </c>
      <c r="Q2">
        <v>2</v>
      </c>
      <c r="R2">
        <v>11</v>
      </c>
      <c r="S2">
        <v>0.32500000000000001</v>
      </c>
      <c r="T2">
        <v>0.35699999999999998</v>
      </c>
      <c r="U2">
        <v>0.52500000000000002</v>
      </c>
      <c r="V2">
        <v>0.88200000000000001</v>
      </c>
      <c r="W2">
        <v>21</v>
      </c>
      <c r="X2">
        <v>0</v>
      </c>
      <c r="Y2">
        <v>0</v>
      </c>
      <c r="Z2">
        <v>0</v>
      </c>
      <c r="AA2">
        <v>0</v>
      </c>
      <c r="AB2">
        <v>0</v>
      </c>
      <c r="AC2">
        <v>34</v>
      </c>
      <c r="AD2">
        <v>34</v>
      </c>
      <c r="AE2">
        <v>3</v>
      </c>
      <c r="AF2">
        <v>7</v>
      </c>
      <c r="AG2">
        <v>5</v>
      </c>
      <c r="AH2">
        <v>0</v>
      </c>
      <c r="AI2">
        <v>0</v>
      </c>
      <c r="AJ2">
        <v>2</v>
      </c>
      <c r="AK2">
        <v>3</v>
      </c>
      <c r="AL2">
        <v>0</v>
      </c>
      <c r="AM2">
        <v>0</v>
      </c>
      <c r="AN2">
        <v>0</v>
      </c>
      <c r="AO2">
        <v>9</v>
      </c>
      <c r="AP2">
        <v>0.20599999999999999</v>
      </c>
      <c r="AQ2">
        <v>0.20599999999999999</v>
      </c>
      <c r="AR2">
        <v>0.38200000000000001</v>
      </c>
      <c r="AS2">
        <v>0.58799999999999997</v>
      </c>
      <c r="AT2">
        <v>13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">
      <c r="A3" t="s">
        <v>176</v>
      </c>
      <c r="B3" t="s">
        <v>175</v>
      </c>
      <c r="C3" t="s">
        <v>11</v>
      </c>
      <c r="D3" t="s">
        <v>222</v>
      </c>
      <c r="E3">
        <v>0</v>
      </c>
      <c r="F3">
        <v>34</v>
      </c>
      <c r="G3">
        <v>34</v>
      </c>
      <c r="H3">
        <v>3</v>
      </c>
      <c r="I3">
        <v>7</v>
      </c>
      <c r="J3">
        <v>5</v>
      </c>
      <c r="K3">
        <v>0</v>
      </c>
      <c r="L3">
        <v>0</v>
      </c>
      <c r="M3">
        <v>2</v>
      </c>
      <c r="N3">
        <v>3</v>
      </c>
      <c r="O3">
        <v>0</v>
      </c>
      <c r="P3">
        <v>0</v>
      </c>
      <c r="Q3">
        <v>0</v>
      </c>
      <c r="R3">
        <v>9</v>
      </c>
      <c r="S3">
        <v>0.20599999999999999</v>
      </c>
      <c r="T3">
        <v>0.20599999999999999</v>
      </c>
      <c r="U3">
        <v>0.38200000000000001</v>
      </c>
      <c r="V3">
        <v>0.58799999999999997</v>
      </c>
      <c r="W3">
        <v>13</v>
      </c>
      <c r="X3">
        <v>0</v>
      </c>
      <c r="Y3">
        <v>0</v>
      </c>
      <c r="Z3">
        <v>0</v>
      </c>
      <c r="AA3">
        <v>0</v>
      </c>
      <c r="AB3">
        <v>0</v>
      </c>
      <c r="AC3">
        <v>42</v>
      </c>
      <c r="AD3">
        <v>40</v>
      </c>
      <c r="AE3">
        <v>8</v>
      </c>
      <c r="AF3">
        <v>13</v>
      </c>
      <c r="AG3">
        <v>9</v>
      </c>
      <c r="AH3">
        <v>2</v>
      </c>
      <c r="AI3">
        <v>0</v>
      </c>
      <c r="AJ3">
        <v>2</v>
      </c>
      <c r="AK3">
        <v>8</v>
      </c>
      <c r="AL3">
        <v>1</v>
      </c>
      <c r="AM3">
        <v>0</v>
      </c>
      <c r="AN3">
        <v>2</v>
      </c>
      <c r="AO3">
        <v>11</v>
      </c>
      <c r="AP3">
        <v>0.32500000000000001</v>
      </c>
      <c r="AQ3">
        <v>0.35699999999999998</v>
      </c>
      <c r="AR3">
        <v>0.52500000000000002</v>
      </c>
      <c r="AS3">
        <v>0.88200000000000001</v>
      </c>
      <c r="AT3">
        <v>21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142</v>
      </c>
      <c r="B4" t="s">
        <v>143</v>
      </c>
      <c r="C4" t="s">
        <v>10</v>
      </c>
      <c r="D4" t="s">
        <v>212</v>
      </c>
      <c r="E4">
        <v>0</v>
      </c>
      <c r="F4">
        <v>36.25</v>
      </c>
      <c r="G4">
        <v>32.75</v>
      </c>
      <c r="H4">
        <v>3.875</v>
      </c>
      <c r="I4">
        <v>8</v>
      </c>
      <c r="J4">
        <v>4.625</v>
      </c>
      <c r="K4">
        <v>2.625</v>
      </c>
      <c r="L4">
        <v>0</v>
      </c>
      <c r="M4">
        <v>0.75</v>
      </c>
      <c r="N4">
        <v>3.5</v>
      </c>
      <c r="O4">
        <v>0.75</v>
      </c>
      <c r="P4">
        <v>0.125</v>
      </c>
      <c r="Q4">
        <v>2.75</v>
      </c>
      <c r="R4">
        <v>7.125</v>
      </c>
      <c r="S4">
        <v>0.24124999999999999</v>
      </c>
      <c r="T4">
        <v>0.30312499999999998</v>
      </c>
      <c r="U4">
        <v>0.38487500000000002</v>
      </c>
      <c r="V4">
        <v>0.68787500000000001</v>
      </c>
      <c r="W4">
        <v>12.875</v>
      </c>
      <c r="X4">
        <v>0.75</v>
      </c>
      <c r="Y4">
        <v>0.125</v>
      </c>
      <c r="Z4">
        <v>0.5</v>
      </c>
      <c r="AA4">
        <v>0.125</v>
      </c>
      <c r="AB4">
        <v>0</v>
      </c>
      <c r="AC4">
        <v>36.625</v>
      </c>
      <c r="AD4">
        <v>33.5</v>
      </c>
      <c r="AE4">
        <v>4.5</v>
      </c>
      <c r="AF4">
        <v>7.375</v>
      </c>
      <c r="AG4">
        <v>4.375</v>
      </c>
      <c r="AH4">
        <v>1</v>
      </c>
      <c r="AI4">
        <v>0.25</v>
      </c>
      <c r="AJ4">
        <v>1.75</v>
      </c>
      <c r="AK4">
        <v>4</v>
      </c>
      <c r="AL4">
        <v>0.5</v>
      </c>
      <c r="AM4">
        <v>0</v>
      </c>
      <c r="AN4">
        <v>2.25</v>
      </c>
      <c r="AO4">
        <v>8.25</v>
      </c>
      <c r="AP4">
        <v>0.21837500000000001</v>
      </c>
      <c r="AQ4">
        <v>0.27550000000000002</v>
      </c>
      <c r="AR4">
        <v>0.41949999999999998</v>
      </c>
      <c r="AS4">
        <v>0.69474999999999998</v>
      </c>
      <c r="AT4">
        <v>14.125</v>
      </c>
      <c r="AU4">
        <v>0.75</v>
      </c>
      <c r="AV4">
        <v>0.625</v>
      </c>
      <c r="AW4">
        <v>0</v>
      </c>
      <c r="AX4">
        <v>0.25</v>
      </c>
      <c r="AY4">
        <v>0.375</v>
      </c>
    </row>
    <row r="5" spans="1:51" x14ac:dyDescent="0.3">
      <c r="A5" t="s">
        <v>143</v>
      </c>
      <c r="B5" t="s">
        <v>142</v>
      </c>
      <c r="C5" t="s">
        <v>11</v>
      </c>
      <c r="D5" t="s">
        <v>215</v>
      </c>
      <c r="E5">
        <v>0</v>
      </c>
      <c r="F5">
        <v>36.625</v>
      </c>
      <c r="G5">
        <v>33.5</v>
      </c>
      <c r="H5">
        <v>4.5</v>
      </c>
      <c r="I5">
        <v>7.375</v>
      </c>
      <c r="J5">
        <v>4.375</v>
      </c>
      <c r="K5">
        <v>1</v>
      </c>
      <c r="L5">
        <v>0.25</v>
      </c>
      <c r="M5">
        <v>1.75</v>
      </c>
      <c r="N5">
        <v>4</v>
      </c>
      <c r="O5">
        <v>0.5</v>
      </c>
      <c r="P5">
        <v>0</v>
      </c>
      <c r="Q5">
        <v>2.25</v>
      </c>
      <c r="R5">
        <v>8.25</v>
      </c>
      <c r="S5">
        <v>0.21837500000000001</v>
      </c>
      <c r="T5">
        <v>0.27550000000000002</v>
      </c>
      <c r="U5">
        <v>0.41949999999999998</v>
      </c>
      <c r="V5">
        <v>0.69474999999999998</v>
      </c>
      <c r="W5">
        <v>14.125</v>
      </c>
      <c r="X5">
        <v>0.75</v>
      </c>
      <c r="Y5">
        <v>0.625</v>
      </c>
      <c r="Z5">
        <v>0</v>
      </c>
      <c r="AA5">
        <v>0.25</v>
      </c>
      <c r="AB5">
        <v>0.375</v>
      </c>
      <c r="AC5">
        <v>36.25</v>
      </c>
      <c r="AD5">
        <v>32.75</v>
      </c>
      <c r="AE5">
        <v>3.875</v>
      </c>
      <c r="AF5">
        <v>8</v>
      </c>
      <c r="AG5">
        <v>4.625</v>
      </c>
      <c r="AH5">
        <v>2.625</v>
      </c>
      <c r="AI5">
        <v>0</v>
      </c>
      <c r="AJ5">
        <v>0.75</v>
      </c>
      <c r="AK5">
        <v>3.5</v>
      </c>
      <c r="AL5">
        <v>0.75</v>
      </c>
      <c r="AM5">
        <v>0.125</v>
      </c>
      <c r="AN5">
        <v>2.75</v>
      </c>
      <c r="AO5">
        <v>7.125</v>
      </c>
      <c r="AP5">
        <v>0.24124999999999999</v>
      </c>
      <c r="AQ5">
        <v>0.30312499999999998</v>
      </c>
      <c r="AR5">
        <v>0.38487500000000002</v>
      </c>
      <c r="AS5">
        <v>0.68787500000000001</v>
      </c>
      <c r="AT5">
        <v>12.875</v>
      </c>
      <c r="AU5">
        <v>0.75</v>
      </c>
      <c r="AV5">
        <v>0.125</v>
      </c>
      <c r="AW5">
        <v>0.5</v>
      </c>
      <c r="AX5">
        <v>0.125</v>
      </c>
      <c r="AY5">
        <v>0</v>
      </c>
    </row>
    <row r="6" spans="1:51" x14ac:dyDescent="0.3">
      <c r="A6" t="s">
        <v>146</v>
      </c>
      <c r="B6" t="s">
        <v>147</v>
      </c>
      <c r="C6" t="s">
        <v>10</v>
      </c>
      <c r="D6" t="s">
        <v>233</v>
      </c>
      <c r="E6">
        <v>0</v>
      </c>
      <c r="F6">
        <v>37</v>
      </c>
      <c r="G6">
        <v>34.75</v>
      </c>
      <c r="H6">
        <v>4</v>
      </c>
      <c r="I6">
        <v>10</v>
      </c>
      <c r="J6">
        <v>6.75</v>
      </c>
      <c r="K6">
        <v>1.5</v>
      </c>
      <c r="L6">
        <v>0.5</v>
      </c>
      <c r="M6">
        <v>1.25</v>
      </c>
      <c r="N6">
        <v>4</v>
      </c>
      <c r="O6">
        <v>0.75</v>
      </c>
      <c r="P6">
        <v>0</v>
      </c>
      <c r="Q6">
        <v>1</v>
      </c>
      <c r="R6">
        <v>10.25</v>
      </c>
      <c r="S6">
        <v>0.28549999999999998</v>
      </c>
      <c r="T6">
        <v>0.31874999999999998</v>
      </c>
      <c r="U6">
        <v>0.46475</v>
      </c>
      <c r="V6">
        <v>0.78349999999999997</v>
      </c>
      <c r="W6">
        <v>16.25</v>
      </c>
      <c r="X6">
        <v>0.5</v>
      </c>
      <c r="Y6">
        <v>0.75</v>
      </c>
      <c r="Z6">
        <v>0</v>
      </c>
      <c r="AA6">
        <v>0</v>
      </c>
      <c r="AB6">
        <v>0</v>
      </c>
      <c r="AC6">
        <v>34.5</v>
      </c>
      <c r="AD6">
        <v>31.5</v>
      </c>
      <c r="AE6">
        <v>2.75</v>
      </c>
      <c r="AF6">
        <v>5.75</v>
      </c>
      <c r="AG6">
        <v>3.75</v>
      </c>
      <c r="AH6">
        <v>1</v>
      </c>
      <c r="AI6">
        <v>0.25</v>
      </c>
      <c r="AJ6">
        <v>0.75</v>
      </c>
      <c r="AK6">
        <v>2.75</v>
      </c>
      <c r="AL6">
        <v>0.25</v>
      </c>
      <c r="AM6">
        <v>0</v>
      </c>
      <c r="AN6">
        <v>2.5</v>
      </c>
      <c r="AO6">
        <v>9.5</v>
      </c>
      <c r="AP6">
        <v>0.18</v>
      </c>
      <c r="AQ6">
        <v>0.24399999999999999</v>
      </c>
      <c r="AR6">
        <v>0.29899999999999999</v>
      </c>
      <c r="AS6">
        <v>0.54325000000000001</v>
      </c>
      <c r="AT6">
        <v>9.5</v>
      </c>
      <c r="AU6">
        <v>1</v>
      </c>
      <c r="AV6">
        <v>0.25</v>
      </c>
      <c r="AW6">
        <v>0</v>
      </c>
      <c r="AX6">
        <v>0.25</v>
      </c>
      <c r="AY6">
        <v>0</v>
      </c>
    </row>
    <row r="7" spans="1:51" x14ac:dyDescent="0.3">
      <c r="A7" t="s">
        <v>147</v>
      </c>
      <c r="B7" t="s">
        <v>146</v>
      </c>
      <c r="C7" t="s">
        <v>11</v>
      </c>
      <c r="D7" t="s">
        <v>229</v>
      </c>
      <c r="E7">
        <v>0</v>
      </c>
      <c r="F7">
        <v>34.5</v>
      </c>
      <c r="G7">
        <v>31.5</v>
      </c>
      <c r="H7">
        <v>2.75</v>
      </c>
      <c r="I7">
        <v>5.75</v>
      </c>
      <c r="J7">
        <v>3.75</v>
      </c>
      <c r="K7">
        <v>1</v>
      </c>
      <c r="L7">
        <v>0.25</v>
      </c>
      <c r="M7">
        <v>0.75</v>
      </c>
      <c r="N7">
        <v>2.75</v>
      </c>
      <c r="O7">
        <v>0.25</v>
      </c>
      <c r="P7">
        <v>0</v>
      </c>
      <c r="Q7">
        <v>2.5</v>
      </c>
      <c r="R7">
        <v>9.5</v>
      </c>
      <c r="S7">
        <v>0.18</v>
      </c>
      <c r="T7">
        <v>0.24399999999999999</v>
      </c>
      <c r="U7">
        <v>0.29899999999999999</v>
      </c>
      <c r="V7">
        <v>0.54325000000000001</v>
      </c>
      <c r="W7">
        <v>9.5</v>
      </c>
      <c r="X7">
        <v>1</v>
      </c>
      <c r="Y7">
        <v>0.25</v>
      </c>
      <c r="Z7">
        <v>0</v>
      </c>
      <c r="AA7">
        <v>0.25</v>
      </c>
      <c r="AB7">
        <v>0</v>
      </c>
      <c r="AC7">
        <v>37</v>
      </c>
      <c r="AD7">
        <v>34.75</v>
      </c>
      <c r="AE7">
        <v>4</v>
      </c>
      <c r="AF7">
        <v>10</v>
      </c>
      <c r="AG7">
        <v>6.75</v>
      </c>
      <c r="AH7">
        <v>1.5</v>
      </c>
      <c r="AI7">
        <v>0.5</v>
      </c>
      <c r="AJ7">
        <v>1.25</v>
      </c>
      <c r="AK7">
        <v>4</v>
      </c>
      <c r="AL7">
        <v>0.75</v>
      </c>
      <c r="AM7">
        <v>0</v>
      </c>
      <c r="AN7">
        <v>1</v>
      </c>
      <c r="AO7">
        <v>10.25</v>
      </c>
      <c r="AP7">
        <v>0.28549999999999998</v>
      </c>
      <c r="AQ7">
        <v>0.31874999999999998</v>
      </c>
      <c r="AR7">
        <v>0.46475</v>
      </c>
      <c r="AS7">
        <v>0.78349999999999997</v>
      </c>
      <c r="AT7">
        <v>16.25</v>
      </c>
      <c r="AU7">
        <v>0.5</v>
      </c>
      <c r="AV7">
        <v>0.75</v>
      </c>
      <c r="AW7">
        <v>0</v>
      </c>
      <c r="AX7">
        <v>0</v>
      </c>
      <c r="AY7">
        <v>0</v>
      </c>
    </row>
    <row r="8" spans="1:51" x14ac:dyDescent="0.3">
      <c r="A8" t="s">
        <v>139</v>
      </c>
      <c r="B8" t="s">
        <v>136</v>
      </c>
      <c r="C8" t="s">
        <v>10</v>
      </c>
      <c r="D8" t="s">
        <v>225</v>
      </c>
      <c r="E8">
        <v>0</v>
      </c>
      <c r="F8">
        <v>41.8</v>
      </c>
      <c r="G8">
        <v>38.200000000000003</v>
      </c>
      <c r="H8">
        <v>7.8</v>
      </c>
      <c r="I8">
        <v>12</v>
      </c>
      <c r="J8">
        <v>6.8</v>
      </c>
      <c r="K8">
        <v>2.6</v>
      </c>
      <c r="L8">
        <v>0.6</v>
      </c>
      <c r="M8">
        <v>2</v>
      </c>
      <c r="N8">
        <v>7.4</v>
      </c>
      <c r="O8">
        <v>1.6</v>
      </c>
      <c r="P8">
        <v>0</v>
      </c>
      <c r="Q8">
        <v>2.2000000000000002</v>
      </c>
      <c r="R8">
        <v>8.8000000000000007</v>
      </c>
      <c r="S8">
        <v>0.316</v>
      </c>
      <c r="T8">
        <v>0.35399999999999998</v>
      </c>
      <c r="U8">
        <v>0.57479999999999998</v>
      </c>
      <c r="V8">
        <v>0.92880000000000007</v>
      </c>
      <c r="W8">
        <v>21.8</v>
      </c>
      <c r="X8">
        <v>1.2</v>
      </c>
      <c r="Y8">
        <v>0.6</v>
      </c>
      <c r="Z8">
        <v>0</v>
      </c>
      <c r="AA8">
        <v>0.8</v>
      </c>
      <c r="AB8">
        <v>0</v>
      </c>
      <c r="AC8">
        <v>39.200000000000003</v>
      </c>
      <c r="AD8">
        <v>34.6</v>
      </c>
      <c r="AE8">
        <v>4</v>
      </c>
      <c r="AF8">
        <v>8.1999999999999993</v>
      </c>
      <c r="AG8">
        <v>7.2</v>
      </c>
      <c r="AH8">
        <v>0.8</v>
      </c>
      <c r="AI8">
        <v>0</v>
      </c>
      <c r="AJ8">
        <v>0.2</v>
      </c>
      <c r="AK8">
        <v>4</v>
      </c>
      <c r="AL8">
        <v>0.2</v>
      </c>
      <c r="AM8">
        <v>0.8</v>
      </c>
      <c r="AN8">
        <v>3.4</v>
      </c>
      <c r="AO8">
        <v>5.8</v>
      </c>
      <c r="AP8">
        <v>0.2344</v>
      </c>
      <c r="AQ8">
        <v>0.30919999999999997</v>
      </c>
      <c r="AR8">
        <v>0.27139999999999997</v>
      </c>
      <c r="AS8">
        <v>0.5806</v>
      </c>
      <c r="AT8">
        <v>9.6</v>
      </c>
      <c r="AU8">
        <v>1.4</v>
      </c>
      <c r="AV8">
        <v>0.8</v>
      </c>
      <c r="AW8">
        <v>0</v>
      </c>
      <c r="AX8">
        <v>0.4</v>
      </c>
      <c r="AY8">
        <v>0</v>
      </c>
    </row>
    <row r="9" spans="1:51" x14ac:dyDescent="0.3">
      <c r="A9" t="s">
        <v>136</v>
      </c>
      <c r="B9" t="s">
        <v>139</v>
      </c>
      <c r="C9" t="s">
        <v>11</v>
      </c>
      <c r="D9" t="s">
        <v>237</v>
      </c>
      <c r="E9">
        <v>0</v>
      </c>
      <c r="F9">
        <v>39.200000000000003</v>
      </c>
      <c r="G9">
        <v>34.6</v>
      </c>
      <c r="H9">
        <v>4</v>
      </c>
      <c r="I9">
        <v>8.1999999999999993</v>
      </c>
      <c r="J9">
        <v>7.2</v>
      </c>
      <c r="K9">
        <v>0.8</v>
      </c>
      <c r="L9">
        <v>0</v>
      </c>
      <c r="M9">
        <v>0.2</v>
      </c>
      <c r="N9">
        <v>4</v>
      </c>
      <c r="O9">
        <v>0.2</v>
      </c>
      <c r="P9">
        <v>0.8</v>
      </c>
      <c r="Q9">
        <v>3.4</v>
      </c>
      <c r="R9">
        <v>5.8</v>
      </c>
      <c r="S9">
        <v>0.2344</v>
      </c>
      <c r="T9">
        <v>0.30919999999999997</v>
      </c>
      <c r="U9">
        <v>0.27139999999999997</v>
      </c>
      <c r="V9">
        <v>0.5806</v>
      </c>
      <c r="W9">
        <v>9.6</v>
      </c>
      <c r="X9">
        <v>1.4</v>
      </c>
      <c r="Y9">
        <v>0.8</v>
      </c>
      <c r="Z9">
        <v>0</v>
      </c>
      <c r="AA9">
        <v>0.4</v>
      </c>
      <c r="AB9">
        <v>0</v>
      </c>
      <c r="AC9">
        <v>41.8</v>
      </c>
      <c r="AD9">
        <v>38.200000000000003</v>
      </c>
      <c r="AE9">
        <v>7.8</v>
      </c>
      <c r="AF9">
        <v>12</v>
      </c>
      <c r="AG9">
        <v>6.8</v>
      </c>
      <c r="AH9">
        <v>2.6</v>
      </c>
      <c r="AI9">
        <v>0.6</v>
      </c>
      <c r="AJ9">
        <v>2</v>
      </c>
      <c r="AK9">
        <v>7.4</v>
      </c>
      <c r="AL9">
        <v>1.6</v>
      </c>
      <c r="AM9">
        <v>0</v>
      </c>
      <c r="AN9">
        <v>2.2000000000000002</v>
      </c>
      <c r="AO9">
        <v>8.8000000000000007</v>
      </c>
      <c r="AP9">
        <v>0.316</v>
      </c>
      <c r="AQ9">
        <v>0.35399999999999998</v>
      </c>
      <c r="AR9">
        <v>0.57479999999999998</v>
      </c>
      <c r="AS9">
        <v>0.92880000000000007</v>
      </c>
      <c r="AT9">
        <v>21.8</v>
      </c>
      <c r="AU9">
        <v>1.2</v>
      </c>
      <c r="AV9">
        <v>0.6</v>
      </c>
      <c r="AW9">
        <v>0</v>
      </c>
      <c r="AX9">
        <v>0.8</v>
      </c>
      <c r="AY9">
        <v>0</v>
      </c>
    </row>
    <row r="10" spans="1:51" x14ac:dyDescent="0.3">
      <c r="A10" t="s">
        <v>179</v>
      </c>
      <c r="B10" t="s">
        <v>180</v>
      </c>
      <c r="C10" t="s">
        <v>10</v>
      </c>
      <c r="D10" t="s">
        <v>214</v>
      </c>
      <c r="E10">
        <v>0</v>
      </c>
      <c r="F10">
        <v>38</v>
      </c>
      <c r="G10">
        <v>32</v>
      </c>
      <c r="H10">
        <v>5</v>
      </c>
      <c r="I10">
        <v>5</v>
      </c>
      <c r="J10">
        <v>1</v>
      </c>
      <c r="K10">
        <v>1</v>
      </c>
      <c r="L10">
        <v>1</v>
      </c>
      <c r="M10">
        <v>2</v>
      </c>
      <c r="N10">
        <v>5</v>
      </c>
      <c r="O10">
        <v>0</v>
      </c>
      <c r="P10">
        <v>0</v>
      </c>
      <c r="Q10">
        <v>4</v>
      </c>
      <c r="R10">
        <v>8</v>
      </c>
      <c r="S10">
        <v>0.156</v>
      </c>
      <c r="T10">
        <v>0.28899999999999998</v>
      </c>
      <c r="U10">
        <v>0.438</v>
      </c>
      <c r="V10">
        <v>0.72699999999999998</v>
      </c>
      <c r="W10">
        <v>14</v>
      </c>
      <c r="X10">
        <v>0</v>
      </c>
      <c r="Y10">
        <v>2</v>
      </c>
      <c r="Z10">
        <v>0</v>
      </c>
      <c r="AA10">
        <v>0</v>
      </c>
      <c r="AB10">
        <v>0</v>
      </c>
      <c r="AC10">
        <v>37</v>
      </c>
      <c r="AD10">
        <v>35</v>
      </c>
      <c r="AE10">
        <v>4</v>
      </c>
      <c r="AF10">
        <v>6</v>
      </c>
      <c r="AG10">
        <v>4</v>
      </c>
      <c r="AH10">
        <v>1</v>
      </c>
      <c r="AI10">
        <v>0</v>
      </c>
      <c r="AJ10">
        <v>1</v>
      </c>
      <c r="AK10">
        <v>4</v>
      </c>
      <c r="AL10">
        <v>0</v>
      </c>
      <c r="AM10">
        <v>0</v>
      </c>
      <c r="AN10">
        <v>2</v>
      </c>
      <c r="AO10">
        <v>5</v>
      </c>
      <c r="AP10">
        <v>0.17100000000000001</v>
      </c>
      <c r="AQ10">
        <v>0.216</v>
      </c>
      <c r="AR10">
        <v>0.28599999999999998</v>
      </c>
      <c r="AS10">
        <v>0.502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180</v>
      </c>
      <c r="B11" t="s">
        <v>179</v>
      </c>
      <c r="C11" t="s">
        <v>11</v>
      </c>
      <c r="D11" t="s">
        <v>226</v>
      </c>
      <c r="E11">
        <v>0</v>
      </c>
      <c r="F11">
        <v>37</v>
      </c>
      <c r="G11">
        <v>35</v>
      </c>
      <c r="H11">
        <v>4</v>
      </c>
      <c r="I11">
        <v>6</v>
      </c>
      <c r="J11">
        <v>4</v>
      </c>
      <c r="K11">
        <v>1</v>
      </c>
      <c r="L11">
        <v>0</v>
      </c>
      <c r="M11">
        <v>1</v>
      </c>
      <c r="N11">
        <v>4</v>
      </c>
      <c r="O11">
        <v>0</v>
      </c>
      <c r="P11">
        <v>0</v>
      </c>
      <c r="Q11">
        <v>2</v>
      </c>
      <c r="R11">
        <v>5</v>
      </c>
      <c r="S11">
        <v>0.17100000000000001</v>
      </c>
      <c r="T11">
        <v>0.216</v>
      </c>
      <c r="U11">
        <v>0.28599999999999998</v>
      </c>
      <c r="V11">
        <v>0.502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38</v>
      </c>
      <c r="AD11">
        <v>32</v>
      </c>
      <c r="AE11">
        <v>5</v>
      </c>
      <c r="AF11">
        <v>5</v>
      </c>
      <c r="AG11">
        <v>1</v>
      </c>
      <c r="AH11">
        <v>1</v>
      </c>
      <c r="AI11">
        <v>1</v>
      </c>
      <c r="AJ11">
        <v>2</v>
      </c>
      <c r="AK11">
        <v>5</v>
      </c>
      <c r="AL11">
        <v>0</v>
      </c>
      <c r="AM11">
        <v>0</v>
      </c>
      <c r="AN11">
        <v>4</v>
      </c>
      <c r="AO11">
        <v>8</v>
      </c>
      <c r="AP11">
        <v>0.156</v>
      </c>
      <c r="AQ11">
        <v>0.28899999999999998</v>
      </c>
      <c r="AR11">
        <v>0.438</v>
      </c>
      <c r="AS11">
        <v>0.72699999999999998</v>
      </c>
      <c r="AT11">
        <v>14</v>
      </c>
      <c r="AU11">
        <v>0</v>
      </c>
      <c r="AV11">
        <v>2</v>
      </c>
      <c r="AW11">
        <v>0</v>
      </c>
      <c r="AX11">
        <v>0</v>
      </c>
      <c r="AY11">
        <v>0</v>
      </c>
    </row>
    <row r="12" spans="1:51" x14ac:dyDescent="0.3">
      <c r="A12" t="s">
        <v>138</v>
      </c>
      <c r="B12" t="s">
        <v>132</v>
      </c>
      <c r="C12" t="s">
        <v>10</v>
      </c>
      <c r="D12" t="s">
        <v>218</v>
      </c>
      <c r="E12">
        <v>0</v>
      </c>
      <c r="F12">
        <v>36.6</v>
      </c>
      <c r="G12">
        <v>33.200000000000003</v>
      </c>
      <c r="H12">
        <v>5.6</v>
      </c>
      <c r="I12">
        <v>9.4</v>
      </c>
      <c r="J12">
        <v>5.2</v>
      </c>
      <c r="K12">
        <v>1.6</v>
      </c>
      <c r="L12">
        <v>0</v>
      </c>
      <c r="M12">
        <v>2.6</v>
      </c>
      <c r="N12">
        <v>5.6</v>
      </c>
      <c r="O12">
        <v>0</v>
      </c>
      <c r="P12">
        <v>0.4</v>
      </c>
      <c r="Q12">
        <v>3</v>
      </c>
      <c r="R12">
        <v>6.8</v>
      </c>
      <c r="S12">
        <v>0.27639999999999998</v>
      </c>
      <c r="T12">
        <v>0.3392</v>
      </c>
      <c r="U12">
        <v>0.55199999999999994</v>
      </c>
      <c r="V12">
        <v>0.89100000000000001</v>
      </c>
      <c r="W12">
        <v>18.8</v>
      </c>
      <c r="X12">
        <v>1.2</v>
      </c>
      <c r="Y12">
        <v>0.2</v>
      </c>
      <c r="Z12">
        <v>0</v>
      </c>
      <c r="AA12">
        <v>0</v>
      </c>
      <c r="AB12">
        <v>0</v>
      </c>
      <c r="AC12">
        <v>33.200000000000003</v>
      </c>
      <c r="AD12">
        <v>29</v>
      </c>
      <c r="AE12">
        <v>2</v>
      </c>
      <c r="AF12">
        <v>3.8</v>
      </c>
      <c r="AG12">
        <v>1.6</v>
      </c>
      <c r="AH12">
        <v>1.4</v>
      </c>
      <c r="AI12">
        <v>0</v>
      </c>
      <c r="AJ12">
        <v>0.8</v>
      </c>
      <c r="AK12">
        <v>1.8</v>
      </c>
      <c r="AL12">
        <v>0.4</v>
      </c>
      <c r="AM12">
        <v>0</v>
      </c>
      <c r="AN12">
        <v>3.8</v>
      </c>
      <c r="AO12">
        <v>7.2</v>
      </c>
      <c r="AP12">
        <v>0.12620000000000001</v>
      </c>
      <c r="AQ12">
        <v>0.23619999999999999</v>
      </c>
      <c r="AR12">
        <v>0.25359999999999999</v>
      </c>
      <c r="AS12">
        <v>0.48980000000000001</v>
      </c>
      <c r="AT12">
        <v>7.6</v>
      </c>
      <c r="AU12">
        <v>0.8</v>
      </c>
      <c r="AV12">
        <v>0.4</v>
      </c>
      <c r="AW12">
        <v>0</v>
      </c>
      <c r="AX12">
        <v>0</v>
      </c>
      <c r="AY12">
        <v>0</v>
      </c>
    </row>
    <row r="13" spans="1:51" x14ac:dyDescent="0.3">
      <c r="A13" t="s">
        <v>132</v>
      </c>
      <c r="B13" t="s">
        <v>138</v>
      </c>
      <c r="C13" t="s">
        <v>11</v>
      </c>
      <c r="D13" t="s">
        <v>236</v>
      </c>
      <c r="E13">
        <v>0</v>
      </c>
      <c r="F13">
        <v>33.200000000000003</v>
      </c>
      <c r="G13">
        <v>29</v>
      </c>
      <c r="H13">
        <v>2</v>
      </c>
      <c r="I13">
        <v>3.8</v>
      </c>
      <c r="J13">
        <v>1.6</v>
      </c>
      <c r="K13">
        <v>1.4</v>
      </c>
      <c r="L13">
        <v>0</v>
      </c>
      <c r="M13">
        <v>0.8</v>
      </c>
      <c r="N13">
        <v>1.8</v>
      </c>
      <c r="O13">
        <v>0.4</v>
      </c>
      <c r="P13">
        <v>0</v>
      </c>
      <c r="Q13">
        <v>3.8</v>
      </c>
      <c r="R13">
        <v>7.2</v>
      </c>
      <c r="S13">
        <v>0.12620000000000001</v>
      </c>
      <c r="T13">
        <v>0.23619999999999999</v>
      </c>
      <c r="U13">
        <v>0.25359999999999999</v>
      </c>
      <c r="V13">
        <v>0.48980000000000001</v>
      </c>
      <c r="W13">
        <v>7.6</v>
      </c>
      <c r="X13">
        <v>0.8</v>
      </c>
      <c r="Y13">
        <v>0.4</v>
      </c>
      <c r="Z13">
        <v>0</v>
      </c>
      <c r="AA13">
        <v>0</v>
      </c>
      <c r="AB13">
        <v>0</v>
      </c>
      <c r="AC13">
        <v>36.6</v>
      </c>
      <c r="AD13">
        <v>33.200000000000003</v>
      </c>
      <c r="AE13">
        <v>5.6</v>
      </c>
      <c r="AF13">
        <v>9.4</v>
      </c>
      <c r="AG13">
        <v>5.2</v>
      </c>
      <c r="AH13">
        <v>1.6</v>
      </c>
      <c r="AI13">
        <v>0</v>
      </c>
      <c r="AJ13">
        <v>2.6</v>
      </c>
      <c r="AK13">
        <v>5.6</v>
      </c>
      <c r="AL13">
        <v>0</v>
      </c>
      <c r="AM13">
        <v>0.4</v>
      </c>
      <c r="AN13">
        <v>3</v>
      </c>
      <c r="AO13">
        <v>6.8</v>
      </c>
      <c r="AP13">
        <v>0.27639999999999998</v>
      </c>
      <c r="AQ13">
        <v>0.3392</v>
      </c>
      <c r="AR13">
        <v>0.55199999999999994</v>
      </c>
      <c r="AS13">
        <v>0.89100000000000001</v>
      </c>
      <c r="AT13">
        <v>18.8</v>
      </c>
      <c r="AU13">
        <v>1.2</v>
      </c>
      <c r="AV13">
        <v>0.2</v>
      </c>
      <c r="AW13">
        <v>0</v>
      </c>
      <c r="AX13">
        <v>0</v>
      </c>
      <c r="AY13">
        <v>0</v>
      </c>
    </row>
    <row r="14" spans="1:51" x14ac:dyDescent="0.3">
      <c r="A14" t="s">
        <v>183</v>
      </c>
      <c r="B14" t="s">
        <v>184</v>
      </c>
      <c r="C14" t="s">
        <v>10</v>
      </c>
      <c r="D14" t="s">
        <v>232</v>
      </c>
      <c r="E14">
        <v>0</v>
      </c>
      <c r="F14">
        <v>41</v>
      </c>
      <c r="G14">
        <v>34</v>
      </c>
      <c r="H14">
        <v>5</v>
      </c>
      <c r="I14">
        <v>9</v>
      </c>
      <c r="J14">
        <v>4</v>
      </c>
      <c r="K14">
        <v>2</v>
      </c>
      <c r="L14">
        <v>0</v>
      </c>
      <c r="M14">
        <v>3</v>
      </c>
      <c r="N14">
        <v>4</v>
      </c>
      <c r="O14">
        <v>1</v>
      </c>
      <c r="P14">
        <v>0</v>
      </c>
      <c r="Q14">
        <v>5</v>
      </c>
      <c r="R14">
        <v>9</v>
      </c>
      <c r="S14">
        <v>0.26500000000000001</v>
      </c>
      <c r="T14">
        <v>0.35</v>
      </c>
      <c r="U14">
        <v>0.58799999999999997</v>
      </c>
      <c r="V14">
        <v>0.93799999999999994</v>
      </c>
      <c r="W14">
        <v>20</v>
      </c>
      <c r="X14">
        <v>1</v>
      </c>
      <c r="Y14">
        <v>0</v>
      </c>
      <c r="Z14">
        <v>1</v>
      </c>
      <c r="AA14">
        <v>1</v>
      </c>
      <c r="AB14">
        <v>0</v>
      </c>
      <c r="AC14">
        <v>34</v>
      </c>
      <c r="AD14">
        <v>31</v>
      </c>
      <c r="AE14">
        <v>3</v>
      </c>
      <c r="AF14">
        <v>6</v>
      </c>
      <c r="AG14">
        <v>2</v>
      </c>
      <c r="AH14">
        <v>2</v>
      </c>
      <c r="AI14">
        <v>0</v>
      </c>
      <c r="AJ14">
        <v>2</v>
      </c>
      <c r="AK14">
        <v>3</v>
      </c>
      <c r="AL14">
        <v>1</v>
      </c>
      <c r="AM14">
        <v>0</v>
      </c>
      <c r="AN14">
        <v>2</v>
      </c>
      <c r="AO14">
        <v>9</v>
      </c>
      <c r="AP14">
        <v>0.19400000000000001</v>
      </c>
      <c r="AQ14">
        <v>0.24199999999999999</v>
      </c>
      <c r="AR14">
        <v>0.45200000000000001</v>
      </c>
      <c r="AS14">
        <v>0.69399999999999995</v>
      </c>
      <c r="AT14">
        <v>14</v>
      </c>
      <c r="AU14">
        <v>1</v>
      </c>
      <c r="AV14">
        <v>0</v>
      </c>
      <c r="AW14">
        <v>1</v>
      </c>
      <c r="AX14">
        <v>0</v>
      </c>
      <c r="AY14">
        <v>0</v>
      </c>
    </row>
    <row r="15" spans="1:51" x14ac:dyDescent="0.3">
      <c r="A15" t="s">
        <v>184</v>
      </c>
      <c r="B15" t="s">
        <v>183</v>
      </c>
      <c r="C15" t="s">
        <v>11</v>
      </c>
      <c r="D15" t="s">
        <v>208</v>
      </c>
      <c r="E15">
        <v>0</v>
      </c>
      <c r="F15">
        <v>34</v>
      </c>
      <c r="G15">
        <v>31</v>
      </c>
      <c r="H15">
        <v>3</v>
      </c>
      <c r="I15">
        <v>6</v>
      </c>
      <c r="J15">
        <v>2</v>
      </c>
      <c r="K15">
        <v>2</v>
      </c>
      <c r="L15">
        <v>0</v>
      </c>
      <c r="M15">
        <v>2</v>
      </c>
      <c r="N15">
        <v>3</v>
      </c>
      <c r="O15">
        <v>1</v>
      </c>
      <c r="P15">
        <v>0</v>
      </c>
      <c r="Q15">
        <v>2</v>
      </c>
      <c r="R15">
        <v>9</v>
      </c>
      <c r="S15">
        <v>0.19400000000000001</v>
      </c>
      <c r="T15">
        <v>0.24199999999999999</v>
      </c>
      <c r="U15">
        <v>0.45200000000000001</v>
      </c>
      <c r="V15">
        <v>0.69399999999999995</v>
      </c>
      <c r="W15">
        <v>14</v>
      </c>
      <c r="X15">
        <v>1</v>
      </c>
      <c r="Y15">
        <v>0</v>
      </c>
      <c r="Z15">
        <v>1</v>
      </c>
      <c r="AA15">
        <v>0</v>
      </c>
      <c r="AB15">
        <v>0</v>
      </c>
      <c r="AC15">
        <v>41</v>
      </c>
      <c r="AD15">
        <v>34</v>
      </c>
      <c r="AE15">
        <v>5</v>
      </c>
      <c r="AF15">
        <v>9</v>
      </c>
      <c r="AG15">
        <v>4</v>
      </c>
      <c r="AH15">
        <v>2</v>
      </c>
      <c r="AI15">
        <v>0</v>
      </c>
      <c r="AJ15">
        <v>3</v>
      </c>
      <c r="AK15">
        <v>4</v>
      </c>
      <c r="AL15">
        <v>1</v>
      </c>
      <c r="AM15">
        <v>0</v>
      </c>
      <c r="AN15">
        <v>5</v>
      </c>
      <c r="AO15">
        <v>9</v>
      </c>
      <c r="AP15">
        <v>0.26500000000000001</v>
      </c>
      <c r="AQ15">
        <v>0.35</v>
      </c>
      <c r="AR15">
        <v>0.58799999999999997</v>
      </c>
      <c r="AS15">
        <v>0.93799999999999994</v>
      </c>
      <c r="AT15">
        <v>20</v>
      </c>
      <c r="AU15">
        <v>1</v>
      </c>
      <c r="AV15">
        <v>0</v>
      </c>
      <c r="AW15">
        <v>1</v>
      </c>
      <c r="AX15">
        <v>1</v>
      </c>
      <c r="AY15">
        <v>0</v>
      </c>
    </row>
    <row r="16" spans="1:51" x14ac:dyDescent="0.3">
      <c r="A16" t="s">
        <v>187</v>
      </c>
      <c r="B16" t="s">
        <v>188</v>
      </c>
      <c r="C16" t="s">
        <v>10</v>
      </c>
      <c r="D16" t="s">
        <v>228</v>
      </c>
      <c r="E16">
        <v>0</v>
      </c>
      <c r="F16">
        <v>38</v>
      </c>
      <c r="G16">
        <v>35</v>
      </c>
      <c r="H16">
        <v>6</v>
      </c>
      <c r="I16">
        <v>9</v>
      </c>
      <c r="J16">
        <v>4</v>
      </c>
      <c r="K16">
        <v>3</v>
      </c>
      <c r="L16">
        <v>0</v>
      </c>
      <c r="M16">
        <v>2</v>
      </c>
      <c r="N16">
        <v>6</v>
      </c>
      <c r="O16">
        <v>0</v>
      </c>
      <c r="P16">
        <v>1</v>
      </c>
      <c r="Q16">
        <v>3</v>
      </c>
      <c r="R16">
        <v>11</v>
      </c>
      <c r="S16">
        <v>0.25700000000000001</v>
      </c>
      <c r="T16">
        <v>0.316</v>
      </c>
      <c r="U16">
        <v>0.51400000000000001</v>
      </c>
      <c r="V16">
        <v>0.83</v>
      </c>
      <c r="W16">
        <v>18</v>
      </c>
      <c r="X16">
        <v>0</v>
      </c>
      <c r="Y16">
        <v>0</v>
      </c>
      <c r="Z16">
        <v>0</v>
      </c>
      <c r="AA16">
        <v>0</v>
      </c>
      <c r="AB16">
        <v>0</v>
      </c>
      <c r="AC16">
        <v>34</v>
      </c>
      <c r="AD16">
        <v>32</v>
      </c>
      <c r="AE16">
        <v>4</v>
      </c>
      <c r="AF16">
        <v>5</v>
      </c>
      <c r="AG16">
        <v>3</v>
      </c>
      <c r="AH16">
        <v>1</v>
      </c>
      <c r="AI16">
        <v>0</v>
      </c>
      <c r="AJ16">
        <v>1</v>
      </c>
      <c r="AK16">
        <v>4</v>
      </c>
      <c r="AL16">
        <v>0</v>
      </c>
      <c r="AM16">
        <v>0</v>
      </c>
      <c r="AN16">
        <v>2</v>
      </c>
      <c r="AO16">
        <v>9</v>
      </c>
      <c r="AP16">
        <v>0.156</v>
      </c>
      <c r="AQ16">
        <v>0.20599999999999999</v>
      </c>
      <c r="AR16">
        <v>0.28100000000000003</v>
      </c>
      <c r="AS16">
        <v>0.48699999999999999</v>
      </c>
      <c r="AT16">
        <v>9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188</v>
      </c>
      <c r="B17" t="s">
        <v>187</v>
      </c>
      <c r="C17" t="s">
        <v>11</v>
      </c>
      <c r="D17" t="s">
        <v>211</v>
      </c>
      <c r="E17">
        <v>0</v>
      </c>
      <c r="F17">
        <v>34</v>
      </c>
      <c r="G17">
        <v>32</v>
      </c>
      <c r="H17">
        <v>4</v>
      </c>
      <c r="I17">
        <v>5</v>
      </c>
      <c r="J17">
        <v>3</v>
      </c>
      <c r="K17">
        <v>1</v>
      </c>
      <c r="L17">
        <v>0</v>
      </c>
      <c r="M17">
        <v>1</v>
      </c>
      <c r="N17">
        <v>4</v>
      </c>
      <c r="O17">
        <v>0</v>
      </c>
      <c r="P17">
        <v>0</v>
      </c>
      <c r="Q17">
        <v>2</v>
      </c>
      <c r="R17">
        <v>9</v>
      </c>
      <c r="S17">
        <v>0.156</v>
      </c>
      <c r="T17">
        <v>0.20599999999999999</v>
      </c>
      <c r="U17">
        <v>0.28100000000000003</v>
      </c>
      <c r="V17">
        <v>0.48699999999999999</v>
      </c>
      <c r="W17">
        <v>9</v>
      </c>
      <c r="X17">
        <v>0</v>
      </c>
      <c r="Y17">
        <v>0</v>
      </c>
      <c r="Z17">
        <v>0</v>
      </c>
      <c r="AA17">
        <v>0</v>
      </c>
      <c r="AB17">
        <v>0</v>
      </c>
      <c r="AC17">
        <v>38</v>
      </c>
      <c r="AD17">
        <v>35</v>
      </c>
      <c r="AE17">
        <v>6</v>
      </c>
      <c r="AF17">
        <v>9</v>
      </c>
      <c r="AG17">
        <v>4</v>
      </c>
      <c r="AH17">
        <v>3</v>
      </c>
      <c r="AI17">
        <v>0</v>
      </c>
      <c r="AJ17">
        <v>2</v>
      </c>
      <c r="AK17">
        <v>6</v>
      </c>
      <c r="AL17">
        <v>0</v>
      </c>
      <c r="AM17">
        <v>1</v>
      </c>
      <c r="AN17">
        <v>3</v>
      </c>
      <c r="AO17">
        <v>11</v>
      </c>
      <c r="AP17">
        <v>0.25700000000000001</v>
      </c>
      <c r="AQ17">
        <v>0.316</v>
      </c>
      <c r="AR17">
        <v>0.51400000000000001</v>
      </c>
      <c r="AS17">
        <v>0.83</v>
      </c>
      <c r="AT17">
        <v>18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191</v>
      </c>
      <c r="B18" t="s">
        <v>192</v>
      </c>
      <c r="C18" t="s">
        <v>10</v>
      </c>
      <c r="D18" t="s">
        <v>230</v>
      </c>
      <c r="E18">
        <v>0</v>
      </c>
      <c r="F18">
        <v>29</v>
      </c>
      <c r="G18">
        <v>29</v>
      </c>
      <c r="H18">
        <v>0</v>
      </c>
      <c r="I18">
        <v>2</v>
      </c>
      <c r="J18">
        <v>2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7</v>
      </c>
      <c r="S18">
        <v>6.9000000000000006E-2</v>
      </c>
      <c r="T18">
        <v>6.9000000000000006E-2</v>
      </c>
      <c r="U18">
        <v>6.9000000000000006E-2</v>
      </c>
      <c r="V18">
        <v>0.13800000000000001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37</v>
      </c>
      <c r="AD18">
        <v>32</v>
      </c>
      <c r="AE18">
        <v>7</v>
      </c>
      <c r="AF18">
        <v>10</v>
      </c>
      <c r="AG18">
        <v>2</v>
      </c>
      <c r="AH18">
        <v>6</v>
      </c>
      <c r="AI18">
        <v>0</v>
      </c>
      <c r="AJ18">
        <v>2</v>
      </c>
      <c r="AK18">
        <v>7</v>
      </c>
      <c r="AL18">
        <v>0</v>
      </c>
      <c r="AM18">
        <v>0</v>
      </c>
      <c r="AN18">
        <v>4</v>
      </c>
      <c r="AO18">
        <v>8</v>
      </c>
      <c r="AP18">
        <v>0.313</v>
      </c>
      <c r="AQ18">
        <v>0.38900000000000001</v>
      </c>
      <c r="AR18">
        <v>0.68799999999999994</v>
      </c>
      <c r="AS18">
        <v>1.0760000000000001</v>
      </c>
      <c r="AT18">
        <v>22</v>
      </c>
      <c r="AU18">
        <v>1</v>
      </c>
      <c r="AV18">
        <v>0</v>
      </c>
      <c r="AW18">
        <v>1</v>
      </c>
      <c r="AX18">
        <v>0</v>
      </c>
      <c r="AY18">
        <v>0</v>
      </c>
    </row>
    <row r="19" spans="1:51" x14ac:dyDescent="0.3">
      <c r="A19" t="s">
        <v>192</v>
      </c>
      <c r="B19" t="s">
        <v>191</v>
      </c>
      <c r="C19" t="s">
        <v>11</v>
      </c>
      <c r="D19" t="s">
        <v>235</v>
      </c>
      <c r="E19">
        <v>0</v>
      </c>
      <c r="F19">
        <v>37</v>
      </c>
      <c r="G19">
        <v>32</v>
      </c>
      <c r="H19">
        <v>7</v>
      </c>
      <c r="I19">
        <v>10</v>
      </c>
      <c r="J19">
        <v>2</v>
      </c>
      <c r="K19">
        <v>6</v>
      </c>
      <c r="L19">
        <v>0</v>
      </c>
      <c r="M19">
        <v>2</v>
      </c>
      <c r="N19">
        <v>7</v>
      </c>
      <c r="O19">
        <v>0</v>
      </c>
      <c r="P19">
        <v>0</v>
      </c>
      <c r="Q19">
        <v>4</v>
      </c>
      <c r="R19">
        <v>8</v>
      </c>
      <c r="S19">
        <v>0.313</v>
      </c>
      <c r="T19">
        <v>0.38900000000000001</v>
      </c>
      <c r="U19">
        <v>0.68799999999999994</v>
      </c>
      <c r="V19">
        <v>1.0760000000000001</v>
      </c>
      <c r="W19">
        <v>22</v>
      </c>
      <c r="X19">
        <v>1</v>
      </c>
      <c r="Y19">
        <v>0</v>
      </c>
      <c r="Z19">
        <v>1</v>
      </c>
      <c r="AA19">
        <v>0</v>
      </c>
      <c r="AB19">
        <v>0</v>
      </c>
      <c r="AC19">
        <v>29</v>
      </c>
      <c r="AD19">
        <v>29</v>
      </c>
      <c r="AE19">
        <v>0</v>
      </c>
      <c r="AF19">
        <v>2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7</v>
      </c>
      <c r="AP19">
        <v>6.9000000000000006E-2</v>
      </c>
      <c r="AQ19">
        <v>6.9000000000000006E-2</v>
      </c>
      <c r="AR19">
        <v>6.9000000000000006E-2</v>
      </c>
      <c r="AS19">
        <v>0.13800000000000001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t="s">
        <v>154</v>
      </c>
      <c r="B20" t="s">
        <v>36</v>
      </c>
      <c r="C20" t="s">
        <v>10</v>
      </c>
      <c r="D20" t="s">
        <v>217</v>
      </c>
      <c r="E20">
        <v>0</v>
      </c>
      <c r="F20">
        <v>37.625</v>
      </c>
      <c r="G20">
        <v>33.875</v>
      </c>
      <c r="H20">
        <v>4.375</v>
      </c>
      <c r="I20">
        <v>7.375</v>
      </c>
      <c r="J20">
        <v>5</v>
      </c>
      <c r="K20">
        <v>1.375</v>
      </c>
      <c r="L20">
        <v>0.25</v>
      </c>
      <c r="M20">
        <v>0.75</v>
      </c>
      <c r="N20">
        <v>4.375</v>
      </c>
      <c r="O20">
        <v>0.625</v>
      </c>
      <c r="P20">
        <v>0</v>
      </c>
      <c r="Q20">
        <v>3</v>
      </c>
      <c r="R20">
        <v>10.375</v>
      </c>
      <c r="S20">
        <v>0.21612500000000001</v>
      </c>
      <c r="T20">
        <v>0.27875</v>
      </c>
      <c r="U20">
        <v>0.33987499999999998</v>
      </c>
      <c r="V20">
        <v>0.61862499999999998</v>
      </c>
      <c r="W20">
        <v>11.5</v>
      </c>
      <c r="X20">
        <v>0.5</v>
      </c>
      <c r="Y20">
        <v>0.25</v>
      </c>
      <c r="Z20">
        <v>0</v>
      </c>
      <c r="AA20">
        <v>0.375</v>
      </c>
      <c r="AB20">
        <v>0.25</v>
      </c>
      <c r="AC20">
        <v>38.25</v>
      </c>
      <c r="AD20">
        <v>33.375</v>
      </c>
      <c r="AE20">
        <v>4.25</v>
      </c>
      <c r="AF20">
        <v>6.625</v>
      </c>
      <c r="AG20">
        <v>4</v>
      </c>
      <c r="AH20">
        <v>1.5</v>
      </c>
      <c r="AI20">
        <v>0</v>
      </c>
      <c r="AJ20">
        <v>1.125</v>
      </c>
      <c r="AK20">
        <v>3.75</v>
      </c>
      <c r="AL20">
        <v>0.25</v>
      </c>
      <c r="AM20">
        <v>0.125</v>
      </c>
      <c r="AN20">
        <v>3.5</v>
      </c>
      <c r="AO20">
        <v>9.125</v>
      </c>
      <c r="AP20">
        <v>0.200625</v>
      </c>
      <c r="AQ20">
        <v>0.28349999999999997</v>
      </c>
      <c r="AR20">
        <v>0.34425</v>
      </c>
      <c r="AS20">
        <v>0.628</v>
      </c>
      <c r="AT20">
        <v>11.5</v>
      </c>
      <c r="AU20">
        <v>0.25</v>
      </c>
      <c r="AV20">
        <v>0.625</v>
      </c>
      <c r="AW20">
        <v>0.25</v>
      </c>
      <c r="AX20">
        <v>0.5</v>
      </c>
      <c r="AY20">
        <v>0</v>
      </c>
    </row>
    <row r="21" spans="1:51" x14ac:dyDescent="0.3">
      <c r="A21" t="s">
        <v>36</v>
      </c>
      <c r="B21" t="s">
        <v>154</v>
      </c>
      <c r="C21" t="s">
        <v>11</v>
      </c>
      <c r="D21" t="s">
        <v>224</v>
      </c>
      <c r="E21">
        <v>0</v>
      </c>
      <c r="F21">
        <v>38.25</v>
      </c>
      <c r="G21">
        <v>33.375</v>
      </c>
      <c r="H21">
        <v>4.25</v>
      </c>
      <c r="I21">
        <v>6.625</v>
      </c>
      <c r="J21">
        <v>4</v>
      </c>
      <c r="K21">
        <v>1.5</v>
      </c>
      <c r="L21">
        <v>0</v>
      </c>
      <c r="M21">
        <v>1.125</v>
      </c>
      <c r="N21">
        <v>3.75</v>
      </c>
      <c r="O21">
        <v>0.25</v>
      </c>
      <c r="P21">
        <v>0.125</v>
      </c>
      <c r="Q21">
        <v>3.5</v>
      </c>
      <c r="R21">
        <v>9.125</v>
      </c>
      <c r="S21">
        <v>0.200625</v>
      </c>
      <c r="T21">
        <v>0.28349999999999997</v>
      </c>
      <c r="U21">
        <v>0.34425</v>
      </c>
      <c r="V21">
        <v>0.628</v>
      </c>
      <c r="W21">
        <v>11.5</v>
      </c>
      <c r="X21">
        <v>0.25</v>
      </c>
      <c r="Y21">
        <v>0.625</v>
      </c>
      <c r="Z21">
        <v>0.25</v>
      </c>
      <c r="AA21">
        <v>0.5</v>
      </c>
      <c r="AB21">
        <v>0</v>
      </c>
      <c r="AC21">
        <v>37.625</v>
      </c>
      <c r="AD21">
        <v>33.875</v>
      </c>
      <c r="AE21">
        <v>4.375</v>
      </c>
      <c r="AF21">
        <v>7.375</v>
      </c>
      <c r="AG21">
        <v>5</v>
      </c>
      <c r="AH21">
        <v>1.375</v>
      </c>
      <c r="AI21">
        <v>0.25</v>
      </c>
      <c r="AJ21">
        <v>0.75</v>
      </c>
      <c r="AK21">
        <v>4.375</v>
      </c>
      <c r="AL21">
        <v>0.625</v>
      </c>
      <c r="AM21">
        <v>0</v>
      </c>
      <c r="AN21">
        <v>3</v>
      </c>
      <c r="AO21">
        <v>10.375</v>
      </c>
      <c r="AP21">
        <v>0.21612500000000001</v>
      </c>
      <c r="AQ21">
        <v>0.27875</v>
      </c>
      <c r="AR21">
        <v>0.33987499999999998</v>
      </c>
      <c r="AS21">
        <v>0.61862499999999998</v>
      </c>
      <c r="AT21">
        <v>11.5</v>
      </c>
      <c r="AU21">
        <v>0.5</v>
      </c>
      <c r="AV21">
        <v>0.25</v>
      </c>
      <c r="AW21">
        <v>0</v>
      </c>
      <c r="AX21">
        <v>0.375</v>
      </c>
      <c r="AY21">
        <v>0.25</v>
      </c>
    </row>
    <row r="22" spans="1:51" x14ac:dyDescent="0.3">
      <c r="A22" t="s">
        <v>157</v>
      </c>
      <c r="B22" t="s">
        <v>158</v>
      </c>
      <c r="C22" t="s">
        <v>10</v>
      </c>
      <c r="D22" t="s">
        <v>234</v>
      </c>
      <c r="E22">
        <v>0</v>
      </c>
      <c r="F22">
        <v>38.5</v>
      </c>
      <c r="G22">
        <v>33.5</v>
      </c>
      <c r="H22">
        <v>3.5</v>
      </c>
      <c r="I22">
        <v>6.5</v>
      </c>
      <c r="J22">
        <v>3.75</v>
      </c>
      <c r="K22">
        <v>2</v>
      </c>
      <c r="L22">
        <v>0.25</v>
      </c>
      <c r="M22">
        <v>0.5</v>
      </c>
      <c r="N22">
        <v>3.25</v>
      </c>
      <c r="O22">
        <v>1.25</v>
      </c>
      <c r="P22">
        <v>0.25</v>
      </c>
      <c r="Q22">
        <v>3.75</v>
      </c>
      <c r="R22">
        <v>6.75</v>
      </c>
      <c r="S22">
        <v>0.1925</v>
      </c>
      <c r="T22">
        <v>0.29275000000000001</v>
      </c>
      <c r="U22">
        <v>0.30975000000000003</v>
      </c>
      <c r="V22">
        <v>0.60224999999999995</v>
      </c>
      <c r="W22">
        <v>10.5</v>
      </c>
      <c r="X22">
        <v>0.5</v>
      </c>
      <c r="Y22">
        <v>1.25</v>
      </c>
      <c r="Z22">
        <v>0</v>
      </c>
      <c r="AA22">
        <v>0</v>
      </c>
      <c r="AB22">
        <v>0</v>
      </c>
      <c r="AC22">
        <v>40</v>
      </c>
      <c r="AD22">
        <v>34.75</v>
      </c>
      <c r="AE22">
        <v>4.25</v>
      </c>
      <c r="AF22">
        <v>9</v>
      </c>
      <c r="AG22">
        <v>6</v>
      </c>
      <c r="AH22">
        <v>1.75</v>
      </c>
      <c r="AI22">
        <v>0</v>
      </c>
      <c r="AJ22">
        <v>1.25</v>
      </c>
      <c r="AK22">
        <v>4.25</v>
      </c>
      <c r="AL22">
        <v>1</v>
      </c>
      <c r="AM22">
        <v>0.25</v>
      </c>
      <c r="AN22">
        <v>3.5</v>
      </c>
      <c r="AO22">
        <v>7</v>
      </c>
      <c r="AP22">
        <v>0.25524999999999998</v>
      </c>
      <c r="AQ22">
        <v>0.32850000000000001</v>
      </c>
      <c r="AR22">
        <v>0.41149999999999998</v>
      </c>
      <c r="AS22">
        <v>0.73975000000000002</v>
      </c>
      <c r="AT22">
        <v>14.5</v>
      </c>
      <c r="AU22">
        <v>0.5</v>
      </c>
      <c r="AV22">
        <v>1</v>
      </c>
      <c r="AW22">
        <v>0.25</v>
      </c>
      <c r="AX22">
        <v>0.5</v>
      </c>
      <c r="AY22">
        <v>0.25</v>
      </c>
    </row>
    <row r="23" spans="1:51" x14ac:dyDescent="0.3">
      <c r="A23" t="s">
        <v>158</v>
      </c>
      <c r="B23" t="s">
        <v>157</v>
      </c>
      <c r="C23" t="s">
        <v>11</v>
      </c>
      <c r="D23" t="s">
        <v>219</v>
      </c>
      <c r="E23">
        <v>0</v>
      </c>
      <c r="F23">
        <v>40</v>
      </c>
      <c r="G23">
        <v>34.75</v>
      </c>
      <c r="H23">
        <v>4.25</v>
      </c>
      <c r="I23">
        <v>9</v>
      </c>
      <c r="J23">
        <v>6</v>
      </c>
      <c r="K23">
        <v>1.75</v>
      </c>
      <c r="L23">
        <v>0</v>
      </c>
      <c r="M23">
        <v>1.25</v>
      </c>
      <c r="N23">
        <v>4.25</v>
      </c>
      <c r="O23">
        <v>1</v>
      </c>
      <c r="P23">
        <v>0.25</v>
      </c>
      <c r="Q23">
        <v>3.5</v>
      </c>
      <c r="R23">
        <v>7</v>
      </c>
      <c r="S23">
        <v>0.25524999999999998</v>
      </c>
      <c r="T23">
        <v>0.32850000000000001</v>
      </c>
      <c r="U23">
        <v>0.41149999999999998</v>
      </c>
      <c r="V23">
        <v>0.73975000000000002</v>
      </c>
      <c r="W23">
        <v>14.5</v>
      </c>
      <c r="X23">
        <v>0.5</v>
      </c>
      <c r="Y23">
        <v>1</v>
      </c>
      <c r="Z23">
        <v>0.25</v>
      </c>
      <c r="AA23">
        <v>0.5</v>
      </c>
      <c r="AB23">
        <v>0.25</v>
      </c>
      <c r="AC23">
        <v>38.5</v>
      </c>
      <c r="AD23">
        <v>33.5</v>
      </c>
      <c r="AE23">
        <v>3.5</v>
      </c>
      <c r="AF23">
        <v>6.5</v>
      </c>
      <c r="AG23">
        <v>3.75</v>
      </c>
      <c r="AH23">
        <v>2</v>
      </c>
      <c r="AI23">
        <v>0.25</v>
      </c>
      <c r="AJ23">
        <v>0.5</v>
      </c>
      <c r="AK23">
        <v>3.25</v>
      </c>
      <c r="AL23">
        <v>1.25</v>
      </c>
      <c r="AM23">
        <v>0.25</v>
      </c>
      <c r="AN23">
        <v>3.75</v>
      </c>
      <c r="AO23">
        <v>6.75</v>
      </c>
      <c r="AP23">
        <v>0.1925</v>
      </c>
      <c r="AQ23">
        <v>0.29275000000000001</v>
      </c>
      <c r="AR23">
        <v>0.30975000000000003</v>
      </c>
      <c r="AS23">
        <v>0.60224999999999995</v>
      </c>
      <c r="AT23">
        <v>10.5</v>
      </c>
      <c r="AU23">
        <v>0.5</v>
      </c>
      <c r="AV23">
        <v>1.25</v>
      </c>
      <c r="AW23">
        <v>0</v>
      </c>
      <c r="AX23">
        <v>0</v>
      </c>
      <c r="AY23">
        <v>0</v>
      </c>
    </row>
    <row r="24" spans="1:51" x14ac:dyDescent="0.3">
      <c r="A24" t="s">
        <v>140</v>
      </c>
      <c r="B24" t="s">
        <v>137</v>
      </c>
      <c r="C24" t="s">
        <v>10</v>
      </c>
      <c r="D24" t="s">
        <v>223</v>
      </c>
      <c r="E24">
        <v>0</v>
      </c>
      <c r="F24">
        <v>43</v>
      </c>
      <c r="G24">
        <v>38</v>
      </c>
      <c r="H24">
        <v>5.5</v>
      </c>
      <c r="I24">
        <v>13</v>
      </c>
      <c r="J24">
        <v>10.5</v>
      </c>
      <c r="K24">
        <v>1.5</v>
      </c>
      <c r="L24">
        <v>0.5</v>
      </c>
      <c r="M24">
        <v>0.5</v>
      </c>
      <c r="N24">
        <v>5.5</v>
      </c>
      <c r="O24">
        <v>1.5</v>
      </c>
      <c r="P24">
        <v>0</v>
      </c>
      <c r="Q24">
        <v>3.5</v>
      </c>
      <c r="R24">
        <v>6.5</v>
      </c>
      <c r="S24">
        <v>0.34150000000000003</v>
      </c>
      <c r="T24">
        <v>0.39550000000000002</v>
      </c>
      <c r="U24">
        <v>0.44450000000000001</v>
      </c>
      <c r="V24">
        <v>0.83950000000000002</v>
      </c>
      <c r="W24">
        <v>17</v>
      </c>
      <c r="X24">
        <v>1</v>
      </c>
      <c r="Y24">
        <v>0.5</v>
      </c>
      <c r="Z24">
        <v>0</v>
      </c>
      <c r="AA24">
        <v>1</v>
      </c>
      <c r="AB24">
        <v>0</v>
      </c>
      <c r="AC24">
        <v>42.5</v>
      </c>
      <c r="AD24">
        <v>36</v>
      </c>
      <c r="AE24">
        <v>5.5</v>
      </c>
      <c r="AF24">
        <v>10</v>
      </c>
      <c r="AG24">
        <v>6</v>
      </c>
      <c r="AH24">
        <v>1.5</v>
      </c>
      <c r="AI24">
        <v>0.5</v>
      </c>
      <c r="AJ24">
        <v>2</v>
      </c>
      <c r="AK24">
        <v>5.5</v>
      </c>
      <c r="AL24">
        <v>0.5</v>
      </c>
      <c r="AM24">
        <v>0</v>
      </c>
      <c r="AN24">
        <v>5.5</v>
      </c>
      <c r="AO24">
        <v>6.5</v>
      </c>
      <c r="AP24">
        <v>0.27200000000000002</v>
      </c>
      <c r="AQ24">
        <v>0.375</v>
      </c>
      <c r="AR24">
        <v>0.503</v>
      </c>
      <c r="AS24">
        <v>0.878</v>
      </c>
      <c r="AT24">
        <v>18.5</v>
      </c>
      <c r="AU24">
        <v>1</v>
      </c>
      <c r="AV24">
        <v>0.5</v>
      </c>
      <c r="AW24">
        <v>0</v>
      </c>
      <c r="AX24">
        <v>0.5</v>
      </c>
      <c r="AY24">
        <v>1</v>
      </c>
    </row>
    <row r="25" spans="1:51" x14ac:dyDescent="0.3">
      <c r="A25" t="s">
        <v>137</v>
      </c>
      <c r="B25" t="s">
        <v>140</v>
      </c>
      <c r="C25" t="s">
        <v>11</v>
      </c>
      <c r="D25" t="s">
        <v>216</v>
      </c>
      <c r="E25">
        <v>0</v>
      </c>
      <c r="F25">
        <v>42.5</v>
      </c>
      <c r="G25">
        <v>36</v>
      </c>
      <c r="H25">
        <v>5.5</v>
      </c>
      <c r="I25">
        <v>10</v>
      </c>
      <c r="J25">
        <v>6</v>
      </c>
      <c r="K25">
        <v>1.5</v>
      </c>
      <c r="L25">
        <v>0.5</v>
      </c>
      <c r="M25">
        <v>2</v>
      </c>
      <c r="N25">
        <v>5.5</v>
      </c>
      <c r="O25">
        <v>0.5</v>
      </c>
      <c r="P25">
        <v>0</v>
      </c>
      <c r="Q25">
        <v>5.5</v>
      </c>
      <c r="R25">
        <v>6.5</v>
      </c>
      <c r="S25">
        <v>0.27200000000000002</v>
      </c>
      <c r="T25">
        <v>0.375</v>
      </c>
      <c r="U25">
        <v>0.503</v>
      </c>
      <c r="V25">
        <v>0.878</v>
      </c>
      <c r="W25">
        <v>18.5</v>
      </c>
      <c r="X25">
        <v>1</v>
      </c>
      <c r="Y25">
        <v>0.5</v>
      </c>
      <c r="Z25">
        <v>0</v>
      </c>
      <c r="AA25">
        <v>0.5</v>
      </c>
      <c r="AB25">
        <v>1</v>
      </c>
      <c r="AC25">
        <v>43</v>
      </c>
      <c r="AD25">
        <v>38</v>
      </c>
      <c r="AE25">
        <v>5.5</v>
      </c>
      <c r="AF25">
        <v>13</v>
      </c>
      <c r="AG25">
        <v>10.5</v>
      </c>
      <c r="AH25">
        <v>1.5</v>
      </c>
      <c r="AI25">
        <v>0.5</v>
      </c>
      <c r="AJ25">
        <v>0.5</v>
      </c>
      <c r="AK25">
        <v>5.5</v>
      </c>
      <c r="AL25">
        <v>1.5</v>
      </c>
      <c r="AM25">
        <v>0</v>
      </c>
      <c r="AN25">
        <v>3.5</v>
      </c>
      <c r="AO25">
        <v>6.5</v>
      </c>
      <c r="AP25">
        <v>0.34150000000000003</v>
      </c>
      <c r="AQ25">
        <v>0.39550000000000002</v>
      </c>
      <c r="AR25">
        <v>0.44450000000000001</v>
      </c>
      <c r="AS25">
        <v>0.83950000000000002</v>
      </c>
      <c r="AT25">
        <v>17</v>
      </c>
      <c r="AU25">
        <v>1</v>
      </c>
      <c r="AV25">
        <v>0.5</v>
      </c>
      <c r="AW25">
        <v>0</v>
      </c>
      <c r="AX25">
        <v>1</v>
      </c>
      <c r="AY25">
        <v>0</v>
      </c>
    </row>
    <row r="26" spans="1:51" x14ac:dyDescent="0.3">
      <c r="A26" t="s">
        <v>163</v>
      </c>
      <c r="B26" t="s">
        <v>164</v>
      </c>
      <c r="C26" t="s">
        <v>10</v>
      </c>
      <c r="D26" t="s">
        <v>220</v>
      </c>
      <c r="E26">
        <v>0</v>
      </c>
      <c r="F26">
        <v>37</v>
      </c>
      <c r="G26">
        <v>32</v>
      </c>
      <c r="H26">
        <v>5.5</v>
      </c>
      <c r="I26">
        <v>8.75</v>
      </c>
      <c r="J26">
        <v>5</v>
      </c>
      <c r="K26">
        <v>3</v>
      </c>
      <c r="L26">
        <v>0</v>
      </c>
      <c r="M26">
        <v>0.75</v>
      </c>
      <c r="N26">
        <v>5.25</v>
      </c>
      <c r="O26">
        <v>0.5</v>
      </c>
      <c r="P26">
        <v>0.5</v>
      </c>
      <c r="Q26">
        <v>3.5</v>
      </c>
      <c r="R26">
        <v>8.5</v>
      </c>
      <c r="S26">
        <v>0.27200000000000002</v>
      </c>
      <c r="T26">
        <v>0.35775000000000001</v>
      </c>
      <c r="U26">
        <v>0.439</v>
      </c>
      <c r="V26">
        <v>0.79674999999999996</v>
      </c>
      <c r="W26">
        <v>14</v>
      </c>
      <c r="X26">
        <v>0.75</v>
      </c>
      <c r="Y26">
        <v>1</v>
      </c>
      <c r="Z26">
        <v>0</v>
      </c>
      <c r="AA26">
        <v>0.5</v>
      </c>
      <c r="AB26">
        <v>0.5</v>
      </c>
      <c r="AC26">
        <v>37</v>
      </c>
      <c r="AD26">
        <v>31.5</v>
      </c>
      <c r="AE26">
        <v>3.75</v>
      </c>
      <c r="AF26">
        <v>7.25</v>
      </c>
      <c r="AG26">
        <v>4.5</v>
      </c>
      <c r="AH26">
        <v>1.75</v>
      </c>
      <c r="AI26">
        <v>0</v>
      </c>
      <c r="AJ26">
        <v>1</v>
      </c>
      <c r="AK26">
        <v>3.75</v>
      </c>
      <c r="AL26">
        <v>0.75</v>
      </c>
      <c r="AM26">
        <v>0</v>
      </c>
      <c r="AN26">
        <v>4</v>
      </c>
      <c r="AO26">
        <v>6.5</v>
      </c>
      <c r="AP26">
        <v>0.22950000000000001</v>
      </c>
      <c r="AQ26">
        <v>0.32774999999999999</v>
      </c>
      <c r="AR26">
        <v>0.38</v>
      </c>
      <c r="AS26">
        <v>0.70774999999999999</v>
      </c>
      <c r="AT26">
        <v>12</v>
      </c>
      <c r="AU26">
        <v>1</v>
      </c>
      <c r="AV26">
        <v>1</v>
      </c>
      <c r="AW26">
        <v>0</v>
      </c>
      <c r="AX26">
        <v>0.5</v>
      </c>
      <c r="AY26">
        <v>0</v>
      </c>
    </row>
    <row r="27" spans="1:51" x14ac:dyDescent="0.3">
      <c r="A27" t="s">
        <v>164</v>
      </c>
      <c r="B27" t="s">
        <v>163</v>
      </c>
      <c r="C27" t="s">
        <v>11</v>
      </c>
      <c r="D27" t="s">
        <v>227</v>
      </c>
      <c r="E27">
        <v>0</v>
      </c>
      <c r="F27">
        <v>37</v>
      </c>
      <c r="G27">
        <v>31.5</v>
      </c>
      <c r="H27">
        <v>3.75</v>
      </c>
      <c r="I27">
        <v>7.25</v>
      </c>
      <c r="J27">
        <v>4.5</v>
      </c>
      <c r="K27">
        <v>1.75</v>
      </c>
      <c r="L27">
        <v>0</v>
      </c>
      <c r="M27">
        <v>1</v>
      </c>
      <c r="N27">
        <v>3.75</v>
      </c>
      <c r="O27">
        <v>0.75</v>
      </c>
      <c r="P27">
        <v>0</v>
      </c>
      <c r="Q27">
        <v>4</v>
      </c>
      <c r="R27">
        <v>6.5</v>
      </c>
      <c r="S27">
        <v>0.22950000000000001</v>
      </c>
      <c r="T27">
        <v>0.32774999999999999</v>
      </c>
      <c r="U27">
        <v>0.38</v>
      </c>
      <c r="V27">
        <v>0.70774999999999999</v>
      </c>
      <c r="W27">
        <v>12</v>
      </c>
      <c r="X27">
        <v>1</v>
      </c>
      <c r="Y27">
        <v>1</v>
      </c>
      <c r="Z27">
        <v>0</v>
      </c>
      <c r="AA27">
        <v>0.5</v>
      </c>
      <c r="AB27">
        <v>0</v>
      </c>
      <c r="AC27">
        <v>37</v>
      </c>
      <c r="AD27">
        <v>32</v>
      </c>
      <c r="AE27">
        <v>5.5</v>
      </c>
      <c r="AF27">
        <v>8.75</v>
      </c>
      <c r="AG27">
        <v>5</v>
      </c>
      <c r="AH27">
        <v>3</v>
      </c>
      <c r="AI27">
        <v>0</v>
      </c>
      <c r="AJ27">
        <v>0.75</v>
      </c>
      <c r="AK27">
        <v>5.25</v>
      </c>
      <c r="AL27">
        <v>0.5</v>
      </c>
      <c r="AM27">
        <v>0.5</v>
      </c>
      <c r="AN27">
        <v>3.5</v>
      </c>
      <c r="AO27">
        <v>8.5</v>
      </c>
      <c r="AP27">
        <v>0.27200000000000002</v>
      </c>
      <c r="AQ27">
        <v>0.35775000000000001</v>
      </c>
      <c r="AR27">
        <v>0.439</v>
      </c>
      <c r="AS27">
        <v>0.79674999999999996</v>
      </c>
      <c r="AT27">
        <v>14</v>
      </c>
      <c r="AU27">
        <v>0.75</v>
      </c>
      <c r="AV27">
        <v>1</v>
      </c>
      <c r="AW27">
        <v>0</v>
      </c>
      <c r="AX27">
        <v>0.5</v>
      </c>
      <c r="AY27">
        <v>0.5</v>
      </c>
    </row>
    <row r="28" spans="1:51" x14ac:dyDescent="0.3">
      <c r="A28" t="s">
        <v>171</v>
      </c>
      <c r="B28" t="s">
        <v>172</v>
      </c>
      <c r="C28" t="s">
        <v>10</v>
      </c>
      <c r="D28" t="s">
        <v>238</v>
      </c>
      <c r="E28">
        <v>0</v>
      </c>
      <c r="F28">
        <v>39.142857142857153</v>
      </c>
      <c r="G28">
        <v>35.285714285714278</v>
      </c>
      <c r="H28">
        <v>4.2857142857142856</v>
      </c>
      <c r="I28">
        <v>9.2857142857142865</v>
      </c>
      <c r="J28">
        <v>6.2857142857142856</v>
      </c>
      <c r="K28">
        <v>1.428571428571429</v>
      </c>
      <c r="L28">
        <v>0.14285714285714279</v>
      </c>
      <c r="M28">
        <v>1.428571428571429</v>
      </c>
      <c r="N28">
        <v>3.714285714285714</v>
      </c>
      <c r="O28">
        <v>0.2857142857142857</v>
      </c>
      <c r="P28">
        <v>0</v>
      </c>
      <c r="Q28">
        <v>3.1428571428571428</v>
      </c>
      <c r="R28">
        <v>7.4285714285714288</v>
      </c>
      <c r="S28">
        <v>0.26142857142857151</v>
      </c>
      <c r="T28">
        <v>0.32300000000000001</v>
      </c>
      <c r="U28">
        <v>0.42628571428571432</v>
      </c>
      <c r="V28">
        <v>0.74971428571428578</v>
      </c>
      <c r="W28">
        <v>15.28571428571429</v>
      </c>
      <c r="X28">
        <v>0.5714285714285714</v>
      </c>
      <c r="Y28">
        <v>0.14285714285714279</v>
      </c>
      <c r="Z28">
        <v>0.2857142857142857</v>
      </c>
      <c r="AA28">
        <v>0.2857142857142857</v>
      </c>
      <c r="AB28">
        <v>0</v>
      </c>
      <c r="AC28">
        <v>38.571428571428569</v>
      </c>
      <c r="AD28">
        <v>33.571428571428569</v>
      </c>
      <c r="AE28">
        <v>4.8571428571428568</v>
      </c>
      <c r="AF28">
        <v>8.2857142857142865</v>
      </c>
      <c r="AG28">
        <v>4.7142857142857144</v>
      </c>
      <c r="AH28">
        <v>2.4285714285714279</v>
      </c>
      <c r="AI28">
        <v>0.14285714285714279</v>
      </c>
      <c r="AJ28">
        <v>1</v>
      </c>
      <c r="AK28">
        <v>4.4285714285714288</v>
      </c>
      <c r="AL28">
        <v>0.5714285714285714</v>
      </c>
      <c r="AM28">
        <v>0</v>
      </c>
      <c r="AN28">
        <v>4.2857142857142856</v>
      </c>
      <c r="AO28">
        <v>6.5714285714285712</v>
      </c>
      <c r="AP28">
        <v>0.24514285714285711</v>
      </c>
      <c r="AQ28">
        <v>0.3284285714285714</v>
      </c>
      <c r="AR28">
        <v>0.41485714285714292</v>
      </c>
      <c r="AS28">
        <v>0.74314285714285711</v>
      </c>
      <c r="AT28">
        <v>14</v>
      </c>
      <c r="AU28">
        <v>1</v>
      </c>
      <c r="AV28">
        <v>0.2857142857142857</v>
      </c>
      <c r="AW28">
        <v>0.14285714285714279</v>
      </c>
      <c r="AX28">
        <v>0.2857142857142857</v>
      </c>
      <c r="AY28">
        <v>0</v>
      </c>
    </row>
    <row r="29" spans="1:51" x14ac:dyDescent="0.3">
      <c r="A29" t="s">
        <v>172</v>
      </c>
      <c r="B29" t="s">
        <v>171</v>
      </c>
      <c r="C29" t="s">
        <v>11</v>
      </c>
      <c r="D29" t="s">
        <v>221</v>
      </c>
      <c r="E29">
        <v>0</v>
      </c>
      <c r="F29">
        <v>38.571428571428569</v>
      </c>
      <c r="G29">
        <v>33.571428571428569</v>
      </c>
      <c r="H29">
        <v>4.8571428571428568</v>
      </c>
      <c r="I29">
        <v>8.2857142857142865</v>
      </c>
      <c r="J29">
        <v>4.7142857142857144</v>
      </c>
      <c r="K29">
        <v>2.4285714285714279</v>
      </c>
      <c r="L29">
        <v>0.14285714285714279</v>
      </c>
      <c r="M29">
        <v>1</v>
      </c>
      <c r="N29">
        <v>4.4285714285714288</v>
      </c>
      <c r="O29">
        <v>0.5714285714285714</v>
      </c>
      <c r="P29">
        <v>0</v>
      </c>
      <c r="Q29">
        <v>4.2857142857142856</v>
      </c>
      <c r="R29">
        <v>6.5714285714285712</v>
      </c>
      <c r="S29">
        <v>0.24514285714285711</v>
      </c>
      <c r="T29">
        <v>0.3284285714285714</v>
      </c>
      <c r="U29">
        <v>0.41485714285714292</v>
      </c>
      <c r="V29">
        <v>0.74314285714285711</v>
      </c>
      <c r="W29">
        <v>14</v>
      </c>
      <c r="X29">
        <v>1</v>
      </c>
      <c r="Y29">
        <v>0.2857142857142857</v>
      </c>
      <c r="Z29">
        <v>0.14285714285714279</v>
      </c>
      <c r="AA29">
        <v>0.2857142857142857</v>
      </c>
      <c r="AB29">
        <v>0</v>
      </c>
      <c r="AC29">
        <v>39.142857142857153</v>
      </c>
      <c r="AD29">
        <v>35.285714285714278</v>
      </c>
      <c r="AE29">
        <v>4.2857142857142856</v>
      </c>
      <c r="AF29">
        <v>9.2857142857142865</v>
      </c>
      <c r="AG29">
        <v>6.2857142857142856</v>
      </c>
      <c r="AH29">
        <v>1.428571428571429</v>
      </c>
      <c r="AI29">
        <v>0.14285714285714279</v>
      </c>
      <c r="AJ29">
        <v>1.428571428571429</v>
      </c>
      <c r="AK29">
        <v>3.714285714285714</v>
      </c>
      <c r="AL29">
        <v>0.2857142857142857</v>
      </c>
      <c r="AM29">
        <v>0</v>
      </c>
      <c r="AN29">
        <v>3.1428571428571428</v>
      </c>
      <c r="AO29">
        <v>7.4285714285714288</v>
      </c>
      <c r="AP29">
        <v>0.26142857142857151</v>
      </c>
      <c r="AQ29">
        <v>0.32300000000000001</v>
      </c>
      <c r="AR29">
        <v>0.42628571428571432</v>
      </c>
      <c r="AS29">
        <v>0.74971428571428578</v>
      </c>
      <c r="AT29">
        <v>15.28571428571429</v>
      </c>
      <c r="AU29">
        <v>0.5714285714285714</v>
      </c>
      <c r="AV29">
        <v>0.14285714285714279</v>
      </c>
      <c r="AW29">
        <v>0.2857142857142857</v>
      </c>
      <c r="AX29">
        <v>0.2857142857142857</v>
      </c>
      <c r="AY29">
        <v>0</v>
      </c>
    </row>
    <row r="30" spans="1:51" x14ac:dyDescent="0.3">
      <c r="A30" t="s">
        <v>167</v>
      </c>
      <c r="B30" t="s">
        <v>168</v>
      </c>
      <c r="C30" t="s">
        <v>10</v>
      </c>
      <c r="D30" t="s">
        <v>209</v>
      </c>
      <c r="E30">
        <v>0</v>
      </c>
      <c r="F30">
        <v>36.75</v>
      </c>
      <c r="G30">
        <v>33.75</v>
      </c>
      <c r="H30">
        <v>5</v>
      </c>
      <c r="I30">
        <v>9.25</v>
      </c>
      <c r="J30">
        <v>5.75</v>
      </c>
      <c r="K30">
        <v>1.75</v>
      </c>
      <c r="L30">
        <v>0.75</v>
      </c>
      <c r="M30">
        <v>1</v>
      </c>
      <c r="N30">
        <v>4.5</v>
      </c>
      <c r="O30">
        <v>1</v>
      </c>
      <c r="P30">
        <v>0.5</v>
      </c>
      <c r="Q30">
        <v>2.5</v>
      </c>
      <c r="R30">
        <v>5</v>
      </c>
      <c r="S30">
        <v>0.27150000000000002</v>
      </c>
      <c r="T30">
        <v>0.31974999999999998</v>
      </c>
      <c r="U30">
        <v>0.45624999999999999</v>
      </c>
      <c r="V30">
        <v>0.77625</v>
      </c>
      <c r="W30">
        <v>15.5</v>
      </c>
      <c r="X30">
        <v>0.75</v>
      </c>
      <c r="Y30">
        <v>0</v>
      </c>
      <c r="Z30">
        <v>0</v>
      </c>
      <c r="AA30">
        <v>0.5</v>
      </c>
      <c r="AB30">
        <v>0</v>
      </c>
      <c r="AC30">
        <v>36</v>
      </c>
      <c r="AD30">
        <v>32.25</v>
      </c>
      <c r="AE30">
        <v>2.25</v>
      </c>
      <c r="AF30">
        <v>6.75</v>
      </c>
      <c r="AG30">
        <v>4</v>
      </c>
      <c r="AH30">
        <v>2.5</v>
      </c>
      <c r="AI30">
        <v>0</v>
      </c>
      <c r="AJ30">
        <v>0.25</v>
      </c>
      <c r="AK30">
        <v>2.25</v>
      </c>
      <c r="AL30">
        <v>0.25</v>
      </c>
      <c r="AM30">
        <v>0.25</v>
      </c>
      <c r="AN30">
        <v>3</v>
      </c>
      <c r="AO30">
        <v>9.25</v>
      </c>
      <c r="AP30">
        <v>0.20324999999999999</v>
      </c>
      <c r="AQ30">
        <v>0.29049999999999998</v>
      </c>
      <c r="AR30">
        <v>0.29949999999999999</v>
      </c>
      <c r="AS30">
        <v>0.59024999999999994</v>
      </c>
      <c r="AT30">
        <v>10</v>
      </c>
      <c r="AU30">
        <v>1</v>
      </c>
      <c r="AV30">
        <v>0.75</v>
      </c>
      <c r="AW30">
        <v>0</v>
      </c>
      <c r="AX30">
        <v>0</v>
      </c>
      <c r="AY30">
        <v>0</v>
      </c>
    </row>
    <row r="31" spans="1:51" x14ac:dyDescent="0.3">
      <c r="A31" t="s">
        <v>168</v>
      </c>
      <c r="B31" t="s">
        <v>167</v>
      </c>
      <c r="C31" t="s">
        <v>11</v>
      </c>
      <c r="D31" t="s">
        <v>231</v>
      </c>
      <c r="E31">
        <v>0</v>
      </c>
      <c r="F31">
        <v>36</v>
      </c>
      <c r="G31">
        <v>32.25</v>
      </c>
      <c r="H31">
        <v>2.25</v>
      </c>
      <c r="I31">
        <v>6.75</v>
      </c>
      <c r="J31">
        <v>4</v>
      </c>
      <c r="K31">
        <v>2.5</v>
      </c>
      <c r="L31">
        <v>0</v>
      </c>
      <c r="M31">
        <v>0.25</v>
      </c>
      <c r="N31">
        <v>2.25</v>
      </c>
      <c r="O31">
        <v>0.25</v>
      </c>
      <c r="P31">
        <v>0.25</v>
      </c>
      <c r="Q31">
        <v>3</v>
      </c>
      <c r="R31">
        <v>9.25</v>
      </c>
      <c r="S31">
        <v>0.20324999999999999</v>
      </c>
      <c r="T31">
        <v>0.29049999999999998</v>
      </c>
      <c r="U31">
        <v>0.29949999999999999</v>
      </c>
      <c r="V31">
        <v>0.59024999999999994</v>
      </c>
      <c r="W31">
        <v>10</v>
      </c>
      <c r="X31">
        <v>1</v>
      </c>
      <c r="Y31">
        <v>0.75</v>
      </c>
      <c r="Z31">
        <v>0</v>
      </c>
      <c r="AA31">
        <v>0</v>
      </c>
      <c r="AB31">
        <v>0</v>
      </c>
      <c r="AC31">
        <v>36.75</v>
      </c>
      <c r="AD31">
        <v>33.75</v>
      </c>
      <c r="AE31">
        <v>5</v>
      </c>
      <c r="AF31">
        <v>9.25</v>
      </c>
      <c r="AG31">
        <v>5.75</v>
      </c>
      <c r="AH31">
        <v>1.75</v>
      </c>
      <c r="AI31">
        <v>0.75</v>
      </c>
      <c r="AJ31">
        <v>1</v>
      </c>
      <c r="AK31">
        <v>4.5</v>
      </c>
      <c r="AL31">
        <v>1</v>
      </c>
      <c r="AM31">
        <v>0.5</v>
      </c>
      <c r="AN31">
        <v>2.5</v>
      </c>
      <c r="AO31">
        <v>5</v>
      </c>
      <c r="AP31">
        <v>0.27150000000000002</v>
      </c>
      <c r="AQ31">
        <v>0.31974999999999998</v>
      </c>
      <c r="AR31">
        <v>0.45624999999999999</v>
      </c>
      <c r="AS31">
        <v>0.77625</v>
      </c>
      <c r="AT31">
        <v>15.5</v>
      </c>
      <c r="AU31">
        <v>0.75</v>
      </c>
      <c r="AV31">
        <v>0</v>
      </c>
      <c r="AW31">
        <v>0</v>
      </c>
      <c r="AX31">
        <v>0.5</v>
      </c>
      <c r="AY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D15" sqref="D15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205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208</v>
      </c>
      <c r="B2" t="s">
        <v>184</v>
      </c>
      <c r="C2">
        <v>7.5</v>
      </c>
      <c r="D2">
        <v>125</v>
      </c>
      <c r="E2">
        <v>-165</v>
      </c>
      <c r="F2">
        <v>8.5</v>
      </c>
      <c r="G2">
        <v>-136</v>
      </c>
      <c r="H2">
        <v>108</v>
      </c>
      <c r="I2">
        <v>7.5</v>
      </c>
      <c r="J2">
        <v>120</v>
      </c>
      <c r="K2">
        <v>-160</v>
      </c>
      <c r="L2">
        <v>8.5</v>
      </c>
      <c r="M2">
        <v>108</v>
      </c>
      <c r="N2">
        <v>135</v>
      </c>
      <c r="R2" s="12">
        <f t="shared" ref="R2:R30" si="0">MIN(C2,F2,I2,L2,O2)</f>
        <v>7.5</v>
      </c>
    </row>
    <row r="3" spans="1:18" x14ac:dyDescent="0.3">
      <c r="A3" t="s">
        <v>209</v>
      </c>
      <c r="B3" t="s">
        <v>167</v>
      </c>
      <c r="C3">
        <v>4.5</v>
      </c>
      <c r="D3">
        <v>135</v>
      </c>
      <c r="E3">
        <v>-180</v>
      </c>
      <c r="F3">
        <v>5.5</v>
      </c>
      <c r="G3">
        <v>-158</v>
      </c>
      <c r="H3">
        <v>124</v>
      </c>
      <c r="I3">
        <v>4.5</v>
      </c>
      <c r="J3">
        <v>125</v>
      </c>
      <c r="K3">
        <v>-160</v>
      </c>
      <c r="L3">
        <v>5.5</v>
      </c>
      <c r="M3">
        <v>125</v>
      </c>
      <c r="N3">
        <v>128</v>
      </c>
      <c r="R3" s="12">
        <f t="shared" si="0"/>
        <v>4.5</v>
      </c>
    </row>
    <row r="4" spans="1:18" x14ac:dyDescent="0.3">
      <c r="A4" t="s">
        <v>210</v>
      </c>
      <c r="B4" t="s">
        <v>175</v>
      </c>
      <c r="C4">
        <v>4.5</v>
      </c>
      <c r="D4">
        <v>-110</v>
      </c>
      <c r="E4">
        <v>-120</v>
      </c>
      <c r="F4">
        <v>4.5</v>
      </c>
      <c r="G4">
        <v>-104</v>
      </c>
      <c r="H4">
        <v>-122</v>
      </c>
      <c r="I4">
        <v>4.5</v>
      </c>
      <c r="J4">
        <v>-105</v>
      </c>
      <c r="K4">
        <v>-120</v>
      </c>
      <c r="L4">
        <v>4.5</v>
      </c>
      <c r="M4">
        <v>-108</v>
      </c>
      <c r="N4">
        <v>-124</v>
      </c>
      <c r="R4" s="12">
        <f t="shared" si="0"/>
        <v>4.5</v>
      </c>
    </row>
    <row r="5" spans="1:18" x14ac:dyDescent="0.3">
      <c r="A5" t="s">
        <v>211</v>
      </c>
      <c r="B5" t="s">
        <v>188</v>
      </c>
      <c r="C5">
        <v>5.5</v>
      </c>
      <c r="D5">
        <v>-110</v>
      </c>
      <c r="E5">
        <v>-115</v>
      </c>
      <c r="F5">
        <v>5.5</v>
      </c>
      <c r="G5">
        <v>-112</v>
      </c>
      <c r="H5">
        <v>-112</v>
      </c>
      <c r="I5">
        <v>5.5</v>
      </c>
      <c r="J5">
        <v>-110</v>
      </c>
      <c r="K5">
        <v>-115</v>
      </c>
      <c r="L5">
        <v>5.5</v>
      </c>
      <c r="M5">
        <v>-118</v>
      </c>
      <c r="N5">
        <v>-113</v>
      </c>
      <c r="R5" s="12">
        <f t="shared" si="0"/>
        <v>5.5</v>
      </c>
    </row>
    <row r="6" spans="1:18" x14ac:dyDescent="0.3">
      <c r="A6" t="s">
        <v>212</v>
      </c>
      <c r="B6" t="s">
        <v>213</v>
      </c>
      <c r="C6">
        <v>3.5</v>
      </c>
      <c r="D6">
        <v>135</v>
      </c>
      <c r="E6">
        <v>-175</v>
      </c>
      <c r="F6">
        <v>3.5</v>
      </c>
      <c r="G6">
        <v>132</v>
      </c>
      <c r="H6">
        <v>-170</v>
      </c>
      <c r="I6">
        <v>3.5</v>
      </c>
      <c r="J6">
        <v>125</v>
      </c>
      <c r="K6">
        <v>-160</v>
      </c>
      <c r="L6">
        <v>4.5</v>
      </c>
      <c r="M6">
        <v>123</v>
      </c>
      <c r="N6">
        <v>145</v>
      </c>
      <c r="R6" s="12">
        <f t="shared" si="0"/>
        <v>3.5</v>
      </c>
    </row>
    <row r="7" spans="1:18" x14ac:dyDescent="0.3">
      <c r="A7" t="s">
        <v>214</v>
      </c>
      <c r="B7" t="s">
        <v>179</v>
      </c>
      <c r="C7">
        <v>4.5</v>
      </c>
      <c r="D7">
        <v>115</v>
      </c>
      <c r="E7">
        <v>-150</v>
      </c>
      <c r="F7">
        <v>4.5</v>
      </c>
      <c r="G7">
        <v>116</v>
      </c>
      <c r="H7">
        <v>-148</v>
      </c>
      <c r="I7">
        <v>4.5</v>
      </c>
      <c r="J7">
        <v>115</v>
      </c>
      <c r="K7">
        <v>-150</v>
      </c>
      <c r="L7">
        <v>4.5</v>
      </c>
      <c r="M7">
        <v>102</v>
      </c>
      <c r="N7">
        <v>-136</v>
      </c>
      <c r="R7" s="12">
        <f t="shared" si="0"/>
        <v>4.5</v>
      </c>
    </row>
    <row r="8" spans="1:18" x14ac:dyDescent="0.3">
      <c r="A8" t="s">
        <v>215</v>
      </c>
      <c r="B8" t="s">
        <v>143</v>
      </c>
      <c r="C8">
        <v>4.5</v>
      </c>
      <c r="D8">
        <v>135</v>
      </c>
      <c r="E8">
        <v>-175</v>
      </c>
      <c r="F8">
        <v>4.5</v>
      </c>
      <c r="G8">
        <v>130</v>
      </c>
      <c r="H8">
        <v>-168</v>
      </c>
      <c r="I8">
        <v>4.5</v>
      </c>
      <c r="J8">
        <v>115</v>
      </c>
      <c r="K8">
        <v>-155</v>
      </c>
      <c r="L8">
        <v>5.5</v>
      </c>
      <c r="M8">
        <v>133</v>
      </c>
      <c r="N8">
        <v>117</v>
      </c>
      <c r="R8" s="12">
        <f t="shared" si="0"/>
        <v>4.5</v>
      </c>
    </row>
    <row r="9" spans="1:18" x14ac:dyDescent="0.3">
      <c r="A9" t="s">
        <v>216</v>
      </c>
      <c r="B9" t="s">
        <v>137</v>
      </c>
      <c r="C9">
        <v>3.5</v>
      </c>
      <c r="D9">
        <v>-185</v>
      </c>
      <c r="E9">
        <v>140</v>
      </c>
      <c r="F9">
        <v>2.5</v>
      </c>
      <c r="G9">
        <v>132</v>
      </c>
      <c r="H9">
        <v>-168</v>
      </c>
      <c r="I9">
        <v>3.5</v>
      </c>
      <c r="J9">
        <v>-190</v>
      </c>
      <c r="K9">
        <v>140</v>
      </c>
      <c r="L9" t="s">
        <v>122</v>
      </c>
      <c r="M9" t="s">
        <v>122</v>
      </c>
      <c r="N9" t="s">
        <v>122</v>
      </c>
      <c r="R9" s="12">
        <f t="shared" si="0"/>
        <v>2.5</v>
      </c>
    </row>
    <row r="10" spans="1:18" x14ac:dyDescent="0.3">
      <c r="A10" t="s">
        <v>217</v>
      </c>
      <c r="B10" t="s">
        <v>154</v>
      </c>
      <c r="C10">
        <v>4.5</v>
      </c>
      <c r="D10">
        <v>-120</v>
      </c>
      <c r="E10">
        <v>-110</v>
      </c>
      <c r="F10">
        <v>4.5</v>
      </c>
      <c r="G10">
        <v>-142</v>
      </c>
      <c r="H10">
        <v>112</v>
      </c>
      <c r="I10">
        <v>4.5</v>
      </c>
      <c r="J10">
        <v>-120</v>
      </c>
      <c r="K10">
        <v>-110</v>
      </c>
      <c r="L10">
        <v>4.5</v>
      </c>
      <c r="M10">
        <v>-139</v>
      </c>
      <c r="N10">
        <v>105</v>
      </c>
      <c r="R10" s="12">
        <f t="shared" si="0"/>
        <v>4.5</v>
      </c>
    </row>
    <row r="11" spans="1:18" x14ac:dyDescent="0.3">
      <c r="A11" t="s">
        <v>218</v>
      </c>
      <c r="B11" t="s">
        <v>138</v>
      </c>
      <c r="C11">
        <v>4.5</v>
      </c>
      <c r="D11">
        <v>-125</v>
      </c>
      <c r="E11">
        <v>-105</v>
      </c>
      <c r="F11">
        <v>4.5</v>
      </c>
      <c r="G11">
        <v>-128</v>
      </c>
      <c r="H11">
        <v>100</v>
      </c>
      <c r="I11">
        <v>4.5</v>
      </c>
      <c r="J11">
        <v>-115</v>
      </c>
      <c r="K11">
        <v>-115</v>
      </c>
      <c r="L11">
        <v>4.5</v>
      </c>
      <c r="M11">
        <v>-129</v>
      </c>
      <c r="N11">
        <v>-104</v>
      </c>
      <c r="R11" s="12">
        <f t="shared" si="0"/>
        <v>4.5</v>
      </c>
    </row>
    <row r="12" spans="1:18" x14ac:dyDescent="0.3">
      <c r="A12" t="s">
        <v>219</v>
      </c>
      <c r="B12" t="s">
        <v>206</v>
      </c>
      <c r="C12">
        <v>4.5</v>
      </c>
      <c r="D12">
        <v>110</v>
      </c>
      <c r="E12">
        <v>-145</v>
      </c>
      <c r="F12">
        <v>4.5</v>
      </c>
      <c r="G12">
        <v>114</v>
      </c>
      <c r="H12">
        <v>-146</v>
      </c>
      <c r="I12">
        <v>4.5</v>
      </c>
      <c r="J12">
        <v>115</v>
      </c>
      <c r="K12">
        <v>-150</v>
      </c>
      <c r="L12">
        <v>4.5</v>
      </c>
      <c r="M12">
        <v>105</v>
      </c>
      <c r="N12">
        <v>-139</v>
      </c>
      <c r="R12" s="12">
        <f t="shared" si="0"/>
        <v>4.5</v>
      </c>
    </row>
    <row r="13" spans="1:18" x14ac:dyDescent="0.3">
      <c r="A13" t="s">
        <v>220</v>
      </c>
      <c r="B13" t="s">
        <v>163</v>
      </c>
      <c r="C13">
        <v>5.5</v>
      </c>
      <c r="D13">
        <v>-115</v>
      </c>
      <c r="E13">
        <v>-115</v>
      </c>
      <c r="F13">
        <v>5.5</v>
      </c>
      <c r="G13">
        <v>-128</v>
      </c>
      <c r="H13">
        <v>100</v>
      </c>
      <c r="I13">
        <v>5.5</v>
      </c>
      <c r="J13">
        <v>-115</v>
      </c>
      <c r="K13">
        <v>-115</v>
      </c>
      <c r="L13">
        <v>5.5</v>
      </c>
      <c r="M13">
        <v>-136</v>
      </c>
      <c r="N13">
        <v>102</v>
      </c>
      <c r="R13" s="12">
        <f t="shared" si="0"/>
        <v>5.5</v>
      </c>
    </row>
    <row r="14" spans="1:18" x14ac:dyDescent="0.3">
      <c r="A14" t="s">
        <v>221</v>
      </c>
      <c r="B14" t="s">
        <v>172</v>
      </c>
      <c r="C14">
        <v>4.5</v>
      </c>
      <c r="D14">
        <v>-105</v>
      </c>
      <c r="E14">
        <v>-125</v>
      </c>
      <c r="F14">
        <v>4.5</v>
      </c>
      <c r="G14">
        <v>-106</v>
      </c>
      <c r="H14">
        <v>-122</v>
      </c>
      <c r="I14">
        <v>4.5</v>
      </c>
      <c r="J14">
        <v>100</v>
      </c>
      <c r="K14">
        <v>-130</v>
      </c>
      <c r="L14">
        <v>4.5</v>
      </c>
      <c r="M14">
        <v>-129</v>
      </c>
      <c r="N14">
        <v>-104</v>
      </c>
      <c r="R14" s="12">
        <f t="shared" si="0"/>
        <v>4.5</v>
      </c>
    </row>
    <row r="15" spans="1:18" x14ac:dyDescent="0.3">
      <c r="A15" t="s">
        <v>222</v>
      </c>
      <c r="B15" t="s">
        <v>176</v>
      </c>
      <c r="C15">
        <v>5.5</v>
      </c>
      <c r="D15">
        <v>-150</v>
      </c>
      <c r="E15">
        <v>115</v>
      </c>
      <c r="F15">
        <v>5.5</v>
      </c>
      <c r="G15">
        <v>-144</v>
      </c>
      <c r="H15">
        <v>114</v>
      </c>
      <c r="I15">
        <v>5.5</v>
      </c>
      <c r="J15">
        <v>-150</v>
      </c>
      <c r="K15">
        <v>115</v>
      </c>
      <c r="L15">
        <v>5.5</v>
      </c>
      <c r="M15">
        <v>-136</v>
      </c>
      <c r="N15">
        <v>102</v>
      </c>
      <c r="R15" s="12">
        <f t="shared" si="0"/>
        <v>5.5</v>
      </c>
    </row>
    <row r="16" spans="1:18" x14ac:dyDescent="0.3">
      <c r="A16" t="s">
        <v>223</v>
      </c>
      <c r="B16" t="s">
        <v>140</v>
      </c>
      <c r="C16">
        <v>4.5</v>
      </c>
      <c r="D16">
        <v>-130</v>
      </c>
      <c r="E16">
        <v>100</v>
      </c>
      <c r="F16">
        <v>4.5</v>
      </c>
      <c r="G16">
        <v>-142</v>
      </c>
      <c r="H16">
        <v>112</v>
      </c>
      <c r="I16">
        <v>4.5</v>
      </c>
      <c r="J16">
        <v>-130</v>
      </c>
      <c r="K16">
        <v>100</v>
      </c>
      <c r="L16">
        <v>4.5</v>
      </c>
      <c r="M16">
        <v>138</v>
      </c>
      <c r="N16">
        <v>123</v>
      </c>
      <c r="R16" s="12">
        <f t="shared" si="0"/>
        <v>4.5</v>
      </c>
    </row>
    <row r="17" spans="1:18" x14ac:dyDescent="0.3">
      <c r="A17" t="s">
        <v>224</v>
      </c>
      <c r="B17" t="s">
        <v>36</v>
      </c>
      <c r="C17">
        <v>4.5</v>
      </c>
      <c r="D17">
        <v>-115</v>
      </c>
      <c r="E17">
        <v>-110</v>
      </c>
      <c r="F17">
        <v>4.5</v>
      </c>
      <c r="G17">
        <v>-102</v>
      </c>
      <c r="H17">
        <v>-126</v>
      </c>
      <c r="I17">
        <v>4.5</v>
      </c>
      <c r="J17">
        <v>-120</v>
      </c>
      <c r="K17">
        <v>-110</v>
      </c>
      <c r="L17">
        <v>4.5</v>
      </c>
      <c r="M17">
        <v>-110</v>
      </c>
      <c r="N17">
        <v>-121</v>
      </c>
      <c r="R17" s="12">
        <f t="shared" si="0"/>
        <v>4.5</v>
      </c>
    </row>
    <row r="18" spans="1:18" x14ac:dyDescent="0.3">
      <c r="A18" t="s">
        <v>225</v>
      </c>
      <c r="B18" t="s">
        <v>139</v>
      </c>
      <c r="C18">
        <v>4.5</v>
      </c>
      <c r="D18">
        <v>-145</v>
      </c>
      <c r="E18">
        <v>110</v>
      </c>
      <c r="F18">
        <v>4.5</v>
      </c>
      <c r="G18">
        <v>-140</v>
      </c>
      <c r="H18">
        <v>110</v>
      </c>
      <c r="I18">
        <v>4.5</v>
      </c>
      <c r="J18">
        <v>-150</v>
      </c>
      <c r="K18">
        <v>115</v>
      </c>
      <c r="L18">
        <v>4.5</v>
      </c>
      <c r="M18">
        <v>-148</v>
      </c>
      <c r="N18">
        <v>110</v>
      </c>
      <c r="R18" s="12">
        <f t="shared" si="0"/>
        <v>4.5</v>
      </c>
    </row>
    <row r="19" spans="1:18" x14ac:dyDescent="0.3">
      <c r="A19" t="s">
        <v>226</v>
      </c>
      <c r="B19" t="s">
        <v>180</v>
      </c>
      <c r="C19">
        <v>6.5</v>
      </c>
      <c r="D19">
        <v>-135</v>
      </c>
      <c r="E19">
        <v>100</v>
      </c>
      <c r="F19">
        <v>6.5</v>
      </c>
      <c r="G19">
        <v>-140</v>
      </c>
      <c r="H19">
        <v>110</v>
      </c>
      <c r="I19">
        <v>6.5</v>
      </c>
      <c r="J19">
        <v>-140</v>
      </c>
      <c r="K19">
        <v>105</v>
      </c>
      <c r="L19">
        <v>6.5</v>
      </c>
      <c r="M19">
        <v>-122</v>
      </c>
      <c r="N19">
        <v>-108</v>
      </c>
      <c r="R19" s="12">
        <f t="shared" si="0"/>
        <v>6.5</v>
      </c>
    </row>
    <row r="20" spans="1:18" x14ac:dyDescent="0.3">
      <c r="A20" t="s">
        <v>227</v>
      </c>
      <c r="B20" t="s">
        <v>164</v>
      </c>
      <c r="C20">
        <v>4.5</v>
      </c>
      <c r="D20">
        <v>-115</v>
      </c>
      <c r="E20">
        <v>-115</v>
      </c>
      <c r="F20">
        <v>4.5</v>
      </c>
      <c r="G20">
        <v>-128</v>
      </c>
      <c r="H20">
        <v>100</v>
      </c>
      <c r="I20">
        <v>4.5</v>
      </c>
      <c r="J20">
        <v>-110</v>
      </c>
      <c r="K20">
        <v>-120</v>
      </c>
      <c r="L20">
        <v>4.5</v>
      </c>
      <c r="M20">
        <v>-134</v>
      </c>
      <c r="N20">
        <v>100</v>
      </c>
      <c r="R20" s="12">
        <f t="shared" si="0"/>
        <v>4.5</v>
      </c>
    </row>
    <row r="21" spans="1:18" x14ac:dyDescent="0.3">
      <c r="A21" t="s">
        <v>228</v>
      </c>
      <c r="B21" t="s">
        <v>187</v>
      </c>
      <c r="C21">
        <v>7.5</v>
      </c>
      <c r="D21">
        <v>-155</v>
      </c>
      <c r="E21">
        <v>120</v>
      </c>
      <c r="F21">
        <v>6.5</v>
      </c>
      <c r="G21">
        <v>112</v>
      </c>
      <c r="H21">
        <v>-142</v>
      </c>
      <c r="I21">
        <v>7.5</v>
      </c>
      <c r="J21">
        <v>-155</v>
      </c>
      <c r="K21">
        <v>115</v>
      </c>
      <c r="L21">
        <v>6.5</v>
      </c>
      <c r="M21">
        <v>106</v>
      </c>
      <c r="N21">
        <v>-141</v>
      </c>
      <c r="R21" s="12">
        <f t="shared" si="0"/>
        <v>6.5</v>
      </c>
    </row>
    <row r="22" spans="1:18" x14ac:dyDescent="0.3">
      <c r="A22" t="s">
        <v>229</v>
      </c>
      <c r="B22" t="s">
        <v>147</v>
      </c>
      <c r="C22">
        <v>6.5</v>
      </c>
      <c r="D22">
        <v>-150</v>
      </c>
      <c r="E22">
        <v>115</v>
      </c>
      <c r="F22">
        <v>6.5</v>
      </c>
      <c r="G22">
        <v>-156</v>
      </c>
      <c r="H22">
        <v>122</v>
      </c>
      <c r="I22">
        <v>6.5</v>
      </c>
      <c r="J22">
        <v>-150</v>
      </c>
      <c r="K22">
        <v>115</v>
      </c>
      <c r="L22">
        <v>6.5</v>
      </c>
      <c r="M22">
        <v>118</v>
      </c>
      <c r="N22">
        <v>130</v>
      </c>
      <c r="R22" s="12">
        <f t="shared" si="0"/>
        <v>6.5</v>
      </c>
    </row>
    <row r="23" spans="1:18" x14ac:dyDescent="0.3">
      <c r="A23" t="s">
        <v>230</v>
      </c>
      <c r="B23" t="s">
        <v>207</v>
      </c>
      <c r="C23">
        <v>3.5</v>
      </c>
      <c r="D23">
        <v>-145</v>
      </c>
      <c r="E23">
        <v>115</v>
      </c>
      <c r="F23">
        <v>3.5</v>
      </c>
      <c r="G23">
        <v>-162</v>
      </c>
      <c r="H23">
        <v>126</v>
      </c>
      <c r="I23">
        <v>3.5</v>
      </c>
      <c r="J23">
        <v>-160</v>
      </c>
      <c r="K23">
        <v>120</v>
      </c>
      <c r="L23">
        <v>3.5</v>
      </c>
      <c r="M23">
        <v>-139</v>
      </c>
      <c r="N23">
        <v>105</v>
      </c>
      <c r="R23" s="12">
        <f t="shared" si="0"/>
        <v>3.5</v>
      </c>
    </row>
    <row r="24" spans="1:18" x14ac:dyDescent="0.3">
      <c r="A24" t="s">
        <v>231</v>
      </c>
      <c r="B24" t="s">
        <v>168</v>
      </c>
      <c r="C24">
        <v>6.5</v>
      </c>
      <c r="D24">
        <v>-140</v>
      </c>
      <c r="E24">
        <v>105</v>
      </c>
      <c r="F24">
        <v>6.5</v>
      </c>
      <c r="G24">
        <v>-146</v>
      </c>
      <c r="H24">
        <v>114</v>
      </c>
      <c r="I24">
        <v>6.5</v>
      </c>
      <c r="J24">
        <v>-140</v>
      </c>
      <c r="K24">
        <v>105</v>
      </c>
      <c r="L24">
        <v>6.5</v>
      </c>
      <c r="M24">
        <v>-136</v>
      </c>
      <c r="N24">
        <v>102</v>
      </c>
      <c r="R24" s="12">
        <f t="shared" si="0"/>
        <v>6.5</v>
      </c>
    </row>
    <row r="25" spans="1:18" x14ac:dyDescent="0.3">
      <c r="A25" t="s">
        <v>232</v>
      </c>
      <c r="B25" t="s">
        <v>64</v>
      </c>
      <c r="C25">
        <v>4.5</v>
      </c>
      <c r="D25">
        <v>115</v>
      </c>
      <c r="E25">
        <v>-160</v>
      </c>
      <c r="F25">
        <v>4.5</v>
      </c>
      <c r="G25">
        <v>106</v>
      </c>
      <c r="H25">
        <v>-136</v>
      </c>
      <c r="I25">
        <v>4.5</v>
      </c>
      <c r="J25">
        <v>110</v>
      </c>
      <c r="K25">
        <v>-140</v>
      </c>
      <c r="L25">
        <v>4.5</v>
      </c>
      <c r="M25">
        <v>106</v>
      </c>
      <c r="N25">
        <v>-141</v>
      </c>
      <c r="R25" s="12">
        <f t="shared" si="0"/>
        <v>4.5</v>
      </c>
    </row>
    <row r="26" spans="1:18" x14ac:dyDescent="0.3">
      <c r="A26" t="s">
        <v>233</v>
      </c>
      <c r="B26" t="s">
        <v>146</v>
      </c>
      <c r="C26">
        <v>4.5</v>
      </c>
      <c r="D26">
        <v>-170</v>
      </c>
      <c r="E26">
        <v>130</v>
      </c>
      <c r="F26">
        <v>4.5</v>
      </c>
      <c r="G26">
        <v>-154</v>
      </c>
      <c r="H26">
        <v>120</v>
      </c>
      <c r="I26">
        <v>4.5</v>
      </c>
      <c r="J26">
        <v>-150</v>
      </c>
      <c r="K26">
        <v>115</v>
      </c>
      <c r="L26">
        <v>4.5</v>
      </c>
      <c r="M26">
        <v>150</v>
      </c>
      <c r="N26">
        <v>116</v>
      </c>
      <c r="R26" s="12">
        <f t="shared" si="0"/>
        <v>4.5</v>
      </c>
    </row>
    <row r="27" spans="1:18" x14ac:dyDescent="0.3">
      <c r="A27" t="s">
        <v>234</v>
      </c>
      <c r="B27" t="s">
        <v>63</v>
      </c>
      <c r="C27">
        <v>4.5</v>
      </c>
      <c r="D27">
        <v>110</v>
      </c>
      <c r="E27">
        <v>-140</v>
      </c>
      <c r="F27">
        <v>4.5</v>
      </c>
      <c r="G27">
        <v>102</v>
      </c>
      <c r="H27">
        <v>-130</v>
      </c>
      <c r="I27">
        <v>4.5</v>
      </c>
      <c r="J27">
        <v>105</v>
      </c>
      <c r="K27">
        <v>-140</v>
      </c>
      <c r="L27">
        <v>4.5</v>
      </c>
      <c r="M27">
        <v>-105</v>
      </c>
      <c r="N27">
        <v>-127</v>
      </c>
      <c r="R27" s="12">
        <f t="shared" si="0"/>
        <v>4.5</v>
      </c>
    </row>
    <row r="28" spans="1:18" x14ac:dyDescent="0.3">
      <c r="A28" t="s">
        <v>235</v>
      </c>
      <c r="B28" t="s">
        <v>192</v>
      </c>
      <c r="C28">
        <v>3.5</v>
      </c>
      <c r="D28">
        <v>130</v>
      </c>
      <c r="E28">
        <v>-170</v>
      </c>
      <c r="F28">
        <v>3.5</v>
      </c>
      <c r="G28">
        <v>134</v>
      </c>
      <c r="H28">
        <v>-172</v>
      </c>
      <c r="I28">
        <v>3.5</v>
      </c>
      <c r="J28">
        <v>130</v>
      </c>
      <c r="K28">
        <v>-165</v>
      </c>
      <c r="L28">
        <v>4.5</v>
      </c>
      <c r="M28">
        <v>138</v>
      </c>
      <c r="N28">
        <v>125</v>
      </c>
      <c r="R28" s="12">
        <f t="shared" si="0"/>
        <v>3.5</v>
      </c>
    </row>
    <row r="29" spans="1:18" x14ac:dyDescent="0.3">
      <c r="A29" t="s">
        <v>236</v>
      </c>
      <c r="B29" t="s">
        <v>132</v>
      </c>
      <c r="C29">
        <v>5.5</v>
      </c>
      <c r="D29">
        <v>-150</v>
      </c>
      <c r="E29">
        <v>115</v>
      </c>
      <c r="F29">
        <v>5.5</v>
      </c>
      <c r="G29">
        <v>-152</v>
      </c>
      <c r="H29">
        <v>120</v>
      </c>
      <c r="I29">
        <v>5.5</v>
      </c>
      <c r="J29">
        <v>-145</v>
      </c>
      <c r="K29">
        <v>110</v>
      </c>
      <c r="L29">
        <v>5.5</v>
      </c>
      <c r="M29">
        <v>133</v>
      </c>
      <c r="N29">
        <v>120</v>
      </c>
      <c r="R29" s="12">
        <f t="shared" si="0"/>
        <v>5.5</v>
      </c>
    </row>
    <row r="30" spans="1:18" x14ac:dyDescent="0.3">
      <c r="A30" t="s">
        <v>237</v>
      </c>
      <c r="B30" t="s">
        <v>141</v>
      </c>
      <c r="C30">
        <v>4.5</v>
      </c>
      <c r="D30">
        <v>-125</v>
      </c>
      <c r="E30">
        <v>-105</v>
      </c>
      <c r="F30">
        <v>4.5</v>
      </c>
      <c r="G30">
        <v>-136</v>
      </c>
      <c r="H30">
        <v>108</v>
      </c>
      <c r="I30">
        <v>4.5</v>
      </c>
      <c r="J30">
        <v>-125</v>
      </c>
      <c r="K30">
        <v>-105</v>
      </c>
      <c r="L30">
        <v>4.5</v>
      </c>
      <c r="M30">
        <v>-129</v>
      </c>
      <c r="N30">
        <v>-104</v>
      </c>
      <c r="R30" s="12">
        <f t="shared" si="0"/>
        <v>4.5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activeCell="I24" sqref="I24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13</v>
      </c>
      <c r="B2" s="1">
        <v>4.0599999999999996</v>
      </c>
      <c r="C2" s="1">
        <v>5.0199999999999996</v>
      </c>
      <c r="D2" s="1">
        <v>5.04</v>
      </c>
      <c r="F2" s="1"/>
      <c r="G2" s="1"/>
      <c r="H2" s="1"/>
    </row>
    <row r="3" spans="1:8" ht="15" thickBot="1" x14ac:dyDescent="0.35">
      <c r="A3" s="1">
        <v>14</v>
      </c>
      <c r="B3" s="1">
        <v>3</v>
      </c>
      <c r="C3" s="1">
        <v>4.0199999999999996</v>
      </c>
      <c r="D3" s="1">
        <v>5.24</v>
      </c>
      <c r="F3" s="1"/>
      <c r="G3" s="1"/>
      <c r="H3" s="1"/>
    </row>
    <row r="4" spans="1:8" ht="15" thickBot="1" x14ac:dyDescent="0.35">
      <c r="A4" s="1">
        <v>5</v>
      </c>
      <c r="B4" s="1">
        <v>4.09</v>
      </c>
      <c r="C4" s="1">
        <v>4.03</v>
      </c>
      <c r="D4" s="1">
        <v>6.19</v>
      </c>
      <c r="F4" s="1"/>
      <c r="G4" s="1"/>
      <c r="H4" s="1"/>
    </row>
    <row r="5" spans="1:8" ht="15" thickBot="1" x14ac:dyDescent="0.35">
      <c r="A5" s="1">
        <v>6</v>
      </c>
      <c r="B5" s="1">
        <v>4.03</v>
      </c>
      <c r="C5" s="1">
        <v>5.18</v>
      </c>
      <c r="D5" s="1">
        <v>4.68</v>
      </c>
      <c r="F5" s="1"/>
      <c r="G5" s="1"/>
      <c r="H5" s="1"/>
    </row>
    <row r="6" spans="1:8" ht="15" thickBot="1" x14ac:dyDescent="0.35">
      <c r="A6" s="1">
        <v>22</v>
      </c>
      <c r="B6" s="1">
        <v>4.1500000000000004</v>
      </c>
      <c r="C6" s="1">
        <v>4.01</v>
      </c>
      <c r="D6" s="1">
        <v>4.88</v>
      </c>
      <c r="F6" s="1"/>
      <c r="G6" s="1"/>
      <c r="H6" s="1"/>
    </row>
    <row r="7" spans="1:8" ht="15" thickBot="1" x14ac:dyDescent="0.35">
      <c r="A7" s="1">
        <v>21</v>
      </c>
      <c r="B7" s="1">
        <v>4.04</v>
      </c>
      <c r="C7" s="1">
        <v>5.0599999999999996</v>
      </c>
      <c r="D7" s="1">
        <v>5.76</v>
      </c>
      <c r="F7" s="1"/>
      <c r="G7" s="1"/>
      <c r="H7" s="1"/>
    </row>
    <row r="8" spans="1:8" ht="15" thickBot="1" x14ac:dyDescent="0.35">
      <c r="A8" s="1">
        <v>29</v>
      </c>
      <c r="B8" s="1">
        <v>7.13</v>
      </c>
      <c r="C8" s="1">
        <v>5.0999999999999996</v>
      </c>
      <c r="D8" s="1">
        <v>5.49</v>
      </c>
      <c r="F8" s="1"/>
      <c r="G8" s="1"/>
      <c r="H8" s="1"/>
    </row>
    <row r="9" spans="1:8" ht="15" thickBot="1" x14ac:dyDescent="0.35">
      <c r="A9" s="1">
        <v>30</v>
      </c>
      <c r="B9" s="1">
        <v>4.1500000000000004</v>
      </c>
      <c r="C9" s="1">
        <v>6.09</v>
      </c>
      <c r="D9" s="1">
        <v>5.63</v>
      </c>
      <c r="F9" s="1"/>
      <c r="G9" s="1"/>
      <c r="H9" s="1"/>
    </row>
    <row r="10" spans="1:8" ht="15" thickBot="1" x14ac:dyDescent="0.35">
      <c r="A10" s="1">
        <v>17</v>
      </c>
      <c r="B10" s="1">
        <v>5.0199999999999996</v>
      </c>
      <c r="C10" s="1">
        <v>4.0199999999999996</v>
      </c>
      <c r="D10" s="1">
        <v>4.96</v>
      </c>
      <c r="F10" s="1"/>
      <c r="G10" s="1"/>
      <c r="H10" s="1"/>
    </row>
    <row r="11" spans="1:8" ht="15" thickBot="1" x14ac:dyDescent="0.35">
      <c r="A11" s="1">
        <v>18</v>
      </c>
      <c r="B11" s="1">
        <v>5.09</v>
      </c>
      <c r="C11" s="1">
        <v>6.01</v>
      </c>
      <c r="D11" s="1">
        <v>5.35</v>
      </c>
      <c r="F11" s="1"/>
      <c r="G11" s="1"/>
      <c r="H11" s="1"/>
    </row>
    <row r="12" spans="1:8" ht="15" thickBot="1" x14ac:dyDescent="0.35">
      <c r="A12" s="1">
        <v>27</v>
      </c>
      <c r="B12" s="1">
        <v>6.02</v>
      </c>
      <c r="C12" s="1">
        <v>4.0199999999999996</v>
      </c>
      <c r="D12" s="1">
        <v>5.96</v>
      </c>
      <c r="F12" s="1"/>
      <c r="G12" s="1"/>
      <c r="H12" s="1"/>
    </row>
    <row r="13" spans="1:8" ht="15" thickBot="1" x14ac:dyDescent="0.35">
      <c r="A13" s="1">
        <v>28</v>
      </c>
      <c r="B13" s="1">
        <v>5.0599999999999996</v>
      </c>
      <c r="C13" s="1">
        <v>6</v>
      </c>
      <c r="D13" s="1">
        <v>4.97</v>
      </c>
      <c r="F13" s="1"/>
      <c r="G13" s="1"/>
      <c r="H13" s="1"/>
    </row>
    <row r="14" spans="1:8" ht="15" thickBot="1" x14ac:dyDescent="0.35">
      <c r="A14" s="1">
        <v>2</v>
      </c>
      <c r="B14" s="1">
        <v>5.13</v>
      </c>
      <c r="C14" s="1">
        <v>5.16</v>
      </c>
      <c r="D14" s="1">
        <v>5.04</v>
      </c>
      <c r="F14" s="1"/>
      <c r="G14" s="1"/>
      <c r="H14" s="1"/>
    </row>
    <row r="15" spans="1:8" ht="15" thickBot="1" x14ac:dyDescent="0.35">
      <c r="A15" s="1">
        <v>1</v>
      </c>
      <c r="B15" s="1">
        <v>3.04</v>
      </c>
      <c r="C15" s="1">
        <v>3.05</v>
      </c>
      <c r="D15" s="1">
        <v>5.8</v>
      </c>
      <c r="F15" s="1"/>
      <c r="G15" s="1"/>
      <c r="H15" s="1"/>
    </row>
    <row r="16" spans="1:8" ht="15" thickBot="1" x14ac:dyDescent="0.35">
      <c r="A16" s="1">
        <v>4</v>
      </c>
      <c r="B16" s="1">
        <v>5.01</v>
      </c>
      <c r="C16" s="1">
        <v>3</v>
      </c>
      <c r="D16" s="1">
        <v>5.49</v>
      </c>
    </row>
    <row r="17" spans="1:4" ht="15" thickBot="1" x14ac:dyDescent="0.35">
      <c r="A17" s="1">
        <v>3</v>
      </c>
      <c r="B17" s="1">
        <v>3.02</v>
      </c>
      <c r="C17" s="1">
        <v>4.07</v>
      </c>
      <c r="D17" s="1">
        <v>5.44</v>
      </c>
    </row>
    <row r="18" spans="1:4" ht="15" thickBot="1" x14ac:dyDescent="0.35">
      <c r="A18" s="1">
        <v>25</v>
      </c>
      <c r="B18" s="1">
        <v>6.01</v>
      </c>
      <c r="C18" s="1">
        <v>4.05</v>
      </c>
      <c r="D18" s="1">
        <v>4.09</v>
      </c>
    </row>
    <row r="19" spans="1:4" ht="15" thickBot="1" x14ac:dyDescent="0.35">
      <c r="A19" s="1">
        <v>26</v>
      </c>
      <c r="B19" s="1">
        <v>4.05</v>
      </c>
      <c r="C19" s="1">
        <v>3</v>
      </c>
      <c r="D19" s="1">
        <v>4.3600000000000003</v>
      </c>
    </row>
    <row r="20" spans="1:4" ht="15" thickBot="1" x14ac:dyDescent="0.35">
      <c r="A20" s="1">
        <v>15</v>
      </c>
      <c r="B20" s="1">
        <v>4.01</v>
      </c>
      <c r="C20" s="1">
        <v>5</v>
      </c>
      <c r="D20" s="1">
        <v>5.15</v>
      </c>
    </row>
    <row r="21" spans="1:4" ht="15" thickBot="1" x14ac:dyDescent="0.35">
      <c r="A21" s="1">
        <v>16</v>
      </c>
      <c r="B21" s="1">
        <v>6.04</v>
      </c>
      <c r="C21" s="1">
        <v>4.07</v>
      </c>
      <c r="D21" s="1">
        <v>5.87</v>
      </c>
    </row>
    <row r="22" spans="1:4" ht="15" thickBot="1" x14ac:dyDescent="0.35">
      <c r="A22" s="1">
        <v>10</v>
      </c>
      <c r="B22" s="1">
        <v>4.07</v>
      </c>
      <c r="C22" s="1">
        <v>3</v>
      </c>
      <c r="D22" s="1">
        <v>4.93</v>
      </c>
    </row>
    <row r="23" spans="1:4" ht="15" thickBot="1" x14ac:dyDescent="0.35">
      <c r="A23" s="1">
        <v>9</v>
      </c>
      <c r="B23" s="1">
        <v>3</v>
      </c>
      <c r="C23" s="1">
        <v>3</v>
      </c>
      <c r="D23" s="1">
        <v>5.52</v>
      </c>
    </row>
    <row r="24" spans="1:4" ht="15" thickBot="1" x14ac:dyDescent="0.35">
      <c r="A24" s="1">
        <v>8</v>
      </c>
      <c r="B24" s="1">
        <v>5.01</v>
      </c>
      <c r="C24" s="1">
        <v>4.0199999999999996</v>
      </c>
      <c r="D24" s="1">
        <v>4.97</v>
      </c>
    </row>
    <row r="25" spans="1:4" ht="15" thickBot="1" x14ac:dyDescent="0.35">
      <c r="A25" s="1">
        <v>7</v>
      </c>
      <c r="B25" s="1">
        <v>4.04</v>
      </c>
      <c r="C25" s="1">
        <v>6</v>
      </c>
      <c r="D25" s="1">
        <v>4.24</v>
      </c>
    </row>
    <row r="26" spans="1:4" ht="15" thickBot="1" x14ac:dyDescent="0.35">
      <c r="A26" s="1">
        <v>19</v>
      </c>
      <c r="B26" s="1">
        <v>5</v>
      </c>
      <c r="C26" s="1">
        <v>4.5599999999999996</v>
      </c>
      <c r="D26" s="1">
        <v>5.52</v>
      </c>
    </row>
    <row r="27" spans="1:4" ht="15" thickBot="1" x14ac:dyDescent="0.35">
      <c r="A27" s="1">
        <v>20</v>
      </c>
      <c r="B27" s="1">
        <v>3</v>
      </c>
      <c r="C27" s="1">
        <v>5.07</v>
      </c>
      <c r="D27" s="1">
        <v>4.4800000000000004</v>
      </c>
    </row>
    <row r="28" spans="1:4" ht="15" thickBot="1" x14ac:dyDescent="0.35">
      <c r="A28" s="1">
        <v>11</v>
      </c>
      <c r="B28" s="1">
        <v>4.05</v>
      </c>
      <c r="C28" s="1">
        <v>6.41</v>
      </c>
      <c r="D28" s="1">
        <v>4.5199999999999996</v>
      </c>
    </row>
    <row r="29" spans="1:4" ht="15" thickBot="1" x14ac:dyDescent="0.35">
      <c r="A29" s="1">
        <v>12</v>
      </c>
      <c r="B29" s="1">
        <v>5.01</v>
      </c>
      <c r="C29" s="1">
        <v>4.03</v>
      </c>
      <c r="D29" s="1">
        <v>5.34</v>
      </c>
    </row>
    <row r="30" spans="1:4" ht="15" thickBot="1" x14ac:dyDescent="0.35">
      <c r="A30" s="1">
        <v>23</v>
      </c>
      <c r="B30" s="1">
        <v>4.09</v>
      </c>
      <c r="C30" s="1">
        <v>5.15</v>
      </c>
      <c r="D30" s="1">
        <v>4.55</v>
      </c>
    </row>
    <row r="31" spans="1:4" ht="15" thickBot="1" x14ac:dyDescent="0.35">
      <c r="A31" s="1">
        <v>24</v>
      </c>
      <c r="B31" s="1">
        <v>3.02</v>
      </c>
      <c r="C31" s="1">
        <v>4.01</v>
      </c>
      <c r="D31" s="1">
        <v>5.27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13</v>
      </c>
      <c r="B2" s="1">
        <v>4.5373695221675501</v>
      </c>
      <c r="C2" s="1">
        <v>5.2060543565707498</v>
      </c>
      <c r="D2" s="1">
        <v>4.4707548492290003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</v>
      </c>
      <c r="B3" s="1">
        <v>2.7760875637008899</v>
      </c>
      <c r="C3" s="1">
        <v>4.5851642322274104</v>
      </c>
      <c r="D3" s="1">
        <v>4.81913450603931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5</v>
      </c>
      <c r="B4" s="1">
        <v>3.84100744330674</v>
      </c>
      <c r="C4" s="1">
        <v>3.8710188952952</v>
      </c>
      <c r="D4" s="1">
        <v>5.9702377829002904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6</v>
      </c>
      <c r="B5" s="1">
        <v>4.8110475356181697</v>
      </c>
      <c r="C5" s="1">
        <v>4.9630834433244599</v>
      </c>
      <c r="D5" s="1">
        <v>4.2432244353905402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22</v>
      </c>
      <c r="B6" s="1">
        <v>4.3551796523261403</v>
      </c>
      <c r="C6" s="1">
        <v>4.3099734544641102</v>
      </c>
      <c r="D6" s="1">
        <v>4.7871962050291401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21</v>
      </c>
      <c r="B7" s="1">
        <v>3.9393150155876202</v>
      </c>
      <c r="C7" s="1">
        <v>4.9537584776670203</v>
      </c>
      <c r="D7" s="1">
        <v>5.6941897393843899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29</v>
      </c>
      <c r="B8" s="1">
        <v>7.5546042445736896</v>
      </c>
      <c r="C8" s="1">
        <v>5.0854707127085597</v>
      </c>
      <c r="D8" s="1">
        <v>5.2542560759567598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4.45735474030191</v>
      </c>
      <c r="C9" s="1">
        <v>5.8572901944338902</v>
      </c>
      <c r="D9" s="1">
        <v>5.8249044808991197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17</v>
      </c>
      <c r="B10" s="1">
        <v>5.0339126352688597</v>
      </c>
      <c r="C10" s="1">
        <v>4.67829214662114</v>
      </c>
      <c r="D10" s="1">
        <v>4.7387309908614501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18</v>
      </c>
      <c r="B11" s="1">
        <v>5.0743530278606999</v>
      </c>
      <c r="C11" s="1">
        <v>6.47108327775081</v>
      </c>
      <c r="D11" s="1">
        <v>5.3211064023008596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27</v>
      </c>
      <c r="B12" s="1">
        <v>6.8078182175031001</v>
      </c>
      <c r="C12" s="1">
        <v>4.3765574211790099</v>
      </c>
      <c r="D12" s="1">
        <v>5.7270068729546999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28</v>
      </c>
      <c r="B13" s="1">
        <v>5.3818158526847899</v>
      </c>
      <c r="C13" s="1">
        <v>5.9358956565421703</v>
      </c>
      <c r="D13" s="1">
        <v>4.8622467983005704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</v>
      </c>
      <c r="B14" s="1">
        <v>5.2138497386376503</v>
      </c>
      <c r="C14" s="1">
        <v>5.3034268830808404</v>
      </c>
      <c r="D14" s="1">
        <v>5.2540741151415302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</v>
      </c>
      <c r="B15" s="1">
        <v>2.9529390003580702</v>
      </c>
      <c r="C15" s="1">
        <v>2.9727824837321402</v>
      </c>
      <c r="D15" s="1">
        <v>6.5295307066315198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4</v>
      </c>
      <c r="B16" s="1">
        <v>5.6001674322871002</v>
      </c>
      <c r="C16" s="1">
        <v>2.9225029020064399</v>
      </c>
      <c r="D16" s="1">
        <v>5.4701474568816701</v>
      </c>
    </row>
    <row r="17" spans="1:4" ht="15" thickBot="1" x14ac:dyDescent="0.35">
      <c r="A17" s="1">
        <v>3</v>
      </c>
      <c r="B17" s="1">
        <v>3.5607127810705501</v>
      </c>
      <c r="C17" s="1">
        <v>4.3024392250012298</v>
      </c>
      <c r="D17" s="1">
        <v>5.5365449344549296</v>
      </c>
    </row>
    <row r="18" spans="1:4" ht="15" thickBot="1" x14ac:dyDescent="0.35">
      <c r="A18" s="1">
        <v>25</v>
      </c>
      <c r="B18" s="1">
        <v>6.1394015728049496</v>
      </c>
      <c r="C18" s="1">
        <v>4.7676295089796801</v>
      </c>
      <c r="D18" s="1">
        <v>4.0067801683161504</v>
      </c>
    </row>
    <row r="19" spans="1:4" ht="15" thickBot="1" x14ac:dyDescent="0.35">
      <c r="A19" s="1">
        <v>26</v>
      </c>
      <c r="B19" s="1">
        <v>4.7317998563555301</v>
      </c>
      <c r="C19" s="1">
        <v>3.62714611476438</v>
      </c>
      <c r="D19" s="1">
        <v>3.8419250527007001</v>
      </c>
    </row>
    <row r="20" spans="1:4" ht="15" thickBot="1" x14ac:dyDescent="0.35">
      <c r="A20" s="1">
        <v>15</v>
      </c>
      <c r="B20" s="1">
        <v>3.7488620884932402</v>
      </c>
      <c r="C20" s="1">
        <v>4.98050861691513</v>
      </c>
      <c r="D20" s="1">
        <v>5.0916916195986603</v>
      </c>
    </row>
    <row r="21" spans="1:4" ht="15" thickBot="1" x14ac:dyDescent="0.35">
      <c r="A21" s="1">
        <v>16</v>
      </c>
      <c r="B21" s="1">
        <v>6.1466226756647897</v>
      </c>
      <c r="C21" s="1">
        <v>3.1642119886112199</v>
      </c>
      <c r="D21" s="1">
        <v>5.4547051122910704</v>
      </c>
    </row>
    <row r="22" spans="1:4" ht="15" thickBot="1" x14ac:dyDescent="0.35">
      <c r="A22" s="1">
        <v>10</v>
      </c>
      <c r="B22" s="1">
        <v>4.86546210113295</v>
      </c>
      <c r="C22" s="1">
        <v>2.9250309728898598</v>
      </c>
      <c r="D22" s="1">
        <v>5.1720457338880399</v>
      </c>
    </row>
    <row r="23" spans="1:4" ht="15" thickBot="1" x14ac:dyDescent="0.35">
      <c r="A23" s="1">
        <v>9</v>
      </c>
      <c r="B23" s="1">
        <v>3.1358183336388898</v>
      </c>
      <c r="C23" s="1">
        <v>3.1386037176987598</v>
      </c>
      <c r="D23" s="1">
        <v>5.7645335001787803</v>
      </c>
    </row>
    <row r="24" spans="1:4" ht="15" thickBot="1" x14ac:dyDescent="0.35">
      <c r="A24" s="1">
        <v>8</v>
      </c>
      <c r="B24" s="1">
        <v>5.2573828354729102</v>
      </c>
      <c r="C24" s="1">
        <v>3.87434178706593</v>
      </c>
      <c r="D24" s="1">
        <v>5.1680700974323397</v>
      </c>
    </row>
    <row r="25" spans="1:4" ht="15" thickBot="1" x14ac:dyDescent="0.35">
      <c r="A25" s="1">
        <v>7</v>
      </c>
      <c r="B25" s="1">
        <v>3.9436058075745901</v>
      </c>
      <c r="C25" s="1">
        <v>6.4147933600957101</v>
      </c>
      <c r="D25" s="1">
        <v>3.4953196432978402</v>
      </c>
    </row>
    <row r="26" spans="1:4" ht="15" thickBot="1" x14ac:dyDescent="0.35">
      <c r="A26" s="1">
        <v>19</v>
      </c>
      <c r="B26" s="1">
        <v>4.8178728448691199</v>
      </c>
      <c r="C26" s="1">
        <v>3.87565323103617</v>
      </c>
      <c r="D26" s="1">
        <v>5.8574721314147098</v>
      </c>
    </row>
    <row r="27" spans="1:4" ht="15" thickBot="1" x14ac:dyDescent="0.35">
      <c r="A27" s="1">
        <v>20</v>
      </c>
      <c r="B27" s="1">
        <v>3.32895481470536</v>
      </c>
      <c r="C27" s="1">
        <v>5.3951587899523696</v>
      </c>
      <c r="D27" s="1">
        <v>4.4672868640672103</v>
      </c>
    </row>
    <row r="28" spans="1:4" ht="15" thickBot="1" x14ac:dyDescent="0.35">
      <c r="A28" s="1">
        <v>11</v>
      </c>
      <c r="B28" s="1">
        <v>3.81673102961352</v>
      </c>
      <c r="C28" s="1">
        <v>6.2201064835025397</v>
      </c>
      <c r="D28" s="1">
        <v>4.2637209686285704</v>
      </c>
    </row>
    <row r="29" spans="1:4" ht="15" thickBot="1" x14ac:dyDescent="0.35">
      <c r="A29" s="1">
        <v>12</v>
      </c>
      <c r="B29" s="1">
        <v>5.34142175354435</v>
      </c>
      <c r="C29" s="1">
        <v>3.8726585591343698</v>
      </c>
      <c r="D29" s="1">
        <v>5.2325980762948001</v>
      </c>
    </row>
    <row r="30" spans="1:4" ht="15" thickBot="1" x14ac:dyDescent="0.35">
      <c r="A30" s="1">
        <v>23</v>
      </c>
      <c r="B30" s="1">
        <v>4.0644201215684097</v>
      </c>
      <c r="C30" s="1">
        <v>5.2551386606917596</v>
      </c>
      <c r="D30" s="1">
        <v>4.52527421661188</v>
      </c>
    </row>
    <row r="31" spans="1:4" ht="15" thickBot="1" x14ac:dyDescent="0.35">
      <c r="A31" s="1">
        <v>24</v>
      </c>
      <c r="B31" s="1">
        <v>3.1179725729599501</v>
      </c>
      <c r="C31" s="1">
        <v>4.0358873058801299</v>
      </c>
      <c r="D31" s="1">
        <v>5.6864116456751299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4.4968303341226701</v>
      </c>
      <c r="C2" s="1">
        <v>5.1562632764684002</v>
      </c>
      <c r="D2" s="1">
        <v>4.4101579037017498</v>
      </c>
    </row>
    <row r="3" spans="1:4" ht="15" thickBot="1" x14ac:dyDescent="0.35">
      <c r="A3" s="1">
        <v>14</v>
      </c>
      <c r="B3" s="1">
        <v>2.8444032383509401</v>
      </c>
      <c r="C3" s="1">
        <v>4.6344633813021101</v>
      </c>
      <c r="D3" s="1">
        <v>4.8732095467064296</v>
      </c>
    </row>
    <row r="4" spans="1:4" ht="15" thickBot="1" x14ac:dyDescent="0.35">
      <c r="A4" s="1">
        <v>5</v>
      </c>
      <c r="B4" s="1">
        <v>3.8033700211769701</v>
      </c>
      <c r="C4" s="1">
        <v>3.91435902311252</v>
      </c>
      <c r="D4" s="1">
        <v>5.8489405093768099</v>
      </c>
    </row>
    <row r="5" spans="1:4" ht="15" thickBot="1" x14ac:dyDescent="0.35">
      <c r="A5" s="1">
        <v>6</v>
      </c>
      <c r="B5" s="1">
        <v>4.73887023787759</v>
      </c>
      <c r="C5" s="1">
        <v>4.9276913890712004</v>
      </c>
      <c r="D5" s="1">
        <v>4.2901993283118998</v>
      </c>
    </row>
    <row r="6" spans="1:4" ht="15" thickBot="1" x14ac:dyDescent="0.35">
      <c r="A6" s="1">
        <v>22</v>
      </c>
      <c r="B6" s="1">
        <v>4.3093439197194696</v>
      </c>
      <c r="C6" s="1">
        <v>4.25758891402623</v>
      </c>
      <c r="D6" s="1">
        <v>4.8312045125298502</v>
      </c>
    </row>
    <row r="7" spans="1:4" ht="15" thickBot="1" x14ac:dyDescent="0.35">
      <c r="A7" s="1">
        <v>21</v>
      </c>
      <c r="B7" s="1">
        <v>3.9621676205554901</v>
      </c>
      <c r="C7" s="1">
        <v>4.95263341125289</v>
      </c>
      <c r="D7" s="1">
        <v>5.6405839492031102</v>
      </c>
    </row>
    <row r="8" spans="1:4" ht="15" thickBot="1" x14ac:dyDescent="0.35">
      <c r="A8" s="1">
        <v>29</v>
      </c>
      <c r="B8" s="1">
        <v>7.4602673345044899</v>
      </c>
      <c r="C8" s="1">
        <v>4.9394090884402901</v>
      </c>
      <c r="D8" s="1">
        <v>5.22421828773874</v>
      </c>
    </row>
    <row r="9" spans="1:4" ht="15" thickBot="1" x14ac:dyDescent="0.35">
      <c r="A9" s="1">
        <v>30</v>
      </c>
      <c r="B9" s="1">
        <v>4.4272596313773898</v>
      </c>
      <c r="C9" s="1">
        <v>5.8097349421951501</v>
      </c>
      <c r="D9" s="1">
        <v>5.8732344380235002</v>
      </c>
    </row>
    <row r="10" spans="1:4" ht="15" thickBot="1" x14ac:dyDescent="0.35">
      <c r="A10" s="1">
        <v>17</v>
      </c>
      <c r="B10" s="1">
        <v>4.9207916662053597</v>
      </c>
      <c r="C10" s="1">
        <v>4.5909110480379596</v>
      </c>
      <c r="D10" s="1">
        <v>4.6475704543655603</v>
      </c>
    </row>
    <row r="11" spans="1:4" ht="15" thickBot="1" x14ac:dyDescent="0.35">
      <c r="A11" s="1">
        <v>18</v>
      </c>
      <c r="B11" s="1">
        <v>5.1437344086202197</v>
      </c>
      <c r="C11" s="1">
        <v>6.4738681880316697</v>
      </c>
      <c r="D11" s="1">
        <v>5.2916252356453599</v>
      </c>
    </row>
    <row r="12" spans="1:4" ht="15" thickBot="1" x14ac:dyDescent="0.35">
      <c r="A12" s="1">
        <v>27</v>
      </c>
      <c r="B12" s="1">
        <v>6.7012706423134096</v>
      </c>
      <c r="C12" s="1">
        <v>4.2420218214850998</v>
      </c>
      <c r="D12" s="1">
        <v>5.6901018261148</v>
      </c>
    </row>
    <row r="13" spans="1:4" ht="15" thickBot="1" x14ac:dyDescent="0.35">
      <c r="A13" s="1">
        <v>28</v>
      </c>
      <c r="B13" s="1">
        <v>5.4303015233347303</v>
      </c>
      <c r="C13" s="1">
        <v>5.92961898699141</v>
      </c>
      <c r="D13" s="1">
        <v>4.8856820580385696</v>
      </c>
    </row>
    <row r="14" spans="1:4" ht="15" thickBot="1" x14ac:dyDescent="0.35">
      <c r="A14" s="1">
        <v>2</v>
      </c>
      <c r="B14" s="1">
        <v>5.1350302971896804</v>
      </c>
      <c r="C14" s="1">
        <v>5.3363649105916604</v>
      </c>
      <c r="D14" s="1">
        <v>5.21004206804521</v>
      </c>
    </row>
    <row r="15" spans="1:4" ht="15" thickBot="1" x14ac:dyDescent="0.35">
      <c r="A15" s="1">
        <v>1</v>
      </c>
      <c r="B15" s="1">
        <v>3.0127482611491101</v>
      </c>
      <c r="C15" s="1">
        <v>3.06719209640797</v>
      </c>
      <c r="D15" s="1">
        <v>6.4709300931306899</v>
      </c>
    </row>
    <row r="16" spans="1:4" ht="15" thickBot="1" x14ac:dyDescent="0.35">
      <c r="A16" s="1">
        <v>4</v>
      </c>
      <c r="B16" s="1">
        <v>5.4989655154094299</v>
      </c>
      <c r="C16" s="1">
        <v>2.92838414599388</v>
      </c>
      <c r="D16" s="1">
        <v>5.4479779119549399</v>
      </c>
    </row>
    <row r="17" spans="1:4" ht="15" thickBot="1" x14ac:dyDescent="0.35">
      <c r="A17" s="1">
        <v>3</v>
      </c>
      <c r="B17" s="1">
        <v>3.6238674946665599</v>
      </c>
      <c r="C17" s="1">
        <v>4.3977897863471398</v>
      </c>
      <c r="D17" s="1">
        <v>5.52569488616962</v>
      </c>
    </row>
    <row r="18" spans="1:4" ht="15" thickBot="1" x14ac:dyDescent="0.35">
      <c r="A18" s="1">
        <v>25</v>
      </c>
      <c r="B18" s="1">
        <v>6.1012021019055496</v>
      </c>
      <c r="C18" s="1">
        <v>4.6967233539138498</v>
      </c>
      <c r="D18" s="1">
        <v>3.9446651028889099</v>
      </c>
    </row>
    <row r="19" spans="1:4" ht="15" thickBot="1" x14ac:dyDescent="0.35">
      <c r="A19" s="1">
        <v>26</v>
      </c>
      <c r="B19" s="1">
        <v>4.7050904820592603</v>
      </c>
      <c r="C19" s="1">
        <v>3.57378470968961</v>
      </c>
      <c r="D19" s="1">
        <v>3.9968626224208901</v>
      </c>
    </row>
    <row r="20" spans="1:4" ht="15" thickBot="1" x14ac:dyDescent="0.35">
      <c r="A20" s="1">
        <v>15</v>
      </c>
      <c r="B20" s="1">
        <v>3.7403949629439701</v>
      </c>
      <c r="C20" s="1">
        <v>4.9341460777603903</v>
      </c>
      <c r="D20" s="1">
        <v>5.1311613158609699</v>
      </c>
    </row>
    <row r="21" spans="1:4" ht="15" thickBot="1" x14ac:dyDescent="0.35">
      <c r="A21" s="1">
        <v>16</v>
      </c>
      <c r="B21" s="1">
        <v>6.1401930579724402</v>
      </c>
      <c r="C21" s="1">
        <v>3.1237762940582701</v>
      </c>
      <c r="D21" s="1">
        <v>5.5775227160289598</v>
      </c>
    </row>
    <row r="22" spans="1:4" ht="15" thickBot="1" x14ac:dyDescent="0.35">
      <c r="A22" s="1">
        <v>10</v>
      </c>
      <c r="B22" s="1">
        <v>4.7300425202944396</v>
      </c>
      <c r="C22" s="1">
        <v>2.8602877998040501</v>
      </c>
      <c r="D22" s="1">
        <v>5.1602244310706098</v>
      </c>
    </row>
    <row r="23" spans="1:4" ht="15" thickBot="1" x14ac:dyDescent="0.35">
      <c r="A23" s="1">
        <v>9</v>
      </c>
      <c r="B23" s="1">
        <v>3.1619271477189601</v>
      </c>
      <c r="C23" s="1">
        <v>3.1789928919024999</v>
      </c>
      <c r="D23" s="1">
        <v>5.7460763701403099</v>
      </c>
    </row>
    <row r="24" spans="1:4" ht="15" thickBot="1" x14ac:dyDescent="0.35">
      <c r="A24" s="1">
        <v>8</v>
      </c>
      <c r="B24" s="1">
        <v>5.1831211918698603</v>
      </c>
      <c r="C24" s="1">
        <v>3.80946698993227</v>
      </c>
      <c r="D24" s="1">
        <v>5.0547932065590899</v>
      </c>
    </row>
    <row r="25" spans="1:4" ht="15" thickBot="1" x14ac:dyDescent="0.35">
      <c r="A25" s="1">
        <v>7</v>
      </c>
      <c r="B25" s="1">
        <v>3.9904063253226898</v>
      </c>
      <c r="C25" s="1">
        <v>6.4343294355655498</v>
      </c>
      <c r="D25" s="1">
        <v>3.5219419951636</v>
      </c>
    </row>
    <row r="26" spans="1:4" ht="15" thickBot="1" x14ac:dyDescent="0.35">
      <c r="A26" s="1">
        <v>19</v>
      </c>
      <c r="B26" s="1">
        <v>4.7487357367274701</v>
      </c>
      <c r="C26" s="1">
        <v>3.89256736802662</v>
      </c>
      <c r="D26" s="1">
        <v>5.7391424731605198</v>
      </c>
    </row>
    <row r="27" spans="1:4" ht="15" thickBot="1" x14ac:dyDescent="0.35">
      <c r="A27" s="1">
        <v>20</v>
      </c>
      <c r="B27" s="1">
        <v>3.39236336164196</v>
      </c>
      <c r="C27" s="1">
        <v>5.3805659891190301</v>
      </c>
      <c r="D27" s="1">
        <v>4.5310111752307103</v>
      </c>
    </row>
    <row r="28" spans="1:4" ht="15" thickBot="1" x14ac:dyDescent="0.35">
      <c r="A28" s="1">
        <v>11</v>
      </c>
      <c r="B28" s="1">
        <v>3.8133157919173799</v>
      </c>
      <c r="C28" s="1">
        <v>6.2705337224689099</v>
      </c>
      <c r="D28" s="1">
        <v>4.2255382732230098</v>
      </c>
    </row>
    <row r="29" spans="1:4" ht="15" thickBot="1" x14ac:dyDescent="0.35">
      <c r="A29" s="1">
        <v>12</v>
      </c>
      <c r="B29" s="1">
        <v>5.3407172330886699</v>
      </c>
      <c r="C29" s="1">
        <v>3.88278146201707</v>
      </c>
      <c r="D29" s="1">
        <v>5.2475049465122199</v>
      </c>
    </row>
    <row r="30" spans="1:4" ht="15" thickBot="1" x14ac:dyDescent="0.35">
      <c r="A30" s="1">
        <v>23</v>
      </c>
      <c r="B30" s="1">
        <v>4.0302715594485097</v>
      </c>
      <c r="C30" s="1">
        <v>5.1153639548707801</v>
      </c>
      <c r="D30" s="1">
        <v>4.60147140361933</v>
      </c>
    </row>
    <row r="31" spans="1:4" ht="15" thickBot="1" x14ac:dyDescent="0.35">
      <c r="A31" s="1">
        <v>24</v>
      </c>
      <c r="B31" s="1">
        <v>3.06202007645004</v>
      </c>
      <c r="C31" s="1">
        <v>4.0213171089592104</v>
      </c>
      <c r="D31" s="1">
        <v>5.6602410054317902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4.5550847457627102</v>
      </c>
      <c r="C2" s="1">
        <v>5.8926174496644297</v>
      </c>
      <c r="D2" s="1">
        <v>4.2763578274760299</v>
      </c>
    </row>
    <row r="3" spans="1:4" ht="15" thickBot="1" x14ac:dyDescent="0.35">
      <c r="A3" s="1">
        <v>14</v>
      </c>
      <c r="B3" s="1">
        <v>3.5067024128686302</v>
      </c>
      <c r="C3" s="1">
        <v>4.3713450292397598</v>
      </c>
      <c r="D3" s="1">
        <v>4.5310880829015501</v>
      </c>
    </row>
    <row r="4" spans="1:4" ht="15" thickBot="1" x14ac:dyDescent="0.35">
      <c r="A4" s="1">
        <v>5</v>
      </c>
      <c r="B4" s="1">
        <v>4.5550847457627102</v>
      </c>
      <c r="C4" s="1">
        <v>4.3713450292397598</v>
      </c>
      <c r="D4" s="1">
        <v>5.8399597382989397</v>
      </c>
    </row>
    <row r="5" spans="1:4" ht="15" thickBot="1" x14ac:dyDescent="0.35">
      <c r="A5" s="1">
        <v>6</v>
      </c>
      <c r="B5" s="1">
        <v>4.5550847457627102</v>
      </c>
      <c r="C5" s="1">
        <v>5.8926174496644297</v>
      </c>
      <c r="D5" s="1">
        <v>4.3792372881355899</v>
      </c>
    </row>
    <row r="6" spans="1:4" ht="15" thickBot="1" x14ac:dyDescent="0.35">
      <c r="A6" s="1">
        <v>22</v>
      </c>
      <c r="B6" s="1">
        <v>4.5550847457627102</v>
      </c>
      <c r="C6" s="1">
        <v>4.3713450292397598</v>
      </c>
      <c r="D6" s="1">
        <v>4.6666666666666599</v>
      </c>
    </row>
    <row r="7" spans="1:4" ht="15" thickBot="1" x14ac:dyDescent="0.35">
      <c r="A7" s="1">
        <v>21</v>
      </c>
      <c r="B7" s="1">
        <v>4.5550847457627102</v>
      </c>
      <c r="C7" s="1">
        <v>5.8926174496644297</v>
      </c>
      <c r="D7" s="1">
        <v>4.9916467780429503</v>
      </c>
    </row>
    <row r="8" spans="1:4" ht="15" thickBot="1" x14ac:dyDescent="0.35">
      <c r="A8" s="1">
        <v>29</v>
      </c>
      <c r="B8" s="1">
        <v>8.1019830028328599</v>
      </c>
      <c r="C8" s="1">
        <v>5.9141004862236599</v>
      </c>
      <c r="D8" s="1">
        <v>4.9269602577873197</v>
      </c>
    </row>
    <row r="9" spans="1:4" ht="15" thickBot="1" x14ac:dyDescent="0.35">
      <c r="A9" s="1">
        <v>30</v>
      </c>
      <c r="B9" s="1">
        <v>4.5550847457627102</v>
      </c>
      <c r="C9" s="1">
        <v>6.5844930417495</v>
      </c>
      <c r="D9" s="1">
        <v>4.9488139825218402</v>
      </c>
    </row>
    <row r="10" spans="1:4" ht="15" thickBot="1" x14ac:dyDescent="0.35">
      <c r="A10" s="1">
        <v>17</v>
      </c>
      <c r="B10" s="1">
        <v>5.8429752066115697</v>
      </c>
      <c r="C10" s="1">
        <v>4.3713450292397598</v>
      </c>
      <c r="D10" s="1">
        <v>4.7894736842105203</v>
      </c>
    </row>
    <row r="11" spans="1:4" ht="15" thickBot="1" x14ac:dyDescent="0.35">
      <c r="A11" s="1">
        <v>18</v>
      </c>
      <c r="B11" s="1">
        <v>5.8429752066115697</v>
      </c>
      <c r="C11" s="1">
        <v>6.5844930417495</v>
      </c>
      <c r="D11" s="1">
        <v>4.7894736842105203</v>
      </c>
    </row>
    <row r="12" spans="1:4" ht="15" thickBot="1" x14ac:dyDescent="0.35">
      <c r="A12" s="1">
        <v>27</v>
      </c>
      <c r="B12" s="1">
        <v>6.6437007874015697</v>
      </c>
      <c r="C12" s="1">
        <v>4.3713450292397598</v>
      </c>
      <c r="D12" s="1">
        <v>4.9916467780429503</v>
      </c>
    </row>
    <row r="13" spans="1:4" ht="15" thickBot="1" x14ac:dyDescent="0.35">
      <c r="A13" s="1">
        <v>28</v>
      </c>
      <c r="B13" s="1">
        <v>5.8429752066115697</v>
      </c>
      <c r="C13" s="1">
        <v>6.5844930417495</v>
      </c>
      <c r="D13" s="1">
        <v>4.5062240663900397</v>
      </c>
    </row>
    <row r="14" spans="1:4" ht="15" thickBot="1" x14ac:dyDescent="0.35">
      <c r="A14" s="1">
        <v>2</v>
      </c>
      <c r="B14" s="1">
        <v>5.8429752066115697</v>
      </c>
      <c r="C14" s="1">
        <v>5.8926174496644297</v>
      </c>
      <c r="D14" s="1">
        <v>4.5310880829015501</v>
      </c>
    </row>
    <row r="15" spans="1:4" ht="15" thickBot="1" x14ac:dyDescent="0.35">
      <c r="A15" s="1">
        <v>1</v>
      </c>
      <c r="B15" s="1">
        <v>3.5067024128686302</v>
      </c>
      <c r="C15" s="1">
        <v>3.26422764227642</v>
      </c>
      <c r="D15" s="1">
        <v>5.4456459874786498</v>
      </c>
    </row>
    <row r="16" spans="1:4" ht="15" thickBot="1" x14ac:dyDescent="0.35">
      <c r="A16" s="1">
        <v>4</v>
      </c>
      <c r="B16" s="1">
        <v>5.8429752066115697</v>
      </c>
      <c r="C16" s="1">
        <v>3.26422764227642</v>
      </c>
      <c r="D16" s="1">
        <v>4.83027522935779</v>
      </c>
    </row>
    <row r="17" spans="1:4" ht="15" thickBot="1" x14ac:dyDescent="0.35">
      <c r="A17" s="1">
        <v>3</v>
      </c>
      <c r="B17" s="1">
        <v>3.5067024128686302</v>
      </c>
      <c r="C17" s="1">
        <v>4.3713450292397598</v>
      </c>
      <c r="D17" s="1">
        <v>4.9488139825218402</v>
      </c>
    </row>
    <row r="18" spans="1:4" ht="15" thickBot="1" x14ac:dyDescent="0.35">
      <c r="A18" s="1">
        <v>25</v>
      </c>
      <c r="B18" s="1">
        <v>6.6437007874015697</v>
      </c>
      <c r="C18" s="1">
        <v>4.3713450292397598</v>
      </c>
      <c r="D18" s="1">
        <v>4.16168478260869</v>
      </c>
    </row>
    <row r="19" spans="1:4" ht="15" thickBot="1" x14ac:dyDescent="0.35">
      <c r="A19" s="1">
        <v>26</v>
      </c>
      <c r="B19" s="1">
        <v>4.5550847457627102</v>
      </c>
      <c r="C19" s="1">
        <v>4.3713450292397598</v>
      </c>
      <c r="D19" s="1">
        <v>4.0680907877169501</v>
      </c>
    </row>
    <row r="20" spans="1:4" ht="15" thickBot="1" x14ac:dyDescent="0.35">
      <c r="A20" s="1">
        <v>15</v>
      </c>
      <c r="B20" s="1">
        <v>4.5550847457627102</v>
      </c>
      <c r="C20" s="1">
        <v>5.8926174496644297</v>
      </c>
      <c r="D20" s="1">
        <v>5.0823529411764703</v>
      </c>
    </row>
    <row r="21" spans="1:4" ht="15" thickBot="1" x14ac:dyDescent="0.35">
      <c r="A21" s="1">
        <v>16</v>
      </c>
      <c r="B21" s="1">
        <v>6.6437007874015697</v>
      </c>
      <c r="C21" s="1">
        <v>3.26422764227642</v>
      </c>
      <c r="D21" s="1">
        <v>5.4456459874786498</v>
      </c>
    </row>
    <row r="22" spans="1:4" ht="15" thickBot="1" x14ac:dyDescent="0.35">
      <c r="A22" s="1">
        <v>10</v>
      </c>
      <c r="B22" s="1">
        <v>4.5550847457627102</v>
      </c>
      <c r="C22" s="1">
        <v>3.26422764227642</v>
      </c>
      <c r="D22" s="1">
        <v>4.6538987688098397</v>
      </c>
    </row>
    <row r="23" spans="1:4" ht="15" thickBot="1" x14ac:dyDescent="0.35">
      <c r="A23" s="1">
        <v>9</v>
      </c>
      <c r="B23" s="1">
        <v>3.5067024128686302</v>
      </c>
      <c r="C23" s="1">
        <v>3.26422764227642</v>
      </c>
      <c r="D23" s="1">
        <v>4.9488139825218402</v>
      </c>
    </row>
    <row r="24" spans="1:4" ht="15" thickBot="1" x14ac:dyDescent="0.35">
      <c r="A24" s="1">
        <v>8</v>
      </c>
      <c r="B24" s="1">
        <v>5.8429752066115697</v>
      </c>
      <c r="C24" s="1">
        <v>4.3713450292397598</v>
      </c>
      <c r="D24" s="1">
        <v>4.6537267080745304</v>
      </c>
    </row>
    <row r="25" spans="1:4" ht="15" thickBot="1" x14ac:dyDescent="0.35">
      <c r="A25" s="1">
        <v>7</v>
      </c>
      <c r="B25" s="1">
        <v>4.5550847457627102</v>
      </c>
      <c r="C25" s="1">
        <v>6.5844930417495</v>
      </c>
      <c r="D25" s="1">
        <v>3.9788597053171002</v>
      </c>
    </row>
    <row r="26" spans="1:4" ht="15" thickBot="1" x14ac:dyDescent="0.35">
      <c r="A26" s="1">
        <v>19</v>
      </c>
      <c r="B26" s="1">
        <v>5.8429752066115697</v>
      </c>
      <c r="C26" s="1">
        <v>4.3713450292397598</v>
      </c>
      <c r="D26" s="1">
        <v>4.9488139825218402</v>
      </c>
    </row>
    <row r="27" spans="1:4" ht="15" thickBot="1" x14ac:dyDescent="0.35">
      <c r="A27" s="1">
        <v>20</v>
      </c>
      <c r="B27" s="1">
        <v>3.5067024128686302</v>
      </c>
      <c r="C27" s="1">
        <v>5.8926174496644297</v>
      </c>
      <c r="D27" s="1">
        <v>3.9788597053171002</v>
      </c>
    </row>
    <row r="28" spans="1:4" ht="15" thickBot="1" x14ac:dyDescent="0.35">
      <c r="A28" s="1">
        <v>11</v>
      </c>
      <c r="B28" s="1">
        <v>4.5550847457627102</v>
      </c>
      <c r="C28" s="1">
        <v>6.5844930417495</v>
      </c>
      <c r="D28" s="1">
        <v>3.8913907284768201</v>
      </c>
    </row>
    <row r="29" spans="1:4" ht="15" thickBot="1" x14ac:dyDescent="0.35">
      <c r="A29" s="1">
        <v>12</v>
      </c>
      <c r="B29" s="1">
        <v>5.8429752066115697</v>
      </c>
      <c r="C29" s="1">
        <v>4.3713450292397598</v>
      </c>
      <c r="D29" s="1">
        <v>4.6537267080745304</v>
      </c>
    </row>
    <row r="30" spans="1:4" ht="15" thickBot="1" x14ac:dyDescent="0.35">
      <c r="A30" s="1">
        <v>23</v>
      </c>
      <c r="B30" s="1">
        <v>4.5550847457627102</v>
      </c>
      <c r="C30" s="1">
        <v>5.8926174496644297</v>
      </c>
      <c r="D30" s="1">
        <v>4.2902735562309999</v>
      </c>
    </row>
    <row r="31" spans="1:4" ht="15" thickBot="1" x14ac:dyDescent="0.35">
      <c r="A31" s="1">
        <v>24</v>
      </c>
      <c r="B31" s="1">
        <v>3.5067024128686302</v>
      </c>
      <c r="C31" s="1">
        <v>4.3713450292397598</v>
      </c>
      <c r="D31" s="1">
        <v>4.9269602577873197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13</v>
      </c>
      <c r="B2" s="1">
        <v>4.2095547</v>
      </c>
      <c r="C2" s="1">
        <v>4.0638459999999998</v>
      </c>
      <c r="D2" s="1">
        <v>4.0534897000000001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</v>
      </c>
      <c r="B3" s="1">
        <v>2.1476220000000001</v>
      </c>
      <c r="C3" s="1">
        <v>4.0976385999999998</v>
      </c>
      <c r="D3" s="1">
        <v>5.2010135999999996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5</v>
      </c>
      <c r="B4" s="1">
        <v>3.1850369999999999</v>
      </c>
      <c r="C4" s="1">
        <v>3.0736313000000002</v>
      </c>
      <c r="D4" s="1">
        <v>5.6986046000000004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6</v>
      </c>
      <c r="B5" s="1">
        <v>4.3797803000000002</v>
      </c>
      <c r="C5" s="1">
        <v>4.0952599999999997</v>
      </c>
      <c r="D5" s="1">
        <v>4.4255389999999997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22</v>
      </c>
      <c r="B6" s="1">
        <v>4.110824</v>
      </c>
      <c r="C6" s="1">
        <v>4.1493260000000003</v>
      </c>
      <c r="D6" s="1">
        <v>5.5460333999999998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21</v>
      </c>
      <c r="B7" s="1">
        <v>3.0628312000000002</v>
      </c>
      <c r="C7" s="1">
        <v>4.1352770000000003</v>
      </c>
      <c r="D7" s="1">
        <v>5.2966933000000003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29</v>
      </c>
      <c r="B8" s="1">
        <v>7.1151752000000004</v>
      </c>
      <c r="C8" s="1">
        <v>4.346794</v>
      </c>
      <c r="D8" s="1">
        <v>4.448061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4.2296534000000001</v>
      </c>
      <c r="C9" s="1">
        <v>5.1829229999999997</v>
      </c>
      <c r="D9" s="1">
        <v>4.8839445000000001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17</v>
      </c>
      <c r="B10" s="1">
        <v>4.2460000000000004</v>
      </c>
      <c r="C10" s="1">
        <v>4.1886215</v>
      </c>
      <c r="D10" s="1">
        <v>4.4619710000000001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18</v>
      </c>
      <c r="B11" s="1">
        <v>5.1984519999999996</v>
      </c>
      <c r="C11" s="1">
        <v>6.0881100000000004</v>
      </c>
      <c r="D11" s="1">
        <v>5.374644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27</v>
      </c>
      <c r="B12" s="1">
        <v>6.1201324000000001</v>
      </c>
      <c r="C12" s="1">
        <v>4.1085386000000002</v>
      </c>
      <c r="D12" s="1">
        <v>4.8160905999999999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28</v>
      </c>
      <c r="B13" s="1">
        <v>5.1642875999999998</v>
      </c>
      <c r="C13" s="1">
        <v>5.1027674999999997</v>
      </c>
      <c r="D13" s="1">
        <v>4.8294443999999999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</v>
      </c>
      <c r="B14" s="1">
        <v>4.2048006000000004</v>
      </c>
      <c r="C14" s="1">
        <v>5.1104674000000001</v>
      </c>
      <c r="D14" s="1">
        <v>4.5232039999999998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</v>
      </c>
      <c r="B15" s="1">
        <v>2.1996036000000001</v>
      </c>
      <c r="C15" s="1">
        <v>2.2300067000000001</v>
      </c>
      <c r="D15" s="1">
        <v>7.4168763000000002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4</v>
      </c>
      <c r="B16" s="1">
        <v>5.0634674999999998</v>
      </c>
      <c r="C16" s="1">
        <v>1.9959354</v>
      </c>
      <c r="D16" s="1">
        <v>5.8053819999999998</v>
      </c>
    </row>
    <row r="17" spans="1:4" ht="15" thickBot="1" x14ac:dyDescent="0.35">
      <c r="A17" s="1">
        <v>3</v>
      </c>
      <c r="B17" s="1">
        <v>3.1323192</v>
      </c>
      <c r="C17" s="1">
        <v>4.2065070000000002</v>
      </c>
      <c r="D17" s="1">
        <v>5.596241</v>
      </c>
    </row>
    <row r="18" spans="1:4" ht="15" thickBot="1" x14ac:dyDescent="0.35">
      <c r="A18" s="1">
        <v>25</v>
      </c>
      <c r="B18" s="1">
        <v>5.0828113999999998</v>
      </c>
      <c r="C18" s="1">
        <v>4.0601120000000002</v>
      </c>
      <c r="D18" s="1">
        <v>3.9828676999999999</v>
      </c>
    </row>
    <row r="19" spans="1:4" ht="15" thickBot="1" x14ac:dyDescent="0.35">
      <c r="A19" s="1">
        <v>26</v>
      </c>
      <c r="B19" s="1">
        <v>4.1835170000000002</v>
      </c>
      <c r="C19" s="1">
        <v>3.0172408000000002</v>
      </c>
      <c r="D19" s="1">
        <v>3.6569569999999998</v>
      </c>
    </row>
    <row r="20" spans="1:4" ht="15" thickBot="1" x14ac:dyDescent="0.35">
      <c r="A20" s="1">
        <v>15</v>
      </c>
      <c r="B20" s="1">
        <v>3.0760255000000001</v>
      </c>
      <c r="C20" s="1">
        <v>4.0634836999999999</v>
      </c>
      <c r="D20" s="1">
        <v>4.0275999999999996</v>
      </c>
    </row>
    <row r="21" spans="1:4" ht="15" thickBot="1" x14ac:dyDescent="0.35">
      <c r="A21" s="1">
        <v>16</v>
      </c>
      <c r="B21" s="1">
        <v>5.1109447000000001</v>
      </c>
      <c r="C21" s="1">
        <v>2.7193806</v>
      </c>
      <c r="D21" s="1">
        <v>6.0530457000000002</v>
      </c>
    </row>
    <row r="22" spans="1:4" ht="15" thickBot="1" x14ac:dyDescent="0.35">
      <c r="A22" s="1">
        <v>10</v>
      </c>
      <c r="B22" s="1">
        <v>4.292027</v>
      </c>
      <c r="C22" s="1">
        <v>2.0207733999999999</v>
      </c>
      <c r="D22" s="1">
        <v>3.9482810000000002</v>
      </c>
    </row>
    <row r="23" spans="1:4" ht="15" thickBot="1" x14ac:dyDescent="0.35">
      <c r="A23" s="1">
        <v>9</v>
      </c>
      <c r="B23" s="1">
        <v>3.1388737999999998</v>
      </c>
      <c r="C23" s="1">
        <v>3.0458276</v>
      </c>
      <c r="D23" s="1">
        <v>6.0051240000000004</v>
      </c>
    </row>
    <row r="24" spans="1:4" ht="15" thickBot="1" x14ac:dyDescent="0.35">
      <c r="A24" s="1">
        <v>8</v>
      </c>
      <c r="B24" s="1">
        <v>4.3062844</v>
      </c>
      <c r="C24" s="1">
        <v>3.0472657999999999</v>
      </c>
      <c r="D24" s="1">
        <v>5.0497446000000004</v>
      </c>
    </row>
    <row r="25" spans="1:4" ht="15" thickBot="1" x14ac:dyDescent="0.35">
      <c r="A25" s="1">
        <v>7</v>
      </c>
      <c r="B25" s="1">
        <v>3.0642230000000001</v>
      </c>
      <c r="C25" s="1">
        <v>6.0074430000000003</v>
      </c>
      <c r="D25" s="1">
        <v>2.6959621999999999</v>
      </c>
    </row>
    <row r="26" spans="1:4" ht="15" thickBot="1" x14ac:dyDescent="0.35">
      <c r="A26" s="1">
        <v>19</v>
      </c>
      <c r="B26" s="1">
        <v>4.1874359999999999</v>
      </c>
      <c r="C26" s="1">
        <v>3.1010665999999998</v>
      </c>
      <c r="D26" s="1">
        <v>5.6147026999999996</v>
      </c>
    </row>
    <row r="27" spans="1:4" ht="15" thickBot="1" x14ac:dyDescent="0.35">
      <c r="A27" s="1">
        <v>20</v>
      </c>
      <c r="B27" s="1">
        <v>3.1243069999999999</v>
      </c>
      <c r="C27" s="1">
        <v>5.1482434000000001</v>
      </c>
      <c r="D27" s="1">
        <v>4.3722367000000002</v>
      </c>
    </row>
    <row r="28" spans="1:4" ht="15" thickBot="1" x14ac:dyDescent="0.35">
      <c r="A28" s="1">
        <v>11</v>
      </c>
      <c r="B28" s="1">
        <v>3.1239042000000001</v>
      </c>
      <c r="C28" s="1">
        <v>6.0139326999999998</v>
      </c>
      <c r="D28" s="1">
        <v>4.1162450000000002</v>
      </c>
    </row>
    <row r="29" spans="1:4" ht="15" thickBot="1" x14ac:dyDescent="0.35">
      <c r="A29" s="1">
        <v>12</v>
      </c>
      <c r="B29" s="1">
        <v>5.0680943000000003</v>
      </c>
      <c r="C29" s="1">
        <v>3.1230820000000001</v>
      </c>
      <c r="D29" s="1">
        <v>5.2511429999999999</v>
      </c>
    </row>
    <row r="30" spans="1:4" ht="15" thickBot="1" x14ac:dyDescent="0.35">
      <c r="A30" s="1">
        <v>23</v>
      </c>
      <c r="B30" s="1">
        <v>3.1171471999999998</v>
      </c>
      <c r="C30" s="1">
        <v>4.1429777000000003</v>
      </c>
      <c r="D30" s="1">
        <v>4.1954650000000004</v>
      </c>
    </row>
    <row r="31" spans="1:4" ht="15" thickBot="1" x14ac:dyDescent="0.35">
      <c r="A31" s="1">
        <v>24</v>
      </c>
      <c r="B31" s="1">
        <v>2.0514359999999998</v>
      </c>
      <c r="C31" s="1">
        <v>3.0664894999999999</v>
      </c>
      <c r="D31" s="1">
        <v>5.6035833000000004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2024-07-05T17:09:36Z</dcterms:modified>
</cp:coreProperties>
</file>