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92F7B841-DE8E-46D0-9FE5-2671B66BB41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5" i="1" l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<sst xmlns="http://schemas.openxmlformats.org/spreadsheetml/2006/main" count="671" uniqueCount="204">
  <si>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</si>
  <si>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</si>
  <si>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</si>
  <si>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</si>
  <si>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</si>
  <si>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</si>
  <si>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</si>
  <si>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</si>
  <si>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</si>
  <si>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</si>
  <si>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</si>
  <si>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</si>
  <si>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</si>
  <si>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</si>
  <si>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</si>
  <si>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</si>
  <si>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</si>
  <si>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</si>
  <si>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</si>
  <si>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</si>
  <si>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</si>
  <si>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</si>
  <si>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</si>
  <si>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</si>
  <si>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</si>
  <si>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</si>
  <si>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</si>
  <si>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</si>
  <si>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</si>
  <si>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</si>
  <si>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</si>
  <si>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</si>
  <si>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</si>
  <si>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</si>
  <si>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</si>
  <si>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</si>
  <si>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</si>
  <si>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</si>
  <si>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</si>
  <si>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</si>
  <si>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</si>
  <si>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</si>
  <si>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</si>
  <si>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</si>
  <si>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</si>
  <si>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</si>
  <si>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</si>
  <si>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</si>
  <si>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</si>
  <si>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</si>
  <si>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</si>
  <si>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</si>
  <si>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</si>
  <si>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</si>
  <si>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</si>
  <si>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</si>
  <si>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</si>
  <si>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</si>
  <si>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</si>
  <si>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</si>
  <si>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</si>
  <si>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</si>
  <si>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</si>
  <si>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</si>
  <si>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</si>
  <si>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</si>
  <si>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</si>
  <si>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</si>
  <si>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</si>
  <si>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</si>
  <si>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</si>
  <si>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</si>
  <si>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</si>
  <si>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</si>
  <si>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</si>
  <si>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</si>
  <si>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</si>
  <si>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</si>
  <si>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</si>
  <si>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</si>
  <si>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</si>
  <si>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</si>
  <si>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</si>
  <si>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</si>
  <si>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</si>
  <si>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</si>
  <si>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</si>
  <si>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</si>
  <si>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</si>
  <si>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</si>
  <si>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</si>
  <si>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</si>
  <si>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</si>
  <si>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</si>
  <si>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</si>
  <si>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</si>
  <si>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</si>
  <si>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</si>
  <si>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</si>
  <si>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</si>
  <si>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</si>
  <si>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</si>
  <si>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</si>
  <si>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</si>
  <si>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</si>
  <si>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</si>
  <si>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</si>
  <si>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</si>
  <si>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</si>
  <si>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</si>
  <si>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</si>
  <si>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</si>
  <si>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</si>
  <si>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</si>
  <si>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</si>
  <si>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</si>
  <si>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</si>
  <si>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</si>
  <si>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</si>
  <si>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</si>
  <si>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</si>
  <si>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</si>
  <si>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</si>
  <si>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</si>
  <si>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</si>
  <si>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</si>
  <si>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</si>
  <si>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</si>
  <si>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</si>
  <si>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</si>
  <si>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</si>
  <si>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</si>
  <si>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</si>
  <si>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-115</t>
  </si>
  <si>
    <t>-105</t>
  </si>
  <si>
    <t>COL</t>
  </si>
  <si>
    <t>HOU</t>
  </si>
  <si>
    <t>NYM</t>
  </si>
  <si>
    <t>MIL</t>
  </si>
  <si>
    <t>CHW</t>
  </si>
  <si>
    <t>CLE</t>
  </si>
  <si>
    <t>STL</t>
  </si>
  <si>
    <t>PIT</t>
  </si>
  <si>
    <t>DET</t>
  </si>
  <si>
    <t>TBR</t>
  </si>
  <si>
    <t>KCR</t>
  </si>
  <si>
    <t>LAA</t>
  </si>
  <si>
    <t>OAK</t>
  </si>
  <si>
    <t>SEA</t>
  </si>
  <si>
    <t>ARI</t>
  </si>
  <si>
    <t>LAD</t>
  </si>
  <si>
    <t>BOS</t>
  </si>
  <si>
    <t>MIA</t>
  </si>
  <si>
    <t>CIN</t>
  </si>
  <si>
    <t>NYY</t>
  </si>
  <si>
    <t>SFG</t>
  </si>
  <si>
    <t>ATL</t>
  </si>
  <si>
    <t>PHI</t>
  </si>
  <si>
    <t>CHC</t>
  </si>
  <si>
    <t>TEX</t>
  </si>
  <si>
    <t>+140</t>
  </si>
  <si>
    <t>+105</t>
  </si>
  <si>
    <t>-125</t>
  </si>
  <si>
    <t>Player</t>
  </si>
  <si>
    <t>KC</t>
  </si>
  <si>
    <t>-130</t>
  </si>
  <si>
    <t>+110</t>
  </si>
  <si>
    <t>Tanner Houck</t>
  </si>
  <si>
    <t>Cole Ragans</t>
  </si>
  <si>
    <t>Hogan Harris</t>
  </si>
  <si>
    <t>Michael Lorenzen</t>
  </si>
  <si>
    <t>+130</t>
  </si>
  <si>
    <t>-155</t>
  </si>
  <si>
    <t>+135</t>
  </si>
  <si>
    <t>-150</t>
  </si>
  <si>
    <t>-175</t>
  </si>
  <si>
    <t>Yilber Diaz</t>
  </si>
  <si>
    <t>Reynaldo Lopez</t>
  </si>
  <si>
    <t>Javier Assad</t>
  </si>
  <si>
    <t>Erick Fedde</t>
  </si>
  <si>
    <t>Hunter Greene</t>
  </si>
  <si>
    <t>Carlos Carrasco</t>
  </si>
  <si>
    <t>Austin Gomber</t>
  </si>
  <si>
    <t>Tarik Skubal</t>
  </si>
  <si>
    <t>Spencer Arrighetti</t>
  </si>
  <si>
    <t>Tyler Anderson</t>
  </si>
  <si>
    <t>Yonny Chirinos</t>
  </si>
  <si>
    <t>Tobias Myers</t>
  </si>
  <si>
    <t>Bailey Ober</t>
  </si>
  <si>
    <t>David Peterson</t>
  </si>
  <si>
    <t>Carlos Rodon</t>
  </si>
  <si>
    <t>Ranger Suarez</t>
  </si>
  <si>
    <t>Mitch Keller</t>
  </si>
  <si>
    <t>Bryce Miller</t>
  </si>
  <si>
    <t>Blake Snell</t>
  </si>
  <si>
    <t>Andre Pallante</t>
  </si>
  <si>
    <t>Zack Littell</t>
  </si>
  <si>
    <t>River Ryan</t>
  </si>
  <si>
    <t>1st game</t>
  </si>
  <si>
    <t>145</t>
  </si>
  <si>
    <t>+125</t>
  </si>
  <si>
    <t>-165</t>
  </si>
  <si>
    <t>+145</t>
  </si>
  <si>
    <t>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</si>
</sst>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4" borderId="2" xfId="0" quotePrefix="1" applyNumberFormat="1" applyFill="1" applyBorder="1"/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0" fontId="0" fillId="4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P61" zoomScale="80" zoomScaleNormal="80" workbookViewId="0">
      <selection activeCell="AE84" sqref="AE84:AN84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144</v>
      </c>
      <c r="B2" t="s">
        <v>154</v>
      </c>
      <c r="C2" s="5">
        <f>RF!B2</f>
        <v>3.03</v>
      </c>
      <c r="D2" s="5">
        <f>LR!B2</f>
        <v>3.42656702846284</v>
      </c>
      <c r="E2" s="5">
        <f>Adaboost!B2</f>
        <v>3.1573849878934599</v>
      </c>
      <c r="F2" s="5">
        <f>XGBR!B2</f>
        <v>3.1791526999999999</v>
      </c>
      <c r="G2" s="5">
        <f>Huber!B2</f>
        <v>3.2000256096197801</v>
      </c>
      <c r="H2" s="5">
        <f>BayesRidge!B2</f>
        <v>3.4023135392855899</v>
      </c>
      <c r="I2" s="5">
        <f>Elastic!B2</f>
        <v>4.0399514259327303</v>
      </c>
      <c r="J2" s="5">
        <f>GBR!B2</f>
        <v>3.12287769952315</v>
      </c>
      <c r="K2" s="6">
        <f t="shared" ref="K2:K24" si="0">AVERAGE(C2:J2,B39)</f>
        <v>3.3271418133084416</v>
      </c>
      <c r="L2">
        <f>MAX(C2:J2)</f>
        <v>4.0399514259327303</v>
      </c>
      <c r="M2">
        <f>MIN(C2:J2)</f>
        <v>3.03</v>
      </c>
      <c r="N2">
        <v>3.5</v>
      </c>
      <c r="O2" s="5">
        <f>RF!C2</f>
        <v>4.0199999999999996</v>
      </c>
      <c r="P2" s="5">
        <f>LR!C2</f>
        <v>3.81379438056867</v>
      </c>
      <c r="Q2" s="5">
        <f>Adaboost!C2</f>
        <v>4.4641744548286599</v>
      </c>
      <c r="R2" s="5">
        <f>XGBR!C2</f>
        <v>3.1214628000000002</v>
      </c>
      <c r="S2" s="5">
        <f>Huber!C2</f>
        <v>3.6000601012250302</v>
      </c>
      <c r="T2" s="5">
        <f>BayesRidge!C2</f>
        <v>3.8325412731744199</v>
      </c>
      <c r="U2" s="5">
        <f>Elastic!C2</f>
        <v>4.0795661536865202</v>
      </c>
      <c r="V2" s="5">
        <f>GBR!C2</f>
        <v>4.0814733188892403</v>
      </c>
      <c r="W2" s="6">
        <f t="shared" ref="W2:W35" si="1">AVERAGE(O2:V2,C39)</f>
        <v>3.8762060977457611</v>
      </c>
      <c r="X2" s="6">
        <f>MAX(O2:V2)</f>
        <v>4.4641744548286599</v>
      </c>
      <c r="Y2" s="6">
        <f>MIN(O2:V2)</f>
        <v>3.1214628000000002</v>
      </c>
      <c r="Z2">
        <v>3.7</v>
      </c>
      <c r="AA2" s="6">
        <f>MAX(L2,M2,X3,Y3)-MIN(L3,M3,X2,Y2)</f>
        <v>1.4541744548286601</v>
      </c>
      <c r="AB2" s="6">
        <f>MIN(L2,M2,X3,Y3)-MAX(L3,M3,X2,Y2)</f>
        <v>-1.4341744548286601</v>
      </c>
      <c r="AC2" s="6"/>
      <c r="AE2" t="s">
        <v>196</v>
      </c>
      <c r="AF2" s="6">
        <f>RF!D2</f>
        <v>5.12</v>
      </c>
      <c r="AG2" s="6">
        <f>LR!D2</f>
        <v>4.8859908960891296</v>
      </c>
      <c r="AH2" s="6">
        <f>Adaboost!D2</f>
        <v>4.4458015267175499</v>
      </c>
      <c r="AI2" s="6">
        <f>XGBR!D2</f>
        <v>5.7062534999999999</v>
      </c>
      <c r="AJ2" s="6">
        <f>Huber!D2</f>
        <v>4.8895902793382398</v>
      </c>
      <c r="AK2" s="6">
        <f>BayesRidge!D2</f>
        <v>4.8942417438429402</v>
      </c>
      <c r="AL2" s="6">
        <f>Elastic!D2</f>
        <v>4.8631792310020101</v>
      </c>
      <c r="AM2" s="6">
        <f>GBR!D2</f>
        <v>5.0711825453598198</v>
      </c>
      <c r="AN2" s="6">
        <f>AVERAGE(AF2:AM2,Neural!D2)</f>
        <v>4.9674431395229091</v>
      </c>
      <c r="AO2" s="6">
        <f>MAX(AF2:AM2,Neural!D2)</f>
        <v>5.7062534999999999</v>
      </c>
      <c r="AP2" s="6">
        <f>MIN(AF2:AM2,Neural!D2)</f>
        <v>4.4458015267175499</v>
      </c>
    </row>
    <row r="3" spans="1:42" ht="15" thickBot="1" x14ac:dyDescent="0.35">
      <c r="A3" t="s">
        <v>154</v>
      </c>
      <c r="B3" t="s">
        <v>144</v>
      </c>
      <c r="C3" s="5">
        <f>RF!B3</f>
        <v>3.01</v>
      </c>
      <c r="D3" s="5">
        <f>LR!B3</f>
        <v>3.61234065272293</v>
      </c>
      <c r="E3" s="5">
        <f>Adaboost!B3</f>
        <v>3.1573849878934599</v>
      </c>
      <c r="F3" s="5">
        <f>XGBR!B3</f>
        <v>3.2242190000000002</v>
      </c>
      <c r="G3" s="5">
        <f>Huber!B3</f>
        <v>3.39999997846044</v>
      </c>
      <c r="H3" s="5">
        <f>BayesRidge!B3</f>
        <v>3.61961448211839</v>
      </c>
      <c r="I3" s="5">
        <f>Elastic!B3</f>
        <v>3.9517997028501299</v>
      </c>
      <c r="J3" s="5">
        <f>GBR!B3</f>
        <v>3.16587773897407</v>
      </c>
      <c r="K3" s="6">
        <f t="shared" si="0"/>
        <v>3.421696004519549</v>
      </c>
      <c r="L3">
        <f t="shared" ref="L3:L35" si="2">MAX(C3:J3)</f>
        <v>3.9517997028501299</v>
      </c>
      <c r="M3">
        <f t="shared" ref="M3:M35" si="3">MIN(C3:J3)</f>
        <v>3.01</v>
      </c>
      <c r="N3">
        <v>3.5</v>
      </c>
      <c r="O3" s="5">
        <f>RF!C3</f>
        <v>4.0599999999999996</v>
      </c>
      <c r="P3" s="5">
        <f>LR!C3</f>
        <v>3.82280036761414</v>
      </c>
      <c r="Q3" s="5">
        <f>Adaboost!C3</f>
        <v>4.4641744548286599</v>
      </c>
      <c r="R3" s="5">
        <f>XGBR!C3</f>
        <v>3.0608947</v>
      </c>
      <c r="S3" s="5">
        <f>Huber!C3</f>
        <v>3.6000298347349902</v>
      </c>
      <c r="T3" s="5">
        <f>BayesRidge!C3</f>
        <v>3.8120349545199299</v>
      </c>
      <c r="U3" s="5">
        <f>Elastic!C3</f>
        <v>4.2915459989719897</v>
      </c>
      <c r="V3" s="5">
        <f>GBR!C3</f>
        <v>4.1019639952530698</v>
      </c>
      <c r="W3" s="6">
        <f t="shared" si="1"/>
        <v>3.8958727192635703</v>
      </c>
      <c r="X3" s="6">
        <f t="shared" ref="X3:X35" si="4">MAX(O3:V3)</f>
        <v>4.4641744548286599</v>
      </c>
      <c r="Y3" s="6">
        <f t="shared" ref="Y3:Y35" si="5">MIN(O3:V3)</f>
        <v>3.0608947</v>
      </c>
      <c r="Z3">
        <v>3.8</v>
      </c>
      <c r="AC3" s="6"/>
      <c r="AE3" t="s">
        <v>190</v>
      </c>
      <c r="AF3" s="6">
        <f>RF!D3</f>
        <v>6.36</v>
      </c>
      <c r="AG3" s="6">
        <f>LR!D3</f>
        <v>5.8175911883528499</v>
      </c>
      <c r="AH3" s="6">
        <f>Adaboost!D3</f>
        <v>6.2904761904761903</v>
      </c>
      <c r="AI3" s="6">
        <f>XGBR!D3</f>
        <v>5.851845</v>
      </c>
      <c r="AJ3" s="6">
        <f>Huber!D3</f>
        <v>5.8225467294232098</v>
      </c>
      <c r="AK3" s="6">
        <f>BayesRidge!D3</f>
        <v>5.8073722435947603</v>
      </c>
      <c r="AL3" s="6">
        <f>Elastic!D3</f>
        <v>5.2594730520204296</v>
      </c>
      <c r="AM3" s="6">
        <f>GBR!D3</f>
        <v>6.28923449197592</v>
      </c>
      <c r="AN3" s="6">
        <f>AVERAGE(AF3:AM3,Neural!D3)</f>
        <v>5.9191432022538173</v>
      </c>
      <c r="AO3" s="6">
        <f>MAX(AF3:AM3,Neural!D3)</f>
        <v>6.36</v>
      </c>
      <c r="AP3" s="6">
        <f>MIN(AF3:AM3,Neural!D3)</f>
        <v>5.2594730520204296</v>
      </c>
    </row>
    <row r="4" spans="1:42" ht="15" thickBot="1" x14ac:dyDescent="0.35">
      <c r="A4" t="s">
        <v>143</v>
      </c>
      <c r="B4" t="s">
        <v>140</v>
      </c>
      <c r="C4" s="5">
        <f>RF!B4</f>
        <v>6.01</v>
      </c>
      <c r="D4" s="5">
        <f>LR!B4</f>
        <v>5.8066279628530904</v>
      </c>
      <c r="E4" s="5">
        <f>Adaboost!B4</f>
        <v>6.3701550387596901</v>
      </c>
      <c r="F4" s="5">
        <f>XGBR!B4</f>
        <v>5.3198585999999999</v>
      </c>
      <c r="G4" s="5">
        <f>Huber!B4</f>
        <v>5.6000007872183799</v>
      </c>
      <c r="H4" s="5">
        <f>BayesRidge!B4</f>
        <v>5.80177882379484</v>
      </c>
      <c r="I4" s="5">
        <f>Elastic!B4</f>
        <v>5.3325699079850803</v>
      </c>
      <c r="J4" s="5">
        <f>GBR!B4</f>
        <v>6.1299455192883698</v>
      </c>
      <c r="K4" s="6">
        <f t="shared" si="0"/>
        <v>5.7891137909976651</v>
      </c>
      <c r="L4">
        <f t="shared" si="2"/>
        <v>6.3701550387596901</v>
      </c>
      <c r="M4">
        <f t="shared" si="3"/>
        <v>5.3198585999999999</v>
      </c>
      <c r="N4">
        <v>5.8</v>
      </c>
      <c r="O4" s="5">
        <f>RF!C4</f>
        <v>4</v>
      </c>
      <c r="P4" s="5">
        <f>LR!C4</f>
        <v>4.2292431106536696</v>
      </c>
      <c r="Q4" s="5">
        <f>Adaboost!C4</f>
        <v>4.4641744548286599</v>
      </c>
      <c r="R4" s="5">
        <f>XGBR!C4</f>
        <v>4.0774039999999996</v>
      </c>
      <c r="S4" s="5">
        <f>Huber!C4</f>
        <v>4.1000440186383296</v>
      </c>
      <c r="T4" s="5">
        <f>BayesRidge!C4</f>
        <v>4.2328361890080499</v>
      </c>
      <c r="U4" s="5">
        <f>Elastic!C4</f>
        <v>4.1561567892089402</v>
      </c>
      <c r="V4" s="5">
        <f>GBR!C4</f>
        <v>4.1042643412732396</v>
      </c>
      <c r="W4" s="6">
        <f t="shared" si="1"/>
        <v>4.1814131526284291</v>
      </c>
      <c r="X4" s="6">
        <f t="shared" si="4"/>
        <v>4.4641744548286599</v>
      </c>
      <c r="Y4" s="6">
        <f t="shared" si="5"/>
        <v>4</v>
      </c>
      <c r="Z4">
        <v>4.2</v>
      </c>
      <c r="AA4" s="6">
        <f>MAX(L4,M4,X5,Y5)-MIN(L5,M5,X4,Y4)</f>
        <v>4.2728983387596902</v>
      </c>
      <c r="AB4" s="6">
        <f>MIN(L4,M4,X5,Y5)-MAX(L5,M5,X4,Y4)</f>
        <v>-1.39608375482866</v>
      </c>
      <c r="AC4" s="6"/>
      <c r="AE4" t="s">
        <v>183</v>
      </c>
      <c r="AF4" s="6">
        <f>RF!D4</f>
        <v>5.07</v>
      </c>
      <c r="AG4" s="6">
        <f>LR!D4</f>
        <v>5.30134636021765</v>
      </c>
      <c r="AH4" s="6">
        <f>Adaboost!D4</f>
        <v>4.4458015267175499</v>
      </c>
      <c r="AI4" s="6">
        <f>XGBR!D4</f>
        <v>4.8360276000000004</v>
      </c>
      <c r="AJ4" s="6">
        <f>Huber!D4</f>
        <v>5.2756115331610696</v>
      </c>
      <c r="AK4" s="6">
        <f>BayesRidge!D4</f>
        <v>5.25006286374858</v>
      </c>
      <c r="AL4" s="6">
        <f>Elastic!D4</f>
        <v>4.9301982103483697</v>
      </c>
      <c r="AM4" s="6">
        <f>GBR!D4</f>
        <v>5.3524644352876898</v>
      </c>
      <c r="AN4" s="6">
        <f>AVERAGE(AF4:AM4,Neural!D4)</f>
        <v>5.055131524693687</v>
      </c>
      <c r="AO4" s="6">
        <f>MAX(AF4:AM4,Neural!D4)</f>
        <v>5.3524644352876898</v>
      </c>
      <c r="AP4" s="6">
        <f>MIN(AF4:AM4,Neural!D4)</f>
        <v>4.4458015267175499</v>
      </c>
    </row>
    <row r="5" spans="1:42" ht="15" thickBot="1" x14ac:dyDescent="0.35">
      <c r="A5" t="s">
        <v>140</v>
      </c>
      <c r="B5" t="s">
        <v>143</v>
      </c>
      <c r="C5" s="5">
        <f>RF!B5</f>
        <v>3.04</v>
      </c>
      <c r="D5" s="5">
        <f>LR!B5</f>
        <v>2.7118350065420298</v>
      </c>
      <c r="E5" s="5">
        <f>Adaboost!B5</f>
        <v>3.1573849878934599</v>
      </c>
      <c r="F5" s="5">
        <f>XGBR!B5</f>
        <v>2.0972567</v>
      </c>
      <c r="G5" s="5">
        <f>Huber!B5</f>
        <v>2.6001075019445699</v>
      </c>
      <c r="H5" s="5">
        <f>BayesRidge!B5</f>
        <v>2.7280284231824798</v>
      </c>
      <c r="I5" s="5">
        <f>Elastic!B5</f>
        <v>2.9084486972138999</v>
      </c>
      <c r="J5" s="5">
        <f>GBR!B5</f>
        <v>3.064739019618</v>
      </c>
      <c r="K5" s="6">
        <f t="shared" si="0"/>
        <v>2.7933499812560596</v>
      </c>
      <c r="L5">
        <f t="shared" si="2"/>
        <v>3.1573849878934599</v>
      </c>
      <c r="M5">
        <f t="shared" si="3"/>
        <v>2.0972567</v>
      </c>
      <c r="N5">
        <v>2.6</v>
      </c>
      <c r="O5" s="5">
        <f>RF!C5</f>
        <v>4.07</v>
      </c>
      <c r="P5" s="5">
        <f>LR!C5</f>
        <v>3.99253851694009</v>
      </c>
      <c r="Q5" s="5">
        <f>Adaboost!C5</f>
        <v>4.4641744548286599</v>
      </c>
      <c r="R5" s="5">
        <f>XGBR!C5</f>
        <v>3.0680906999999999</v>
      </c>
      <c r="S5" s="5">
        <f>Huber!C5</f>
        <v>3.70003129532757</v>
      </c>
      <c r="T5" s="5">
        <f>BayesRidge!C5</f>
        <v>3.9612807333810198</v>
      </c>
      <c r="U5" s="5">
        <f>Elastic!C5</f>
        <v>4.3065878026677202</v>
      </c>
      <c r="V5" s="5">
        <f>GBR!C5</f>
        <v>4.1194130655757899</v>
      </c>
      <c r="W5" s="6">
        <f t="shared" si="1"/>
        <v>3.9609248218865503</v>
      </c>
      <c r="X5" s="6">
        <f t="shared" si="4"/>
        <v>4.4641744548286599</v>
      </c>
      <c r="Y5" s="6">
        <f t="shared" si="5"/>
        <v>3.0680906999999999</v>
      </c>
      <c r="Z5">
        <v>3.9</v>
      </c>
      <c r="AC5" s="6"/>
      <c r="AE5" t="s">
        <v>181</v>
      </c>
      <c r="AF5" s="6">
        <f>RF!D5</f>
        <v>4.92</v>
      </c>
      <c r="AG5" s="6">
        <f>LR!D5</f>
        <v>4.2400003913679898</v>
      </c>
      <c r="AH5" s="6">
        <f>Adaboost!D5</f>
        <v>4.3096646942800696</v>
      </c>
      <c r="AI5" s="6">
        <f>XGBR!D5</f>
        <v>3.5624410000000002</v>
      </c>
      <c r="AJ5" s="6">
        <f>Huber!D5</f>
        <v>4.3010416144972696</v>
      </c>
      <c r="AK5" s="6">
        <f>BayesRidge!D5</f>
        <v>4.2717186241848504</v>
      </c>
      <c r="AL5" s="6">
        <f>Elastic!D5</f>
        <v>4.6278193730503796</v>
      </c>
      <c r="AM5" s="6">
        <f>GBR!D5</f>
        <v>4.43842492906363</v>
      </c>
      <c r="AN5" s="6">
        <f>AVERAGE(AF5:AM5,Neural!D5)</f>
        <v>4.3283477202831184</v>
      </c>
      <c r="AO5" s="6">
        <f>MAX(AF5:AM5,Neural!D5)</f>
        <v>4.92</v>
      </c>
      <c r="AP5" s="6">
        <f>MIN(AF5:AM5,Neural!D5)</f>
        <v>3.5624410000000002</v>
      </c>
    </row>
    <row r="6" spans="1:42" ht="15" thickBot="1" x14ac:dyDescent="0.35">
      <c r="A6" t="s">
        <v>137</v>
      </c>
      <c r="B6" t="s">
        <v>152</v>
      </c>
      <c r="C6" s="5">
        <f>RF!B6</f>
        <v>5</v>
      </c>
      <c r="D6" s="5">
        <f>LR!B6</f>
        <v>4.8096825906825398</v>
      </c>
      <c r="E6" s="5">
        <f>Adaboost!B6</f>
        <v>5.7405857740585704</v>
      </c>
      <c r="F6" s="5">
        <f>XGBR!B6</f>
        <v>4.2110342999999997</v>
      </c>
      <c r="G6" s="5">
        <f>Huber!B6</f>
        <v>4.6000006608915802</v>
      </c>
      <c r="H6" s="5">
        <f>BayesRidge!B6</f>
        <v>4.8122692110231204</v>
      </c>
      <c r="I6" s="5">
        <f>Elastic!B6</f>
        <v>4.8751798176471803</v>
      </c>
      <c r="J6" s="5">
        <f>GBR!B6</f>
        <v>5.1434276799514302</v>
      </c>
      <c r="K6" s="6">
        <f t="shared" si="0"/>
        <v>4.8897342733904923</v>
      </c>
      <c r="L6">
        <f t="shared" si="2"/>
        <v>5.7405857740585704</v>
      </c>
      <c r="M6">
        <f t="shared" si="3"/>
        <v>4.2110342999999997</v>
      </c>
      <c r="N6">
        <v>4.8</v>
      </c>
      <c r="O6" s="5">
        <f>RF!C6</f>
        <v>4</v>
      </c>
      <c r="P6" s="5">
        <f>LR!C6</f>
        <v>3.8954138574316999</v>
      </c>
      <c r="Q6" s="5">
        <f>Adaboost!C6</f>
        <v>4.4641744548286599</v>
      </c>
      <c r="R6" s="5">
        <f>XGBR!C6</f>
        <v>3.0046789999999999</v>
      </c>
      <c r="S6" s="5">
        <f>Huber!C6</f>
        <v>3.80003508701764</v>
      </c>
      <c r="T6" s="5">
        <f>BayesRidge!C6</f>
        <v>3.9035010394047598</v>
      </c>
      <c r="U6" s="5">
        <f>Elastic!C6</f>
        <v>4.2852801866991896</v>
      </c>
      <c r="V6" s="5">
        <f>GBR!C6</f>
        <v>4.0911531278876696</v>
      </c>
      <c r="W6" s="6">
        <f t="shared" si="1"/>
        <v>3.928694824984837</v>
      </c>
      <c r="X6" s="6">
        <f t="shared" si="4"/>
        <v>4.4641744548286599</v>
      </c>
      <c r="Y6" s="6">
        <f t="shared" si="5"/>
        <v>3.0046789999999999</v>
      </c>
      <c r="Z6">
        <v>4.2</v>
      </c>
      <c r="AA6" s="6">
        <f>MAX(L6,M6,X7,Y7)-MIN(L7,M7,X6,Y6)</f>
        <v>2.9462493819628599</v>
      </c>
      <c r="AB6" s="6">
        <f>MIN(L6,M6,X7,Y7)-MAX(L7,M7,X6,Y6)</f>
        <v>-0.38500345482866027</v>
      </c>
      <c r="AC6" s="6"/>
      <c r="AE6" t="s">
        <v>189</v>
      </c>
      <c r="AF6" s="6">
        <f>RF!D6</f>
        <v>5.87</v>
      </c>
      <c r="AG6" s="6">
        <f>LR!D6</f>
        <v>5.53199095043328</v>
      </c>
      <c r="AH6" s="6">
        <f>Adaboost!D6</f>
        <v>4.7931034482758603</v>
      </c>
      <c r="AI6" s="6">
        <f>XGBR!D6</f>
        <v>5.2502740000000001</v>
      </c>
      <c r="AJ6" s="6">
        <f>Huber!D6</f>
        <v>5.5418207264864101</v>
      </c>
      <c r="AK6" s="6">
        <f>BayesRidge!D6</f>
        <v>5.5769407428279196</v>
      </c>
      <c r="AL6" s="6">
        <f>Elastic!D6</f>
        <v>5.22497710165971</v>
      </c>
      <c r="AM6" s="6">
        <f>GBR!D6</f>
        <v>5.5818672916933201</v>
      </c>
      <c r="AN6" s="6">
        <f>AVERAGE(AF6:AM6,Neural!D6)</f>
        <v>5.432412980220378</v>
      </c>
      <c r="AO6" s="6">
        <f>MAX(AF6:AM6,Neural!D6)</f>
        <v>5.87</v>
      </c>
      <c r="AP6" s="6">
        <f>MIN(AF6:AM6,Neural!D6)</f>
        <v>4.7931034482758603</v>
      </c>
    </row>
    <row r="7" spans="1:42" ht="15" thickBot="1" x14ac:dyDescent="0.35">
      <c r="A7" t="s">
        <v>152</v>
      </c>
      <c r="B7" t="s">
        <v>137</v>
      </c>
      <c r="C7" s="5">
        <f>RF!B7</f>
        <v>4.05</v>
      </c>
      <c r="D7" s="5">
        <f>LR!B7</f>
        <v>3.9126806823415499</v>
      </c>
      <c r="E7" s="5">
        <f>Adaboost!B7</f>
        <v>4.4236760124610504</v>
      </c>
      <c r="F7" s="5">
        <f>XGBR!B7</f>
        <v>3.0895261999999999</v>
      </c>
      <c r="G7" s="5">
        <f>Huber!B7</f>
        <v>3.7001083673174699</v>
      </c>
      <c r="H7" s="5">
        <f>BayesRidge!B7</f>
        <v>3.9176105970345501</v>
      </c>
      <c r="I7" s="5">
        <f>Elastic!B7</f>
        <v>4.3183388424978997</v>
      </c>
      <c r="J7" s="5">
        <f>GBR!B7</f>
        <v>4.1686809230856499</v>
      </c>
      <c r="K7" s="6">
        <f t="shared" si="0"/>
        <v>3.9438776521997649</v>
      </c>
      <c r="L7">
        <f t="shared" si="2"/>
        <v>4.4236760124610504</v>
      </c>
      <c r="M7">
        <f t="shared" si="3"/>
        <v>3.0895261999999999</v>
      </c>
      <c r="N7">
        <v>3.7</v>
      </c>
      <c r="O7" s="5">
        <f>RF!C7</f>
        <v>5</v>
      </c>
      <c r="P7" s="5">
        <f>LR!C7</f>
        <v>4.81274022177276</v>
      </c>
      <c r="Q7" s="5">
        <f>Adaboost!C7</f>
        <v>5.9509283819628598</v>
      </c>
      <c r="R7" s="5">
        <f>XGBR!C7</f>
        <v>4.0791709999999997</v>
      </c>
      <c r="S7" s="5">
        <f>Huber!C7</f>
        <v>4.7999795806706</v>
      </c>
      <c r="T7" s="5">
        <f>BayesRidge!C7</f>
        <v>4.8147030092607599</v>
      </c>
      <c r="U7" s="5">
        <f>Elastic!C7</f>
        <v>4.8125087989263502</v>
      </c>
      <c r="V7" s="5">
        <f>GBR!C7</f>
        <v>5.0322085130077001</v>
      </c>
      <c r="W7" s="6">
        <f t="shared" si="1"/>
        <v>4.8976570462707931</v>
      </c>
      <c r="X7" s="6">
        <f t="shared" si="4"/>
        <v>5.9509283819628598</v>
      </c>
      <c r="Y7" s="6">
        <f t="shared" si="5"/>
        <v>4.0791709999999997</v>
      </c>
      <c r="Z7">
        <v>4.9000000000000004</v>
      </c>
      <c r="AC7" s="6"/>
      <c r="AE7" t="s">
        <v>186</v>
      </c>
      <c r="AF7" s="6">
        <f>RF!D7</f>
        <v>4.53</v>
      </c>
      <c r="AG7" s="6">
        <f>LR!D7</f>
        <v>4.1095270382093698</v>
      </c>
      <c r="AH7" s="6">
        <f>Adaboost!D7</f>
        <v>4.2598930481283404</v>
      </c>
      <c r="AI7" s="6">
        <f>XGBR!D7</f>
        <v>4.1506695999999996</v>
      </c>
      <c r="AJ7" s="6">
        <f>Huber!D7</f>
        <v>4.14520813239736</v>
      </c>
      <c r="AK7" s="6">
        <f>BayesRidge!D7</f>
        <v>4.1660661310227498</v>
      </c>
      <c r="AL7" s="6">
        <f>Elastic!D7</f>
        <v>4.6456738470278403</v>
      </c>
      <c r="AM7" s="6">
        <f>GBR!D7</f>
        <v>4.4374356091429901</v>
      </c>
      <c r="AN7" s="6">
        <f>AVERAGE(AF7:AM7,Neural!D7)</f>
        <v>4.292756391392647</v>
      </c>
      <c r="AO7" s="6">
        <f>MAX(AF7:AM7,Neural!D7)</f>
        <v>4.6456738470278403</v>
      </c>
      <c r="AP7" s="6">
        <f>MIN(AF7:AM7,Neural!D7)</f>
        <v>4.1095270382093698</v>
      </c>
    </row>
    <row r="8" spans="1:42" ht="15" thickBot="1" x14ac:dyDescent="0.35">
      <c r="A8" t="s">
        <v>141</v>
      </c>
      <c r="B8" t="s">
        <v>142</v>
      </c>
      <c r="C8" s="5">
        <f>RF!B8</f>
        <v>5.22</v>
      </c>
      <c r="D8" s="5">
        <f>LR!B8</f>
        <v>5.07202993793471</v>
      </c>
      <c r="E8" s="5">
        <f>Adaboost!B8</f>
        <v>5.7405857740585704</v>
      </c>
      <c r="F8" s="5">
        <f>XGBR!B8</f>
        <v>4.0828237999999999</v>
      </c>
      <c r="G8" s="5">
        <f>Huber!B8</f>
        <v>4.9000005051603504</v>
      </c>
      <c r="H8" s="5">
        <f>BayesRidge!B8</f>
        <v>5.0836346471898599</v>
      </c>
      <c r="I8" s="5">
        <f>Elastic!B8</f>
        <v>5.0481480851121203</v>
      </c>
      <c r="J8" s="5">
        <f>GBR!B8</f>
        <v>5.1313832890634501</v>
      </c>
      <c r="K8" s="6">
        <f t="shared" si="0"/>
        <v>5.0381608927016277</v>
      </c>
      <c r="L8">
        <f t="shared" si="2"/>
        <v>5.7405857740585704</v>
      </c>
      <c r="M8">
        <f t="shared" si="3"/>
        <v>4.0828237999999999</v>
      </c>
      <c r="N8">
        <v>5.2</v>
      </c>
      <c r="O8" s="5">
        <f>RF!C8</f>
        <v>4.07</v>
      </c>
      <c r="P8" s="5">
        <f>LR!C8</f>
        <v>4.5812664956624101</v>
      </c>
      <c r="Q8" s="5">
        <f>Adaboost!C8</f>
        <v>4.4641744548286599</v>
      </c>
      <c r="R8" s="5">
        <f>XGBR!C8</f>
        <v>4.0492644000000002</v>
      </c>
      <c r="S8" s="5">
        <f>Huber!C8</f>
        <v>4.4000354087446896</v>
      </c>
      <c r="T8" s="5">
        <f>BayesRidge!C8</f>
        <v>4.5819281895151098</v>
      </c>
      <c r="U8" s="5">
        <f>Elastic!C8</f>
        <v>4.7882517306353201</v>
      </c>
      <c r="V8" s="5">
        <f>GBR!C8</f>
        <v>4.0954275912382698</v>
      </c>
      <c r="W8" s="6">
        <f t="shared" si="1"/>
        <v>4.3844314762886079</v>
      </c>
      <c r="X8" s="6">
        <f t="shared" si="4"/>
        <v>4.7882517306353201</v>
      </c>
      <c r="Y8" s="6">
        <f t="shared" si="5"/>
        <v>4.0492644000000002</v>
      </c>
      <c r="Z8">
        <v>4.4000000000000004</v>
      </c>
      <c r="AA8" s="6">
        <f>MAX(L8,M8,X9,Y9)-MIN(L9,M9,X8,Y8)</f>
        <v>1.6913213740585702</v>
      </c>
      <c r="AB8" s="6">
        <f>MIN(L8,M8,X9,Y9)-MAX(L9,M9,X8,Y8)</f>
        <v>-2.8036605657237903</v>
      </c>
      <c r="AC8" s="6"/>
      <c r="AE8" t="s">
        <v>195</v>
      </c>
      <c r="AF8" s="6">
        <f>RF!D8</f>
        <v>4.25</v>
      </c>
      <c r="AG8" s="6">
        <f>LR!D8</f>
        <v>3.79840032322983</v>
      </c>
      <c r="AH8" s="6">
        <f>Adaboost!D8</f>
        <v>4.24</v>
      </c>
      <c r="AI8" s="6">
        <f>XGBR!D8</f>
        <v>3.6984873</v>
      </c>
      <c r="AJ8" s="6">
        <f>Huber!D8</f>
        <v>3.7737096239447698</v>
      </c>
      <c r="AK8" s="6">
        <f>BayesRidge!D8</f>
        <v>3.83400544280296</v>
      </c>
      <c r="AL8" s="6">
        <f>Elastic!D8</f>
        <v>4.4205098392449003</v>
      </c>
      <c r="AM8" s="6">
        <f>GBR!D8</f>
        <v>3.91041168611333</v>
      </c>
      <c r="AN8" s="6">
        <f>AVERAGE(AF8:AM8,Neural!D8)</f>
        <v>3.9661752258761833</v>
      </c>
      <c r="AO8" s="6">
        <f>MAX(AF8:AM8,Neural!D8)</f>
        <v>4.4205098392449003</v>
      </c>
      <c r="AP8" s="6">
        <f>MIN(AF8:AM8,Neural!D8)</f>
        <v>3.6984873</v>
      </c>
    </row>
    <row r="9" spans="1:42" ht="15" thickBot="1" x14ac:dyDescent="0.35">
      <c r="A9" t="s">
        <v>142</v>
      </c>
      <c r="B9" t="s">
        <v>141</v>
      </c>
      <c r="C9" s="5">
        <f>RF!B9</f>
        <v>5.04</v>
      </c>
      <c r="D9" s="5">
        <f>LR!B9</f>
        <v>5.19802701204922</v>
      </c>
      <c r="E9" s="5">
        <f>Adaboost!B9</f>
        <v>5.8036605657237903</v>
      </c>
      <c r="F9" s="5">
        <f>XGBR!B9</f>
        <v>5.1544356000000002</v>
      </c>
      <c r="G9" s="5">
        <f>Huber!B9</f>
        <v>5.00000076360931</v>
      </c>
      <c r="H9" s="5">
        <f>BayesRidge!B9</f>
        <v>5.1839046753022</v>
      </c>
      <c r="I9" s="5">
        <f>Elastic!B9</f>
        <v>4.7526772870898197</v>
      </c>
      <c r="J9" s="5">
        <f>GBR!B9</f>
        <v>5.1370343755849799</v>
      </c>
      <c r="K9" s="6">
        <f t="shared" si="0"/>
        <v>5.1510126278916477</v>
      </c>
      <c r="L9">
        <f t="shared" si="2"/>
        <v>5.8036605657237903</v>
      </c>
      <c r="M9">
        <f t="shared" si="3"/>
        <v>4.7526772870898197</v>
      </c>
      <c r="N9">
        <v>5.2</v>
      </c>
      <c r="O9" s="5">
        <f>RF!C9</f>
        <v>3</v>
      </c>
      <c r="P9" s="5">
        <f>LR!C9</f>
        <v>3.5107446004582799</v>
      </c>
      <c r="Q9" s="5">
        <f>Adaboost!C9</f>
        <v>3.33084112149532</v>
      </c>
      <c r="R9" s="5">
        <f>XGBR!C9</f>
        <v>3.0425209999999998</v>
      </c>
      <c r="S9" s="5">
        <f>Huber!C9</f>
        <v>3.3000598180143101</v>
      </c>
      <c r="T9" s="5">
        <f>BayesRidge!C9</f>
        <v>3.5172696030759001</v>
      </c>
      <c r="U9" s="5">
        <f>Elastic!C9</f>
        <v>3.9530447134602902</v>
      </c>
      <c r="V9" s="5">
        <f>GBR!C9</f>
        <v>3.0890343643020302</v>
      </c>
      <c r="W9" s="6">
        <f t="shared" si="1"/>
        <v>3.3668902423745868</v>
      </c>
      <c r="X9" s="6">
        <f t="shared" si="4"/>
        <v>3.9530447134602902</v>
      </c>
      <c r="Y9" s="6">
        <f t="shared" si="5"/>
        <v>3</v>
      </c>
      <c r="Z9">
        <v>3.4</v>
      </c>
      <c r="AC9" s="6"/>
      <c r="AE9" t="s">
        <v>192</v>
      </c>
      <c r="AF9" s="6">
        <f>RF!D9</f>
        <v>5.93</v>
      </c>
      <c r="AG9" s="6">
        <f>LR!D9</f>
        <v>5.7153024352928696</v>
      </c>
      <c r="AH9" s="6">
        <f>Adaboost!D9</f>
        <v>4.96036585365853</v>
      </c>
      <c r="AI9" s="6">
        <f>XGBR!D9</f>
        <v>5.119777</v>
      </c>
      <c r="AJ9" s="6">
        <f>Huber!D9</f>
        <v>5.7291182385129797</v>
      </c>
      <c r="AK9" s="6">
        <f>BayesRidge!D9</f>
        <v>5.6574110753362197</v>
      </c>
      <c r="AL9" s="6">
        <f>Elastic!D9</f>
        <v>5.2038704596884298</v>
      </c>
      <c r="AM9" s="6">
        <f>GBR!D9</f>
        <v>5.9778177574951901</v>
      </c>
      <c r="AN9" s="6">
        <f>AVERAGE(AF9:AM9,Neural!D9)</f>
        <v>5.5300035656355702</v>
      </c>
      <c r="AO9" s="6">
        <f>MAX(AF9:AM9,Neural!D9)</f>
        <v>5.9778177574951901</v>
      </c>
      <c r="AP9" s="6">
        <f>MIN(AF9:AM9,Neural!D9)</f>
        <v>4.96036585365853</v>
      </c>
    </row>
    <row r="10" spans="1:42" ht="15" thickBot="1" x14ac:dyDescent="0.35">
      <c r="A10" t="s">
        <v>153</v>
      </c>
      <c r="B10" t="s">
        <v>156</v>
      </c>
      <c r="C10" s="5">
        <f>RF!B10</f>
        <v>6.28</v>
      </c>
      <c r="D10" s="5">
        <f>LR!B10</f>
        <v>5.8678803284359002</v>
      </c>
      <c r="E10" s="5">
        <f>Adaboost!B10</f>
        <v>6.3701550387596901</v>
      </c>
      <c r="F10" s="5">
        <f>XGBR!B10</f>
        <v>4.9471873999999998</v>
      </c>
      <c r="G10" s="5">
        <f>Huber!B10</f>
        <v>5.7000006942685202</v>
      </c>
      <c r="H10" s="5">
        <f>BayesRidge!B10</f>
        <v>5.8714469485869296</v>
      </c>
      <c r="I10" s="5">
        <f>Elastic!B10</f>
        <v>5.6060436632557602</v>
      </c>
      <c r="J10" s="5">
        <f>GBR!B10</f>
        <v>6.1695721426182004</v>
      </c>
      <c r="K10" s="6">
        <f t="shared" si="0"/>
        <v>5.8404842983125507</v>
      </c>
      <c r="L10">
        <f t="shared" si="2"/>
        <v>6.3701550387596901</v>
      </c>
      <c r="M10">
        <f t="shared" si="3"/>
        <v>4.9471873999999998</v>
      </c>
      <c r="N10">
        <v>6.1</v>
      </c>
      <c r="O10" s="5">
        <f>RF!C10</f>
        <v>4.03</v>
      </c>
      <c r="P10" s="5">
        <f>LR!C10</f>
        <v>4.3911440908026904</v>
      </c>
      <c r="Q10" s="5">
        <f>Adaboost!C10</f>
        <v>4.4641744548286599</v>
      </c>
      <c r="R10" s="5">
        <f>XGBR!C10</f>
        <v>4.1361869999999996</v>
      </c>
      <c r="S10" s="5">
        <f>Huber!C10</f>
        <v>4.2000151186038996</v>
      </c>
      <c r="T10" s="5">
        <f>BayesRidge!C10</f>
        <v>4.4029775403298101</v>
      </c>
      <c r="U10" s="5">
        <f>Elastic!C10</f>
        <v>4.5322077966815399</v>
      </c>
      <c r="V10" s="5">
        <f>GBR!C10</f>
        <v>4.1311244551019302</v>
      </c>
      <c r="W10" s="6">
        <f t="shared" si="1"/>
        <v>4.2980613444037932</v>
      </c>
      <c r="X10" s="6">
        <f t="shared" si="4"/>
        <v>4.5322077966815399</v>
      </c>
      <c r="Y10" s="6">
        <f t="shared" si="5"/>
        <v>4.03</v>
      </c>
      <c r="Z10">
        <v>4.4000000000000004</v>
      </c>
      <c r="AA10" s="6">
        <f>MAX(L10,M10,X11,Y11)-MIN(L11,M11,X10,Y10)</f>
        <v>3.2550420387596901</v>
      </c>
      <c r="AB10" s="6">
        <f>MIN(L10,M10,X11,Y11)-MAX(L11,M11,X10,Y10)</f>
        <v>-1.1509886966815399</v>
      </c>
      <c r="AC10" s="6"/>
      <c r="AE10" t="s">
        <v>180</v>
      </c>
      <c r="AF10" s="6">
        <f>RF!D10</f>
        <v>5.78</v>
      </c>
      <c r="AG10" s="6">
        <f>LR!D10</f>
        <v>5.8325204122593304</v>
      </c>
      <c r="AH10" s="6">
        <f>Adaboost!D10</f>
        <v>4.9304603330068497</v>
      </c>
      <c r="AI10" s="6">
        <f>XGBR!D10</f>
        <v>5.4610110000000001</v>
      </c>
      <c r="AJ10" s="6">
        <f>Huber!D10</f>
        <v>5.8298273123811697</v>
      </c>
      <c r="AK10" s="6">
        <f>BayesRidge!D10</f>
        <v>5.8244474978645799</v>
      </c>
      <c r="AL10" s="6">
        <f>Elastic!D10</f>
        <v>5.2211140912689196</v>
      </c>
      <c r="AM10" s="6">
        <f>GBR!D10</f>
        <v>5.9125591690740302</v>
      </c>
      <c r="AN10" s="6">
        <f>AVERAGE(AF10:AM10,Neural!D10)</f>
        <v>5.6053067560587291</v>
      </c>
      <c r="AO10" s="6">
        <f>MAX(AF10:AM10,Neural!D10)</f>
        <v>5.9125591690740302</v>
      </c>
      <c r="AP10" s="6">
        <f>MIN(AF10:AM10,Neural!D10)</f>
        <v>4.9304603330068497</v>
      </c>
    </row>
    <row r="11" spans="1:42" ht="15" thickBot="1" x14ac:dyDescent="0.35">
      <c r="A11" t="s">
        <v>156</v>
      </c>
      <c r="B11" t="s">
        <v>153</v>
      </c>
      <c r="C11" s="5">
        <f>RF!B11</f>
        <v>4.09</v>
      </c>
      <c r="D11" s="5">
        <f>LR!B11</f>
        <v>3.8613125545472302</v>
      </c>
      <c r="E11" s="5">
        <f>Adaboost!B11</f>
        <v>4.4236760124610504</v>
      </c>
      <c r="F11" s="5">
        <f>XGBR!B11</f>
        <v>3.115113</v>
      </c>
      <c r="G11" s="5">
        <f>Huber!B11</f>
        <v>3.6999997611522399</v>
      </c>
      <c r="H11" s="5">
        <f>BayesRidge!B11</f>
        <v>3.8742965091433899</v>
      </c>
      <c r="I11" s="5">
        <f>Elastic!B11</f>
        <v>4.1780277015508096</v>
      </c>
      <c r="J11" s="5">
        <f>GBR!B11</f>
        <v>4.1384828400569802</v>
      </c>
      <c r="K11" s="6">
        <f t="shared" si="0"/>
        <v>3.9216553377964769</v>
      </c>
      <c r="L11">
        <f t="shared" si="2"/>
        <v>4.4236760124610504</v>
      </c>
      <c r="M11">
        <f t="shared" si="3"/>
        <v>3.115113</v>
      </c>
      <c r="N11">
        <v>3.8</v>
      </c>
      <c r="O11" s="5">
        <f>RF!C11</f>
        <v>4.25</v>
      </c>
      <c r="P11" s="5">
        <f>LR!C11</f>
        <v>3.90626307214893</v>
      </c>
      <c r="Q11" s="5">
        <f>Adaboost!C11</f>
        <v>4.4641744548286599</v>
      </c>
      <c r="R11" s="5">
        <f>XGBR!C11</f>
        <v>3.3812191</v>
      </c>
      <c r="S11" s="5">
        <f>Huber!C11</f>
        <v>3.8000340416292899</v>
      </c>
      <c r="T11" s="5">
        <f>BayesRidge!C11</f>
        <v>3.9038602394391599</v>
      </c>
      <c r="U11" s="5">
        <f>Elastic!C11</f>
        <v>4.10699254009565</v>
      </c>
      <c r="V11" s="5">
        <f>GBR!C11</f>
        <v>4.0583998052859496</v>
      </c>
      <c r="W11" s="6">
        <f t="shared" si="1"/>
        <v>3.9608058066544549</v>
      </c>
      <c r="X11" s="6">
        <f t="shared" si="4"/>
        <v>4.4641744548286599</v>
      </c>
      <c r="Y11" s="6">
        <f t="shared" si="5"/>
        <v>3.3812191</v>
      </c>
      <c r="Z11">
        <v>3.9</v>
      </c>
      <c r="AC11" s="6"/>
      <c r="AE11" t="s">
        <v>177</v>
      </c>
      <c r="AF11" s="6">
        <f>RF!D11</f>
        <v>4.95</v>
      </c>
      <c r="AG11" s="6">
        <f>LR!D11</f>
        <v>4.8813417741436602</v>
      </c>
      <c r="AH11" s="6">
        <f>Adaboost!D11</f>
        <v>4.4458015267175499</v>
      </c>
      <c r="AI11" s="6">
        <f>XGBR!D11</f>
        <v>3.9473539999999998</v>
      </c>
      <c r="AJ11" s="6">
        <f>Huber!D11</f>
        <v>4.8676542464468504</v>
      </c>
      <c r="AK11" s="6">
        <f>BayesRidge!D11</f>
        <v>4.9032603815461799</v>
      </c>
      <c r="AL11" s="6">
        <f>Elastic!D11</f>
        <v>4.8354752654318203</v>
      </c>
      <c r="AM11" s="6">
        <f>GBR!D11</f>
        <v>5.1272352876983698</v>
      </c>
      <c r="AN11" s="6">
        <f>AVERAGE(AF11:AM11,Neural!D11)</f>
        <v>4.7516141539026568</v>
      </c>
      <c r="AO11" s="6">
        <f>MAX(AF11:AM11,Neural!D11)</f>
        <v>5.1272352876983698</v>
      </c>
      <c r="AP11" s="6">
        <f>MIN(AF11:AM11,Neural!D11)</f>
        <v>3.9473539999999998</v>
      </c>
    </row>
    <row r="12" spans="1:42" ht="15" thickBot="1" x14ac:dyDescent="0.35">
      <c r="A12" t="s">
        <v>157</v>
      </c>
      <c r="B12" t="s">
        <v>36</v>
      </c>
      <c r="C12" s="5">
        <f>RF!B12</f>
        <v>5.0199999999999996</v>
      </c>
      <c r="D12" s="5">
        <f>LR!B12</f>
        <v>5.00277899795379</v>
      </c>
      <c r="E12" s="5">
        <f>Adaboost!B12</f>
        <v>5.7405857740585704</v>
      </c>
      <c r="F12" s="5">
        <f>XGBR!B12</f>
        <v>4.1725063000000002</v>
      </c>
      <c r="G12" s="5">
        <f>Huber!B12</f>
        <v>4.8001086083931703</v>
      </c>
      <c r="H12" s="5">
        <f>BayesRidge!B12</f>
        <v>5.0041499225298702</v>
      </c>
      <c r="I12" s="5">
        <f>Elastic!B12</f>
        <v>4.9154046276596102</v>
      </c>
      <c r="J12" s="5">
        <f>GBR!B12</f>
        <v>5.1360345326689396</v>
      </c>
      <c r="K12" s="6">
        <f t="shared" si="0"/>
        <v>4.9686843650331483</v>
      </c>
      <c r="L12">
        <f t="shared" si="2"/>
        <v>5.7405857740585704</v>
      </c>
      <c r="M12">
        <f t="shared" si="3"/>
        <v>4.1725063000000002</v>
      </c>
      <c r="N12">
        <v>4.9000000000000004</v>
      </c>
      <c r="O12" s="5">
        <f>RF!C12</f>
        <v>5.03</v>
      </c>
      <c r="P12" s="5">
        <f>LR!C12</f>
        <v>5.3640327612704999</v>
      </c>
      <c r="Q12" s="5">
        <f>Adaboost!C12</f>
        <v>5.9698795180722799</v>
      </c>
      <c r="R12" s="5">
        <f>XGBR!C12</f>
        <v>5.0249433999999997</v>
      </c>
      <c r="S12" s="5">
        <f>Huber!C12</f>
        <v>5.2000239426916197</v>
      </c>
      <c r="T12" s="5">
        <f>BayesRidge!C12</f>
        <v>5.3666771034400496</v>
      </c>
      <c r="U12" s="5">
        <f>Elastic!C12</f>
        <v>5.1132458546778601</v>
      </c>
      <c r="V12" s="5">
        <f>GBR!C12</f>
        <v>5.0819081818448</v>
      </c>
      <c r="W12" s="6">
        <f t="shared" si="1"/>
        <v>5.2815488026309723</v>
      </c>
      <c r="X12" s="6">
        <f t="shared" si="4"/>
        <v>5.9698795180722799</v>
      </c>
      <c r="Y12" s="6">
        <f t="shared" si="5"/>
        <v>5.0249433999999997</v>
      </c>
      <c r="Z12">
        <v>5.2</v>
      </c>
      <c r="AA12" s="6">
        <f>MAX(L12,M12,X13,Y13)-MIN(L13,M13,X12,Y12)</f>
        <v>2.3683611740585704</v>
      </c>
      <c r="AB12" s="6">
        <f>MIN(L12,M12,X13,Y13)-MAX(L13,M13,X12,Y12)</f>
        <v>-1.9598795180722801</v>
      </c>
      <c r="AC12" s="6"/>
      <c r="AE12" t="s">
        <v>191</v>
      </c>
      <c r="AF12" s="6">
        <f>RF!D12</f>
        <v>5</v>
      </c>
      <c r="AG12" s="6">
        <f>LR!D12</f>
        <v>5.5388745993194899</v>
      </c>
      <c r="AH12" s="6">
        <f>Adaboost!D12</f>
        <v>4.5278810408921899</v>
      </c>
      <c r="AI12" s="6">
        <f>XGBR!D12</f>
        <v>5.5094799999999999</v>
      </c>
      <c r="AJ12" s="6">
        <f>Huber!D12</f>
        <v>5.5199723650312196</v>
      </c>
      <c r="AK12" s="6">
        <f>BayesRidge!D12</f>
        <v>5.6224133956079099</v>
      </c>
      <c r="AL12" s="6">
        <f>Elastic!D12</f>
        <v>5.1239050810148301</v>
      </c>
      <c r="AM12" s="6">
        <f>GBR!D12</f>
        <v>5.3287941929489397</v>
      </c>
      <c r="AN12" s="6">
        <f>AVERAGE(AF12:AM12,Neural!D12)</f>
        <v>5.2999002225225658</v>
      </c>
      <c r="AO12" s="6">
        <f>MAX(AF12:AM12,Neural!D12)</f>
        <v>5.6224133956079099</v>
      </c>
      <c r="AP12" s="6">
        <f>MIN(AF12:AM12,Neural!D12)</f>
        <v>4.5278810408921899</v>
      </c>
    </row>
    <row r="13" spans="1:42" ht="15" thickBot="1" x14ac:dyDescent="0.35">
      <c r="A13" t="s">
        <v>36</v>
      </c>
      <c r="B13" t="s">
        <v>157</v>
      </c>
      <c r="C13" s="5">
        <f>RF!B13</f>
        <v>4.09</v>
      </c>
      <c r="D13" s="5">
        <f>LR!B13</f>
        <v>4.1134945870458397</v>
      </c>
      <c r="E13" s="5">
        <f>Adaboost!B13</f>
        <v>4.4236760124610504</v>
      </c>
      <c r="F13" s="5">
        <f>XGBR!B13</f>
        <v>3.3722246</v>
      </c>
      <c r="G13" s="5">
        <f>Huber!B13</f>
        <v>3.9000242709682298</v>
      </c>
      <c r="H13" s="5">
        <f>BayesRidge!B13</f>
        <v>4.11994925229176</v>
      </c>
      <c r="I13" s="5">
        <f>Elastic!B13</f>
        <v>4.5323826336934498</v>
      </c>
      <c r="J13" s="5">
        <f>GBR!B13</f>
        <v>4.1914003563323901</v>
      </c>
      <c r="K13" s="6">
        <f t="shared" si="0"/>
        <v>4.0986760113392231</v>
      </c>
      <c r="L13">
        <f t="shared" si="2"/>
        <v>4.5323826336934498</v>
      </c>
      <c r="M13">
        <f t="shared" si="3"/>
        <v>3.3722246</v>
      </c>
      <c r="N13">
        <v>4.2</v>
      </c>
      <c r="O13" s="5">
        <f>RF!C13</f>
        <v>4.01</v>
      </c>
      <c r="P13" s="5">
        <f>LR!C13</f>
        <v>4.37682899003737</v>
      </c>
      <c r="Q13" s="5">
        <f>Adaboost!C13</f>
        <v>4.4641744548286599</v>
      </c>
      <c r="R13" s="5">
        <f>XGBR!C13</f>
        <v>4.0968695000000004</v>
      </c>
      <c r="S13" s="5">
        <f>Huber!C13</f>
        <v>4.2000039223871104</v>
      </c>
      <c r="T13" s="5">
        <f>BayesRidge!C13</f>
        <v>4.3719594561904396</v>
      </c>
      <c r="U13" s="5">
        <f>Elastic!C13</f>
        <v>4.21408766033848</v>
      </c>
      <c r="V13" s="5">
        <f>GBR!C13</f>
        <v>4.0448391225839098</v>
      </c>
      <c r="W13" s="6">
        <f t="shared" si="1"/>
        <v>4.2328613773263459</v>
      </c>
      <c r="X13" s="6">
        <f t="shared" si="4"/>
        <v>4.4641744548286599</v>
      </c>
      <c r="Y13" s="6">
        <f t="shared" si="5"/>
        <v>4.01</v>
      </c>
      <c r="Z13">
        <v>4.4000000000000004</v>
      </c>
      <c r="AC13" s="6"/>
      <c r="AE13" t="s">
        <v>188</v>
      </c>
      <c r="AF13" s="6">
        <f>RF!D13</f>
        <v>5.77</v>
      </c>
      <c r="AG13" s="6">
        <f>LR!D13</f>
        <v>5.4502778665486797</v>
      </c>
      <c r="AH13" s="6">
        <f>Adaboost!D13</f>
        <v>4.7931034482758603</v>
      </c>
      <c r="AI13" s="6">
        <f>XGBR!D13</f>
        <v>4.9164149999999998</v>
      </c>
      <c r="AJ13" s="6">
        <f>Huber!D13</f>
        <v>5.49166351748904</v>
      </c>
      <c r="AK13" s="6">
        <f>BayesRidge!D13</f>
        <v>5.4790633368803396</v>
      </c>
      <c r="AL13" s="6">
        <f>Elastic!D13</f>
        <v>5.1952474168502896</v>
      </c>
      <c r="AM13" s="6">
        <f>GBR!D13</f>
        <v>5.4048526838447204</v>
      </c>
      <c r="AN13" s="6">
        <f>AVERAGE(AF13:AM13,Neural!D13)</f>
        <v>5.3233873074871134</v>
      </c>
      <c r="AO13" s="6">
        <f>MAX(AF13:AM13,Neural!D13)</f>
        <v>5.77</v>
      </c>
      <c r="AP13" s="6">
        <f>MIN(AF13:AM13,Neural!D13)</f>
        <v>4.7931034482758603</v>
      </c>
    </row>
    <row r="14" spans="1:42" ht="15" thickBot="1" x14ac:dyDescent="0.35">
      <c r="A14" t="s">
        <v>139</v>
      </c>
      <c r="B14" t="s">
        <v>159</v>
      </c>
      <c r="C14" s="5">
        <f>RF!B14</f>
        <v>2.0099999999999998</v>
      </c>
      <c r="D14" s="5">
        <f>LR!B14</f>
        <v>2.4293461851575602</v>
      </c>
      <c r="E14" s="5">
        <f>Adaboost!B14</f>
        <v>2.7989756722151</v>
      </c>
      <c r="F14" s="5">
        <f>XGBR!B14</f>
        <v>1.9607521000000001</v>
      </c>
      <c r="G14" s="5">
        <f>Huber!B14</f>
        <v>2.2999997159813601</v>
      </c>
      <c r="H14" s="5">
        <f>BayesRidge!B14</f>
        <v>2.4350555327204</v>
      </c>
      <c r="I14" s="5">
        <f>Elastic!B14</f>
        <v>3.0147021152029199</v>
      </c>
      <c r="J14" s="5">
        <f>GBR!B14</f>
        <v>2.11422932748519</v>
      </c>
      <c r="K14" s="6">
        <f t="shared" si="0"/>
        <v>2.395496637226993</v>
      </c>
      <c r="L14">
        <f t="shared" si="2"/>
        <v>3.0147021152029199</v>
      </c>
      <c r="M14">
        <f t="shared" si="3"/>
        <v>1.9607521000000001</v>
      </c>
      <c r="N14">
        <v>2.5</v>
      </c>
      <c r="O14" s="5">
        <f>RF!C14</f>
        <v>5</v>
      </c>
      <c r="P14" s="5">
        <f>LR!C14</f>
        <v>5.6256623054818702</v>
      </c>
      <c r="Q14" s="5">
        <f>Adaboost!C14</f>
        <v>6.7482837528604103</v>
      </c>
      <c r="R14" s="5">
        <f>XGBR!C14</f>
        <v>4.9889739999999998</v>
      </c>
      <c r="S14" s="5">
        <f>Huber!C14</f>
        <v>5.50001527153601</v>
      </c>
      <c r="T14" s="5">
        <f>BayesRidge!C14</f>
        <v>5.62151221561607</v>
      </c>
      <c r="U14" s="5">
        <f>Elastic!C14</f>
        <v>5.0164371124363401</v>
      </c>
      <c r="V14" s="5">
        <f>GBR!C14</f>
        <v>6.0983678113639703</v>
      </c>
      <c r="W14" s="6">
        <f t="shared" si="1"/>
        <v>5.5802605300382133</v>
      </c>
      <c r="X14" s="6">
        <f t="shared" si="4"/>
        <v>6.7482837528604103</v>
      </c>
      <c r="Y14" s="6">
        <f t="shared" si="5"/>
        <v>4.9889739999999998</v>
      </c>
      <c r="Z14">
        <v>5.5</v>
      </c>
      <c r="AA14" s="6">
        <f>MAX(L14,M14,X15,Y15)-MIN(L15,M15,X14,Y14)</f>
        <v>0.33315927815199053</v>
      </c>
      <c r="AB14" s="6">
        <f>MIN(L14,M14,X15,Y15)-MAX(L15,M15,X14,Y14)</f>
        <v>-4.7875316528604106</v>
      </c>
      <c r="AC14" s="6"/>
      <c r="AE14" t="s">
        <v>179</v>
      </c>
      <c r="AF14" s="6">
        <f>RF!D14</f>
        <v>4.4800000000000004</v>
      </c>
      <c r="AG14" s="6">
        <f>LR!D14</f>
        <v>4.8326270544724901</v>
      </c>
      <c r="AH14" s="6">
        <f>Adaboost!D14</f>
        <v>4.1935975609755998</v>
      </c>
      <c r="AI14" s="6">
        <f>XGBR!D14</f>
        <v>4.6701126000000004</v>
      </c>
      <c r="AJ14" s="6">
        <f>Huber!D14</f>
        <v>4.8150708427299804</v>
      </c>
      <c r="AK14" s="6">
        <f>BayesRidge!D14</f>
        <v>4.8676625604406203</v>
      </c>
      <c r="AL14" s="6">
        <f>Elastic!D14</f>
        <v>4.7199666890060001</v>
      </c>
      <c r="AM14" s="6">
        <f>GBR!D14</f>
        <v>4.6768083413733796</v>
      </c>
      <c r="AN14" s="6">
        <f>AVERAGE(AF14:AM14,Neural!D14)</f>
        <v>4.6786110822526803</v>
      </c>
      <c r="AO14" s="6">
        <f>MAX(AF14:AM14,Neural!D14)</f>
        <v>4.8676625604406203</v>
      </c>
      <c r="AP14" s="6">
        <f>MIN(AF14:AM14,Neural!D14)</f>
        <v>4.1935975609755998</v>
      </c>
    </row>
    <row r="15" spans="1:42" ht="15" thickBot="1" x14ac:dyDescent="0.35">
      <c r="A15" t="s">
        <v>159</v>
      </c>
      <c r="B15" t="s">
        <v>139</v>
      </c>
      <c r="C15" s="5">
        <f>RF!B15</f>
        <v>4.21</v>
      </c>
      <c r="D15" s="5">
        <f>LR!B15</f>
        <v>4.64736056335345</v>
      </c>
      <c r="E15" s="5">
        <f>Adaboost!B15</f>
        <v>4.4236760124610504</v>
      </c>
      <c r="F15" s="5">
        <f>XGBR!B15</f>
        <v>4.2632320000000004</v>
      </c>
      <c r="G15" s="5">
        <f>Huber!B15</f>
        <v>4.4999997545515198</v>
      </c>
      <c r="H15" s="5">
        <f>BayesRidge!B15</f>
        <v>4.6628663604430098</v>
      </c>
      <c r="I15" s="5">
        <f>Elastic!B15</f>
        <v>4.40625163334105</v>
      </c>
      <c r="J15" s="5">
        <f>GBR!B15</f>
        <v>4.1436682646869798</v>
      </c>
      <c r="K15" s="6">
        <f t="shared" si="0"/>
        <v>4.4403087226896236</v>
      </c>
      <c r="L15">
        <f t="shared" si="2"/>
        <v>4.6628663604430098</v>
      </c>
      <c r="M15">
        <f t="shared" si="3"/>
        <v>4.1436682646869798</v>
      </c>
      <c r="N15">
        <v>4.5999999999999996</v>
      </c>
      <c r="O15" s="5">
        <f>RF!C15</f>
        <v>4.03</v>
      </c>
      <c r="P15" s="5">
        <f>LR!C15</f>
        <v>4.3995532524749699</v>
      </c>
      <c r="Q15" s="5">
        <f>Adaboost!C15</f>
        <v>4.4641744548286599</v>
      </c>
      <c r="R15" s="5">
        <f>XGBR!C15</f>
        <v>4.1295866999999999</v>
      </c>
      <c r="S15" s="5">
        <f>Huber!C15</f>
        <v>4.2000014199766902</v>
      </c>
      <c r="T15" s="5">
        <f>BayesRidge!C15</f>
        <v>4.38596824093195</v>
      </c>
      <c r="U15" s="5">
        <f>Elastic!C15</f>
        <v>4.4768275428389703</v>
      </c>
      <c r="V15" s="5">
        <f>GBR!C15</f>
        <v>4.1019639952530698</v>
      </c>
      <c r="W15" s="6">
        <f t="shared" si="1"/>
        <v>4.2891350729015407</v>
      </c>
      <c r="X15" s="6">
        <f t="shared" si="4"/>
        <v>4.4768275428389703</v>
      </c>
      <c r="Y15" s="6">
        <f t="shared" si="5"/>
        <v>4.03</v>
      </c>
      <c r="Z15">
        <v>4.5</v>
      </c>
      <c r="AC15" s="6"/>
      <c r="AE15" t="s">
        <v>170</v>
      </c>
      <c r="AF15" s="6">
        <f>RF!D15</f>
        <v>4.9800000000000004</v>
      </c>
      <c r="AG15" s="6">
        <f>LR!D15</f>
        <v>4.9284362466600502</v>
      </c>
      <c r="AH15" s="6">
        <f>Adaboost!D15</f>
        <v>4.4458015267175499</v>
      </c>
      <c r="AI15" s="6">
        <f>XGBR!D15</f>
        <v>4.3568262999999998</v>
      </c>
      <c r="AJ15" s="6">
        <f>Huber!D15</f>
        <v>4.9690305080110697</v>
      </c>
      <c r="AK15" s="6">
        <f>BayesRidge!D15</f>
        <v>4.9339324230756496</v>
      </c>
      <c r="AL15" s="6">
        <f>Elastic!D15</f>
        <v>4.9962958474585903</v>
      </c>
      <c r="AM15" s="6">
        <f>GBR!D15</f>
        <v>5.1768647409699602</v>
      </c>
      <c r="AN15" s="6">
        <f>AVERAGE(AF15:AM15,Neural!D15)</f>
        <v>4.8587764793804142</v>
      </c>
      <c r="AO15" s="6">
        <f>MAX(AF15:AM15,Neural!D15)</f>
        <v>5.1768647409699602</v>
      </c>
      <c r="AP15" s="6">
        <f>MIN(AF15:AM15,Neural!D15)</f>
        <v>4.3568262999999998</v>
      </c>
    </row>
    <row r="16" spans="1:42" ht="15" thickBot="1" x14ac:dyDescent="0.35">
      <c r="A16" t="s">
        <v>138</v>
      </c>
      <c r="B16" t="s">
        <v>158</v>
      </c>
      <c r="C16" s="5">
        <f>RF!B16</f>
        <v>5.01</v>
      </c>
      <c r="D16" s="5">
        <f>LR!B16</f>
        <v>5.6404467747616698</v>
      </c>
      <c r="E16" s="5">
        <f>Adaboost!B16</f>
        <v>5.7405857740585704</v>
      </c>
      <c r="F16" s="5">
        <f>XGBR!B16</f>
        <v>5.1569940000000001</v>
      </c>
      <c r="G16" s="5">
        <f>Huber!B16</f>
        <v>5.4001093295392701</v>
      </c>
      <c r="H16" s="5">
        <f>BayesRidge!B16</f>
        <v>5.6419901391836902</v>
      </c>
      <c r="I16" s="5">
        <f>Elastic!B16</f>
        <v>5.1315942010466102</v>
      </c>
      <c r="J16" s="5">
        <f>GBR!B16</f>
        <v>5.1536428625196704</v>
      </c>
      <c r="K16" s="6">
        <f t="shared" si="0"/>
        <v>5.38419236068194</v>
      </c>
      <c r="L16">
        <f t="shared" si="2"/>
        <v>5.7405857740585704</v>
      </c>
      <c r="M16">
        <f t="shared" si="3"/>
        <v>5.01</v>
      </c>
      <c r="N16">
        <v>5.5</v>
      </c>
      <c r="O16" s="5">
        <f>RF!C16</f>
        <v>4.05</v>
      </c>
      <c r="P16" s="5">
        <f>LR!C16</f>
        <v>4.5760454975019398</v>
      </c>
      <c r="Q16" s="5">
        <f>Adaboost!C16</f>
        <v>4.4641744548286599</v>
      </c>
      <c r="R16" s="5">
        <f>XGBR!C16</f>
        <v>4.1263436999999996</v>
      </c>
      <c r="S16" s="5">
        <f>Huber!C16</f>
        <v>4.3999794128833001</v>
      </c>
      <c r="T16" s="5">
        <f>BayesRidge!C16</f>
        <v>4.5718842126392802</v>
      </c>
      <c r="U16" s="5">
        <f>Elastic!C16</f>
        <v>4.5820502509415499</v>
      </c>
      <c r="V16" s="5">
        <f>GBR!C16</f>
        <v>4.1438993053772499</v>
      </c>
      <c r="W16" s="6">
        <f t="shared" si="1"/>
        <v>4.3807506377767726</v>
      </c>
      <c r="X16" s="6">
        <f t="shared" si="4"/>
        <v>4.5820502509415499</v>
      </c>
      <c r="Y16" s="6">
        <f t="shared" si="5"/>
        <v>4.05</v>
      </c>
      <c r="Z16">
        <v>4.5</v>
      </c>
      <c r="AA16" s="6">
        <f>MAX(L16,M16,X17,Y17)-MIN(L17,M17,X16,Y16)</f>
        <v>1.6905857740585706</v>
      </c>
      <c r="AB16" s="6">
        <f>MIN(L16,M16,X17,Y17)-MAX(L17,M17,X16,Y16)</f>
        <v>-2.8740538671817397</v>
      </c>
      <c r="AC16" s="6"/>
      <c r="AE16" t="s">
        <v>187</v>
      </c>
      <c r="AF16" s="6">
        <f>RF!D16</f>
        <v>4.45</v>
      </c>
      <c r="AG16" s="6">
        <f>LR!D16</f>
        <v>4.5486915154946299</v>
      </c>
      <c r="AH16" s="6">
        <f>Adaboost!D16</f>
        <v>4.3747645951035699</v>
      </c>
      <c r="AI16" s="6">
        <f>XGBR!D16</f>
        <v>4.7370190000000001</v>
      </c>
      <c r="AJ16" s="6">
        <f>Huber!D16</f>
        <v>4.5779483806384702</v>
      </c>
      <c r="AK16" s="6">
        <f>BayesRidge!D16</f>
        <v>4.59799326073703</v>
      </c>
      <c r="AL16" s="6">
        <f>Elastic!D16</f>
        <v>4.9214203223946598</v>
      </c>
      <c r="AM16" s="6">
        <f>GBR!D16</f>
        <v>4.76925905201559</v>
      </c>
      <c r="AN16" s="6">
        <f>AVERAGE(AF16:AM16,Neural!D16)</f>
        <v>4.6049812760122357</v>
      </c>
      <c r="AO16" s="6">
        <f>MAX(AF16:AM16,Neural!D16)</f>
        <v>4.9214203223946598</v>
      </c>
      <c r="AP16" s="6">
        <f>MIN(AF16:AM16,Neural!D16)</f>
        <v>4.3747645951035699</v>
      </c>
    </row>
    <row r="17" spans="1:42" ht="15" thickBot="1" x14ac:dyDescent="0.35">
      <c r="A17" t="s">
        <v>158</v>
      </c>
      <c r="B17" t="s">
        <v>138</v>
      </c>
      <c r="C17" s="5">
        <f>RF!B17</f>
        <v>4.08</v>
      </c>
      <c r="D17" s="5">
        <f>LR!B17</f>
        <v>4.7494365130810401</v>
      </c>
      <c r="E17" s="5">
        <f>Adaboost!B17</f>
        <v>4.4236760124610504</v>
      </c>
      <c r="F17" s="5">
        <f>XGBR!B17</f>
        <v>4.1890650000000003</v>
      </c>
      <c r="G17" s="5">
        <f>Huber!B17</f>
        <v>4.5000004683716401</v>
      </c>
      <c r="H17" s="5">
        <f>BayesRidge!B17</f>
        <v>4.7598169945899897</v>
      </c>
      <c r="I17" s="5">
        <f>Elastic!B17</f>
        <v>4.9109560671817398</v>
      </c>
      <c r="J17" s="5">
        <f>GBR!B17</f>
        <v>4.2022057146287999</v>
      </c>
      <c r="K17" s="6">
        <f t="shared" si="0"/>
        <v>4.5039725216969391</v>
      </c>
      <c r="L17">
        <f t="shared" si="2"/>
        <v>4.9109560671817398</v>
      </c>
      <c r="M17">
        <f t="shared" si="3"/>
        <v>4.08</v>
      </c>
      <c r="N17">
        <v>4.5</v>
      </c>
      <c r="O17" s="5">
        <f>RF!C17</f>
        <v>3</v>
      </c>
      <c r="P17" s="5">
        <f>LR!C17</f>
        <v>3.01485904966367</v>
      </c>
      <c r="Q17" s="5">
        <f>Adaboost!C17</f>
        <v>3.33084112149532</v>
      </c>
      <c r="R17" s="5">
        <f>XGBR!C17</f>
        <v>2.0369022000000001</v>
      </c>
      <c r="S17" s="5">
        <f>Huber!C17</f>
        <v>2.9000338489254398</v>
      </c>
      <c r="T17" s="5">
        <f>BayesRidge!C17</f>
        <v>3.0097743261112102</v>
      </c>
      <c r="U17" s="5">
        <f>Elastic!C17</f>
        <v>3.5946178421458899</v>
      </c>
      <c r="V17" s="5">
        <f>GBR!C17</f>
        <v>3.0545998109289898</v>
      </c>
      <c r="W17" s="6">
        <f t="shared" si="1"/>
        <v>2.9776267236726555</v>
      </c>
      <c r="X17" s="6">
        <f t="shared" si="4"/>
        <v>3.5946178421458899</v>
      </c>
      <c r="Y17" s="6">
        <f t="shared" si="5"/>
        <v>2.0369022000000001</v>
      </c>
      <c r="Z17">
        <v>3.1</v>
      </c>
      <c r="AC17" s="6"/>
      <c r="AE17" t="s">
        <v>178</v>
      </c>
      <c r="AF17" s="6">
        <f>RF!D17</f>
        <v>4.4000000000000004</v>
      </c>
      <c r="AG17" s="6">
        <f>LR!D17</f>
        <v>4.6681687264697898</v>
      </c>
      <c r="AH17" s="6">
        <f>Adaboost!D17</f>
        <v>4.2598930481283404</v>
      </c>
      <c r="AI17" s="6">
        <f>XGBR!D17</f>
        <v>4.2376275000000003</v>
      </c>
      <c r="AJ17" s="6">
        <f>Huber!D17</f>
        <v>4.7128282067429303</v>
      </c>
      <c r="AK17" s="6">
        <f>BayesRidge!D17</f>
        <v>4.6200099478417096</v>
      </c>
      <c r="AL17" s="6">
        <f>Elastic!D17</f>
        <v>4.6902959614939501</v>
      </c>
      <c r="AM17" s="6">
        <f>GBR!D17</f>
        <v>4.3279143272204204</v>
      </c>
      <c r="AN17" s="6">
        <f>AVERAGE(AF17:AM17,Neural!D17)</f>
        <v>4.4873080371665086</v>
      </c>
      <c r="AO17" s="6">
        <f>MAX(AF17:AM17,Neural!D17)</f>
        <v>4.7128282067429303</v>
      </c>
      <c r="AP17" s="6">
        <f>MIN(AF17:AM17,Neural!D17)</f>
        <v>4.2376275000000003</v>
      </c>
    </row>
    <row r="18" spans="1:42" ht="15" thickBot="1" x14ac:dyDescent="0.35">
      <c r="A18" t="s">
        <v>149</v>
      </c>
      <c r="B18" t="s">
        <v>145</v>
      </c>
      <c r="C18" s="5">
        <f>RF!B18</f>
        <v>5.05</v>
      </c>
      <c r="D18" s="5">
        <f>LR!B18</f>
        <v>4.9234289711193098</v>
      </c>
      <c r="E18" s="5">
        <f>Adaboost!B18</f>
        <v>5.7405857740585704</v>
      </c>
      <c r="F18" s="5">
        <f>XGBR!B18</f>
        <v>4.2495960000000004</v>
      </c>
      <c r="G18" s="5">
        <f>Huber!B18</f>
        <v>4.7000010846394797</v>
      </c>
      <c r="H18" s="5">
        <f>BayesRidge!B18</f>
        <v>4.9226524852523204</v>
      </c>
      <c r="I18" s="5">
        <f>Elastic!B18</f>
        <v>4.4594467825302901</v>
      </c>
      <c r="J18" s="5">
        <f>GBR!B18</f>
        <v>5.1368693324698196</v>
      </c>
      <c r="K18" s="6">
        <f t="shared" si="0"/>
        <v>4.8906924073298272</v>
      </c>
      <c r="L18">
        <f t="shared" si="2"/>
        <v>5.7405857740585704</v>
      </c>
      <c r="M18">
        <f t="shared" si="3"/>
        <v>4.2495960000000004</v>
      </c>
      <c r="N18">
        <v>4.7</v>
      </c>
      <c r="O18" s="5">
        <f>RF!C18</f>
        <v>3</v>
      </c>
      <c r="P18" s="5">
        <f>LR!C18</f>
        <v>3.19728203199492</v>
      </c>
      <c r="Q18" s="5">
        <f>Adaboost!C18</f>
        <v>3.33084112149532</v>
      </c>
      <c r="R18" s="5">
        <f>XGBR!C18</f>
        <v>3.0441573000000002</v>
      </c>
      <c r="S18" s="5">
        <f>Huber!C18</f>
        <v>3.0999994290792698</v>
      </c>
      <c r="T18" s="5">
        <f>BayesRidge!C18</f>
        <v>3.2171203626766198</v>
      </c>
      <c r="U18" s="5">
        <f>Elastic!C18</f>
        <v>3.6221262643568601</v>
      </c>
      <c r="V18" s="5">
        <f>GBR!C18</f>
        <v>3.0101973965330302</v>
      </c>
      <c r="W18" s="6">
        <f t="shared" si="1"/>
        <v>3.1901893124247569</v>
      </c>
      <c r="X18" s="6">
        <f t="shared" si="4"/>
        <v>3.6221262643568601</v>
      </c>
      <c r="Y18" s="6">
        <f t="shared" si="5"/>
        <v>3</v>
      </c>
      <c r="Z18">
        <v>3.3</v>
      </c>
      <c r="AA18" s="6">
        <f>MAX(L18,M18,X19,Y19)-MIN(L19,M19,X18,Y18)</f>
        <v>2.7405857740585704</v>
      </c>
      <c r="AB18" s="6">
        <f>MIN(L18,M18,X19,Y19)-MAX(L19,M19,X18,Y18)</f>
        <v>-3.7198440740585705</v>
      </c>
      <c r="AC18" s="6"/>
      <c r="AE18" t="s">
        <v>176</v>
      </c>
      <c r="AF18" s="6">
        <f>RF!D18</f>
        <v>5.0199999999999996</v>
      </c>
      <c r="AG18" s="6">
        <f>LR!D18</f>
        <v>4.8388806694367998</v>
      </c>
      <c r="AH18" s="6">
        <f>Adaboost!D18</f>
        <v>4.4957983193277302</v>
      </c>
      <c r="AI18" s="6">
        <f>XGBR!D18</f>
        <v>4.8757242999999999</v>
      </c>
      <c r="AJ18" s="6">
        <f>Huber!D18</f>
        <v>4.8602382403125803</v>
      </c>
      <c r="AK18" s="6">
        <f>BayesRidge!D18</f>
        <v>4.9091498864183096</v>
      </c>
      <c r="AL18" s="6">
        <f>Elastic!D18</f>
        <v>4.9582720775975497</v>
      </c>
      <c r="AM18" s="6">
        <f>GBR!D18</f>
        <v>5.2374308659148197</v>
      </c>
      <c r="AN18" s="6">
        <f>AVERAGE(AF18:AM18,Neural!D18)</f>
        <v>4.8832595320195624</v>
      </c>
      <c r="AO18" s="6">
        <f>MAX(AF18:AM18,Neural!D18)</f>
        <v>5.2374308659148197</v>
      </c>
      <c r="AP18" s="6">
        <f>MIN(AF18:AM18,Neural!D18)</f>
        <v>4.4957983193277302</v>
      </c>
    </row>
    <row r="19" spans="1:42" ht="15" thickBot="1" x14ac:dyDescent="0.35">
      <c r="A19" t="s">
        <v>145</v>
      </c>
      <c r="B19" t="s">
        <v>149</v>
      </c>
      <c r="C19" s="5">
        <f>RF!B19</f>
        <v>5.01</v>
      </c>
      <c r="D19" s="5">
        <f>LR!B19</f>
        <v>5.3922960174464896</v>
      </c>
      <c r="E19" s="5">
        <f>Adaboost!B19</f>
        <v>5.7405857740585704</v>
      </c>
      <c r="F19" s="5">
        <f>XGBR!B19</f>
        <v>5.1161633000000002</v>
      </c>
      <c r="G19" s="5">
        <f>Huber!B19</f>
        <v>5.2000008470736097</v>
      </c>
      <c r="H19" s="5">
        <f>BayesRidge!B19</f>
        <v>5.3893058351367902</v>
      </c>
      <c r="I19" s="5">
        <f>Elastic!B19</f>
        <v>4.9112722627034699</v>
      </c>
      <c r="J19" s="5">
        <f>GBR!B19</f>
        <v>5.1151840997860498</v>
      </c>
      <c r="K19" s="6">
        <f t="shared" si="0"/>
        <v>5.2366307552327598</v>
      </c>
      <c r="L19">
        <f t="shared" si="2"/>
        <v>5.7405857740585704</v>
      </c>
      <c r="M19">
        <f t="shared" si="3"/>
        <v>4.9112722627034699</v>
      </c>
      <c r="N19">
        <v>5.2</v>
      </c>
      <c r="O19" s="5">
        <f>RF!C19</f>
        <v>3</v>
      </c>
      <c r="P19" s="5">
        <f>LR!C19</f>
        <v>2.80924360447138</v>
      </c>
      <c r="Q19" s="5">
        <f>Adaboost!C19</f>
        <v>3.33084112149532</v>
      </c>
      <c r="R19" s="5">
        <f>XGBR!C19</f>
        <v>2.0207416999999999</v>
      </c>
      <c r="S19" s="5">
        <f>Huber!C19</f>
        <v>2.7000004549066499</v>
      </c>
      <c r="T19" s="5">
        <f>BayesRidge!C19</f>
        <v>2.81643409214165</v>
      </c>
      <c r="U19" s="5">
        <f>Elastic!C19</f>
        <v>3.5539643873244899</v>
      </c>
      <c r="V19" s="5">
        <f>GBR!C19</f>
        <v>3.0521314025042501</v>
      </c>
      <c r="W19" s="6">
        <f t="shared" si="1"/>
        <v>2.8899286554140593</v>
      </c>
      <c r="X19" s="6">
        <f t="shared" si="4"/>
        <v>3.5539643873244899</v>
      </c>
      <c r="Y19" s="6">
        <f t="shared" si="5"/>
        <v>2.0207416999999999</v>
      </c>
      <c r="Z19">
        <v>2.7</v>
      </c>
      <c r="AC19" s="6"/>
      <c r="AE19" t="s">
        <v>168</v>
      </c>
      <c r="AF19" s="6">
        <f>RF!D19</f>
        <v>6.42</v>
      </c>
      <c r="AG19" s="6">
        <f>LR!D19</f>
        <v>5.8162427888892303</v>
      </c>
      <c r="AH19" s="6">
        <f>Adaboost!D19</f>
        <v>4.9304603330068497</v>
      </c>
      <c r="AI19" s="6">
        <f>XGBR!D19</f>
        <v>5.6848444999999996</v>
      </c>
      <c r="AJ19" s="6">
        <f>Huber!D19</f>
        <v>5.8427341062131504</v>
      </c>
      <c r="AK19" s="6">
        <f>BayesRidge!D19</f>
        <v>5.7672692690644496</v>
      </c>
      <c r="AL19" s="6">
        <f>Elastic!D19</f>
        <v>5.1510587583599898</v>
      </c>
      <c r="AM19" s="6">
        <f>GBR!D19</f>
        <v>5.9880323077530697</v>
      </c>
      <c r="AN19" s="6">
        <f>AVERAGE(AF19:AM19,Neural!D19)</f>
        <v>5.6761846225087531</v>
      </c>
      <c r="AO19" s="6">
        <f>MAX(AF19:AM19,Neural!D19)</f>
        <v>6.42</v>
      </c>
      <c r="AP19" s="6">
        <f>MIN(AF19:AM19,Neural!D19)</f>
        <v>4.9304603330068497</v>
      </c>
    </row>
    <row r="20" spans="1:42" ht="15" thickBot="1" x14ac:dyDescent="0.35">
      <c r="A20" t="s">
        <v>151</v>
      </c>
      <c r="B20" t="s">
        <v>135</v>
      </c>
      <c r="C20" s="5">
        <f>RF!B20</f>
        <v>5</v>
      </c>
      <c r="D20" s="5">
        <f>LR!B20</f>
        <v>4.9732391402665499</v>
      </c>
      <c r="E20" s="5">
        <f>Adaboost!B20</f>
        <v>5.7405857740585704</v>
      </c>
      <c r="F20" s="5">
        <f>XGBR!B20</f>
        <v>4.2046840000000003</v>
      </c>
      <c r="G20" s="5">
        <f>Huber!B20</f>
        <v>4.8000011766550896</v>
      </c>
      <c r="H20" s="5">
        <f>BayesRidge!B20</f>
        <v>4.9593276961294803</v>
      </c>
      <c r="I20" s="5">
        <f>Elastic!B20</f>
        <v>5.1647323136886101</v>
      </c>
      <c r="J20" s="5">
        <f>GBR!B20</f>
        <v>5.1322510517090798</v>
      </c>
      <c r="K20" s="6">
        <f t="shared" si="0"/>
        <v>4.9879711780934235</v>
      </c>
      <c r="L20">
        <f t="shared" si="2"/>
        <v>5.7405857740585704</v>
      </c>
      <c r="M20">
        <f t="shared" si="3"/>
        <v>4.2046840000000003</v>
      </c>
      <c r="N20">
        <v>4.8</v>
      </c>
      <c r="O20" s="5">
        <f>RF!C20</f>
        <v>4.28</v>
      </c>
      <c r="P20" s="5">
        <f>LR!C20</f>
        <v>4.6163835139379303</v>
      </c>
      <c r="Q20" s="5">
        <f>Adaboost!C20</f>
        <v>4.4641744548286599</v>
      </c>
      <c r="R20" s="5">
        <f>XGBR!C20</f>
        <v>4.1961430000000002</v>
      </c>
      <c r="S20" s="5">
        <f>Huber!C20</f>
        <v>4.40014784684434</v>
      </c>
      <c r="T20" s="5">
        <f>BayesRidge!C20</f>
        <v>4.6275122119731202</v>
      </c>
      <c r="U20" s="5">
        <f>Elastic!C20</f>
        <v>4.3833188733905697</v>
      </c>
      <c r="V20" s="5">
        <f>GBR!C20</f>
        <v>4.4374062555366596</v>
      </c>
      <c r="W20" s="6">
        <f t="shared" si="1"/>
        <v>4.4446016532103378</v>
      </c>
      <c r="X20" s="6">
        <f t="shared" si="4"/>
        <v>4.6275122119731202</v>
      </c>
      <c r="Y20" s="6">
        <f t="shared" si="5"/>
        <v>4.1961430000000002</v>
      </c>
      <c r="Z20">
        <v>4.4000000000000004</v>
      </c>
      <c r="AA20" s="6">
        <f>MAX(L20,M20,X21,Y21)-MIN(L21,M21,X20,Y20)</f>
        <v>1.9309283819628602</v>
      </c>
      <c r="AB20" s="6">
        <f>MIN(L20,M20,X21,Y21)-MAX(L21,M21,X20,Y20)</f>
        <v>-0.42282821197311993</v>
      </c>
      <c r="AC20" s="6"/>
      <c r="AE20" t="s">
        <v>167</v>
      </c>
      <c r="AF20" s="6">
        <f>RF!D20</f>
        <v>5.0199999999999996</v>
      </c>
      <c r="AG20" s="6">
        <f>LR!D20</f>
        <v>5.7921909338258502</v>
      </c>
      <c r="AH20" s="6">
        <f>Adaboost!D20</f>
        <v>4.4458015267175499</v>
      </c>
      <c r="AI20" s="6">
        <f>XGBR!D20</f>
        <v>5.4458890000000002</v>
      </c>
      <c r="AJ20" s="6">
        <f>Huber!D20</f>
        <v>5.7465837157490203</v>
      </c>
      <c r="AK20" s="6">
        <f>BayesRidge!D20</f>
        <v>5.7603875957308999</v>
      </c>
      <c r="AL20" s="6">
        <f>Elastic!D20</f>
        <v>5.1613159444894601</v>
      </c>
      <c r="AM20" s="6">
        <f>GBR!D20</f>
        <v>5.2690400476494004</v>
      </c>
      <c r="AN20" s="6">
        <f>AVERAGE(AF20:AM20,Neural!D20)</f>
        <v>5.361391987185737</v>
      </c>
      <c r="AO20" s="6">
        <f>MAX(AF20:AM20,Neural!D20)</f>
        <v>5.7921909338258502</v>
      </c>
      <c r="AP20" s="6">
        <f>MIN(AF20:AM20,Neural!D20)</f>
        <v>4.4458015267175499</v>
      </c>
    </row>
    <row r="21" spans="1:42" ht="15" thickBot="1" x14ac:dyDescent="0.35">
      <c r="A21" t="s">
        <v>135</v>
      </c>
      <c r="B21" t="s">
        <v>151</v>
      </c>
      <c r="C21" s="5">
        <f>RF!B21</f>
        <v>4.0199999999999996</v>
      </c>
      <c r="D21" s="5">
        <f>LR!B21</f>
        <v>4.3035575681294498</v>
      </c>
      <c r="E21" s="5">
        <f>Adaboost!B21</f>
        <v>4.4236760124610504</v>
      </c>
      <c r="F21" s="5">
        <f>XGBR!B21</f>
        <v>4.0612693000000002</v>
      </c>
      <c r="G21" s="5">
        <f>Huber!B21</f>
        <v>4.2000000827298702</v>
      </c>
      <c r="H21" s="5">
        <f>BayesRidge!B21</f>
        <v>4.3126050994755003</v>
      </c>
      <c r="I21" s="5">
        <f>Elastic!B21</f>
        <v>4.6135537698793296</v>
      </c>
      <c r="J21" s="5">
        <f>GBR!B21</f>
        <v>4.1587103645901298</v>
      </c>
      <c r="K21" s="6">
        <f t="shared" si="0"/>
        <v>4.2749490367513054</v>
      </c>
      <c r="L21">
        <f t="shared" si="2"/>
        <v>4.6135537698793296</v>
      </c>
      <c r="M21">
        <f t="shared" si="3"/>
        <v>4.0199999999999996</v>
      </c>
      <c r="N21">
        <v>4.3</v>
      </c>
      <c r="O21" s="5">
        <f>RF!C21</f>
        <v>5.03</v>
      </c>
      <c r="P21" s="5">
        <f>LR!C21</f>
        <v>5.6081386117286103</v>
      </c>
      <c r="Q21" s="5">
        <f>Adaboost!C21</f>
        <v>5.9509283819628598</v>
      </c>
      <c r="R21" s="5">
        <f>XGBR!C21</f>
        <v>5.1410460000000002</v>
      </c>
      <c r="S21" s="5">
        <f>Huber!C21</f>
        <v>5.4000167041627396</v>
      </c>
      <c r="T21" s="5">
        <f>BayesRidge!C21</f>
        <v>5.6063503478828496</v>
      </c>
      <c r="U21" s="5">
        <f>Elastic!C21</f>
        <v>5.4842217447589396</v>
      </c>
      <c r="V21" s="5">
        <f>GBR!C21</f>
        <v>5.0819081818448</v>
      </c>
      <c r="W21" s="6">
        <f t="shared" si="1"/>
        <v>5.4318908118974889</v>
      </c>
      <c r="X21" s="6">
        <f t="shared" si="4"/>
        <v>5.9509283819628598</v>
      </c>
      <c r="Y21" s="6">
        <f t="shared" si="5"/>
        <v>5.03</v>
      </c>
      <c r="Z21">
        <v>5.9</v>
      </c>
      <c r="AC21" s="6"/>
      <c r="AE21" t="s">
        <v>182</v>
      </c>
      <c r="AF21" s="6">
        <f>RF!D21</f>
        <v>5.72</v>
      </c>
      <c r="AG21" s="6">
        <f>LR!D21</f>
        <v>5.5402149514197196</v>
      </c>
      <c r="AH21" s="6">
        <f>Adaboost!D21</f>
        <v>4.7931034482758603</v>
      </c>
      <c r="AI21" s="6">
        <f>XGBR!D21</f>
        <v>5.6173853999999999</v>
      </c>
      <c r="AJ21" s="6">
        <f>Huber!D21</f>
        <v>5.5172984553680902</v>
      </c>
      <c r="AK21" s="6">
        <f>BayesRidge!D21</f>
        <v>5.5407335114169998</v>
      </c>
      <c r="AL21" s="6">
        <f>Elastic!D21</f>
        <v>5.1391241415331201</v>
      </c>
      <c r="AM21" s="6">
        <f>GBR!D21</f>
        <v>5.63704019582734</v>
      </c>
      <c r="AN21" s="6">
        <f>AVERAGE(AF21:AM21,Neural!D21)</f>
        <v>5.4596827025988519</v>
      </c>
      <c r="AO21" s="6">
        <f>MAX(AF21:AM21,Neural!D21)</f>
        <v>5.72</v>
      </c>
      <c r="AP21" s="6">
        <f>MIN(AF21:AM21,Neural!D21)</f>
        <v>4.7931034482758603</v>
      </c>
    </row>
    <row r="22" spans="1:42" ht="15" thickBot="1" x14ac:dyDescent="0.35">
      <c r="A22" t="s">
        <v>146</v>
      </c>
      <c r="B22" t="s">
        <v>148</v>
      </c>
      <c r="C22" s="5">
        <f>RF!B22</f>
        <v>3</v>
      </c>
      <c r="D22" s="5">
        <f>LR!B22</f>
        <v>3.6565784465175102</v>
      </c>
      <c r="E22" s="5">
        <f>Adaboost!B22</f>
        <v>4.4236760124610504</v>
      </c>
      <c r="F22" s="5">
        <f>XGBR!B22</f>
        <v>3.0816498000000001</v>
      </c>
      <c r="G22" s="5">
        <f>Huber!B22</f>
        <v>3.5000002189074402</v>
      </c>
      <c r="H22" s="5">
        <f>BayesRidge!B22</f>
        <v>3.6656244431156102</v>
      </c>
      <c r="I22" s="5">
        <f>Elastic!B22</f>
        <v>4.0470116185066498</v>
      </c>
      <c r="J22" s="5">
        <f>GBR!B22</f>
        <v>4.1402993145238902</v>
      </c>
      <c r="K22" s="6">
        <f t="shared" si="0"/>
        <v>3.6914253178792986</v>
      </c>
      <c r="L22">
        <f t="shared" si="2"/>
        <v>4.4236760124610504</v>
      </c>
      <c r="M22">
        <f t="shared" si="3"/>
        <v>3</v>
      </c>
      <c r="N22">
        <v>3.9</v>
      </c>
      <c r="O22" s="5">
        <f>RF!C22</f>
        <v>6</v>
      </c>
      <c r="P22" s="5">
        <f>LR!C22</f>
        <v>5.8652499999721304</v>
      </c>
      <c r="Q22" s="5">
        <f>Adaboost!C22</f>
        <v>6.7482837528604103</v>
      </c>
      <c r="R22" s="5">
        <f>XGBR!C22</f>
        <v>5.0249895999999996</v>
      </c>
      <c r="S22" s="5">
        <f>Huber!C22</f>
        <v>5.7000149738450396</v>
      </c>
      <c r="T22" s="5">
        <f>BayesRidge!C22</f>
        <v>5.8678967973283598</v>
      </c>
      <c r="U22" s="5">
        <f>Elastic!C22</f>
        <v>5.4024576186277598</v>
      </c>
      <c r="V22" s="5">
        <f>GBR!C22</f>
        <v>6.1190747951610298</v>
      </c>
      <c r="W22" s="6">
        <f t="shared" si="1"/>
        <v>5.841582049818693</v>
      </c>
      <c r="X22" s="6">
        <f t="shared" si="4"/>
        <v>6.7482837528604103</v>
      </c>
      <c r="Y22" s="6">
        <f t="shared" si="5"/>
        <v>5.0249895999999996</v>
      </c>
      <c r="Z22">
        <v>6.1</v>
      </c>
      <c r="AA22" s="6">
        <f>MAX(L22,M22,X23,Y23)-MIN(L23,M23,X22,Y22)</f>
        <v>1.2826564124610504</v>
      </c>
      <c r="AB22" s="6">
        <f>MIN(L22,M22,X23,Y23)-MAX(L23,M23,X22,Y22)</f>
        <v>-4.6680115528604098</v>
      </c>
      <c r="AC22" s="6"/>
      <c r="AE22" t="s">
        <v>185</v>
      </c>
      <c r="AF22" s="6">
        <f>RF!D22</f>
        <v>5.42</v>
      </c>
      <c r="AG22" s="6">
        <f>LR!D22</f>
        <v>5.53479185486845</v>
      </c>
      <c r="AH22" s="6">
        <f>Adaboost!D22</f>
        <v>4.7931034482758603</v>
      </c>
      <c r="AI22" s="6">
        <f>XGBR!D22</f>
        <v>4.7429066000000004</v>
      </c>
      <c r="AJ22" s="6">
        <f>Huber!D22</f>
        <v>5.50815703816221</v>
      </c>
      <c r="AK22" s="6">
        <f>BayesRidge!D22</f>
        <v>5.5665214360517998</v>
      </c>
      <c r="AL22" s="6">
        <f>Elastic!D22</f>
        <v>4.9956200049277104</v>
      </c>
      <c r="AM22" s="6">
        <f>GBR!D22</f>
        <v>5.5825122187547001</v>
      </c>
      <c r="AN22" s="6">
        <f>AVERAGE(AF22:AM22,Neural!D22)</f>
        <v>5.3056576178263084</v>
      </c>
      <c r="AO22" s="6">
        <f>MAX(AF22:AM22,Neural!D22)</f>
        <v>5.6073059593960402</v>
      </c>
      <c r="AP22" s="6">
        <f>MIN(AF22:AM22,Neural!D22)</f>
        <v>4.7429066000000004</v>
      </c>
    </row>
    <row r="23" spans="1:42" ht="15" thickBot="1" x14ac:dyDescent="0.35">
      <c r="A23" t="s">
        <v>148</v>
      </c>
      <c r="B23" t="s">
        <v>146</v>
      </c>
      <c r="C23" s="5">
        <f>RF!B23</f>
        <v>4.13</v>
      </c>
      <c r="D23" s="5">
        <f>LR!B23</f>
        <v>4.1309211327446196</v>
      </c>
      <c r="E23" s="5">
        <f>Adaboost!B23</f>
        <v>4.4236760124610504</v>
      </c>
      <c r="F23" s="5">
        <f>XGBR!B23</f>
        <v>3.1410195999999999</v>
      </c>
      <c r="G23" s="5">
        <f>Huber!B23</f>
        <v>3.9000004957834</v>
      </c>
      <c r="H23" s="5">
        <f>BayesRidge!B23</f>
        <v>4.1390277900350396</v>
      </c>
      <c r="I23" s="5">
        <f>Elastic!B23</f>
        <v>4.3378043150853296</v>
      </c>
      <c r="J23" s="5">
        <f>GBR!B23</f>
        <v>4.1970052902999297</v>
      </c>
      <c r="K23" s="6">
        <f t="shared" si="0"/>
        <v>4.0619395623869687</v>
      </c>
      <c r="L23">
        <f t="shared" si="2"/>
        <v>4.4236760124610504</v>
      </c>
      <c r="M23">
        <f t="shared" si="3"/>
        <v>3.1410195999999999</v>
      </c>
      <c r="N23">
        <v>4.0999999999999996</v>
      </c>
      <c r="O23" s="5">
        <f>RF!C23</f>
        <v>3</v>
      </c>
      <c r="P23" s="5">
        <f>LR!C23</f>
        <v>3.0080608899379402</v>
      </c>
      <c r="Q23" s="5">
        <f>Adaboost!C23</f>
        <v>3.33084112149532</v>
      </c>
      <c r="R23" s="5">
        <f>XGBR!C23</f>
        <v>2.0802722</v>
      </c>
      <c r="S23" s="5">
        <f>Huber!C23</f>
        <v>2.80004559362246</v>
      </c>
      <c r="T23" s="5">
        <f>BayesRidge!C23</f>
        <v>3.00723499687808</v>
      </c>
      <c r="U23" s="5">
        <f>Elastic!C23</f>
        <v>3.4374617846887401</v>
      </c>
      <c r="V23" s="5">
        <f>GBR!C23</f>
        <v>3.0406887784705501</v>
      </c>
      <c r="W23" s="6">
        <f t="shared" si="1"/>
        <v>2.9677627894000156</v>
      </c>
      <c r="X23" s="6">
        <f t="shared" si="4"/>
        <v>3.4374617846887401</v>
      </c>
      <c r="Y23" s="6">
        <f t="shared" si="5"/>
        <v>2.0802722</v>
      </c>
      <c r="Z23">
        <v>3</v>
      </c>
      <c r="AC23" s="6"/>
      <c r="AE23" t="s">
        <v>193</v>
      </c>
      <c r="AF23" s="6">
        <f>RF!D23</f>
        <v>5.88</v>
      </c>
      <c r="AG23" s="6">
        <f>LR!D23</f>
        <v>5.5627065236203297</v>
      </c>
      <c r="AH23" s="6">
        <f>Adaboost!D23</f>
        <v>4.9767156862745097</v>
      </c>
      <c r="AI23" s="6">
        <f>XGBR!D23</f>
        <v>5.0507160000000004</v>
      </c>
      <c r="AJ23" s="6">
        <f>Huber!D23</f>
        <v>5.5704153227411597</v>
      </c>
      <c r="AK23" s="6">
        <f>BayesRidge!D23</f>
        <v>5.5094130308265301</v>
      </c>
      <c r="AL23" s="6">
        <f>Elastic!D23</f>
        <v>5.1433940535421003</v>
      </c>
      <c r="AM23" s="6">
        <f>GBR!D23</f>
        <v>5.7400247624083001</v>
      </c>
      <c r="AN23" s="6">
        <f>AVERAGE(AF23:AM23,Neural!D23)</f>
        <v>5.4246264946926503</v>
      </c>
      <c r="AO23" s="6">
        <f>MAX(AF23:AM23,Neural!D23)</f>
        <v>5.88</v>
      </c>
      <c r="AP23" s="6">
        <f>MIN(AF23:AM23,Neural!D23)</f>
        <v>4.9767156862745097</v>
      </c>
    </row>
    <row r="24" spans="1:42" ht="15" thickBot="1" x14ac:dyDescent="0.35">
      <c r="A24" t="s">
        <v>136</v>
      </c>
      <c r="B24" t="s">
        <v>147</v>
      </c>
      <c r="C24" s="5">
        <f>RF!B24</f>
        <v>4.01</v>
      </c>
      <c r="D24" s="5">
        <f>LR!B24</f>
        <v>4.1639074895031403</v>
      </c>
      <c r="E24" s="5">
        <f>Adaboost!B24</f>
        <v>4.4236760124610504</v>
      </c>
      <c r="F24" s="5">
        <f>XGBR!B24</f>
        <v>4.0104240000000004</v>
      </c>
      <c r="G24" s="5">
        <f>Huber!B24</f>
        <v>4.0000238625097797</v>
      </c>
      <c r="H24" s="5">
        <f>BayesRidge!B24</f>
        <v>4.16467749511449</v>
      </c>
      <c r="I24" s="5">
        <f>Elastic!B24</f>
        <v>4.0533894712868204</v>
      </c>
      <c r="J24" s="5">
        <f>GBR!B24</f>
        <v>4.0985340271930601</v>
      </c>
      <c r="K24" s="6">
        <f t="shared" si="0"/>
        <v>4.1182420579740526</v>
      </c>
      <c r="L24">
        <f>MAX(C24:J24)</f>
        <v>4.4236760124610504</v>
      </c>
      <c r="M24">
        <f>MIN(C24:J24)</f>
        <v>4.0000238625097797</v>
      </c>
      <c r="N24">
        <v>4.0999999999999996</v>
      </c>
      <c r="O24" s="5">
        <f>RF!C24</f>
        <v>3</v>
      </c>
      <c r="P24" s="5">
        <f>LR!C24</f>
        <v>2.8551217396825801</v>
      </c>
      <c r="Q24" s="5">
        <f>Adaboost!C24</f>
        <v>3.33084112149532</v>
      </c>
      <c r="R24" s="5">
        <f>XGBR!C24</f>
        <v>2.1101089000000002</v>
      </c>
      <c r="S24" s="5">
        <f>Huber!C24</f>
        <v>2.6999892639109202</v>
      </c>
      <c r="T24" s="5">
        <f>BayesRidge!C24</f>
        <v>2.8646303102628301</v>
      </c>
      <c r="U24" s="5">
        <f>Elastic!C24</f>
        <v>3.5084350412755301</v>
      </c>
      <c r="V24" s="5">
        <f>GBR!C24</f>
        <v>3.05032534757839</v>
      </c>
      <c r="W24" s="6">
        <f t="shared" si="1"/>
        <v>2.9236126716734745</v>
      </c>
      <c r="X24" s="6">
        <f>MAX(O24:V24)</f>
        <v>3.5084350412755301</v>
      </c>
      <c r="Y24" s="6">
        <f>MIN(O24:V24)</f>
        <v>2.1101089000000002</v>
      </c>
      <c r="Z24">
        <v>2.7</v>
      </c>
      <c r="AA24" s="6">
        <f>MAX(L24,M24,X25,Y25)-MIN(L25,M25,X24,Y24)</f>
        <v>3.8408194819628596</v>
      </c>
      <c r="AB24" s="6">
        <f>MIN(L24,M24,X25,Y25)-MAX(L25,M25,X24,Y24)</f>
        <v>-3.8357349732490507</v>
      </c>
      <c r="AC24" s="6"/>
      <c r="AE24" t="s">
        <v>184</v>
      </c>
      <c r="AF24" s="6">
        <f>RF!D24</f>
        <v>4.9000000000000004</v>
      </c>
      <c r="AG24" s="6">
        <f>LR!D24</f>
        <v>5.2135014699978797</v>
      </c>
      <c r="AH24" s="6">
        <f>Adaboost!D24</f>
        <v>4.5461538461538398</v>
      </c>
      <c r="AI24" s="6">
        <f>XGBR!D24</f>
        <v>5.1823386999999999</v>
      </c>
      <c r="AJ24" s="6">
        <f>Huber!D24</f>
        <v>5.2426392842351097</v>
      </c>
      <c r="AK24" s="6">
        <f>BayesRidge!D24</f>
        <v>5.2486350743016796</v>
      </c>
      <c r="AL24" s="6">
        <f>Elastic!D24</f>
        <v>5.0985193204885499</v>
      </c>
      <c r="AM24" s="6">
        <f>GBR!D24</f>
        <v>5.1280697307808003</v>
      </c>
      <c r="AN24" s="6">
        <f>AVERAGE(AF24:AM24,Neural!D24)</f>
        <v>5.0750181223922972</v>
      </c>
      <c r="AO24" s="6">
        <f>MAX(AF24:AM24,Neural!D24)</f>
        <v>5.2486350743016796</v>
      </c>
      <c r="AP24" s="6">
        <f>MIN(AF24:AM24,Neural!D24)</f>
        <v>4.5461538461538398</v>
      </c>
    </row>
    <row r="25" spans="1:42" ht="15" thickBot="1" x14ac:dyDescent="0.35">
      <c r="A25" t="s">
        <v>147</v>
      </c>
      <c r="B25" t="s">
        <v>136</v>
      </c>
      <c r="C25" s="5">
        <f>RF!B25</f>
        <v>7.01</v>
      </c>
      <c r="D25" s="5">
        <f>LR!B25</f>
        <v>7.1470404890776598</v>
      </c>
      <c r="E25" s="5">
        <f>Adaboost!B25</f>
        <v>7.8357588357588304</v>
      </c>
      <c r="F25" s="5">
        <f>XGBR!B25</f>
        <v>7.1338949999999999</v>
      </c>
      <c r="G25" s="5">
        <f>Huber!B25</f>
        <v>6.9999997152863802</v>
      </c>
      <c r="H25" s="5">
        <f>BayesRidge!B25</f>
        <v>7.1741787763959497</v>
      </c>
      <c r="I25" s="5">
        <f>Elastic!B25</f>
        <v>6.0777063297385698</v>
      </c>
      <c r="J25" s="5">
        <f>GBR!B25</f>
        <v>7.1764120993189398</v>
      </c>
      <c r="K25" s="6">
        <f t="shared" ref="K25:K35" si="6">AVERAGE(C25:J25,B62)</f>
        <v>7.081847594556792</v>
      </c>
      <c r="L25">
        <f t="shared" si="2"/>
        <v>7.8357588357588304</v>
      </c>
      <c r="M25">
        <f t="shared" si="3"/>
        <v>6.0777063297385698</v>
      </c>
      <c r="N25">
        <v>7.2</v>
      </c>
      <c r="O25" s="5">
        <f>RF!C25</f>
        <v>5.0599999999999996</v>
      </c>
      <c r="P25" s="5">
        <f>LR!C25</f>
        <v>5.5694583333093499</v>
      </c>
      <c r="Q25" s="5">
        <f>Adaboost!C25</f>
        <v>5.9509283819628598</v>
      </c>
      <c r="R25" s="5">
        <f>XGBR!C25</f>
        <v>4.9142760000000001</v>
      </c>
      <c r="S25" s="5">
        <f>Huber!C25</f>
        <v>5.3001772299158398</v>
      </c>
      <c r="T25" s="5">
        <f>BayesRidge!C25</f>
        <v>5.5491094999202097</v>
      </c>
      <c r="U25" s="5">
        <f>Elastic!C25</f>
        <v>5.0958175677017499</v>
      </c>
      <c r="V25" s="5">
        <f>GBR!C25</f>
        <v>5.35344842464702</v>
      </c>
      <c r="W25" s="6">
        <f t="shared" si="1"/>
        <v>5.3611850755386685</v>
      </c>
      <c r="X25" s="6">
        <f t="shared" si="4"/>
        <v>5.9509283819628598</v>
      </c>
      <c r="Y25" s="6">
        <f t="shared" si="5"/>
        <v>4.9142760000000001</v>
      </c>
      <c r="Z25">
        <v>5.6</v>
      </c>
      <c r="AC25" s="6"/>
      <c r="AE25" t="s">
        <v>169</v>
      </c>
      <c r="AF25" s="6">
        <f>RF!D25</f>
        <v>4.8</v>
      </c>
      <c r="AG25" s="6">
        <f>LR!D25</f>
        <v>4.8004682714792501</v>
      </c>
      <c r="AH25" s="6">
        <f>Adaboost!D25</f>
        <v>4.3747645951035699</v>
      </c>
      <c r="AI25" s="6">
        <f>XGBR!D25</f>
        <v>4.3019904999999996</v>
      </c>
      <c r="AJ25" s="6">
        <f>Huber!D25</f>
        <v>4.8055935589019301</v>
      </c>
      <c r="AK25" s="6">
        <f>BayesRidge!D25</f>
        <v>4.7967280627909803</v>
      </c>
      <c r="AL25" s="6">
        <f>Elastic!D25</f>
        <v>4.8999974006423299</v>
      </c>
      <c r="AM25" s="6">
        <f>GBR!D25</f>
        <v>4.9035356503716203</v>
      </c>
      <c r="AN25" s="6">
        <f>AVERAGE(AF25:AM25,Neural!D25)</f>
        <v>4.7217036910904957</v>
      </c>
      <c r="AO25" s="6">
        <f>MAX(AF25:AM25,Neural!D25)</f>
        <v>4.9035356503716203</v>
      </c>
      <c r="AP25" s="6">
        <f>MIN(AF25:AM25,Neural!D25)</f>
        <v>4.3019904999999996</v>
      </c>
    </row>
    <row r="26" spans="1:42" ht="15" thickBot="1" x14ac:dyDescent="0.35">
      <c r="A26" t="s">
        <v>155</v>
      </c>
      <c r="B26" t="s">
        <v>150</v>
      </c>
      <c r="C26" s="5">
        <f>RF!B26</f>
        <v>3.04</v>
      </c>
      <c r="D26" s="5">
        <f>LR!B26</f>
        <v>3.6735697498802402</v>
      </c>
      <c r="E26" s="5">
        <f>Adaboost!B26</f>
        <v>4.4236760124610504</v>
      </c>
      <c r="F26" s="5">
        <f>XGBR!B26</f>
        <v>3.0491655</v>
      </c>
      <c r="G26" s="5">
        <f>Huber!B26</f>
        <v>3.5000006037619</v>
      </c>
      <c r="H26" s="5">
        <f>BayesRidge!B26</f>
        <v>3.6680586646456201</v>
      </c>
      <c r="I26" s="5">
        <f>Elastic!B26</f>
        <v>4.0349030623976203</v>
      </c>
      <c r="J26" s="5">
        <f>GBR!B26</f>
        <v>4.1415525730185099</v>
      </c>
      <c r="K26" s="6">
        <f t="shared" si="6"/>
        <v>3.6932360743457733</v>
      </c>
      <c r="L26">
        <f t="shared" si="2"/>
        <v>4.4236760124610504</v>
      </c>
      <c r="M26">
        <f t="shared" si="3"/>
        <v>3.04</v>
      </c>
      <c r="N26">
        <v>3.8</v>
      </c>
      <c r="O26" s="5">
        <f>RF!C26</f>
        <v>4.05</v>
      </c>
      <c r="P26" s="5">
        <f>LR!C26</f>
        <v>4.2639772610171303</v>
      </c>
      <c r="Q26" s="5">
        <f>Adaboost!C26</f>
        <v>4.4641744548286599</v>
      </c>
      <c r="R26" s="5">
        <f>XGBR!C26</f>
        <v>4.1964164000000004</v>
      </c>
      <c r="S26" s="5">
        <f>Huber!C26</f>
        <v>4.0000363627178901</v>
      </c>
      <c r="T26" s="5">
        <f>BayesRidge!C26</f>
        <v>4.2664502158186099</v>
      </c>
      <c r="U26" s="5">
        <f>Elastic!C26</f>
        <v>4.3600039596477798</v>
      </c>
      <c r="V26" s="5">
        <f>GBR!C26</f>
        <v>4.1194130655757899</v>
      </c>
      <c r="W26" s="6">
        <f t="shared" si="1"/>
        <v>4.2205614105287985</v>
      </c>
      <c r="X26" s="6">
        <f t="shared" si="4"/>
        <v>4.4641744548286599</v>
      </c>
      <c r="Y26" s="6">
        <f t="shared" si="5"/>
        <v>4.0000363627178901</v>
      </c>
      <c r="Z26">
        <v>4.3</v>
      </c>
      <c r="AA26" s="6">
        <f>MAX(L26,M26,X27,Y27)-MIN(L27,M27,X26,Y26)</f>
        <v>2.7482473901425202</v>
      </c>
      <c r="AB26" s="6">
        <f>MIN(L26,M26,X27,Y27)-MAX(L27,M27,X26,Y26)</f>
        <v>-1.5522634772303299</v>
      </c>
      <c r="AC26" s="6"/>
      <c r="AE26" t="s">
        <v>194</v>
      </c>
      <c r="AF26" s="6">
        <f>RF!D26</f>
        <v>4.57</v>
      </c>
      <c r="AG26" s="6">
        <f>LR!D26</f>
        <v>4.2941480912663499</v>
      </c>
      <c r="AH26" s="6">
        <f>Adaboost!D26</f>
        <v>3.9699042407660698</v>
      </c>
      <c r="AI26" s="6">
        <f>XGBR!D26</f>
        <v>4.2419877000000001</v>
      </c>
      <c r="AJ26" s="6">
        <f>Huber!D26</f>
        <v>4.3088816327739297</v>
      </c>
      <c r="AK26" s="6">
        <f>BayesRidge!D26</f>
        <v>4.2688144835833297</v>
      </c>
      <c r="AL26" s="6">
        <f>Elastic!D26</f>
        <v>4.4988821588131298</v>
      </c>
      <c r="AM26" s="6">
        <f>GBR!D26</f>
        <v>4.3269166071596796</v>
      </c>
      <c r="AN26" s="6">
        <f>AVERAGE(AF26:AM26,Neural!D26)</f>
        <v>4.2949509825744379</v>
      </c>
      <c r="AO26" s="6">
        <f>MAX(AF26:AM26,Neural!D26)</f>
        <v>4.57</v>
      </c>
      <c r="AP26" s="6">
        <f>MIN(AF26:AM26,Neural!D26)</f>
        <v>3.9699042407660698</v>
      </c>
    </row>
    <row r="27" spans="1:42" ht="15" thickBot="1" x14ac:dyDescent="0.35">
      <c r="A27" t="s">
        <v>150</v>
      </c>
      <c r="B27" t="s">
        <v>155</v>
      </c>
      <c r="C27" s="5">
        <f>RF!B27</f>
        <v>4.1100000000000003</v>
      </c>
      <c r="D27" s="5">
        <f>LR!B27</f>
        <v>4.4581555401450101</v>
      </c>
      <c r="E27" s="5">
        <f>Adaboost!B27</f>
        <v>4.4236760124610504</v>
      </c>
      <c r="F27" s="5">
        <f>XGBR!B27</f>
        <v>4.0764513000000004</v>
      </c>
      <c r="G27" s="5">
        <f>Huber!B27</f>
        <v>4.2000244156814501</v>
      </c>
      <c r="H27" s="5">
        <f>BayesRidge!B27</f>
        <v>4.4562563894579004</v>
      </c>
      <c r="I27" s="5">
        <f>Elastic!B27</f>
        <v>4.5922634772303299</v>
      </c>
      <c r="J27" s="5">
        <f>GBR!B27</f>
        <v>4.1942921359899099</v>
      </c>
      <c r="K27" s="6">
        <f t="shared" si="6"/>
        <v>4.343986509315906</v>
      </c>
      <c r="L27">
        <f t="shared" si="2"/>
        <v>4.5922634772303299</v>
      </c>
      <c r="M27">
        <f t="shared" si="3"/>
        <v>4.0764513000000004</v>
      </c>
      <c r="N27">
        <v>4.3</v>
      </c>
      <c r="O27" s="5">
        <f>RF!C27</f>
        <v>6.56</v>
      </c>
      <c r="P27" s="5">
        <f>LR!C27</f>
        <v>6.1231772368349402</v>
      </c>
      <c r="Q27" s="5">
        <f>Adaboost!C27</f>
        <v>6.7482837528604103</v>
      </c>
      <c r="R27" s="5">
        <f>XGBR!C27</f>
        <v>5.0399117000000002</v>
      </c>
      <c r="S27" s="5">
        <f>Huber!C27</f>
        <v>5.79999158973847</v>
      </c>
      <c r="T27" s="5">
        <f>BayesRidge!C27</f>
        <v>6.1282814114550099</v>
      </c>
      <c r="U27" s="5">
        <f>Elastic!C27</f>
        <v>5.7615593401242302</v>
      </c>
      <c r="V27" s="5">
        <f>GBR!C27</f>
        <v>6.2422667459716203</v>
      </c>
      <c r="W27" s="6">
        <f t="shared" si="1"/>
        <v>6.0467789086284034</v>
      </c>
      <c r="X27" s="6">
        <f t="shared" si="4"/>
        <v>6.7482837528604103</v>
      </c>
      <c r="Y27" s="6">
        <f t="shared" si="5"/>
        <v>5.0399117000000002</v>
      </c>
      <c r="Z27">
        <v>5.9</v>
      </c>
      <c r="AC27" s="6"/>
      <c r="AE27" t="s">
        <v>197</v>
      </c>
      <c r="AF27" s="6">
        <f>RF!D27</f>
        <v>3.51</v>
      </c>
      <c r="AG27" s="6">
        <f>LR!D27</f>
        <v>3.6031590748729601</v>
      </c>
      <c r="AH27" s="6">
        <f>Adaboost!D27</f>
        <v>3.5377932232840998</v>
      </c>
      <c r="AI27" s="6">
        <f>XGBR!D27</f>
        <v>4.0853375999999999</v>
      </c>
      <c r="AJ27" s="6">
        <f>Huber!D27</f>
        <v>3.6702425488460202</v>
      </c>
      <c r="AK27" s="6">
        <f>BayesRidge!D27</f>
        <v>3.6209213528143702</v>
      </c>
      <c r="AL27" s="6">
        <f>Elastic!D27</f>
        <v>4.4147189256916901</v>
      </c>
      <c r="AM27" s="6">
        <f>GBR!D27</f>
        <v>3.18039295426391</v>
      </c>
      <c r="AN27" s="6">
        <f>AVERAGE(AF27:AM27,Neural!D27)</f>
        <v>3.678399844954634</v>
      </c>
      <c r="AO27" s="6">
        <f>MAX(AF27:AM27,Neural!D27)</f>
        <v>4.4147189256916901</v>
      </c>
      <c r="AP27" s="6">
        <f>MIN(AF27:AM27,Neural!D27)</f>
        <v>3.18039295426391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TBR</v>
      </c>
      <c r="E38" s="6" t="str">
        <f>B2</f>
        <v>NYY</v>
      </c>
      <c r="F38" s="6">
        <f>(K2+W3)/2</f>
        <v>3.6115072662860062</v>
      </c>
      <c r="G38" s="6">
        <f>(K3+W2)/2</f>
        <v>3.6489510511326548</v>
      </c>
      <c r="H38" s="6">
        <f>F38-G38</f>
        <v>-3.7443784846648676E-2</v>
      </c>
      <c r="I38" s="6" t="str">
        <f>IF(G38&gt;F38,E38,D38)</f>
        <v>NYY</v>
      </c>
      <c r="J38" s="6">
        <f t="shared" ref="J38:J51" si="7">F38+G38</f>
        <v>7.260458317418661</v>
      </c>
      <c r="L38" s="10">
        <f>MAX(K2,W3)</f>
        <v>3.8958727192635703</v>
      </c>
      <c r="M38" s="6">
        <f>MAX(K3,W2)</f>
        <v>3.8762060977457611</v>
      </c>
      <c r="N38" s="6">
        <f t="shared" ref="N38:N54" si="8">L38-M38</f>
        <v>1.966662151780918E-2</v>
      </c>
      <c r="O38" s="6" t="str">
        <f t="shared" ref="O38:O54" si="9">IF(M38&gt;L38,E38,D38)</f>
        <v>TBR</v>
      </c>
      <c r="P38" s="6">
        <f t="shared" ref="P38:P54" si="10">L38+M38</f>
        <v>7.7720788170093318</v>
      </c>
      <c r="AA38"/>
      <c r="AC38" s="6"/>
    </row>
    <row r="39" spans="1:42" ht="15" thickBot="1" x14ac:dyDescent="0.35">
      <c r="A39" t="str">
        <f>A2</f>
        <v>TBR</v>
      </c>
      <c r="B39" s="5">
        <f>Neural!B2</f>
        <v>3.3860033290584202</v>
      </c>
      <c r="C39" s="5">
        <f>Neural!C2</f>
        <v>3.8727823973393098</v>
      </c>
      <c r="D39" s="6" t="str">
        <f>A4</f>
        <v>DET</v>
      </c>
      <c r="E39" s="6" t="str">
        <f>B4</f>
        <v>CLE</v>
      </c>
      <c r="F39" s="6">
        <f>(K4+W5)/2</f>
        <v>4.8750193064421072</v>
      </c>
      <c r="G39" s="6">
        <f>(K5+W4)/2</f>
        <v>3.4873815669422443</v>
      </c>
      <c r="H39" s="6">
        <f t="shared" ref="H39:H46" si="11">F39-G39</f>
        <v>1.3876377394998629</v>
      </c>
      <c r="I39" s="6" t="str">
        <f t="shared" ref="I39:I51" si="12">IF(G39&gt;F39,E39,D39)</f>
        <v>DET</v>
      </c>
      <c r="J39" s="6">
        <f t="shared" si="7"/>
        <v>8.3624008733843525</v>
      </c>
      <c r="L39" s="10">
        <f>MAX(K4,W5)</f>
        <v>5.7891137909976651</v>
      </c>
      <c r="M39" s="11">
        <f>MAX(K5,W4)</f>
        <v>4.1814131526284291</v>
      </c>
      <c r="N39" s="6">
        <f t="shared" si="8"/>
        <v>1.607700638369236</v>
      </c>
      <c r="O39" s="6" t="str">
        <f t="shared" si="9"/>
        <v>DET</v>
      </c>
      <c r="P39" s="6">
        <f t="shared" si="10"/>
        <v>9.9705269436260942</v>
      </c>
      <c r="AA39"/>
      <c r="AC39" s="6"/>
    </row>
    <row r="40" spans="1:42" ht="15" thickBot="1" x14ac:dyDescent="0.35">
      <c r="A40" t="str">
        <f>A3</f>
        <v>NYY</v>
      </c>
      <c r="B40" s="5">
        <f>Neural!B3</f>
        <v>3.6540274976565201</v>
      </c>
      <c r="C40" s="5">
        <f>Neural!C3</f>
        <v>3.8494101674493502</v>
      </c>
      <c r="D40" s="6" t="str">
        <f>A6</f>
        <v>NYM</v>
      </c>
      <c r="E40" s="6" t="str">
        <f>B6</f>
        <v>MIA</v>
      </c>
      <c r="F40" s="6">
        <f>(K6+W7)/2</f>
        <v>4.8936956598306427</v>
      </c>
      <c r="G40" s="6">
        <f>(K7+W6)/2</f>
        <v>3.936286238592301</v>
      </c>
      <c r="H40" s="6">
        <f t="shared" si="11"/>
        <v>0.95740942123834172</v>
      </c>
      <c r="I40" s="6" t="str">
        <f t="shared" si="12"/>
        <v>NYM</v>
      </c>
      <c r="J40" s="6">
        <f t="shared" si="7"/>
        <v>8.8299818984229432</v>
      </c>
      <c r="L40" s="10">
        <f>MAX(K6,W7)</f>
        <v>4.8976570462707931</v>
      </c>
      <c r="M40" s="10">
        <f>MAX(K7,W6)</f>
        <v>3.9438776521997649</v>
      </c>
      <c r="N40" s="6">
        <f t="shared" si="8"/>
        <v>0.95377939407102819</v>
      </c>
      <c r="O40" s="6" t="str">
        <f t="shared" si="9"/>
        <v>NYM</v>
      </c>
      <c r="P40" s="6">
        <f t="shared" si="10"/>
        <v>8.8415346984705572</v>
      </c>
      <c r="AA40"/>
      <c r="AC40" s="6"/>
    </row>
    <row r="41" spans="1:42" ht="15" thickBot="1" x14ac:dyDescent="0.35">
      <c r="A41" t="str">
        <f>A4</f>
        <v>DET</v>
      </c>
      <c r="B41" s="5">
        <f>Neural!B4</f>
        <v>5.7310874790795303</v>
      </c>
      <c r="C41" s="5">
        <f>Neural!C4</f>
        <v>4.2685954700449704</v>
      </c>
      <c r="D41" s="6" t="str">
        <f>A8</f>
        <v>STL</v>
      </c>
      <c r="E41" s="6" t="str">
        <f>B8</f>
        <v>PIT</v>
      </c>
      <c r="F41" s="6">
        <f>(K8+W9)/2</f>
        <v>4.2025255675381068</v>
      </c>
      <c r="G41" s="6">
        <f>(K9+W8)/2</f>
        <v>4.7677220520901278</v>
      </c>
      <c r="H41" s="6">
        <f t="shared" si="11"/>
        <v>-0.56519648455202098</v>
      </c>
      <c r="I41" s="6" t="str">
        <f t="shared" si="12"/>
        <v>PIT</v>
      </c>
      <c r="J41" s="6">
        <f t="shared" si="7"/>
        <v>8.9702476196282355</v>
      </c>
      <c r="L41" s="10">
        <f>MAX(K8,W9)</f>
        <v>5.0381608927016277</v>
      </c>
      <c r="M41" s="10">
        <f>MAX(K9,W8)</f>
        <v>5.1510126278916477</v>
      </c>
      <c r="N41" s="6">
        <f t="shared" si="8"/>
        <v>-0.11285173519002001</v>
      </c>
      <c r="O41" s="6" t="str">
        <f t="shared" si="9"/>
        <v>PIT</v>
      </c>
      <c r="P41" s="6">
        <f t="shared" si="10"/>
        <v>10.189173520593275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2.8323494949100998</v>
      </c>
      <c r="C42" s="5">
        <f>Neural!C5</f>
        <v>3.9662068282581</v>
      </c>
      <c r="D42" s="6" t="str">
        <f>A10</f>
        <v>CIN</v>
      </c>
      <c r="E42" s="6" t="str">
        <f>B10</f>
        <v>ATL</v>
      </c>
      <c r="F42" s="6">
        <f>(K10+W11)/2</f>
        <v>4.9006450524835028</v>
      </c>
      <c r="G42" s="6">
        <f>(K11+W10)/2</f>
        <v>4.1098583411001348</v>
      </c>
      <c r="H42" s="6">
        <f t="shared" si="11"/>
        <v>0.79078671138336798</v>
      </c>
      <c r="I42" s="6" t="str">
        <f t="shared" si="12"/>
        <v>CIN</v>
      </c>
      <c r="J42" s="6">
        <f t="shared" si="7"/>
        <v>9.0105033935836367</v>
      </c>
      <c r="L42" s="10">
        <f>MAX(K10,W11)</f>
        <v>5.8404842983125507</v>
      </c>
      <c r="M42" s="6">
        <f>MAX(K11,W10)</f>
        <v>4.2980613444037932</v>
      </c>
      <c r="N42" s="6">
        <f t="shared" si="8"/>
        <v>1.5424229539087575</v>
      </c>
      <c r="O42" s="6" t="str">
        <f t="shared" si="9"/>
        <v>CIN</v>
      </c>
      <c r="P42" s="6">
        <f t="shared" si="10"/>
        <v>10.138545642716345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NYM</v>
      </c>
      <c r="B43" s="5">
        <f>Neural!B6</f>
        <v>4.8154284262600102</v>
      </c>
      <c r="C43" s="5">
        <f>Neural!C6</f>
        <v>3.9140166715939202</v>
      </c>
      <c r="D43" s="6" t="str">
        <f>A12</f>
        <v>PHI</v>
      </c>
      <c r="E43" s="6" t="str">
        <f>B12</f>
        <v>MIN</v>
      </c>
      <c r="F43" s="6">
        <f>(K12+W13)/2</f>
        <v>4.6007728711797471</v>
      </c>
      <c r="G43" s="6">
        <f>(K13+W12)/2</f>
        <v>4.6901124069850972</v>
      </c>
      <c r="H43" s="6">
        <f t="shared" si="11"/>
        <v>-8.9339535805350145E-2</v>
      </c>
      <c r="I43" s="6" t="str">
        <f t="shared" si="12"/>
        <v>MIN</v>
      </c>
      <c r="J43" s="6">
        <f t="shared" si="7"/>
        <v>9.2908852781648434</v>
      </c>
      <c r="L43" s="10">
        <f>MAX(K12,W13)</f>
        <v>4.9686843650331483</v>
      </c>
      <c r="M43" s="6">
        <f>MAX(K13,W12)</f>
        <v>5.2815488026309723</v>
      </c>
      <c r="N43" s="6">
        <f t="shared" si="8"/>
        <v>-0.31286443759782401</v>
      </c>
      <c r="O43" s="6" t="str">
        <f t="shared" si="9"/>
        <v>MIN</v>
      </c>
      <c r="P43" s="6">
        <f t="shared" si="10"/>
        <v>10.250233167664121</v>
      </c>
      <c r="R43" t="s">
        <v>144</v>
      </c>
      <c r="S43" t="s">
        <v>154</v>
      </c>
      <c r="T43">
        <v>4.083333333333333</v>
      </c>
      <c r="AA43"/>
      <c r="AC43" s="6"/>
    </row>
    <row r="44" spans="1:42" ht="15" thickBot="1" x14ac:dyDescent="0.35">
      <c r="A44" t="str">
        <f>A8</f>
        <v>STL</v>
      </c>
      <c r="B44" s="5">
        <f>Neural!B7</f>
        <v>3.9142772450597199</v>
      </c>
      <c r="C44" s="5">
        <f>Neural!C7</f>
        <v>4.7766739108360996</v>
      </c>
      <c r="D44" s="6" t="str">
        <f>A14</f>
        <v>CHW</v>
      </c>
      <c r="E44" s="6" t="str">
        <f>B14</f>
        <v>TEX</v>
      </c>
      <c r="F44" s="6">
        <f>(K14+W15)/2</f>
        <v>3.3423158550642666</v>
      </c>
      <c r="G44" s="6">
        <f>(K15+W14)/2</f>
        <v>5.0102846263639185</v>
      </c>
      <c r="H44" s="6">
        <f t="shared" si="11"/>
        <v>-1.6679687712996518</v>
      </c>
      <c r="I44" s="6" t="str">
        <f t="shared" si="12"/>
        <v>TEX</v>
      </c>
      <c r="J44" s="6">
        <f t="shared" si="7"/>
        <v>8.3526004814281851</v>
      </c>
      <c r="L44" s="10">
        <f>MAX(K14,W15)</f>
        <v>4.2891350729015407</v>
      </c>
      <c r="M44" s="6">
        <f>MAX(K15,W14)</f>
        <v>5.5802605300382133</v>
      </c>
      <c r="N44" s="6">
        <f t="shared" si="8"/>
        <v>-1.2911254571366726</v>
      </c>
      <c r="O44" s="6" t="str">
        <f t="shared" si="9"/>
        <v>TEX</v>
      </c>
      <c r="P44" s="6">
        <f t="shared" si="10"/>
        <v>9.869395602939754</v>
      </c>
      <c r="R44" t="s">
        <v>154</v>
      </c>
      <c r="S44" t="s">
        <v>144</v>
      </c>
      <c r="T44">
        <v>3.666666666666667</v>
      </c>
      <c r="AA44"/>
      <c r="AC44" s="6"/>
    </row>
    <row r="45" spans="1:42" ht="15" thickBot="1" x14ac:dyDescent="0.35">
      <c r="A45" t="str">
        <f>A7</f>
        <v>MIA</v>
      </c>
      <c r="B45" s="5">
        <f>Neural!B8</f>
        <v>5.0648419957955904</v>
      </c>
      <c r="C45" s="5">
        <f>Neural!C8</f>
        <v>4.4295350159730198</v>
      </c>
      <c r="D45" s="6" t="str">
        <f>A16</f>
        <v>MIL</v>
      </c>
      <c r="E45" s="6" t="str">
        <f>B16</f>
        <v>CHC</v>
      </c>
      <c r="F45" s="6">
        <f>(K16+W17)/2</f>
        <v>4.1809095421772975</v>
      </c>
      <c r="G45" s="6">
        <f>(K17+W16)/2</f>
        <v>4.4423615797368559</v>
      </c>
      <c r="H45" s="6">
        <f t="shared" si="11"/>
        <v>-0.26145203755955837</v>
      </c>
      <c r="I45" s="6" t="str">
        <f t="shared" si="12"/>
        <v>CHC</v>
      </c>
      <c r="J45" s="6">
        <f t="shared" si="7"/>
        <v>8.6232711219141542</v>
      </c>
      <c r="L45" s="10">
        <f>MAX(K16,W17)</f>
        <v>5.38419236068194</v>
      </c>
      <c r="M45" s="6">
        <f>MAX(K17,W16)</f>
        <v>4.5039725216969391</v>
      </c>
      <c r="N45" s="6">
        <f t="shared" si="8"/>
        <v>0.88021983898500089</v>
      </c>
      <c r="O45" s="6" t="str">
        <f t="shared" si="9"/>
        <v>MIL</v>
      </c>
      <c r="P45" s="6">
        <f t="shared" si="10"/>
        <v>9.888164882378879</v>
      </c>
      <c r="R45" t="s">
        <v>143</v>
      </c>
      <c r="S45" t="s">
        <v>140</v>
      </c>
      <c r="T45">
        <v>5.7142857142857144</v>
      </c>
      <c r="AA45"/>
      <c r="AC45" s="6"/>
    </row>
    <row r="46" spans="1:42" ht="15" thickBot="1" x14ac:dyDescent="0.35">
      <c r="A46" t="str">
        <f t="shared" ref="A46:A61" si="13">A9</f>
        <v>PIT</v>
      </c>
      <c r="B46" s="5">
        <f>Neural!B9</f>
        <v>5.0893733716655101</v>
      </c>
      <c r="C46" s="5">
        <f>Neural!C9</f>
        <v>3.55849696056515</v>
      </c>
      <c r="D46" s="6" t="str">
        <f>A18</f>
        <v>ARI</v>
      </c>
      <c r="E46" s="6" t="str">
        <f>B18</f>
        <v>KCR</v>
      </c>
      <c r="F46" s="6">
        <f>(K18+W19)/2</f>
        <v>3.8903105313719433</v>
      </c>
      <c r="G46" s="6">
        <f>(K19+W18)/2</f>
        <v>4.2134100338287581</v>
      </c>
      <c r="H46" s="6">
        <f t="shared" si="11"/>
        <v>-0.32309950245681485</v>
      </c>
      <c r="I46" s="6" t="str">
        <f t="shared" si="12"/>
        <v>KCR</v>
      </c>
      <c r="J46" s="6">
        <f t="shared" si="7"/>
        <v>8.1037205652007014</v>
      </c>
      <c r="L46" s="10">
        <f>MAX(K18,W19)</f>
        <v>4.8906924073298272</v>
      </c>
      <c r="M46" s="6">
        <f>MAX(K19,W18)</f>
        <v>5.2366307552327598</v>
      </c>
      <c r="N46" s="6">
        <f t="shared" si="8"/>
        <v>-0.34593834790293254</v>
      </c>
      <c r="O46" s="6" t="str">
        <f t="shared" si="9"/>
        <v>KCR</v>
      </c>
      <c r="P46" s="6">
        <f t="shared" si="10"/>
        <v>10.127323162562586</v>
      </c>
      <c r="R46" t="s">
        <v>140</v>
      </c>
      <c r="S46" t="s">
        <v>143</v>
      </c>
      <c r="T46">
        <v>4</v>
      </c>
      <c r="AA46"/>
      <c r="AC46" s="6"/>
    </row>
    <row r="47" spans="1:42" ht="15" thickBot="1" x14ac:dyDescent="0.35">
      <c r="A47" t="str">
        <f t="shared" si="13"/>
        <v>CIN</v>
      </c>
      <c r="B47" s="5">
        <f>Neural!B10</f>
        <v>5.7520724688879499</v>
      </c>
      <c r="C47" s="5">
        <f>Neural!C10</f>
        <v>4.3947216432856102</v>
      </c>
      <c r="D47" s="6" t="str">
        <f>A20</f>
        <v>BOS</v>
      </c>
      <c r="E47" s="6" t="str">
        <f>B20</f>
        <v>COL</v>
      </c>
      <c r="F47" s="6">
        <f>(K20+W21)/2</f>
        <v>5.2099309949954566</v>
      </c>
      <c r="G47" s="6">
        <f>(K21+W20)/2</f>
        <v>4.3597753449808216</v>
      </c>
      <c r="H47" s="6">
        <f t="shared" ref="H47:H48" si="14">F47-G47</f>
        <v>0.850155650014635</v>
      </c>
      <c r="I47" s="6" t="str">
        <f t="shared" si="12"/>
        <v>BOS</v>
      </c>
      <c r="J47" s="6">
        <f t="shared" si="7"/>
        <v>9.5697063399762783</v>
      </c>
      <c r="L47" s="10">
        <f>MAX(K20,W21)</f>
        <v>5.4318908118974889</v>
      </c>
      <c r="M47" s="6">
        <f>MAX(K21,W20)</f>
        <v>4.4446016532103378</v>
      </c>
      <c r="N47" s="6">
        <f t="shared" si="8"/>
        <v>0.98728915868715106</v>
      </c>
      <c r="O47" s="6" t="str">
        <f t="shared" si="9"/>
        <v>BOS</v>
      </c>
      <c r="P47" s="6">
        <f t="shared" si="10"/>
        <v>9.8764924651078267</v>
      </c>
      <c r="R47" t="s">
        <v>137</v>
      </c>
      <c r="S47" t="s">
        <v>152</v>
      </c>
      <c r="T47">
        <v>4.2222222222222223</v>
      </c>
      <c r="AA47"/>
      <c r="AC47" s="6"/>
    </row>
    <row r="48" spans="1:42" ht="15" thickBot="1" x14ac:dyDescent="0.35">
      <c r="A48" t="str">
        <f t="shared" si="13"/>
        <v>ATL</v>
      </c>
      <c r="B48" s="5">
        <f>Neural!B11</f>
        <v>3.9139896612565899</v>
      </c>
      <c r="C48" s="5">
        <f>Neural!C11</f>
        <v>3.7763090064624598</v>
      </c>
      <c r="D48" s="6" t="str">
        <f>A22</f>
        <v>LAA</v>
      </c>
      <c r="E48" s="6" t="str">
        <f>B22</f>
        <v>SEA</v>
      </c>
      <c r="F48" s="6">
        <f>(K22+W23)/2</f>
        <v>3.3295940536396573</v>
      </c>
      <c r="G48" s="6">
        <f>(K23+W22)/2</f>
        <v>4.9517608061028309</v>
      </c>
      <c r="H48" s="6">
        <f t="shared" si="14"/>
        <v>-1.6221667524631735</v>
      </c>
      <c r="I48" s="6" t="str">
        <f t="shared" si="12"/>
        <v>SEA</v>
      </c>
      <c r="J48" s="6">
        <f t="shared" si="7"/>
        <v>8.2813548597424891</v>
      </c>
      <c r="L48" s="10">
        <f>MAX(K22,W23)</f>
        <v>3.6914253178792986</v>
      </c>
      <c r="M48" s="6">
        <f>MAX(K23,W22)</f>
        <v>5.841582049818693</v>
      </c>
      <c r="N48" s="6">
        <f t="shared" si="8"/>
        <v>-2.1501567319393944</v>
      </c>
      <c r="O48" s="6" t="str">
        <f t="shared" si="9"/>
        <v>SEA</v>
      </c>
      <c r="P48" s="6">
        <f t="shared" si="10"/>
        <v>9.5330073676979907</v>
      </c>
      <c r="R48" t="s">
        <v>152</v>
      </c>
      <c r="S48" t="s">
        <v>137</v>
      </c>
      <c r="T48">
        <v>4.5555555555555554</v>
      </c>
      <c r="AA48"/>
      <c r="AC48" s="6"/>
    </row>
    <row r="49" spans="1:29" ht="15" thickBot="1" x14ac:dyDescent="0.35">
      <c r="A49" t="str">
        <f t="shared" si="13"/>
        <v>PHI</v>
      </c>
      <c r="B49" s="5">
        <f>Neural!B12</f>
        <v>4.92659052203439</v>
      </c>
      <c r="C49" s="5">
        <f>Neural!C12</f>
        <v>5.3832284616816404</v>
      </c>
      <c r="D49" s="6" t="str">
        <f>A24</f>
        <v>HOU</v>
      </c>
      <c r="E49" s="6" t="str">
        <f>B24</f>
        <v>OAK</v>
      </c>
      <c r="F49" s="6">
        <f>(K24+W25)/2</f>
        <v>4.739713566756361</v>
      </c>
      <c r="G49" s="6">
        <f>(K25+W24)/2</f>
        <v>5.0027301331151328</v>
      </c>
      <c r="H49" s="6">
        <f t="shared" ref="H49" si="15">F49-G49</f>
        <v>-0.2630165663587718</v>
      </c>
      <c r="I49" s="6" t="str">
        <f t="shared" si="12"/>
        <v>OAK</v>
      </c>
      <c r="J49" s="6">
        <f t="shared" si="7"/>
        <v>9.7424436998714938</v>
      </c>
      <c r="L49" s="10">
        <f>MAX(K24,W25)</f>
        <v>5.3611850755386685</v>
      </c>
      <c r="M49" s="6">
        <f>MAX(K25,W24)</f>
        <v>7.081847594556792</v>
      </c>
      <c r="N49" s="6">
        <f t="shared" si="8"/>
        <v>-1.7206625190181235</v>
      </c>
      <c r="O49" s="6" t="str">
        <f t="shared" si="9"/>
        <v>OAK</v>
      </c>
      <c r="P49" s="6">
        <f t="shared" si="10"/>
        <v>12.443032670095461</v>
      </c>
      <c r="R49" t="s">
        <v>141</v>
      </c>
      <c r="S49" t="s">
        <v>142</v>
      </c>
      <c r="T49">
        <v>3.833333333333333</v>
      </c>
      <c r="AA49"/>
      <c r="AC49" s="6"/>
    </row>
    <row r="50" spans="1:29" ht="15" thickBot="1" x14ac:dyDescent="0.35">
      <c r="A50" t="str">
        <f t="shared" si="13"/>
        <v>MIN</v>
      </c>
      <c r="B50" s="5">
        <f>Neural!B13</f>
        <v>4.1449323892602896</v>
      </c>
      <c r="C50" s="5">
        <f>Neural!C13</f>
        <v>4.3169892895711497</v>
      </c>
      <c r="D50" s="6" t="str">
        <f>A26</f>
        <v>SFG</v>
      </c>
      <c r="E50" s="6" t="str">
        <f>B26</f>
        <v>LAD</v>
      </c>
      <c r="F50" s="6">
        <f>(K26+W27)/2</f>
        <v>4.8700074914870886</v>
      </c>
      <c r="G50" s="6">
        <f>(K27+W26)/2</f>
        <v>4.2822739599223523</v>
      </c>
      <c r="H50" s="6">
        <f t="shared" ref="H50:H51" si="16">F50-G50</f>
        <v>0.58773353156473629</v>
      </c>
      <c r="I50" s="6" t="str">
        <f t="shared" si="12"/>
        <v>SFG</v>
      </c>
      <c r="J50" s="6">
        <f t="shared" si="7"/>
        <v>9.1522814514094399</v>
      </c>
      <c r="L50" s="10">
        <f>MAX(K26,W27)</f>
        <v>6.0467789086284034</v>
      </c>
      <c r="M50" s="6">
        <f>MAX(K27,W26)</f>
        <v>4.343986509315906</v>
      </c>
      <c r="N50" s="6">
        <f t="shared" si="8"/>
        <v>1.7027923993124974</v>
      </c>
      <c r="O50" s="6" t="str">
        <f t="shared" si="9"/>
        <v>SFG</v>
      </c>
      <c r="P50" s="6">
        <f t="shared" si="10"/>
        <v>10.390765417944309</v>
      </c>
      <c r="R50" t="s">
        <v>142</v>
      </c>
      <c r="S50" t="s">
        <v>141</v>
      </c>
      <c r="T50">
        <v>3</v>
      </c>
      <c r="AA50"/>
      <c r="AC50" s="6"/>
    </row>
    <row r="51" spans="1:29" ht="15" thickBot="1" x14ac:dyDescent="0.35">
      <c r="A51" t="str">
        <f t="shared" si="13"/>
        <v>CHW</v>
      </c>
      <c r="B51" s="5">
        <f>Neural!B14</f>
        <v>2.4964090862804098</v>
      </c>
      <c r="C51" s="5">
        <f>Neural!C14</f>
        <v>5.6230923010492502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138</v>
      </c>
      <c r="S51" t="s">
        <v>158</v>
      </c>
      <c r="T51">
        <v>4.5999999999999996</v>
      </c>
      <c r="AA51"/>
      <c r="AC51" s="6"/>
    </row>
    <row r="52" spans="1:29" ht="15" thickBot="1" x14ac:dyDescent="0.35">
      <c r="A52" t="str">
        <f t="shared" si="13"/>
        <v>TEX</v>
      </c>
      <c r="B52" s="5">
        <f>Neural!B15</f>
        <v>4.7057239153695498</v>
      </c>
      <c r="C52" s="5">
        <f>Neural!C15</f>
        <v>4.4141400498095598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158</v>
      </c>
      <c r="S52" t="s">
        <v>138</v>
      </c>
      <c r="T52">
        <v>3.7</v>
      </c>
      <c r="AA52"/>
      <c r="AC52" s="6"/>
    </row>
    <row r="53" spans="1:29" ht="15" thickBot="1" x14ac:dyDescent="0.35">
      <c r="A53" t="str">
        <f t="shared" si="13"/>
        <v>MIL</v>
      </c>
      <c r="B53" s="5">
        <f>Neural!B16</f>
        <v>5.5823681650279804</v>
      </c>
      <c r="C53" s="5">
        <f>Neural!C16</f>
        <v>4.5123789058189798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146</v>
      </c>
      <c r="S53" t="s">
        <v>148</v>
      </c>
      <c r="T53">
        <v>2.285714285714286</v>
      </c>
      <c r="AA53"/>
      <c r="AC53" s="6"/>
    </row>
    <row r="54" spans="1:29" ht="15" thickBot="1" x14ac:dyDescent="0.35">
      <c r="A54" t="str">
        <f t="shared" si="13"/>
        <v>CHC</v>
      </c>
      <c r="B54" s="5">
        <f>Neural!B17</f>
        <v>4.7205959249581904</v>
      </c>
      <c r="C54" s="5">
        <f>Neural!C17</f>
        <v>2.8570123137833798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148</v>
      </c>
      <c r="S54" t="s">
        <v>146</v>
      </c>
      <c r="T54">
        <v>5.4285714285714288</v>
      </c>
      <c r="AA54"/>
      <c r="AC54" s="6"/>
    </row>
    <row r="55" spans="1:29" ht="15" thickBot="1" x14ac:dyDescent="0.35">
      <c r="A55" t="str">
        <f t="shared" si="13"/>
        <v>ARI</v>
      </c>
      <c r="B55" s="5">
        <f>Neural!B18</f>
        <v>4.8336512358986496</v>
      </c>
      <c r="C55" s="5">
        <f>Neural!C18</f>
        <v>3.1899799056867901</v>
      </c>
      <c r="N55" s="10"/>
      <c r="R55" t="s">
        <v>136</v>
      </c>
      <c r="S55" t="s">
        <v>147</v>
      </c>
      <c r="T55">
        <v>4.8571428571428568</v>
      </c>
    </row>
    <row r="56" spans="1:29" ht="15" thickBot="1" x14ac:dyDescent="0.35">
      <c r="A56" t="str">
        <f t="shared" si="13"/>
        <v>KCR</v>
      </c>
      <c r="B56" s="5">
        <f>Neural!B19</f>
        <v>5.2548686608898603</v>
      </c>
      <c r="C56" s="5">
        <f>Neural!C19</f>
        <v>2.72600113588279</v>
      </c>
      <c r="D56" s="6" t="s">
        <v>39</v>
      </c>
      <c r="L56" s="6" t="s">
        <v>36</v>
      </c>
      <c r="R56" t="s">
        <v>147</v>
      </c>
      <c r="S56" t="s">
        <v>136</v>
      </c>
      <c r="T56">
        <v>1.714285714285714</v>
      </c>
      <c r="AA56"/>
      <c r="AC56" s="6"/>
    </row>
    <row r="57" spans="1:29" ht="15" thickBot="1" x14ac:dyDescent="0.35">
      <c r="A57" t="str">
        <f t="shared" si="13"/>
        <v>BOS</v>
      </c>
      <c r="B57" s="5">
        <f>Neural!B20</f>
        <v>4.9169194503334399</v>
      </c>
      <c r="C57" s="5">
        <f>Neural!C20</f>
        <v>4.5963287223817604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155</v>
      </c>
      <c r="S57" t="s">
        <v>150</v>
      </c>
      <c r="T57">
        <v>4.7777777777777777</v>
      </c>
      <c r="AA57"/>
      <c r="AC57" s="6"/>
    </row>
    <row r="58" spans="1:29" ht="15" thickBot="1" x14ac:dyDescent="0.35">
      <c r="A58" t="str">
        <f t="shared" si="13"/>
        <v>COL</v>
      </c>
      <c r="B58" s="5">
        <f>Neural!B21</f>
        <v>4.38116913349642</v>
      </c>
      <c r="C58" s="5">
        <f>Neural!C21</f>
        <v>5.5844073347365999</v>
      </c>
      <c r="D58" s="8" t="str">
        <f t="shared" ref="D58:E74" si="23">D38</f>
        <v>TBR</v>
      </c>
      <c r="E58" s="8" t="str">
        <f t="shared" si="23"/>
        <v>NYY</v>
      </c>
      <c r="F58" s="6">
        <f t="shared" ref="F58:F74" si="24">MIN(L38,L58)</f>
        <v>3.3271418133084416</v>
      </c>
      <c r="G58" s="6">
        <f t="shared" ref="G58:G74" si="25">MAX(M38,M58)</f>
        <v>3.8762060977457611</v>
      </c>
      <c r="H58" s="6">
        <f t="shared" ref="H58:H69" si="26">F58-G58</f>
        <v>-0.54906428443731947</v>
      </c>
      <c r="I58" s="6" t="str">
        <f>IF(G58&gt;F58,E58,D58)</f>
        <v>NYY</v>
      </c>
      <c r="J58" s="6">
        <f t="shared" ref="J58:J71" si="27">F58+G58</f>
        <v>7.2033479110542027</v>
      </c>
      <c r="L58" s="6">
        <f>MIN(K2,W3)</f>
        <v>3.3271418133084416</v>
      </c>
      <c r="M58" s="6">
        <f>MIN(K3,W2)</f>
        <v>3.421696004519549</v>
      </c>
      <c r="N58" s="6">
        <f t="shared" ref="N58:N74" si="28">L58-M58</f>
        <v>-9.4554191211107419E-2</v>
      </c>
      <c r="O58" s="6" t="str">
        <f t="shared" ref="O58:O74" si="29">IF(M58&gt;L58,E58,D58)</f>
        <v>NYY</v>
      </c>
      <c r="P58" s="6">
        <f t="shared" ref="P58:P74" si="30">L58+M58</f>
        <v>6.7488378178279902</v>
      </c>
      <c r="R58" t="s">
        <v>150</v>
      </c>
      <c r="S58" t="s">
        <v>155</v>
      </c>
      <c r="T58">
        <v>6.2222222222222223</v>
      </c>
      <c r="AA58"/>
      <c r="AC58" s="6"/>
    </row>
    <row r="59" spans="1:29" ht="15" thickBot="1" x14ac:dyDescent="0.35">
      <c r="A59" t="str">
        <f t="shared" si="13"/>
        <v>LAA</v>
      </c>
      <c r="B59" s="5">
        <f>Neural!B22</f>
        <v>3.7079880068815299</v>
      </c>
      <c r="C59" s="5">
        <f>Neural!C22</f>
        <v>5.8462709105735096</v>
      </c>
      <c r="D59" s="8" t="str">
        <f t="shared" si="23"/>
        <v>DET</v>
      </c>
      <c r="E59" s="8" t="str">
        <f t="shared" si="23"/>
        <v>CLE</v>
      </c>
      <c r="F59" s="6">
        <f t="shared" si="24"/>
        <v>3.9609248218865503</v>
      </c>
      <c r="G59" s="6">
        <f t="shared" si="25"/>
        <v>4.1814131526284291</v>
      </c>
      <c r="H59" s="6">
        <f t="shared" si="26"/>
        <v>-0.22048833074187879</v>
      </c>
      <c r="I59" s="6" t="str">
        <f t="shared" ref="I59:I71" si="31">IF(G59&gt;F59,E59,D59)</f>
        <v>CLE</v>
      </c>
      <c r="J59" s="6">
        <f t="shared" si="27"/>
        <v>8.1423379745149802</v>
      </c>
      <c r="L59" s="6">
        <f>MIN(K4,W5)</f>
        <v>3.9609248218865503</v>
      </c>
      <c r="M59" s="6">
        <f>MIN(K5,W4)</f>
        <v>2.7933499812560596</v>
      </c>
      <c r="N59" s="6">
        <f t="shared" si="28"/>
        <v>1.1675748406304907</v>
      </c>
      <c r="O59" s="6" t="str">
        <f t="shared" si="29"/>
        <v>DET</v>
      </c>
      <c r="P59" s="6">
        <f t="shared" si="30"/>
        <v>6.7542748031426099</v>
      </c>
      <c r="R59"/>
      <c r="S59"/>
      <c r="T59"/>
      <c r="AA59"/>
      <c r="AC59" s="6"/>
    </row>
    <row r="60" spans="1:29" ht="15" thickBot="1" x14ac:dyDescent="0.35">
      <c r="A60" t="str">
        <f t="shared" si="13"/>
        <v>SEA</v>
      </c>
      <c r="B60" s="5">
        <f>Neural!B23</f>
        <v>4.1580014250733504</v>
      </c>
      <c r="C60" s="5">
        <f>Neural!C23</f>
        <v>3.0052597395070499</v>
      </c>
      <c r="D60" s="8" t="str">
        <f t="shared" si="23"/>
        <v>NYM</v>
      </c>
      <c r="E60" s="8" t="str">
        <f t="shared" si="23"/>
        <v>MIA</v>
      </c>
      <c r="F60" s="6">
        <f t="shared" si="24"/>
        <v>4.8897342733904923</v>
      </c>
      <c r="G60" s="6">
        <f t="shared" si="25"/>
        <v>3.9438776521997649</v>
      </c>
      <c r="H60" s="6">
        <f t="shared" si="26"/>
        <v>0.94585662119072733</v>
      </c>
      <c r="I60" s="6" t="str">
        <f t="shared" si="31"/>
        <v>NYM</v>
      </c>
      <c r="J60" s="6">
        <f t="shared" si="27"/>
        <v>8.8336119255902581</v>
      </c>
      <c r="L60" s="6">
        <f>MIN(K6,W7)</f>
        <v>4.8897342733904923</v>
      </c>
      <c r="M60" s="6">
        <f>MIN(K7,W6)</f>
        <v>3.928694824984837</v>
      </c>
      <c r="N60" s="6">
        <f t="shared" si="28"/>
        <v>0.96103944840565525</v>
      </c>
      <c r="O60" s="6" t="str">
        <f t="shared" si="29"/>
        <v>NYM</v>
      </c>
      <c r="P60" s="6">
        <f t="shared" si="30"/>
        <v>8.8184290983753293</v>
      </c>
      <c r="R60"/>
      <c r="S60"/>
      <c r="T60"/>
      <c r="AA60"/>
      <c r="AC60" s="6"/>
    </row>
    <row r="61" spans="1:29" ht="15" thickBot="1" x14ac:dyDescent="0.35">
      <c r="A61" t="str">
        <f t="shared" si="13"/>
        <v>HOU</v>
      </c>
      <c r="B61" s="5">
        <f>Neural!B24</f>
        <v>4.1395461636981299</v>
      </c>
      <c r="C61" s="5">
        <f>Neural!C24</f>
        <v>2.8930623208556998</v>
      </c>
      <c r="D61" s="8" t="str">
        <f t="shared" si="23"/>
        <v>STL</v>
      </c>
      <c r="E61" s="8" t="str">
        <f t="shared" si="23"/>
        <v>PIT</v>
      </c>
      <c r="F61" s="6">
        <f t="shared" si="24"/>
        <v>3.3668902423745868</v>
      </c>
      <c r="G61" s="6">
        <f t="shared" si="25"/>
        <v>5.1510126278916477</v>
      </c>
      <c r="H61" s="6">
        <f t="shared" si="26"/>
        <v>-1.7841223855170609</v>
      </c>
      <c r="I61" s="6" t="str">
        <f t="shared" si="31"/>
        <v>PIT</v>
      </c>
      <c r="J61" s="6">
        <f t="shared" si="27"/>
        <v>8.5179028702662336</v>
      </c>
      <c r="L61" s="6">
        <f>MIN(K8,W9)</f>
        <v>3.3668902423745868</v>
      </c>
      <c r="M61" s="6">
        <f>MIN(K9,W8)</f>
        <v>4.3844314762886079</v>
      </c>
      <c r="N61" s="6">
        <f t="shared" si="28"/>
        <v>-1.0175412339140211</v>
      </c>
      <c r="O61" s="6" t="str">
        <f t="shared" si="29"/>
        <v>PIT</v>
      </c>
      <c r="P61" s="6">
        <f t="shared" si="30"/>
        <v>7.7513217186631946</v>
      </c>
      <c r="R61"/>
      <c r="S61"/>
      <c r="T61"/>
      <c r="AA61"/>
      <c r="AC61" s="6"/>
    </row>
    <row r="62" spans="1:29" ht="15" thickBot="1" x14ac:dyDescent="0.35">
      <c r="A62" t="str">
        <f t="shared" ref="A62:A66" si="32">A25</f>
        <v>OAK</v>
      </c>
      <c r="B62" s="5">
        <f>Neural!B25</f>
        <v>7.1816371054347998</v>
      </c>
      <c r="C62" s="5">
        <f>Neural!C25</f>
        <v>5.4574502423909896</v>
      </c>
      <c r="D62" s="8" t="str">
        <f t="shared" si="23"/>
        <v>CIN</v>
      </c>
      <c r="E62" s="8" t="str">
        <f t="shared" si="23"/>
        <v>ATL</v>
      </c>
      <c r="F62" s="6">
        <f t="shared" si="24"/>
        <v>3.9608058066544549</v>
      </c>
      <c r="G62" s="6">
        <f t="shared" si="25"/>
        <v>4.2980613444037932</v>
      </c>
      <c r="H62" s="6">
        <f t="shared" si="26"/>
        <v>-0.33725553774933825</v>
      </c>
      <c r="I62" s="6" t="str">
        <f t="shared" si="31"/>
        <v>ATL</v>
      </c>
      <c r="J62" s="6">
        <f t="shared" si="27"/>
        <v>8.2588671510582472</v>
      </c>
      <c r="L62" s="6">
        <f>MIN(K10,W11)</f>
        <v>3.9608058066544549</v>
      </c>
      <c r="M62" s="6">
        <f>MIN(K11,W9)</f>
        <v>3.3668902423745868</v>
      </c>
      <c r="N62" s="6">
        <f t="shared" si="28"/>
        <v>0.59391556427986814</v>
      </c>
      <c r="O62" s="6" t="str">
        <f t="shared" si="29"/>
        <v>CIN</v>
      </c>
      <c r="P62" s="6">
        <f t="shared" si="30"/>
        <v>7.3276960490290417</v>
      </c>
      <c r="R62"/>
      <c r="S62"/>
      <c r="T62"/>
      <c r="AA62"/>
      <c r="AC62" s="6"/>
    </row>
    <row r="63" spans="1:29" ht="15" thickBot="1" x14ac:dyDescent="0.35">
      <c r="A63" t="str">
        <f t="shared" si="32"/>
        <v>SFG</v>
      </c>
      <c r="B63" s="5">
        <f>Neural!B26</f>
        <v>3.7081985029470101</v>
      </c>
      <c r="C63" s="5">
        <f>Neural!C26</f>
        <v>4.2645809751533204</v>
      </c>
      <c r="D63" s="8" t="str">
        <f t="shared" si="23"/>
        <v>PHI</v>
      </c>
      <c r="E63" s="8" t="str">
        <f t="shared" si="23"/>
        <v>MIN</v>
      </c>
      <c r="F63" s="6">
        <f t="shared" si="24"/>
        <v>4.2328613773263459</v>
      </c>
      <c r="G63" s="6">
        <f t="shared" si="25"/>
        <v>5.2815488026309723</v>
      </c>
      <c r="H63" s="6">
        <f t="shared" si="26"/>
        <v>-1.0486874253046263</v>
      </c>
      <c r="I63" s="6" t="str">
        <f t="shared" si="31"/>
        <v>MIN</v>
      </c>
      <c r="J63" s="6">
        <f t="shared" si="27"/>
        <v>9.5144101799573182</v>
      </c>
      <c r="L63" s="6">
        <f>MIN(K12,W13)</f>
        <v>4.2328613773263459</v>
      </c>
      <c r="M63" s="6">
        <f>MIN(K13,W12)</f>
        <v>4.0986760113392231</v>
      </c>
      <c r="N63" s="6">
        <f t="shared" si="28"/>
        <v>0.13418536598712283</v>
      </c>
      <c r="O63" s="6" t="str">
        <f t="shared" si="29"/>
        <v>PHI</v>
      </c>
      <c r="P63" s="6">
        <f t="shared" si="30"/>
        <v>8.3315373886655699</v>
      </c>
      <c r="R63"/>
      <c r="S63"/>
      <c r="T63"/>
      <c r="AA63"/>
      <c r="AC63" s="6"/>
    </row>
    <row r="64" spans="1:29" ht="15" thickBot="1" x14ac:dyDescent="0.35">
      <c r="A64" t="str">
        <f t="shared" si="32"/>
        <v>LAD</v>
      </c>
      <c r="B64" s="5">
        <f>Neural!B27</f>
        <v>4.5847593128774999</v>
      </c>
      <c r="C64" s="5">
        <f>Neural!C27</f>
        <v>6.0175384006709498</v>
      </c>
      <c r="D64" s="8" t="str">
        <f t="shared" si="23"/>
        <v>CHW</v>
      </c>
      <c r="E64" s="8" t="str">
        <f t="shared" si="23"/>
        <v>TEX</v>
      </c>
      <c r="F64" s="6">
        <f t="shared" si="24"/>
        <v>2.395496637226993</v>
      </c>
      <c r="G64" s="6">
        <f t="shared" si="25"/>
        <v>5.5802605300382133</v>
      </c>
      <c r="H64" s="6">
        <f t="shared" si="26"/>
        <v>-3.1847638928112203</v>
      </c>
      <c r="I64" s="6" t="str">
        <f t="shared" si="31"/>
        <v>TEX</v>
      </c>
      <c r="J64" s="6">
        <f t="shared" si="27"/>
        <v>7.9757571672652059</v>
      </c>
      <c r="L64" s="6">
        <f>MIN(K14,W15)</f>
        <v>2.395496637226993</v>
      </c>
      <c r="M64" s="6">
        <f>MIN(K15,W14)</f>
        <v>4.4403087226896236</v>
      </c>
      <c r="N64" s="6">
        <f t="shared" si="28"/>
        <v>-2.0448120854626306</v>
      </c>
      <c r="O64" s="6" t="str">
        <f t="shared" si="29"/>
        <v>TEX</v>
      </c>
      <c r="P64" s="6">
        <f t="shared" si="30"/>
        <v>6.8358053599166162</v>
      </c>
      <c r="R64"/>
      <c r="S64"/>
      <c r="T64"/>
      <c r="U64"/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 t="str">
        <f t="shared" si="23"/>
        <v>MIL</v>
      </c>
      <c r="E65" s="8" t="str">
        <f t="shared" si="23"/>
        <v>CHC</v>
      </c>
      <c r="F65" s="6">
        <f t="shared" si="24"/>
        <v>2.9776267236726555</v>
      </c>
      <c r="G65" s="6">
        <f t="shared" si="25"/>
        <v>4.5039725216969391</v>
      </c>
      <c r="H65" s="6">
        <f t="shared" si="26"/>
        <v>-1.5263457980242836</v>
      </c>
      <c r="I65" s="6" t="str">
        <f t="shared" si="31"/>
        <v>CHC</v>
      </c>
      <c r="J65" s="6">
        <f t="shared" si="27"/>
        <v>7.4815992453695941</v>
      </c>
      <c r="L65" s="6">
        <f>MIN(K16,W17)</f>
        <v>2.9776267236726555</v>
      </c>
      <c r="M65" s="6">
        <f>MIN(K17,W16)</f>
        <v>4.3807506377767726</v>
      </c>
      <c r="N65" s="6">
        <f t="shared" si="28"/>
        <v>-1.4031239141041172</v>
      </c>
      <c r="O65" s="6" t="str">
        <f t="shared" si="29"/>
        <v>CHC</v>
      </c>
      <c r="P65" s="6">
        <f t="shared" si="30"/>
        <v>7.3583773614494277</v>
      </c>
      <c r="R65"/>
      <c r="S65"/>
      <c r="T65"/>
      <c r="U65"/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 t="str">
        <f t="shared" si="23"/>
        <v>ARI</v>
      </c>
      <c r="E66" s="8" t="str">
        <f t="shared" si="23"/>
        <v>KCR</v>
      </c>
      <c r="F66" s="6">
        <f t="shared" si="24"/>
        <v>2.8899286554140593</v>
      </c>
      <c r="G66" s="6">
        <f t="shared" si="25"/>
        <v>5.2366307552327598</v>
      </c>
      <c r="H66" s="6">
        <f t="shared" si="26"/>
        <v>-2.3467020998187005</v>
      </c>
      <c r="I66" s="6" t="str">
        <f t="shared" si="31"/>
        <v>KCR</v>
      </c>
      <c r="J66" s="6">
        <f t="shared" si="27"/>
        <v>8.12655941064682</v>
      </c>
      <c r="L66" s="10">
        <f>MIN(K18,W19)</f>
        <v>2.8899286554140593</v>
      </c>
      <c r="M66" s="6">
        <f>MIN(K19,W18)</f>
        <v>3.1901893124247569</v>
      </c>
      <c r="N66" s="6">
        <f t="shared" si="28"/>
        <v>-0.3002606570106976</v>
      </c>
      <c r="O66" s="6" t="str">
        <f t="shared" si="29"/>
        <v>KCR</v>
      </c>
      <c r="P66" s="6">
        <f t="shared" si="30"/>
        <v>6.0801179678388166</v>
      </c>
      <c r="R66"/>
      <c r="S66"/>
      <c r="T66"/>
      <c r="U66"/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 t="str">
        <f t="shared" si="23"/>
        <v>BOS</v>
      </c>
      <c r="E67" s="8" t="str">
        <f t="shared" si="23"/>
        <v>COL</v>
      </c>
      <c r="F67" s="6">
        <f t="shared" si="24"/>
        <v>4.9879711780934235</v>
      </c>
      <c r="G67" s="6">
        <f t="shared" si="25"/>
        <v>4.4446016532103378</v>
      </c>
      <c r="H67" s="6">
        <f t="shared" si="26"/>
        <v>0.54336952488308565</v>
      </c>
      <c r="I67" s="6" t="str">
        <f t="shared" si="31"/>
        <v>BOS</v>
      </c>
      <c r="J67" s="6">
        <f t="shared" si="27"/>
        <v>9.4325728313037622</v>
      </c>
      <c r="L67" s="10">
        <f>MIN(K20,W21)</f>
        <v>4.9879711780934235</v>
      </c>
      <c r="M67" s="6">
        <f>MIN(K21,W20)</f>
        <v>4.2749490367513054</v>
      </c>
      <c r="N67" s="6">
        <f t="shared" si="28"/>
        <v>0.71302214134211805</v>
      </c>
      <c r="O67" s="6" t="str">
        <f t="shared" si="29"/>
        <v>BOS</v>
      </c>
      <c r="P67" s="6">
        <f t="shared" si="30"/>
        <v>9.2629202148447298</v>
      </c>
      <c r="R67"/>
      <c r="S67"/>
      <c r="T67"/>
      <c r="U67"/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 t="str">
        <f t="shared" si="23"/>
        <v>LAA</v>
      </c>
      <c r="E68" s="8" t="str">
        <f t="shared" si="23"/>
        <v>SEA</v>
      </c>
      <c r="F68" s="6">
        <f t="shared" si="24"/>
        <v>2.9677627894000156</v>
      </c>
      <c r="G68" s="6">
        <f t="shared" si="25"/>
        <v>5.841582049818693</v>
      </c>
      <c r="H68" s="6">
        <f t="shared" si="26"/>
        <v>-2.8738192604186774</v>
      </c>
      <c r="I68" s="6" t="str">
        <f t="shared" si="31"/>
        <v>SEA</v>
      </c>
      <c r="J68" s="6">
        <f t="shared" si="27"/>
        <v>8.8093448392187081</v>
      </c>
      <c r="L68" s="10">
        <f>MIN(K22,W23)</f>
        <v>2.9677627894000156</v>
      </c>
      <c r="M68" s="6">
        <f>MIN(K23,W22)</f>
        <v>4.0619395623869687</v>
      </c>
      <c r="N68" s="6">
        <f t="shared" si="28"/>
        <v>-1.0941767729869532</v>
      </c>
      <c r="O68" s="6" t="str">
        <f t="shared" si="29"/>
        <v>SEA</v>
      </c>
      <c r="P68" s="6">
        <f t="shared" si="30"/>
        <v>7.0297023517869839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HOU</v>
      </c>
      <c r="E69" s="8" t="str">
        <f t="shared" si="23"/>
        <v>OAK</v>
      </c>
      <c r="F69" s="6">
        <f t="shared" si="24"/>
        <v>4.1182420579740526</v>
      </c>
      <c r="G69" s="6">
        <f t="shared" si="25"/>
        <v>7.081847594556792</v>
      </c>
      <c r="H69" s="6">
        <f t="shared" si="26"/>
        <v>-2.9636055365827394</v>
      </c>
      <c r="I69" s="6" t="str">
        <f t="shared" si="31"/>
        <v>OAK</v>
      </c>
      <c r="J69" s="6">
        <f t="shared" si="27"/>
        <v>11.200089652530846</v>
      </c>
      <c r="L69" s="10">
        <f>MIN(K24,W25)</f>
        <v>4.1182420579740526</v>
      </c>
      <c r="M69" s="6">
        <f>MIN(K25,W24)</f>
        <v>2.9236126716734745</v>
      </c>
      <c r="N69" s="6">
        <f t="shared" si="28"/>
        <v>1.1946293863005781</v>
      </c>
      <c r="O69" s="6" t="str">
        <f t="shared" si="29"/>
        <v>HOU</v>
      </c>
      <c r="P69" s="6">
        <f t="shared" si="30"/>
        <v>7.0418547296475271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SFG</v>
      </c>
      <c r="E70" s="8" t="str">
        <f t="shared" si="23"/>
        <v>LAD</v>
      </c>
      <c r="F70" s="6">
        <f t="shared" si="24"/>
        <v>3.6932360743457733</v>
      </c>
      <c r="G70" s="6">
        <f t="shared" si="25"/>
        <v>4.343986509315906</v>
      </c>
      <c r="H70" s="6">
        <f t="shared" ref="H70:H71" si="34">F70-G70</f>
        <v>-0.65075043497013274</v>
      </c>
      <c r="I70" s="6" t="str">
        <f t="shared" si="31"/>
        <v>LAD</v>
      </c>
      <c r="J70" s="6">
        <f t="shared" si="27"/>
        <v>8.0372225836616789</v>
      </c>
      <c r="L70" s="10">
        <f>MIN(K26,W27)</f>
        <v>3.6932360743457733</v>
      </c>
      <c r="M70" s="6">
        <f>MIN(K27,W26)</f>
        <v>4.2205614105287985</v>
      </c>
      <c r="N70" s="6">
        <f t="shared" si="28"/>
        <v>-0.52732533618302524</v>
      </c>
      <c r="O70" s="6" t="str">
        <f t="shared" si="29"/>
        <v>LAD</v>
      </c>
      <c r="P70" s="6">
        <f t="shared" si="30"/>
        <v>7.9137974848745714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TBR</v>
      </c>
      <c r="E78" s="8" t="str">
        <f t="shared" si="41"/>
        <v>NYY</v>
      </c>
      <c r="F78" s="6">
        <f t="shared" ref="F78:F94" si="42">MAX(L38,L58)</f>
        <v>3.8958727192635703</v>
      </c>
      <c r="G78" s="6">
        <f t="shared" ref="G78:G94" si="43">MIN(M38,M58)</f>
        <v>3.421696004519549</v>
      </c>
      <c r="H78" s="6">
        <f t="shared" ref="H78:H89" si="44">F78-G78</f>
        <v>0.47417671474402123</v>
      </c>
      <c r="I78" s="6" t="str">
        <f>IF(G78&gt;F78,E78,D78)</f>
        <v>TBR</v>
      </c>
      <c r="J78" s="6">
        <f t="shared" ref="J78:J91" si="45">F78+G78</f>
        <v>7.3175687237831193</v>
      </c>
      <c r="L78" s="15" t="str">
        <f t="shared" ref="L78:L92" si="46">D78</f>
        <v>TBR</v>
      </c>
      <c r="M78" s="15">
        <f>N2</f>
        <v>3.5</v>
      </c>
      <c r="N78" s="15">
        <f>Z2</f>
        <v>3.7</v>
      </c>
      <c r="O78" s="15">
        <v>4.0830000000000002</v>
      </c>
      <c r="P78" s="15" t="str">
        <f t="shared" ref="P78:P92" si="47">E78</f>
        <v>NYY</v>
      </c>
      <c r="Q78" s="15">
        <f>N3</f>
        <v>3.5</v>
      </c>
      <c r="R78" s="15">
        <f>Z3</f>
        <v>3.8</v>
      </c>
      <c r="S78" s="15">
        <v>3.6667000000000001</v>
      </c>
      <c r="T78" s="16" t="s">
        <v>199</v>
      </c>
      <c r="U78" s="16" t="s">
        <v>175</v>
      </c>
      <c r="V78" s="26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NYY</v>
      </c>
      <c r="W78" s="27">
        <f t="shared" ref="W78:W92" si="49">(COUNTIF(I38, V78) + COUNTIF(O38, V78) + COUNTIF(I58, V78) + COUNTIF(O58, V78) + COUNTIF(I78, V78))/5</f>
        <v>0.6</v>
      </c>
      <c r="X78" s="27">
        <f>IF(W78=1, 5, IF(W78=0.8, 4, IF(W78=0.6, 3, IF(W78=0.4, 2, IF(W78=0.2, 1, 0)))))</f>
        <v>3</v>
      </c>
      <c r="Y78" s="27">
        <f t="shared" ref="Y78:Y92" si="50">((Q78+N78)/2)-((M78+R78)/2)</f>
        <v>-4.9999999999999822E-2</v>
      </c>
      <c r="Z78" s="27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</v>
      </c>
      <c r="AA78" s="27">
        <f>S78-O78</f>
        <v>-0.41630000000000011</v>
      </c>
      <c r="AB78" s="27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0</v>
      </c>
      <c r="AC78" s="27">
        <f>SUM(IF(ISNUMBER(X78), X78, 0), IF(ISNUMBER(Z78), Z78, 0), IF(ISNUMBER(AB78), AB78, 0))</f>
        <v>3</v>
      </c>
      <c r="AD78" s="27" t="s">
        <v>154</v>
      </c>
      <c r="AE78" s="28">
        <v>8.5</v>
      </c>
      <c r="AF78" s="28" t="str">
        <f t="shared" ref="AF78:AF92" si="51">IF(COUNTIF(J38, "&gt;" &amp; AE78) + COUNTIF(P38, "&gt;" &amp; AE78) + COUNTIF(J58, "&gt;" &amp; AE78) + COUNTIF(J78, "&gt;" &amp; AE78) + COUNTIF(P58, "&gt;" &amp; AE78) &gt;= 3, "Over", "Under")</f>
        <v>Under</v>
      </c>
      <c r="AG78" s="29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29">
        <f>IF(AG78=1, 5, IF(AG78=0.8, 4, IF(AG78=0.6, 3, IF(AG78=0.4, 2, IF(AG78=0.2, 1, 0)))))</f>
        <v>5</v>
      </c>
      <c r="AI78" s="29">
        <f t="shared" ref="AI78:AI92" si="53">(((N78+Q78)/2)+((M78+R78)/2))-AE78</f>
        <v>-1.25</v>
      </c>
      <c r="AJ78" s="29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1.25</v>
      </c>
      <c r="AK78" s="29">
        <f>O78+S78</f>
        <v>7.7497000000000007</v>
      </c>
      <c r="AL78" s="29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29">
        <f>SUM(IF(ISNUMBER(AH78), AH78, 0), IF(ISNUMBER(AJ78), AJ78, 0), IF(ISNUMBER(AL78), AL78, 0))</f>
        <v>6.25</v>
      </c>
      <c r="AN78" s="29">
        <v>10</v>
      </c>
      <c r="AQ78"/>
    </row>
    <row r="79" spans="1:43" x14ac:dyDescent="0.3">
      <c r="D79" s="8" t="str">
        <f t="shared" si="41"/>
        <v>DET</v>
      </c>
      <c r="E79" s="8" t="str">
        <f t="shared" si="41"/>
        <v>CLE</v>
      </c>
      <c r="F79" s="6">
        <f t="shared" si="42"/>
        <v>5.7891137909976651</v>
      </c>
      <c r="G79" s="6">
        <f t="shared" si="43"/>
        <v>2.7933499812560596</v>
      </c>
      <c r="H79" s="6">
        <f t="shared" si="44"/>
        <v>2.9957638097416055</v>
      </c>
      <c r="I79" s="6" t="str">
        <f t="shared" ref="I79:I91" si="54">IF(G79&gt;F79,E79,D79)</f>
        <v>DET</v>
      </c>
      <c r="J79" s="6">
        <f t="shared" si="45"/>
        <v>8.5824637722537247</v>
      </c>
      <c r="L79" s="15" t="str">
        <f t="shared" si="46"/>
        <v>DET</v>
      </c>
      <c r="M79" s="15">
        <f>N4</f>
        <v>5.8</v>
      </c>
      <c r="N79" s="15">
        <f>Z4</f>
        <v>4.2</v>
      </c>
      <c r="O79" s="15">
        <v>5.7140000000000004</v>
      </c>
      <c r="P79" s="15" t="str">
        <f t="shared" si="47"/>
        <v>CLE</v>
      </c>
      <c r="Q79" s="15">
        <f>N5</f>
        <v>2.6</v>
      </c>
      <c r="R79" s="15">
        <f>Z5</f>
        <v>3.9</v>
      </c>
      <c r="S79" s="15">
        <v>4</v>
      </c>
      <c r="T79" s="16" t="s">
        <v>165</v>
      </c>
      <c r="U79" s="16" t="s">
        <v>166</v>
      </c>
      <c r="V79" s="26" t="str">
        <f t="shared" si="48"/>
        <v>DET</v>
      </c>
      <c r="W79" s="27">
        <f t="shared" si="49"/>
        <v>0.8</v>
      </c>
      <c r="X79" s="27">
        <f t="shared" ref="X79:X92" si="55">IF(W79=1, 5, IF(W79=0.8, 4, IF(W79=0.6, 3, IF(W79=0.4, 2, IF(W79=0.2, 1, 0)))))</f>
        <v>4</v>
      </c>
      <c r="Y79" s="27">
        <f t="shared" si="50"/>
        <v>-1.4499999999999993</v>
      </c>
      <c r="Z79" s="27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</v>
      </c>
      <c r="AA79" s="27">
        <f t="shared" ref="AA79" si="57">S79-O79</f>
        <v>-1.7140000000000004</v>
      </c>
      <c r="AB79" s="27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27">
        <f t="shared" ref="AC79:AC92" si="59">SUM(IF(ISNUMBER(X79), X79, 0), IF(ISNUMBER(Z79), Z79, 0), IF(ISNUMBER(AB79), AB79, 0))</f>
        <v>8.5</v>
      </c>
      <c r="AD79" s="27" t="s">
        <v>143</v>
      </c>
      <c r="AE79" s="30">
        <v>7.5</v>
      </c>
      <c r="AF79" s="26" t="str">
        <f t="shared" si="51"/>
        <v>Over</v>
      </c>
      <c r="AG79" s="27">
        <f t="shared" si="52"/>
        <v>0.8</v>
      </c>
      <c r="AH79" s="27">
        <f t="shared" ref="AH79:AH92" si="60">IF(AG79=1, 5, IF(AG79=0.8, 4, IF(AG79=0.6, 3, IF(AG79=0.4, 2, IF(AG79=0.2, 1, 0)))))</f>
        <v>4</v>
      </c>
      <c r="AI79" s="27">
        <f t="shared" si="53"/>
        <v>0.75</v>
      </c>
      <c r="AJ79" s="27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27">
        <f t="shared" ref="AK79" si="62">O79+S79</f>
        <v>9.7140000000000004</v>
      </c>
      <c r="AL79" s="27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2.5</v>
      </c>
      <c r="AM79" s="27">
        <f t="shared" ref="AM79:AM92" si="64">SUM(IF(ISNUMBER(AH79), AH79, 0), IF(ISNUMBER(AJ79), AJ79, 0), IF(ISNUMBER(AL79), AL79, 0))</f>
        <v>6.5</v>
      </c>
      <c r="AN79" s="27">
        <v>10</v>
      </c>
      <c r="AQ79"/>
    </row>
    <row r="80" spans="1:43" x14ac:dyDescent="0.3">
      <c r="D80" s="8" t="str">
        <f t="shared" si="41"/>
        <v>NYM</v>
      </c>
      <c r="E80" s="8" t="str">
        <f t="shared" si="41"/>
        <v>MIA</v>
      </c>
      <c r="F80" s="6">
        <f t="shared" si="42"/>
        <v>4.8976570462707931</v>
      </c>
      <c r="G80" s="6">
        <f t="shared" si="43"/>
        <v>3.928694824984837</v>
      </c>
      <c r="H80" s="6">
        <f t="shared" si="44"/>
        <v>0.9689622212859561</v>
      </c>
      <c r="I80" s="6" t="str">
        <f t="shared" si="54"/>
        <v>NYM</v>
      </c>
      <c r="J80" s="6">
        <f t="shared" si="45"/>
        <v>8.8263518712556301</v>
      </c>
      <c r="L80" s="15" t="str">
        <f t="shared" si="46"/>
        <v>NYM</v>
      </c>
      <c r="M80" s="15">
        <f>N6</f>
        <v>4.8</v>
      </c>
      <c r="N80" s="15">
        <f>Z6</f>
        <v>4.2</v>
      </c>
      <c r="O80" s="15">
        <v>4.2220000000000004</v>
      </c>
      <c r="P80" s="15" t="str">
        <f t="shared" si="47"/>
        <v>MIA</v>
      </c>
      <c r="Q80" s="15">
        <f>N7</f>
        <v>3.7</v>
      </c>
      <c r="R80" s="15">
        <f>Z7</f>
        <v>4.9000000000000004</v>
      </c>
      <c r="S80" s="15">
        <v>4.5556000000000001</v>
      </c>
      <c r="T80" s="16" t="s">
        <v>174</v>
      </c>
      <c r="U80" s="16" t="s">
        <v>200</v>
      </c>
      <c r="V80" s="26" t="str">
        <f t="shared" si="48"/>
        <v>NYM</v>
      </c>
      <c r="W80" s="27">
        <f t="shared" si="49"/>
        <v>1</v>
      </c>
      <c r="X80" s="27">
        <f t="shared" si="55"/>
        <v>5</v>
      </c>
      <c r="Y80" s="27">
        <f t="shared" si="50"/>
        <v>-0.89999999999999947</v>
      </c>
      <c r="Z80" s="27">
        <f t="shared" si="56"/>
        <v>1.5</v>
      </c>
      <c r="AA80" s="27">
        <f t="shared" ref="AA80:AA92" si="65">S80-O80</f>
        <v>0.33359999999999967</v>
      </c>
      <c r="AB80" s="27">
        <f t="shared" si="58"/>
        <v>0</v>
      </c>
      <c r="AC80" s="27">
        <f t="shared" si="59"/>
        <v>6.5</v>
      </c>
      <c r="AD80" s="27" t="s">
        <v>137</v>
      </c>
      <c r="AE80" s="30">
        <v>8.5</v>
      </c>
      <c r="AF80" s="26" t="str">
        <f t="shared" si="51"/>
        <v>Over</v>
      </c>
      <c r="AG80" s="27">
        <f t="shared" si="52"/>
        <v>1</v>
      </c>
      <c r="AH80" s="27">
        <f t="shared" si="60"/>
        <v>5</v>
      </c>
      <c r="AI80" s="27">
        <f t="shared" si="53"/>
        <v>0.30000000000000071</v>
      </c>
      <c r="AJ80" s="27">
        <f t="shared" si="61"/>
        <v>0</v>
      </c>
      <c r="AK80" s="27">
        <f t="shared" ref="AK80:AK92" si="66">O80+S80</f>
        <v>8.7775999999999996</v>
      </c>
      <c r="AL80" s="27">
        <f t="shared" si="63"/>
        <v>0</v>
      </c>
      <c r="AM80" s="27">
        <f t="shared" si="64"/>
        <v>5</v>
      </c>
      <c r="AN80" s="27">
        <v>10</v>
      </c>
      <c r="AO80" s="20"/>
      <c r="AQ80"/>
    </row>
    <row r="81" spans="4:43" x14ac:dyDescent="0.3">
      <c r="D81" s="8" t="str">
        <f t="shared" si="41"/>
        <v>STL</v>
      </c>
      <c r="E81" s="8" t="str">
        <f t="shared" si="41"/>
        <v>PIT</v>
      </c>
      <c r="F81" s="6">
        <f t="shared" si="42"/>
        <v>5.0381608927016277</v>
      </c>
      <c r="G81" s="6">
        <f t="shared" si="43"/>
        <v>4.3844314762886079</v>
      </c>
      <c r="H81" s="6">
        <f t="shared" si="44"/>
        <v>0.65372941641301985</v>
      </c>
      <c r="I81" s="6" t="str">
        <f t="shared" si="54"/>
        <v>STL</v>
      </c>
      <c r="J81" s="6">
        <f t="shared" si="45"/>
        <v>9.4225923689902356</v>
      </c>
      <c r="L81" s="15" t="str">
        <f t="shared" si="46"/>
        <v>STL</v>
      </c>
      <c r="M81" s="15">
        <f>N8</f>
        <v>5.2</v>
      </c>
      <c r="N81" s="15">
        <f>Z8</f>
        <v>4.4000000000000004</v>
      </c>
      <c r="O81" s="15">
        <v>3.8332999999999999</v>
      </c>
      <c r="P81" s="15" t="str">
        <f t="shared" si="47"/>
        <v>PIT</v>
      </c>
      <c r="Q81" s="15">
        <f>N9</f>
        <v>5.2</v>
      </c>
      <c r="R81" s="15">
        <f>Z9</f>
        <v>3.4</v>
      </c>
      <c r="S81" s="15">
        <v>3</v>
      </c>
      <c r="T81" s="16" t="s">
        <v>161</v>
      </c>
      <c r="U81" s="16" t="s">
        <v>162</v>
      </c>
      <c r="V81" s="26" t="str">
        <f t="shared" si="48"/>
        <v>PIT</v>
      </c>
      <c r="W81" s="27">
        <f t="shared" si="49"/>
        <v>0.8</v>
      </c>
      <c r="X81" s="27">
        <f t="shared" si="55"/>
        <v>4</v>
      </c>
      <c r="Y81" s="27">
        <f t="shared" si="50"/>
        <v>0.50000000000000089</v>
      </c>
      <c r="Z81" s="27">
        <f t="shared" si="56"/>
        <v>1</v>
      </c>
      <c r="AA81" s="27">
        <f t="shared" si="65"/>
        <v>-0.83329999999999993</v>
      </c>
      <c r="AB81" s="27">
        <f t="shared" si="58"/>
        <v>1</v>
      </c>
      <c r="AC81" s="27">
        <f t="shared" si="59"/>
        <v>6</v>
      </c>
      <c r="AD81" s="27" t="s">
        <v>142</v>
      </c>
      <c r="AE81" s="28">
        <v>8.5</v>
      </c>
      <c r="AF81" s="28" t="str">
        <f t="shared" si="51"/>
        <v>Over</v>
      </c>
      <c r="AG81" s="29">
        <f t="shared" si="52"/>
        <v>0.8</v>
      </c>
      <c r="AH81" s="29">
        <f t="shared" si="60"/>
        <v>4</v>
      </c>
      <c r="AI81" s="29">
        <f t="shared" si="53"/>
        <v>0.60000000000000142</v>
      </c>
      <c r="AJ81" s="29">
        <f t="shared" si="61"/>
        <v>0</v>
      </c>
      <c r="AK81" s="29">
        <f t="shared" si="66"/>
        <v>6.8332999999999995</v>
      </c>
      <c r="AL81" s="29">
        <f t="shared" si="63"/>
        <v>0</v>
      </c>
      <c r="AM81" s="29">
        <f t="shared" si="64"/>
        <v>4</v>
      </c>
      <c r="AN81" s="29">
        <v>3</v>
      </c>
      <c r="AQ81"/>
    </row>
    <row r="82" spans="4:43" x14ac:dyDescent="0.3">
      <c r="D82" s="8" t="str">
        <f t="shared" si="41"/>
        <v>CIN</v>
      </c>
      <c r="E82" s="8" t="str">
        <f t="shared" si="41"/>
        <v>ATL</v>
      </c>
      <c r="F82" s="6">
        <f t="shared" si="42"/>
        <v>5.8404842983125507</v>
      </c>
      <c r="G82" s="6">
        <f t="shared" si="43"/>
        <v>3.3668902423745868</v>
      </c>
      <c r="H82" s="6">
        <f t="shared" si="44"/>
        <v>2.4735940559379639</v>
      </c>
      <c r="I82" s="6" t="str">
        <f t="shared" si="54"/>
        <v>CIN</v>
      </c>
      <c r="J82" s="6">
        <f t="shared" si="45"/>
        <v>9.2073745406871375</v>
      </c>
      <c r="L82" s="15" t="str">
        <f t="shared" si="46"/>
        <v>CIN</v>
      </c>
      <c r="M82" s="15">
        <f>N10</f>
        <v>6.1</v>
      </c>
      <c r="N82" s="15">
        <f>Z10</f>
        <v>4.4000000000000004</v>
      </c>
      <c r="O82" s="15" t="s">
        <v>198</v>
      </c>
      <c r="P82" s="15" t="str">
        <f t="shared" si="47"/>
        <v>ATL</v>
      </c>
      <c r="Q82" s="15">
        <f>N11</f>
        <v>3.8</v>
      </c>
      <c r="R82" s="15">
        <f>Z11</f>
        <v>3.9</v>
      </c>
      <c r="S82" s="15" t="s">
        <v>198</v>
      </c>
      <c r="T82" s="16" t="s">
        <v>171</v>
      </c>
      <c r="U82" s="16" t="s">
        <v>172</v>
      </c>
      <c r="V82" s="26" t="str">
        <f t="shared" si="48"/>
        <v>CIN</v>
      </c>
      <c r="W82" s="27">
        <f t="shared" si="49"/>
        <v>0.8</v>
      </c>
      <c r="X82" s="27">
        <f t="shared" si="55"/>
        <v>4</v>
      </c>
      <c r="Y82" s="27">
        <f t="shared" si="50"/>
        <v>-0.90000000000000036</v>
      </c>
      <c r="Z82" s="27">
        <f t="shared" si="56"/>
        <v>1.5</v>
      </c>
      <c r="AA82" s="27" t="e">
        <f t="shared" si="65"/>
        <v>#VALUE!</v>
      </c>
      <c r="AB82" s="27" t="e">
        <f t="shared" si="58"/>
        <v>#VALUE!</v>
      </c>
      <c r="AC82" s="27">
        <f t="shared" si="59"/>
        <v>5.5</v>
      </c>
      <c r="AD82" s="27" t="s">
        <v>153</v>
      </c>
      <c r="AE82" s="28">
        <v>7.5</v>
      </c>
      <c r="AF82" s="28" t="str">
        <f t="shared" si="51"/>
        <v>Over</v>
      </c>
      <c r="AG82" s="29">
        <f t="shared" si="52"/>
        <v>0.8</v>
      </c>
      <c r="AH82" s="29">
        <f t="shared" si="60"/>
        <v>4</v>
      </c>
      <c r="AI82" s="29">
        <f t="shared" si="53"/>
        <v>1.5999999999999996</v>
      </c>
      <c r="AJ82" s="29">
        <f t="shared" si="61"/>
        <v>1.25</v>
      </c>
      <c r="AK82" s="29" t="e">
        <f t="shared" si="66"/>
        <v>#VALUE!</v>
      </c>
      <c r="AL82" s="29" t="e">
        <f t="shared" si="63"/>
        <v>#VALUE!</v>
      </c>
      <c r="AM82" s="29">
        <f t="shared" si="64"/>
        <v>5.25</v>
      </c>
      <c r="AN82" s="29">
        <v>5</v>
      </c>
      <c r="AQ82"/>
    </row>
    <row r="83" spans="4:43" x14ac:dyDescent="0.3">
      <c r="D83" s="8" t="str">
        <f t="shared" si="41"/>
        <v>PHI</v>
      </c>
      <c r="E83" s="8" t="str">
        <f t="shared" si="41"/>
        <v>MIN</v>
      </c>
      <c r="F83" s="6">
        <f t="shared" si="42"/>
        <v>4.9686843650331483</v>
      </c>
      <c r="G83" s="6">
        <f t="shared" si="43"/>
        <v>4.0986760113392231</v>
      </c>
      <c r="H83" s="6">
        <f t="shared" si="44"/>
        <v>0.87000835369392515</v>
      </c>
      <c r="I83" s="6" t="str">
        <f t="shared" si="54"/>
        <v>PHI</v>
      </c>
      <c r="J83" s="6">
        <f t="shared" si="45"/>
        <v>9.0673603763723705</v>
      </c>
      <c r="L83" s="15" t="str">
        <f t="shared" si="46"/>
        <v>PHI</v>
      </c>
      <c r="M83" s="15">
        <f>N12</f>
        <v>4.9000000000000004</v>
      </c>
      <c r="N83" s="15">
        <f>Z12</f>
        <v>5.2</v>
      </c>
      <c r="O83" s="15" t="s">
        <v>198</v>
      </c>
      <c r="P83" s="15" t="str">
        <f t="shared" si="47"/>
        <v>MIN</v>
      </c>
      <c r="Q83" s="15">
        <f>N13</f>
        <v>4.2</v>
      </c>
      <c r="R83" s="15">
        <f>Z13</f>
        <v>4.4000000000000004</v>
      </c>
      <c r="S83" s="15" t="s">
        <v>198</v>
      </c>
      <c r="T83" s="16" t="s">
        <v>133</v>
      </c>
      <c r="U83" s="16" t="s">
        <v>134</v>
      </c>
      <c r="V83" s="26" t="str">
        <f t="shared" si="48"/>
        <v>MIN</v>
      </c>
      <c r="W83" s="27">
        <f t="shared" si="49"/>
        <v>0.6</v>
      </c>
      <c r="X83" s="27">
        <f t="shared" si="55"/>
        <v>3</v>
      </c>
      <c r="Y83" s="27">
        <f t="shared" si="50"/>
        <v>4.9999999999999822E-2</v>
      </c>
      <c r="Z83" s="27">
        <f t="shared" si="56"/>
        <v>0.5</v>
      </c>
      <c r="AA83" s="27" t="e">
        <f t="shared" si="65"/>
        <v>#VALUE!</v>
      </c>
      <c r="AB83" s="27" t="e">
        <f t="shared" si="58"/>
        <v>#VALUE!</v>
      </c>
      <c r="AC83" s="27">
        <f t="shared" si="59"/>
        <v>3.5</v>
      </c>
      <c r="AD83" s="27" t="s">
        <v>36</v>
      </c>
      <c r="AE83" s="30">
        <v>8.5</v>
      </c>
      <c r="AF83" s="26" t="str">
        <f t="shared" si="51"/>
        <v>Over</v>
      </c>
      <c r="AG83" s="27">
        <f t="shared" si="52"/>
        <v>0.8</v>
      </c>
      <c r="AH83" s="27">
        <f t="shared" si="60"/>
        <v>4</v>
      </c>
      <c r="AI83" s="27">
        <f t="shared" si="53"/>
        <v>0.85000000000000142</v>
      </c>
      <c r="AJ83" s="27">
        <f t="shared" si="61"/>
        <v>0</v>
      </c>
      <c r="AK83" s="27" t="e">
        <f t="shared" si="66"/>
        <v>#VALUE!</v>
      </c>
      <c r="AL83" s="27" t="e">
        <f t="shared" si="63"/>
        <v>#VALUE!</v>
      </c>
      <c r="AM83" s="27">
        <f t="shared" si="64"/>
        <v>4</v>
      </c>
      <c r="AN83" s="27">
        <v>9</v>
      </c>
      <c r="AQ83"/>
    </row>
    <row r="84" spans="4:43" x14ac:dyDescent="0.3">
      <c r="D84" s="8" t="str">
        <f t="shared" si="41"/>
        <v>CHW</v>
      </c>
      <c r="E84" s="8" t="str">
        <f t="shared" si="41"/>
        <v>TEX</v>
      </c>
      <c r="F84" s="6">
        <f t="shared" si="42"/>
        <v>4.2891350729015407</v>
      </c>
      <c r="G84" s="6">
        <f t="shared" si="43"/>
        <v>4.4403087226896236</v>
      </c>
      <c r="H84" s="6">
        <f t="shared" si="44"/>
        <v>-0.1511736497880829</v>
      </c>
      <c r="I84" s="6" t="str">
        <f t="shared" si="54"/>
        <v>TEX</v>
      </c>
      <c r="J84" s="6">
        <f t="shared" si="45"/>
        <v>8.7294437955911643</v>
      </c>
      <c r="L84" s="15" t="str">
        <f t="shared" si="46"/>
        <v>CHW</v>
      </c>
      <c r="M84" s="15">
        <f>N14</f>
        <v>2.5</v>
      </c>
      <c r="N84" s="15">
        <f>Z14</f>
        <v>5.5</v>
      </c>
      <c r="O84" s="15" t="s">
        <v>198</v>
      </c>
      <c r="P84" s="15" t="str">
        <f t="shared" si="47"/>
        <v>TEX</v>
      </c>
      <c r="Q84" s="15">
        <f>N15</f>
        <v>4.5999999999999996</v>
      </c>
      <c r="R84" s="15">
        <f>Z15</f>
        <v>4.5</v>
      </c>
      <c r="S84" s="15" t="s">
        <v>198</v>
      </c>
      <c r="T84" s="16" t="s">
        <v>202</v>
      </c>
      <c r="U84" s="16" t="s">
        <v>175</v>
      </c>
      <c r="V84" s="26" t="str">
        <f t="shared" si="48"/>
        <v>TEX</v>
      </c>
      <c r="W84" s="27">
        <f t="shared" si="49"/>
        <v>1</v>
      </c>
      <c r="X84" s="27">
        <f t="shared" si="55"/>
        <v>5</v>
      </c>
      <c r="Y84" s="27">
        <f t="shared" si="50"/>
        <v>1.5499999999999998</v>
      </c>
      <c r="Z84" s="27">
        <f t="shared" si="56"/>
        <v>2.5</v>
      </c>
      <c r="AA84" s="27" t="e">
        <f t="shared" si="65"/>
        <v>#VALUE!</v>
      </c>
      <c r="AB84" s="27" t="e">
        <f t="shared" si="58"/>
        <v>#VALUE!</v>
      </c>
      <c r="AC84" s="27">
        <f t="shared" si="59"/>
        <v>7.5</v>
      </c>
      <c r="AD84" s="27" t="s">
        <v>159</v>
      </c>
      <c r="AE84" s="30">
        <v>8.5</v>
      </c>
      <c r="AF84" s="26" t="str">
        <f t="shared" si="51"/>
        <v>Under</v>
      </c>
      <c r="AG84" s="27">
        <f t="shared" si="52"/>
        <v>0.6</v>
      </c>
      <c r="AH84" s="27">
        <f t="shared" si="60"/>
        <v>3</v>
      </c>
      <c r="AI84" s="27">
        <f t="shared" si="53"/>
        <v>5.0000000000000711E-2</v>
      </c>
      <c r="AJ84" s="27">
        <f t="shared" si="61"/>
        <v>0</v>
      </c>
      <c r="AK84" s="27" t="e">
        <f t="shared" si="66"/>
        <v>#VALUE!</v>
      </c>
      <c r="AL84" s="27" t="e">
        <f t="shared" si="63"/>
        <v>#VALUE!</v>
      </c>
      <c r="AM84" s="27">
        <f t="shared" si="64"/>
        <v>3</v>
      </c>
      <c r="AN84" s="27">
        <v>7</v>
      </c>
      <c r="AQ84"/>
    </row>
    <row r="85" spans="4:43" x14ac:dyDescent="0.3">
      <c r="D85" s="8" t="str">
        <f t="shared" si="41"/>
        <v>MIL</v>
      </c>
      <c r="E85" s="8" t="str">
        <f t="shared" si="41"/>
        <v>CHC</v>
      </c>
      <c r="F85" s="6">
        <f t="shared" si="42"/>
        <v>5.38419236068194</v>
      </c>
      <c r="G85" s="6">
        <f t="shared" si="43"/>
        <v>4.3807506377767726</v>
      </c>
      <c r="H85" s="6">
        <f t="shared" si="44"/>
        <v>1.0034417229051673</v>
      </c>
      <c r="I85" s="6" t="str">
        <f t="shared" si="54"/>
        <v>MIL</v>
      </c>
      <c r="J85" s="6">
        <f t="shared" si="45"/>
        <v>9.7649429984587126</v>
      </c>
      <c r="L85" s="15" t="str">
        <f t="shared" si="46"/>
        <v>MIL</v>
      </c>
      <c r="M85" s="15">
        <f>N16</f>
        <v>5.5</v>
      </c>
      <c r="N85" s="15">
        <f>Z16</f>
        <v>4.5</v>
      </c>
      <c r="O85" s="15">
        <v>4.5999999999999996</v>
      </c>
      <c r="P85" s="15" t="str">
        <f t="shared" si="47"/>
        <v>CHC</v>
      </c>
      <c r="Q85" s="15">
        <f>N17</f>
        <v>4.5</v>
      </c>
      <c r="R85" s="15">
        <f>Z17</f>
        <v>3.1</v>
      </c>
      <c r="S85" s="15">
        <v>3.7</v>
      </c>
      <c r="T85" s="16" t="s">
        <v>162</v>
      </c>
      <c r="U85" s="16" t="s">
        <v>161</v>
      </c>
      <c r="V85" s="26" t="str">
        <f t="shared" si="48"/>
        <v>CHC</v>
      </c>
      <c r="W85" s="27">
        <f t="shared" si="49"/>
        <v>0.6</v>
      </c>
      <c r="X85" s="27">
        <f t="shared" si="55"/>
        <v>3</v>
      </c>
      <c r="Y85" s="27">
        <f t="shared" si="50"/>
        <v>0.20000000000000018</v>
      </c>
      <c r="Z85" s="27">
        <f t="shared" si="56"/>
        <v>0.5</v>
      </c>
      <c r="AA85" s="27">
        <f t="shared" si="65"/>
        <v>-0.89999999999999947</v>
      </c>
      <c r="AB85" s="27">
        <f t="shared" si="58"/>
        <v>0.5</v>
      </c>
      <c r="AC85" s="27">
        <f t="shared" si="59"/>
        <v>4</v>
      </c>
      <c r="AD85" s="27" t="s">
        <v>158</v>
      </c>
      <c r="AE85" s="28">
        <v>8.5</v>
      </c>
      <c r="AF85" s="28" t="str">
        <f t="shared" si="51"/>
        <v>Over</v>
      </c>
      <c r="AG85" s="29">
        <f t="shared" si="52"/>
        <v>0.6</v>
      </c>
      <c r="AH85" s="29">
        <f t="shared" si="60"/>
        <v>3</v>
      </c>
      <c r="AI85" s="29">
        <f t="shared" si="53"/>
        <v>0.30000000000000071</v>
      </c>
      <c r="AJ85" s="29">
        <f t="shared" si="61"/>
        <v>0</v>
      </c>
      <c r="AK85" s="29">
        <f t="shared" si="66"/>
        <v>8.3000000000000007</v>
      </c>
      <c r="AL85" s="29">
        <f t="shared" si="63"/>
        <v>0</v>
      </c>
      <c r="AM85" s="29">
        <f t="shared" si="64"/>
        <v>3</v>
      </c>
      <c r="AN85" s="29">
        <v>4</v>
      </c>
      <c r="AQ85"/>
    </row>
    <row r="86" spans="4:43" x14ac:dyDescent="0.3">
      <c r="D86" s="8" t="str">
        <f t="shared" si="41"/>
        <v>ARI</v>
      </c>
      <c r="E86" s="8" t="str">
        <f t="shared" si="41"/>
        <v>KCR</v>
      </c>
      <c r="F86" s="6">
        <f t="shared" si="42"/>
        <v>4.8906924073298272</v>
      </c>
      <c r="G86" s="6">
        <f t="shared" si="43"/>
        <v>3.1901893124247569</v>
      </c>
      <c r="H86" s="6">
        <f t="shared" si="44"/>
        <v>1.7005030949050703</v>
      </c>
      <c r="I86" s="6" t="str">
        <f t="shared" si="54"/>
        <v>ARI</v>
      </c>
      <c r="J86" s="6">
        <f t="shared" si="45"/>
        <v>8.0808817197545846</v>
      </c>
      <c r="L86" s="12" t="str">
        <f t="shared" si="46"/>
        <v>ARI</v>
      </c>
      <c r="M86" s="15">
        <f>N18</f>
        <v>4.7</v>
      </c>
      <c r="N86" s="15">
        <f>Z18</f>
        <v>3.3</v>
      </c>
      <c r="O86" s="15" t="s">
        <v>198</v>
      </c>
      <c r="P86" s="12" t="str">
        <f t="shared" si="47"/>
        <v>KCR</v>
      </c>
      <c r="Q86" s="15">
        <f>N19</f>
        <v>5.2</v>
      </c>
      <c r="R86" s="15">
        <f>Z19</f>
        <v>2.7</v>
      </c>
      <c r="S86" s="15" t="s">
        <v>198</v>
      </c>
      <c r="T86" s="16" t="s">
        <v>173</v>
      </c>
      <c r="U86" s="16" t="s">
        <v>203</v>
      </c>
      <c r="V86" s="26" t="str">
        <f t="shared" si="48"/>
        <v>KCR</v>
      </c>
      <c r="W86" s="27">
        <f t="shared" si="49"/>
        <v>0.8</v>
      </c>
      <c r="X86" s="27">
        <f t="shared" si="55"/>
        <v>4</v>
      </c>
      <c r="Y86" s="27">
        <f t="shared" si="50"/>
        <v>0.54999999999999982</v>
      </c>
      <c r="Z86" s="27">
        <f t="shared" si="56"/>
        <v>1</v>
      </c>
      <c r="AA86" s="27" t="e">
        <f t="shared" si="65"/>
        <v>#VALUE!</v>
      </c>
      <c r="AB86" s="27" t="e">
        <f t="shared" si="58"/>
        <v>#VALUE!</v>
      </c>
      <c r="AC86" s="27">
        <f t="shared" si="59"/>
        <v>5</v>
      </c>
      <c r="AD86" s="27" t="s">
        <v>145</v>
      </c>
      <c r="AE86" s="28">
        <v>8.5</v>
      </c>
      <c r="AF86" s="28" t="str">
        <f t="shared" si="51"/>
        <v>Under</v>
      </c>
      <c r="AG86" s="29">
        <f t="shared" si="52"/>
        <v>0.8</v>
      </c>
      <c r="AH86" s="29">
        <f t="shared" si="60"/>
        <v>4</v>
      </c>
      <c r="AI86" s="29">
        <f t="shared" si="53"/>
        <v>-0.54999999999999982</v>
      </c>
      <c r="AJ86" s="29">
        <f t="shared" si="61"/>
        <v>0</v>
      </c>
      <c r="AK86" s="29" t="e">
        <f t="shared" si="66"/>
        <v>#VALUE!</v>
      </c>
      <c r="AL86" s="29" t="e">
        <f t="shared" si="63"/>
        <v>#VALUE!</v>
      </c>
      <c r="AM86" s="29">
        <f t="shared" si="64"/>
        <v>4</v>
      </c>
      <c r="AN86" s="29">
        <v>14</v>
      </c>
      <c r="AQ86"/>
    </row>
    <row r="87" spans="4:43" x14ac:dyDescent="0.3">
      <c r="D87" s="8" t="str">
        <f t="shared" si="41"/>
        <v>BOS</v>
      </c>
      <c r="E87" s="8" t="str">
        <f t="shared" si="41"/>
        <v>COL</v>
      </c>
      <c r="F87" s="6">
        <f t="shared" si="42"/>
        <v>5.4318908118974889</v>
      </c>
      <c r="G87" s="6">
        <f t="shared" si="43"/>
        <v>4.2749490367513054</v>
      </c>
      <c r="H87" s="6">
        <f t="shared" si="44"/>
        <v>1.1569417751461835</v>
      </c>
      <c r="I87" s="6" t="str">
        <f t="shared" si="54"/>
        <v>BOS</v>
      </c>
      <c r="J87" s="6">
        <f t="shared" si="45"/>
        <v>9.7068398486487943</v>
      </c>
      <c r="L87" s="12" t="str">
        <f>D87</f>
        <v>BOS</v>
      </c>
      <c r="M87" s="15">
        <f>N20</f>
        <v>4.8</v>
      </c>
      <c r="N87" s="15">
        <f>Z20</f>
        <v>4.4000000000000004</v>
      </c>
      <c r="O87" s="15" t="s">
        <v>198</v>
      </c>
      <c r="P87" s="12" t="str">
        <f t="shared" si="47"/>
        <v>COL</v>
      </c>
      <c r="Q87" s="15">
        <f>N21</f>
        <v>4.3</v>
      </c>
      <c r="R87" s="15">
        <f>Z21</f>
        <v>5.9</v>
      </c>
      <c r="S87" s="15" t="s">
        <v>198</v>
      </c>
      <c r="T87" s="16" t="s">
        <v>201</v>
      </c>
      <c r="U87" s="16" t="s">
        <v>160</v>
      </c>
      <c r="V87" s="28" t="str">
        <f t="shared" si="48"/>
        <v>BOS</v>
      </c>
      <c r="W87" s="29">
        <f t="shared" si="49"/>
        <v>1</v>
      </c>
      <c r="X87" s="29">
        <f t="shared" si="55"/>
        <v>5</v>
      </c>
      <c r="Y87" s="29">
        <f t="shared" si="50"/>
        <v>-1</v>
      </c>
      <c r="Z87" s="29">
        <f t="shared" si="56"/>
        <v>1.5</v>
      </c>
      <c r="AA87" s="29" t="e">
        <f t="shared" si="65"/>
        <v>#VALUE!</v>
      </c>
      <c r="AB87" s="29" t="e">
        <f t="shared" si="58"/>
        <v>#VALUE!</v>
      </c>
      <c r="AC87" s="29">
        <f t="shared" si="59"/>
        <v>6.5</v>
      </c>
      <c r="AD87" s="29" t="s">
        <v>135</v>
      </c>
      <c r="AE87" s="28">
        <v>10.5</v>
      </c>
      <c r="AF87" s="28" t="str">
        <f t="shared" si="51"/>
        <v>Under</v>
      </c>
      <c r="AG87" s="29">
        <f t="shared" si="52"/>
        <v>1</v>
      </c>
      <c r="AH87" s="29">
        <f t="shared" si="60"/>
        <v>5</v>
      </c>
      <c r="AI87" s="29">
        <f t="shared" si="53"/>
        <v>-0.80000000000000071</v>
      </c>
      <c r="AJ87" s="29">
        <f t="shared" si="61"/>
        <v>0</v>
      </c>
      <c r="AK87" s="29" t="e">
        <f t="shared" si="66"/>
        <v>#VALUE!</v>
      </c>
      <c r="AL87" s="29" t="e">
        <f t="shared" si="63"/>
        <v>#VALUE!</v>
      </c>
      <c r="AM87" s="29">
        <f t="shared" si="64"/>
        <v>5</v>
      </c>
      <c r="AN87" s="29">
        <v>17</v>
      </c>
      <c r="AQ87"/>
    </row>
    <row r="88" spans="4:43" x14ac:dyDescent="0.3">
      <c r="D88" s="8" t="str">
        <f t="shared" si="41"/>
        <v>LAA</v>
      </c>
      <c r="E88" s="8" t="str">
        <f t="shared" si="41"/>
        <v>SEA</v>
      </c>
      <c r="F88" s="6">
        <f t="shared" si="42"/>
        <v>3.6914253178792986</v>
      </c>
      <c r="G88" s="6">
        <f t="shared" si="43"/>
        <v>4.0619395623869687</v>
      </c>
      <c r="H88" s="6">
        <f t="shared" si="44"/>
        <v>-0.37051424450767012</v>
      </c>
      <c r="I88" s="6" t="str">
        <f t="shared" si="54"/>
        <v>SEA</v>
      </c>
      <c r="J88" s="6">
        <f t="shared" si="45"/>
        <v>7.7533648802662674</v>
      </c>
      <c r="L88" s="12" t="str">
        <f t="shared" si="46"/>
        <v>LAA</v>
      </c>
      <c r="M88" s="15">
        <f>N22</f>
        <v>3.9</v>
      </c>
      <c r="N88" s="15">
        <f>Z22</f>
        <v>6.1</v>
      </c>
      <c r="O88" s="15" t="s">
        <v>198</v>
      </c>
      <c r="P88" s="12" t="str">
        <f t="shared" si="47"/>
        <v>SEA</v>
      </c>
      <c r="Q88" s="15">
        <f>N23</f>
        <v>4.0999999999999996</v>
      </c>
      <c r="R88" s="15">
        <f>Z23</f>
        <v>3</v>
      </c>
      <c r="S88" s="15" t="s">
        <v>198</v>
      </c>
      <c r="T88" s="16" t="s">
        <v>160</v>
      </c>
      <c r="U88" s="16" t="s">
        <v>201</v>
      </c>
      <c r="V88" s="28" t="str">
        <f t="shared" si="48"/>
        <v>SEA</v>
      </c>
      <c r="W88" s="29">
        <f t="shared" si="49"/>
        <v>1</v>
      </c>
      <c r="X88" s="29">
        <f t="shared" si="55"/>
        <v>5</v>
      </c>
      <c r="Y88" s="29">
        <f t="shared" si="50"/>
        <v>1.6499999999999995</v>
      </c>
      <c r="Z88" s="29">
        <f t="shared" si="56"/>
        <v>2.5</v>
      </c>
      <c r="AA88" s="29" t="e">
        <f t="shared" si="65"/>
        <v>#VALUE!</v>
      </c>
      <c r="AB88" s="29" t="e">
        <f t="shared" si="58"/>
        <v>#VALUE!</v>
      </c>
      <c r="AC88" s="29">
        <f t="shared" si="59"/>
        <v>7.5</v>
      </c>
      <c r="AD88" s="29" t="s">
        <v>146</v>
      </c>
      <c r="AE88" s="28">
        <v>7.5</v>
      </c>
      <c r="AF88" s="28" t="str">
        <f t="shared" si="51"/>
        <v>Over</v>
      </c>
      <c r="AG88" s="29">
        <f t="shared" si="52"/>
        <v>0.8</v>
      </c>
      <c r="AH88" s="29">
        <f t="shared" si="60"/>
        <v>4</v>
      </c>
      <c r="AI88" s="29">
        <f t="shared" si="53"/>
        <v>1.0500000000000007</v>
      </c>
      <c r="AJ88" s="29">
        <f t="shared" si="61"/>
        <v>1.25</v>
      </c>
      <c r="AK88" s="29" t="e">
        <f t="shared" si="66"/>
        <v>#VALUE!</v>
      </c>
      <c r="AL88" s="29" t="e">
        <f t="shared" si="63"/>
        <v>#VALUE!</v>
      </c>
      <c r="AM88" s="29">
        <f t="shared" si="64"/>
        <v>5.25</v>
      </c>
      <c r="AN88" s="29">
        <v>4</v>
      </c>
      <c r="AQ88"/>
    </row>
    <row r="89" spans="4:43" x14ac:dyDescent="0.3">
      <c r="D89" s="8" t="str">
        <f t="shared" si="41"/>
        <v>HOU</v>
      </c>
      <c r="E89" s="8" t="str">
        <f t="shared" si="41"/>
        <v>OAK</v>
      </c>
      <c r="F89" s="6">
        <f t="shared" si="42"/>
        <v>5.3611850755386685</v>
      </c>
      <c r="G89" s="6">
        <f t="shared" si="43"/>
        <v>2.9236126716734745</v>
      </c>
      <c r="H89" s="6">
        <f t="shared" si="44"/>
        <v>2.437572403865194</v>
      </c>
      <c r="I89" s="6" t="str">
        <f t="shared" si="54"/>
        <v>HOU</v>
      </c>
      <c r="J89" s="6">
        <f t="shared" si="45"/>
        <v>8.2847977472121421</v>
      </c>
      <c r="L89" s="15" t="str">
        <f t="shared" si="46"/>
        <v>HOU</v>
      </c>
      <c r="M89" s="15">
        <f>N24</f>
        <v>4.0999999999999996</v>
      </c>
      <c r="N89" s="15">
        <f>Z24</f>
        <v>2.7</v>
      </c>
      <c r="O89" s="15">
        <v>4.8570000000000002</v>
      </c>
      <c r="P89" s="15" t="str">
        <f t="shared" si="47"/>
        <v>OAK</v>
      </c>
      <c r="Q89" s="15">
        <f>N25</f>
        <v>7.2</v>
      </c>
      <c r="R89" s="15">
        <f>Z25</f>
        <v>5.6</v>
      </c>
      <c r="S89" s="15">
        <v>1.714</v>
      </c>
      <c r="T89" s="16" t="s">
        <v>174</v>
      </c>
      <c r="U89" s="16" t="s">
        <v>200</v>
      </c>
      <c r="V89" s="26" t="str">
        <f t="shared" si="48"/>
        <v>OAK</v>
      </c>
      <c r="W89" s="27">
        <f t="shared" si="49"/>
        <v>0.6</v>
      </c>
      <c r="X89" s="27">
        <f t="shared" si="55"/>
        <v>3</v>
      </c>
      <c r="Y89" s="27">
        <f t="shared" si="50"/>
        <v>0.10000000000000053</v>
      </c>
      <c r="Z89" s="27">
        <f t="shared" si="56"/>
        <v>0.5</v>
      </c>
      <c r="AA89" s="27">
        <f t="shared" si="65"/>
        <v>-3.1430000000000002</v>
      </c>
      <c r="AB89" s="27">
        <f t="shared" si="58"/>
        <v>0.5</v>
      </c>
      <c r="AC89" s="27">
        <f t="shared" si="59"/>
        <v>4</v>
      </c>
      <c r="AD89" s="27" t="s">
        <v>147</v>
      </c>
      <c r="AE89" s="28">
        <v>8.5</v>
      </c>
      <c r="AF89" s="28" t="str">
        <f t="shared" si="51"/>
        <v>Over</v>
      </c>
      <c r="AG89" s="29">
        <f t="shared" si="52"/>
        <v>0.6</v>
      </c>
      <c r="AH89" s="29">
        <f t="shared" si="60"/>
        <v>3</v>
      </c>
      <c r="AI89" s="29">
        <f t="shared" si="53"/>
        <v>1.3000000000000007</v>
      </c>
      <c r="AJ89" s="29">
        <f t="shared" si="61"/>
        <v>1.25</v>
      </c>
      <c r="AK89" s="29">
        <f t="shared" si="66"/>
        <v>6.5709999999999997</v>
      </c>
      <c r="AL89" s="29">
        <f t="shared" si="63"/>
        <v>0</v>
      </c>
      <c r="AM89" s="29">
        <f t="shared" si="64"/>
        <v>4.25</v>
      </c>
      <c r="AN89" s="29">
        <v>4</v>
      </c>
      <c r="AQ89"/>
    </row>
    <row r="90" spans="4:43" x14ac:dyDescent="0.3">
      <c r="D90" s="8" t="str">
        <f t="shared" si="41"/>
        <v>SFG</v>
      </c>
      <c r="E90" s="8" t="str">
        <f t="shared" si="41"/>
        <v>LAD</v>
      </c>
      <c r="F90" s="6">
        <f t="shared" si="42"/>
        <v>6.0467789086284034</v>
      </c>
      <c r="G90" s="6">
        <f t="shared" si="43"/>
        <v>4.2205614105287985</v>
      </c>
      <c r="H90" s="6">
        <f t="shared" ref="H90:H91" si="67">F90-G90</f>
        <v>1.8262174980996049</v>
      </c>
      <c r="I90" s="6" t="str">
        <f t="shared" si="54"/>
        <v>SFG</v>
      </c>
      <c r="J90" s="6">
        <f t="shared" si="45"/>
        <v>10.267340319157203</v>
      </c>
      <c r="L90" s="12" t="str">
        <f t="shared" si="46"/>
        <v>SFG</v>
      </c>
      <c r="M90" s="15">
        <f>N26</f>
        <v>3.8</v>
      </c>
      <c r="N90" s="15">
        <f>Z26</f>
        <v>4.3</v>
      </c>
      <c r="O90" s="15">
        <v>4.7778</v>
      </c>
      <c r="P90" s="12" t="str">
        <f t="shared" si="47"/>
        <v>LAD</v>
      </c>
      <c r="Q90" s="15">
        <f>N27</f>
        <v>4.3</v>
      </c>
      <c r="R90" s="15">
        <f>Z27</f>
        <v>5.9</v>
      </c>
      <c r="S90" s="15">
        <v>6.2220000000000004</v>
      </c>
      <c r="T90" s="16" t="s">
        <v>166</v>
      </c>
      <c r="U90" s="16" t="s">
        <v>165</v>
      </c>
      <c r="V90" s="28" t="str">
        <f t="shared" si="48"/>
        <v>SFG</v>
      </c>
      <c r="W90" s="29">
        <f t="shared" si="49"/>
        <v>0.6</v>
      </c>
      <c r="X90" s="29">
        <f t="shared" si="55"/>
        <v>3</v>
      </c>
      <c r="Y90" s="29">
        <f t="shared" si="50"/>
        <v>-0.54999999999999982</v>
      </c>
      <c r="Z90" s="29">
        <f t="shared" si="56"/>
        <v>1</v>
      </c>
      <c r="AA90" s="29">
        <f t="shared" si="65"/>
        <v>1.4442000000000004</v>
      </c>
      <c r="AB90" s="29">
        <f t="shared" si="58"/>
        <v>0</v>
      </c>
      <c r="AC90" s="29">
        <f t="shared" si="59"/>
        <v>4</v>
      </c>
      <c r="AD90" s="29" t="s">
        <v>150</v>
      </c>
      <c r="AE90" s="28">
        <v>8.5</v>
      </c>
      <c r="AF90" s="28" t="str">
        <f t="shared" si="51"/>
        <v>Over</v>
      </c>
      <c r="AG90" s="29">
        <f t="shared" si="52"/>
        <v>0.6</v>
      </c>
      <c r="AH90" s="29">
        <f t="shared" si="60"/>
        <v>3</v>
      </c>
      <c r="AI90" s="29">
        <f t="shared" si="53"/>
        <v>0.64999999999999858</v>
      </c>
      <c r="AJ90" s="29">
        <f t="shared" si="61"/>
        <v>0</v>
      </c>
      <c r="AK90" s="29">
        <f t="shared" si="66"/>
        <v>10.9998</v>
      </c>
      <c r="AL90" s="29">
        <f t="shared" si="63"/>
        <v>2.5</v>
      </c>
      <c r="AM90" s="29">
        <f t="shared" si="64"/>
        <v>5.5</v>
      </c>
      <c r="AN90" s="29">
        <v>5</v>
      </c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7"/>
        <v>0</v>
      </c>
      <c r="I91" s="6">
        <f t="shared" si="54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5"/>
        <v>0</v>
      </c>
      <c r="Y91" s="13">
        <f t="shared" si="50"/>
        <v>0</v>
      </c>
      <c r="Z91" s="13">
        <f t="shared" si="56"/>
        <v>0</v>
      </c>
      <c r="AA91" s="13">
        <f t="shared" si="65"/>
        <v>0</v>
      </c>
      <c r="AB91" s="13">
        <f t="shared" si="58"/>
        <v>0</v>
      </c>
      <c r="AC91" s="13">
        <f t="shared" si="59"/>
        <v>0</v>
      </c>
      <c r="AD91" s="13"/>
      <c r="AE91" s="13"/>
      <c r="AF91" s="19" t="str">
        <f t="shared" si="51"/>
        <v>Under</v>
      </c>
      <c r="AG91" s="13">
        <f t="shared" si="52"/>
        <v>0</v>
      </c>
      <c r="AH91" s="13">
        <f t="shared" si="60"/>
        <v>0</v>
      </c>
      <c r="AI91" s="13">
        <f t="shared" si="53"/>
        <v>0</v>
      </c>
      <c r="AJ91" s="13">
        <f t="shared" si="61"/>
        <v>0</v>
      </c>
      <c r="AK91" s="13">
        <f t="shared" si="66"/>
        <v>0</v>
      </c>
      <c r="AL91" s="13">
        <f t="shared" si="63"/>
        <v>0</v>
      </c>
      <c r="AM91" s="13">
        <f t="shared" si="64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8">F92-G92</f>
        <v>0</v>
      </c>
      <c r="I92" s="6">
        <f t="shared" ref="I92" si="69">IF(G92&gt;F92,E92,D92)</f>
        <v>0</v>
      </c>
      <c r="J92" s="6">
        <f t="shared" ref="J92" si="70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5"/>
        <v>0</v>
      </c>
      <c r="Y92" s="13">
        <f t="shared" si="50"/>
        <v>0</v>
      </c>
      <c r="Z92" s="13">
        <f t="shared" si="56"/>
        <v>0</v>
      </c>
      <c r="AA92" s="13">
        <f t="shared" si="65"/>
        <v>0</v>
      </c>
      <c r="AB92" s="13">
        <f t="shared" si="58"/>
        <v>0</v>
      </c>
      <c r="AC92" s="13">
        <f t="shared" si="59"/>
        <v>0</v>
      </c>
      <c r="AD92" s="13"/>
      <c r="AE92" s="13"/>
      <c r="AF92" s="19" t="str">
        <f t="shared" si="51"/>
        <v>Under</v>
      </c>
      <c r="AG92" s="13">
        <f t="shared" si="52"/>
        <v>0</v>
      </c>
      <c r="AH92" s="13">
        <f t="shared" si="60"/>
        <v>0</v>
      </c>
      <c r="AI92" s="13">
        <f t="shared" si="53"/>
        <v>0</v>
      </c>
      <c r="AJ92" s="13">
        <f t="shared" si="61"/>
        <v>0</v>
      </c>
      <c r="AK92" s="13">
        <f t="shared" si="66"/>
        <v>0</v>
      </c>
      <c r="AL92" s="13">
        <f t="shared" si="63"/>
        <v>0</v>
      </c>
      <c r="AM92" s="13">
        <f t="shared" si="64"/>
        <v>0</v>
      </c>
      <c r="AN92" s="13"/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18</v>
      </c>
      <c r="B2" s="1">
        <v>3.2000256096197801</v>
      </c>
      <c r="C2" s="1">
        <v>3.6000601012250302</v>
      </c>
      <c r="D2" s="1">
        <v>4.8895902793382398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17</v>
      </c>
      <c r="B3" s="1">
        <v>3.39999997846044</v>
      </c>
      <c r="C3" s="1">
        <v>3.6000298347349902</v>
      </c>
      <c r="D3" s="1">
        <v>5.8225467294232098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27</v>
      </c>
      <c r="B4" s="1">
        <v>5.6000007872183799</v>
      </c>
      <c r="C4" s="1">
        <v>4.1000440186383296</v>
      </c>
      <c r="D4" s="1">
        <v>5.2756115331610696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</v>
      </c>
      <c r="B5" s="1">
        <v>2.6001075019445699</v>
      </c>
      <c r="C5" s="1">
        <v>3.70003129532757</v>
      </c>
      <c r="D5" s="1">
        <v>4.3010416144972696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</v>
      </c>
      <c r="B6" s="1">
        <v>4.6000006608915802</v>
      </c>
      <c r="C6" s="1">
        <v>3.80003508701764</v>
      </c>
      <c r="D6" s="1">
        <v>5.5418207264864101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</v>
      </c>
      <c r="B7" s="1">
        <v>3.7001083673174699</v>
      </c>
      <c r="C7" s="1">
        <v>4.7999795806706</v>
      </c>
      <c r="D7" s="1">
        <v>4.14520813239736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</v>
      </c>
      <c r="B8" s="1">
        <v>4.9000005051603504</v>
      </c>
      <c r="C8" s="1">
        <v>4.4000354087446896</v>
      </c>
      <c r="D8" s="1">
        <v>3.7737096239447698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22</v>
      </c>
      <c r="B9" s="1">
        <v>5.00000076360931</v>
      </c>
      <c r="C9" s="1">
        <v>3.3000598180143101</v>
      </c>
      <c r="D9" s="1">
        <v>5.7291182385129797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29</v>
      </c>
      <c r="B10" s="1">
        <v>5.7000006942685202</v>
      </c>
      <c r="C10" s="1">
        <v>4.2000151186038996</v>
      </c>
      <c r="D10" s="1">
        <v>5.8298273123811697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</v>
      </c>
      <c r="B11" s="1">
        <v>3.6999997611522399</v>
      </c>
      <c r="C11" s="1">
        <v>3.8000340416292899</v>
      </c>
      <c r="D11" s="1">
        <v>4.8676542464468504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21</v>
      </c>
      <c r="B12" s="1">
        <v>4.8001086083931703</v>
      </c>
      <c r="C12" s="1">
        <v>5.2000239426916197</v>
      </c>
      <c r="D12" s="1">
        <v>5.5199723650312196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16</v>
      </c>
      <c r="B13" s="1">
        <v>3.9000242709682298</v>
      </c>
      <c r="C13" s="1">
        <v>4.2000039223871104</v>
      </c>
      <c r="D13" s="1">
        <v>5.49166351748904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9</v>
      </c>
      <c r="B14" s="1">
        <v>2.2999997159813601</v>
      </c>
      <c r="C14" s="1">
        <v>5.50001527153601</v>
      </c>
      <c r="D14" s="1">
        <v>4.8150708427299804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26</v>
      </c>
      <c r="B15" s="1">
        <v>4.4999997545515198</v>
      </c>
      <c r="C15" s="1">
        <v>4.2000014199766902</v>
      </c>
      <c r="D15" s="1">
        <v>4.9690305080110697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5.4001093295392701</v>
      </c>
      <c r="C16" s="1">
        <v>4.3999794128833001</v>
      </c>
      <c r="D16" s="1">
        <v>4.5779483806384702</v>
      </c>
    </row>
    <row r="17" spans="1:4" ht="15" thickBot="1" x14ac:dyDescent="0.35">
      <c r="A17" s="1">
        <v>4</v>
      </c>
      <c r="B17" s="1">
        <v>4.5000004683716401</v>
      </c>
      <c r="C17" s="1">
        <v>2.9000338489254398</v>
      </c>
      <c r="D17" s="1">
        <v>4.7128282067429303</v>
      </c>
    </row>
    <row r="18" spans="1:4" ht="15" thickBot="1" x14ac:dyDescent="0.35">
      <c r="A18" s="1">
        <v>3</v>
      </c>
      <c r="B18" s="1">
        <v>4.7000010846394797</v>
      </c>
      <c r="C18" s="1">
        <v>3.0999994290792698</v>
      </c>
      <c r="D18" s="1">
        <v>4.8602382403125803</v>
      </c>
    </row>
    <row r="19" spans="1:4" ht="15" thickBot="1" x14ac:dyDescent="0.35">
      <c r="A19" s="1">
        <v>10</v>
      </c>
      <c r="B19" s="1">
        <v>5.2000008470736097</v>
      </c>
      <c r="C19" s="1">
        <v>2.7000004549066499</v>
      </c>
      <c r="D19" s="1">
        <v>5.8427341062131504</v>
      </c>
    </row>
    <row r="20" spans="1:4" ht="15" thickBot="1" x14ac:dyDescent="0.35">
      <c r="A20" s="1">
        <v>11</v>
      </c>
      <c r="B20" s="1">
        <v>4.8000011766550896</v>
      </c>
      <c r="C20" s="1">
        <v>4.40014784684434</v>
      </c>
      <c r="D20" s="1">
        <v>5.7465837157490203</v>
      </c>
    </row>
    <row r="21" spans="1:4" ht="15" thickBot="1" x14ac:dyDescent="0.35">
      <c r="A21" s="1">
        <v>7</v>
      </c>
      <c r="B21" s="1">
        <v>4.2000000827298702</v>
      </c>
      <c r="C21" s="1">
        <v>5.4000167041627396</v>
      </c>
      <c r="D21" s="1">
        <v>5.5172984553680902</v>
      </c>
    </row>
    <row r="22" spans="1:4" ht="15" thickBot="1" x14ac:dyDescent="0.35">
      <c r="A22" s="1">
        <v>19</v>
      </c>
      <c r="B22" s="1">
        <v>3.5000002189074402</v>
      </c>
      <c r="C22" s="1">
        <v>5.7000149738450396</v>
      </c>
      <c r="D22" s="1">
        <v>5.50815703816221</v>
      </c>
    </row>
    <row r="23" spans="1:4" ht="15" thickBot="1" x14ac:dyDescent="0.35">
      <c r="A23" s="1">
        <v>24</v>
      </c>
      <c r="B23" s="1">
        <v>3.9000004957834</v>
      </c>
      <c r="C23" s="1">
        <v>2.80004559362246</v>
      </c>
      <c r="D23" s="1">
        <v>5.5704153227411597</v>
      </c>
    </row>
    <row r="24" spans="1:4" ht="15" thickBot="1" x14ac:dyDescent="0.35">
      <c r="A24" s="1">
        <v>23</v>
      </c>
      <c r="B24" s="1">
        <v>4.0000238625097797</v>
      </c>
      <c r="C24" s="1">
        <v>2.6999892639109202</v>
      </c>
      <c r="D24" s="1">
        <v>5.2426392842351097</v>
      </c>
    </row>
    <row r="25" spans="1:4" ht="15" thickBot="1" x14ac:dyDescent="0.35">
      <c r="A25" s="1">
        <v>20</v>
      </c>
      <c r="B25" s="1">
        <v>6.9999997152863802</v>
      </c>
      <c r="C25" s="1">
        <v>5.3001772299158398</v>
      </c>
      <c r="D25" s="1">
        <v>4.8055935589019301</v>
      </c>
    </row>
    <row r="26" spans="1:4" ht="15" thickBot="1" x14ac:dyDescent="0.35">
      <c r="A26" s="1">
        <v>8</v>
      </c>
      <c r="B26" s="1">
        <v>3.5000006037619</v>
      </c>
      <c r="C26" s="1">
        <v>4.0000363627178901</v>
      </c>
      <c r="D26" s="1">
        <v>4.3088816327739297</v>
      </c>
    </row>
    <row r="27" spans="1:4" ht="15" thickBot="1" x14ac:dyDescent="0.35">
      <c r="A27" s="1">
        <v>12</v>
      </c>
      <c r="B27" s="1">
        <v>4.2000244156814501</v>
      </c>
      <c r="C27" s="1">
        <v>5.79999158973847</v>
      </c>
      <c r="D27" s="1">
        <v>3.6702425488460202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18</v>
      </c>
      <c r="B2" s="1">
        <v>3.4023135392855899</v>
      </c>
      <c r="C2" s="1">
        <v>3.8325412731744199</v>
      </c>
      <c r="D2" s="1">
        <v>4.8942417438429402</v>
      </c>
    </row>
    <row r="3" spans="1:5" ht="15" thickBot="1" x14ac:dyDescent="0.35">
      <c r="A3" s="1">
        <v>17</v>
      </c>
      <c r="B3" s="1">
        <v>3.61961448211839</v>
      </c>
      <c r="C3" s="1">
        <v>3.8120349545199299</v>
      </c>
      <c r="D3" s="1">
        <v>5.8073722435947603</v>
      </c>
    </row>
    <row r="4" spans="1:5" ht="15" thickBot="1" x14ac:dyDescent="0.35">
      <c r="A4" s="1">
        <v>27</v>
      </c>
      <c r="B4" s="1">
        <v>5.80177882379484</v>
      </c>
      <c r="C4" s="1">
        <v>4.2328361890080499</v>
      </c>
      <c r="D4" s="1">
        <v>5.25006286374858</v>
      </c>
    </row>
    <row r="5" spans="1:5" ht="15" thickBot="1" x14ac:dyDescent="0.35">
      <c r="A5" s="1">
        <v>5</v>
      </c>
      <c r="B5" s="1">
        <v>2.7280284231824798</v>
      </c>
      <c r="C5" s="1">
        <v>3.9612807333810198</v>
      </c>
      <c r="D5" s="1">
        <v>4.2717186241848504</v>
      </c>
    </row>
    <row r="6" spans="1:5" ht="15" thickBot="1" x14ac:dyDescent="0.35">
      <c r="A6" s="1">
        <v>14</v>
      </c>
      <c r="B6" s="1">
        <v>4.8122692110231204</v>
      </c>
      <c r="C6" s="1">
        <v>3.9035010394047598</v>
      </c>
      <c r="D6" s="1">
        <v>5.5769407428279196</v>
      </c>
    </row>
    <row r="7" spans="1:5" ht="15" thickBot="1" x14ac:dyDescent="0.35">
      <c r="A7" s="1">
        <v>13</v>
      </c>
      <c r="B7" s="1">
        <v>3.9176105970345501</v>
      </c>
      <c r="C7" s="1">
        <v>4.8147030092607599</v>
      </c>
      <c r="D7" s="1">
        <v>4.1660661310227498</v>
      </c>
    </row>
    <row r="8" spans="1:5" ht="15" thickBot="1" x14ac:dyDescent="0.35">
      <c r="A8" s="1">
        <v>2</v>
      </c>
      <c r="B8" s="1">
        <v>5.0836346471898599</v>
      </c>
      <c r="C8" s="1">
        <v>4.5819281895151098</v>
      </c>
      <c r="D8" s="1">
        <v>3.83400544280296</v>
      </c>
    </row>
    <row r="9" spans="1:5" ht="15" thickBot="1" x14ac:dyDescent="0.35">
      <c r="A9" s="1">
        <v>22</v>
      </c>
      <c r="B9" s="1">
        <v>5.1839046753022</v>
      </c>
      <c r="C9" s="1">
        <v>3.5172696030759001</v>
      </c>
      <c r="D9" s="1">
        <v>5.6574110753362197</v>
      </c>
    </row>
    <row r="10" spans="1:5" ht="15" thickBot="1" x14ac:dyDescent="0.35">
      <c r="A10" s="1">
        <v>29</v>
      </c>
      <c r="B10" s="1">
        <v>5.8714469485869296</v>
      </c>
      <c r="C10" s="1">
        <v>4.4029775403298101</v>
      </c>
      <c r="D10" s="1">
        <v>5.8244474978645799</v>
      </c>
    </row>
    <row r="11" spans="1:5" ht="15" thickBot="1" x14ac:dyDescent="0.35">
      <c r="A11" s="1">
        <v>1</v>
      </c>
      <c r="B11" s="1">
        <v>3.8742965091433899</v>
      </c>
      <c r="C11" s="1">
        <v>3.9038602394391599</v>
      </c>
      <c r="D11" s="1">
        <v>4.9032603815461799</v>
      </c>
    </row>
    <row r="12" spans="1:5" ht="15" thickBot="1" x14ac:dyDescent="0.35">
      <c r="A12" s="1">
        <v>21</v>
      </c>
      <c r="B12" s="1">
        <v>5.0041499225298702</v>
      </c>
      <c r="C12" s="1">
        <v>5.3666771034400496</v>
      </c>
      <c r="D12" s="1">
        <v>5.6224133956079099</v>
      </c>
    </row>
    <row r="13" spans="1:5" ht="15" thickBot="1" x14ac:dyDescent="0.35">
      <c r="A13" s="1">
        <v>16</v>
      </c>
      <c r="B13" s="1">
        <v>4.11994925229176</v>
      </c>
      <c r="C13" s="1">
        <v>4.3719594561904396</v>
      </c>
      <c r="D13" s="1">
        <v>5.4790633368803396</v>
      </c>
    </row>
    <row r="14" spans="1:5" ht="15" thickBot="1" x14ac:dyDescent="0.35">
      <c r="A14" s="1">
        <v>9</v>
      </c>
      <c r="B14" s="1">
        <v>2.4350555327204</v>
      </c>
      <c r="C14" s="1">
        <v>5.62151221561607</v>
      </c>
      <c r="D14" s="1">
        <v>4.8676625604406203</v>
      </c>
    </row>
    <row r="15" spans="1:5" ht="15" thickBot="1" x14ac:dyDescent="0.35">
      <c r="A15" s="1">
        <v>26</v>
      </c>
      <c r="B15" s="1">
        <v>4.6628663604430098</v>
      </c>
      <c r="C15" s="1">
        <v>4.38596824093195</v>
      </c>
      <c r="D15" s="1">
        <v>4.9339324230756496</v>
      </c>
    </row>
    <row r="16" spans="1:5" ht="15" thickBot="1" x14ac:dyDescent="0.35">
      <c r="A16" s="1">
        <v>15</v>
      </c>
      <c r="B16" s="1">
        <v>5.6419901391836902</v>
      </c>
      <c r="C16" s="1">
        <v>4.5718842126392802</v>
      </c>
      <c r="D16" s="1">
        <v>4.59799326073703</v>
      </c>
    </row>
    <row r="17" spans="1:4" ht="15" thickBot="1" x14ac:dyDescent="0.35">
      <c r="A17" s="1">
        <v>4</v>
      </c>
      <c r="B17" s="1">
        <v>4.7598169945899897</v>
      </c>
      <c r="C17" s="1">
        <v>3.0097743261112102</v>
      </c>
      <c r="D17" s="1">
        <v>4.6200099478417096</v>
      </c>
    </row>
    <row r="18" spans="1:4" ht="15" thickBot="1" x14ac:dyDescent="0.35">
      <c r="A18" s="1">
        <v>3</v>
      </c>
      <c r="B18" s="1">
        <v>4.9226524852523204</v>
      </c>
      <c r="C18" s="1">
        <v>3.2171203626766198</v>
      </c>
      <c r="D18" s="1">
        <v>4.9091498864183096</v>
      </c>
    </row>
    <row r="19" spans="1:4" ht="15" thickBot="1" x14ac:dyDescent="0.35">
      <c r="A19" s="1">
        <v>10</v>
      </c>
      <c r="B19" s="1">
        <v>5.3893058351367902</v>
      </c>
      <c r="C19" s="1">
        <v>2.81643409214165</v>
      </c>
      <c r="D19" s="1">
        <v>5.7672692690644496</v>
      </c>
    </row>
    <row r="20" spans="1:4" ht="15" thickBot="1" x14ac:dyDescent="0.35">
      <c r="A20" s="1">
        <v>11</v>
      </c>
      <c r="B20" s="1">
        <v>4.9593276961294803</v>
      </c>
      <c r="C20" s="1">
        <v>4.6275122119731202</v>
      </c>
      <c r="D20" s="1">
        <v>5.7603875957308999</v>
      </c>
    </row>
    <row r="21" spans="1:4" ht="15" thickBot="1" x14ac:dyDescent="0.35">
      <c r="A21" s="1">
        <v>7</v>
      </c>
      <c r="B21" s="1">
        <v>4.3126050994755003</v>
      </c>
      <c r="C21" s="1">
        <v>5.6063503478828496</v>
      </c>
      <c r="D21" s="1">
        <v>5.5407335114169998</v>
      </c>
    </row>
    <row r="22" spans="1:4" ht="15" thickBot="1" x14ac:dyDescent="0.35">
      <c r="A22" s="1">
        <v>19</v>
      </c>
      <c r="B22" s="1">
        <v>3.6656244431156102</v>
      </c>
      <c r="C22" s="1">
        <v>5.8678967973283598</v>
      </c>
      <c r="D22" s="1">
        <v>5.5665214360517998</v>
      </c>
    </row>
    <row r="23" spans="1:4" ht="15" thickBot="1" x14ac:dyDescent="0.35">
      <c r="A23" s="1">
        <v>24</v>
      </c>
      <c r="B23" s="1">
        <v>4.1390277900350396</v>
      </c>
      <c r="C23" s="1">
        <v>3.00723499687808</v>
      </c>
      <c r="D23" s="1">
        <v>5.5094130308265301</v>
      </c>
    </row>
    <row r="24" spans="1:4" ht="15" thickBot="1" x14ac:dyDescent="0.35">
      <c r="A24" s="1">
        <v>23</v>
      </c>
      <c r="B24" s="1">
        <v>4.16467749511449</v>
      </c>
      <c r="C24" s="1">
        <v>2.8646303102628301</v>
      </c>
      <c r="D24" s="1">
        <v>5.2486350743016796</v>
      </c>
    </row>
    <row r="25" spans="1:4" ht="15" thickBot="1" x14ac:dyDescent="0.35">
      <c r="A25" s="1">
        <v>20</v>
      </c>
      <c r="B25" s="1">
        <v>7.1741787763959497</v>
      </c>
      <c r="C25" s="1">
        <v>5.5491094999202097</v>
      </c>
      <c r="D25" s="1">
        <v>4.7967280627909803</v>
      </c>
    </row>
    <row r="26" spans="1:4" ht="15" thickBot="1" x14ac:dyDescent="0.35">
      <c r="A26" s="1">
        <v>8</v>
      </c>
      <c r="B26" s="1">
        <v>3.6680586646456201</v>
      </c>
      <c r="C26" s="1">
        <v>4.2664502158186099</v>
      </c>
      <c r="D26" s="1">
        <v>4.2688144835833297</v>
      </c>
    </row>
    <row r="27" spans="1:4" ht="15" thickBot="1" x14ac:dyDescent="0.35">
      <c r="A27" s="1">
        <v>12</v>
      </c>
      <c r="B27" s="1">
        <v>4.4562563894579004</v>
      </c>
      <c r="C27" s="1">
        <v>6.1282814114550099</v>
      </c>
      <c r="D27" s="1">
        <v>3.6209213528143702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18</v>
      </c>
      <c r="B2" s="1">
        <v>4.0399514259327303</v>
      </c>
      <c r="C2" s="1">
        <v>4.0795661536865202</v>
      </c>
      <c r="D2" s="1">
        <v>4.8631792310020101</v>
      </c>
    </row>
    <row r="3" spans="1:4" ht="15" thickBot="1" x14ac:dyDescent="0.35">
      <c r="A3" s="1">
        <v>17</v>
      </c>
      <c r="B3" s="1">
        <v>3.9517997028501299</v>
      </c>
      <c r="C3" s="1">
        <v>4.2915459989719897</v>
      </c>
      <c r="D3" s="1">
        <v>5.2594730520204296</v>
      </c>
    </row>
    <row r="4" spans="1:4" ht="15" thickBot="1" x14ac:dyDescent="0.35">
      <c r="A4" s="1">
        <v>27</v>
      </c>
      <c r="B4" s="1">
        <v>5.3325699079850803</v>
      </c>
      <c r="C4" s="1">
        <v>4.1561567892089402</v>
      </c>
      <c r="D4" s="1">
        <v>4.9301982103483697</v>
      </c>
    </row>
    <row r="5" spans="1:4" ht="15" thickBot="1" x14ac:dyDescent="0.35">
      <c r="A5" s="1">
        <v>5</v>
      </c>
      <c r="B5" s="1">
        <v>2.9084486972138999</v>
      </c>
      <c r="C5" s="1">
        <v>4.3065878026677202</v>
      </c>
      <c r="D5" s="1">
        <v>4.6278193730503796</v>
      </c>
    </row>
    <row r="6" spans="1:4" ht="15" thickBot="1" x14ac:dyDescent="0.35">
      <c r="A6" s="1">
        <v>14</v>
      </c>
      <c r="B6" s="1">
        <v>4.8751798176471803</v>
      </c>
      <c r="C6" s="1">
        <v>4.2852801866991896</v>
      </c>
      <c r="D6" s="1">
        <v>5.22497710165971</v>
      </c>
    </row>
    <row r="7" spans="1:4" ht="15" thickBot="1" x14ac:dyDescent="0.35">
      <c r="A7" s="1">
        <v>13</v>
      </c>
      <c r="B7" s="1">
        <v>4.3183388424978997</v>
      </c>
      <c r="C7" s="1">
        <v>4.8125087989263502</v>
      </c>
      <c r="D7" s="1">
        <v>4.6456738470278403</v>
      </c>
    </row>
    <row r="8" spans="1:4" ht="15" thickBot="1" x14ac:dyDescent="0.35">
      <c r="A8" s="1">
        <v>2</v>
      </c>
      <c r="B8" s="1">
        <v>5.0481480851121203</v>
      </c>
      <c r="C8" s="1">
        <v>4.7882517306353201</v>
      </c>
      <c r="D8" s="1">
        <v>4.4205098392449003</v>
      </c>
    </row>
    <row r="9" spans="1:4" ht="15" thickBot="1" x14ac:dyDescent="0.35">
      <c r="A9" s="1">
        <v>22</v>
      </c>
      <c r="B9" s="1">
        <v>4.7526772870898197</v>
      </c>
      <c r="C9" s="1">
        <v>3.9530447134602902</v>
      </c>
      <c r="D9" s="1">
        <v>5.2038704596884298</v>
      </c>
    </row>
    <row r="10" spans="1:4" ht="15" thickBot="1" x14ac:dyDescent="0.35">
      <c r="A10" s="1">
        <v>29</v>
      </c>
      <c r="B10" s="1">
        <v>5.6060436632557602</v>
      </c>
      <c r="C10" s="1">
        <v>4.5322077966815399</v>
      </c>
      <c r="D10" s="1">
        <v>5.2211140912689196</v>
      </c>
    </row>
    <row r="11" spans="1:4" ht="15" thickBot="1" x14ac:dyDescent="0.35">
      <c r="A11" s="1">
        <v>1</v>
      </c>
      <c r="B11" s="1">
        <v>4.1780277015508096</v>
      </c>
      <c r="C11" s="1">
        <v>4.10699254009565</v>
      </c>
      <c r="D11" s="1">
        <v>4.8354752654318203</v>
      </c>
    </row>
    <row r="12" spans="1:4" ht="15" thickBot="1" x14ac:dyDescent="0.35">
      <c r="A12" s="1">
        <v>21</v>
      </c>
      <c r="B12" s="1">
        <v>4.9154046276596102</v>
      </c>
      <c r="C12" s="1">
        <v>5.1132458546778601</v>
      </c>
      <c r="D12" s="1">
        <v>5.1239050810148301</v>
      </c>
    </row>
    <row r="13" spans="1:4" ht="15" thickBot="1" x14ac:dyDescent="0.35">
      <c r="A13" s="1">
        <v>16</v>
      </c>
      <c r="B13" s="1">
        <v>4.5323826336934498</v>
      </c>
      <c r="C13" s="1">
        <v>4.21408766033848</v>
      </c>
      <c r="D13" s="1">
        <v>5.1952474168502896</v>
      </c>
    </row>
    <row r="14" spans="1:4" ht="15" thickBot="1" x14ac:dyDescent="0.35">
      <c r="A14" s="1">
        <v>9</v>
      </c>
      <c r="B14" s="1">
        <v>3.0147021152029199</v>
      </c>
      <c r="C14" s="1">
        <v>5.0164371124363401</v>
      </c>
      <c r="D14" s="1">
        <v>4.7199666890060001</v>
      </c>
    </row>
    <row r="15" spans="1:4" ht="15" thickBot="1" x14ac:dyDescent="0.35">
      <c r="A15" s="1">
        <v>26</v>
      </c>
      <c r="B15" s="1">
        <v>4.40625163334105</v>
      </c>
      <c r="C15" s="1">
        <v>4.4768275428389703</v>
      </c>
      <c r="D15" s="1">
        <v>4.9962958474585903</v>
      </c>
    </row>
    <row r="16" spans="1:4" ht="15" thickBot="1" x14ac:dyDescent="0.35">
      <c r="A16" s="1">
        <v>15</v>
      </c>
      <c r="B16" s="1">
        <v>5.1315942010466102</v>
      </c>
      <c r="C16" s="1">
        <v>4.5820502509415499</v>
      </c>
      <c r="D16" s="1">
        <v>4.9214203223946598</v>
      </c>
    </row>
    <row r="17" spans="1:4" ht="15" thickBot="1" x14ac:dyDescent="0.35">
      <c r="A17" s="1">
        <v>4</v>
      </c>
      <c r="B17" s="1">
        <v>4.9109560671817398</v>
      </c>
      <c r="C17" s="1">
        <v>3.5946178421458899</v>
      </c>
      <c r="D17" s="1">
        <v>4.6902959614939501</v>
      </c>
    </row>
    <row r="18" spans="1:4" ht="15" thickBot="1" x14ac:dyDescent="0.35">
      <c r="A18" s="1">
        <v>3</v>
      </c>
      <c r="B18" s="1">
        <v>4.4594467825302901</v>
      </c>
      <c r="C18" s="1">
        <v>3.6221262643568601</v>
      </c>
      <c r="D18" s="1">
        <v>4.9582720775975497</v>
      </c>
    </row>
    <row r="19" spans="1:4" ht="15" thickBot="1" x14ac:dyDescent="0.35">
      <c r="A19" s="1">
        <v>10</v>
      </c>
      <c r="B19" s="1">
        <v>4.9112722627034699</v>
      </c>
      <c r="C19" s="1">
        <v>3.5539643873244899</v>
      </c>
      <c r="D19" s="1">
        <v>5.1510587583599898</v>
      </c>
    </row>
    <row r="20" spans="1:4" ht="15" thickBot="1" x14ac:dyDescent="0.35">
      <c r="A20" s="1">
        <v>11</v>
      </c>
      <c r="B20" s="1">
        <v>5.1647323136886101</v>
      </c>
      <c r="C20" s="1">
        <v>4.3833188733905697</v>
      </c>
      <c r="D20" s="1">
        <v>5.1613159444894601</v>
      </c>
    </row>
    <row r="21" spans="1:4" ht="15" thickBot="1" x14ac:dyDescent="0.35">
      <c r="A21" s="1">
        <v>7</v>
      </c>
      <c r="B21" s="1">
        <v>4.6135537698793296</v>
      </c>
      <c r="C21" s="1">
        <v>5.4842217447589396</v>
      </c>
      <c r="D21" s="1">
        <v>5.1391241415331201</v>
      </c>
    </row>
    <row r="22" spans="1:4" ht="15" thickBot="1" x14ac:dyDescent="0.35">
      <c r="A22" s="1">
        <v>19</v>
      </c>
      <c r="B22" s="1">
        <v>4.0470116185066498</v>
      </c>
      <c r="C22" s="1">
        <v>5.4024576186277598</v>
      </c>
      <c r="D22" s="1">
        <v>4.9956200049277104</v>
      </c>
    </row>
    <row r="23" spans="1:4" ht="15" thickBot="1" x14ac:dyDescent="0.35">
      <c r="A23" s="1">
        <v>24</v>
      </c>
      <c r="B23" s="1">
        <v>4.3378043150853296</v>
      </c>
      <c r="C23" s="1">
        <v>3.4374617846887401</v>
      </c>
      <c r="D23" s="1">
        <v>5.1433940535421003</v>
      </c>
    </row>
    <row r="24" spans="1:4" ht="15" thickBot="1" x14ac:dyDescent="0.35">
      <c r="A24" s="1">
        <v>23</v>
      </c>
      <c r="B24" s="1">
        <v>4.0533894712868204</v>
      </c>
      <c r="C24" s="1">
        <v>3.5084350412755301</v>
      </c>
      <c r="D24" s="1">
        <v>5.0985193204885499</v>
      </c>
    </row>
    <row r="25" spans="1:4" ht="15" thickBot="1" x14ac:dyDescent="0.35">
      <c r="A25" s="1">
        <v>20</v>
      </c>
      <c r="B25" s="1">
        <v>6.0777063297385698</v>
      </c>
      <c r="C25" s="1">
        <v>5.0958175677017499</v>
      </c>
      <c r="D25" s="1">
        <v>4.8999974006423299</v>
      </c>
    </row>
    <row r="26" spans="1:4" ht="15" thickBot="1" x14ac:dyDescent="0.35">
      <c r="A26" s="1">
        <v>8</v>
      </c>
      <c r="B26" s="1">
        <v>4.0349030623976203</v>
      </c>
      <c r="C26" s="1">
        <v>4.3600039596477798</v>
      </c>
      <c r="D26" s="1">
        <v>4.4988821588131298</v>
      </c>
    </row>
    <row r="27" spans="1:4" ht="15" thickBot="1" x14ac:dyDescent="0.35">
      <c r="A27" s="1">
        <v>12</v>
      </c>
      <c r="B27" s="1">
        <v>4.5922634772303299</v>
      </c>
      <c r="C27" s="1">
        <v>5.7615593401242302</v>
      </c>
      <c r="D27" s="1">
        <v>4.4147189256916901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18</v>
      </c>
      <c r="B2" s="1">
        <v>3.12287769952315</v>
      </c>
      <c r="C2" s="1">
        <v>4.0814733188892403</v>
      </c>
      <c r="D2" s="1">
        <v>5.0711825453598198</v>
      </c>
    </row>
    <row r="3" spans="1:4" ht="15" thickBot="1" x14ac:dyDescent="0.35">
      <c r="A3" s="1">
        <v>17</v>
      </c>
      <c r="B3" s="1">
        <v>3.16587773897407</v>
      </c>
      <c r="C3" s="1">
        <v>4.1019639952530698</v>
      </c>
      <c r="D3" s="1">
        <v>6.28923449197592</v>
      </c>
    </row>
    <row r="4" spans="1:4" ht="15" thickBot="1" x14ac:dyDescent="0.35">
      <c r="A4" s="1">
        <v>27</v>
      </c>
      <c r="B4" s="1">
        <v>6.1299455192883698</v>
      </c>
      <c r="C4" s="1">
        <v>4.1042643412732396</v>
      </c>
      <c r="D4" s="1">
        <v>5.3524644352876898</v>
      </c>
    </row>
    <row r="5" spans="1:4" ht="15" thickBot="1" x14ac:dyDescent="0.35">
      <c r="A5" s="1">
        <v>5</v>
      </c>
      <c r="B5" s="1">
        <v>3.064739019618</v>
      </c>
      <c r="C5" s="1">
        <v>4.1194130655757899</v>
      </c>
      <c r="D5" s="1">
        <v>4.43842492906363</v>
      </c>
    </row>
    <row r="6" spans="1:4" ht="15" thickBot="1" x14ac:dyDescent="0.35">
      <c r="A6" s="1">
        <v>14</v>
      </c>
      <c r="B6" s="1">
        <v>5.1434276799514302</v>
      </c>
      <c r="C6" s="1">
        <v>4.0911531278876696</v>
      </c>
      <c r="D6" s="1">
        <v>5.5818672916933201</v>
      </c>
    </row>
    <row r="7" spans="1:4" ht="15" thickBot="1" x14ac:dyDescent="0.35">
      <c r="A7" s="1">
        <v>13</v>
      </c>
      <c r="B7" s="1">
        <v>4.1686809230856499</v>
      </c>
      <c r="C7" s="1">
        <v>5.0322085130077001</v>
      </c>
      <c r="D7" s="1">
        <v>4.4374356091429901</v>
      </c>
    </row>
    <row r="8" spans="1:4" ht="15" thickBot="1" x14ac:dyDescent="0.35">
      <c r="A8" s="1">
        <v>2</v>
      </c>
      <c r="B8" s="1">
        <v>5.1313832890634501</v>
      </c>
      <c r="C8" s="1">
        <v>4.0954275912382698</v>
      </c>
      <c r="D8" s="1">
        <v>3.91041168611333</v>
      </c>
    </row>
    <row r="9" spans="1:4" ht="15" thickBot="1" x14ac:dyDescent="0.35">
      <c r="A9" s="1">
        <v>22</v>
      </c>
      <c r="B9" s="1">
        <v>5.1370343755849799</v>
      </c>
      <c r="C9" s="1">
        <v>3.0890343643020302</v>
      </c>
      <c r="D9" s="1">
        <v>5.9778177574951901</v>
      </c>
    </row>
    <row r="10" spans="1:4" ht="15" thickBot="1" x14ac:dyDescent="0.35">
      <c r="A10" s="1">
        <v>29</v>
      </c>
      <c r="B10" s="1">
        <v>6.1695721426182004</v>
      </c>
      <c r="C10" s="1">
        <v>4.1311244551019302</v>
      </c>
      <c r="D10" s="1">
        <v>5.9125591690740302</v>
      </c>
    </row>
    <row r="11" spans="1:4" ht="15" thickBot="1" x14ac:dyDescent="0.35">
      <c r="A11" s="1">
        <v>1</v>
      </c>
      <c r="B11" s="1">
        <v>4.1384828400569802</v>
      </c>
      <c r="C11" s="1">
        <v>4.0583998052859496</v>
      </c>
      <c r="D11" s="1">
        <v>5.1272352876983698</v>
      </c>
    </row>
    <row r="12" spans="1:4" ht="15" thickBot="1" x14ac:dyDescent="0.35">
      <c r="A12" s="1">
        <v>21</v>
      </c>
      <c r="B12" s="1">
        <v>5.1360345326689396</v>
      </c>
      <c r="C12" s="1">
        <v>5.0819081818448</v>
      </c>
      <c r="D12" s="1">
        <v>5.3287941929489397</v>
      </c>
    </row>
    <row r="13" spans="1:4" ht="15" thickBot="1" x14ac:dyDescent="0.35">
      <c r="A13" s="1">
        <v>16</v>
      </c>
      <c r="B13" s="1">
        <v>4.1914003563323901</v>
      </c>
      <c r="C13" s="1">
        <v>4.0448391225839098</v>
      </c>
      <c r="D13" s="1">
        <v>5.4048526838447204</v>
      </c>
    </row>
    <row r="14" spans="1:4" ht="15" thickBot="1" x14ac:dyDescent="0.35">
      <c r="A14" s="1">
        <v>9</v>
      </c>
      <c r="B14" s="1">
        <v>2.11422932748519</v>
      </c>
      <c r="C14" s="1">
        <v>6.0983678113639703</v>
      </c>
      <c r="D14" s="1">
        <v>4.6768083413733796</v>
      </c>
    </row>
    <row r="15" spans="1:4" ht="15" thickBot="1" x14ac:dyDescent="0.35">
      <c r="A15" s="1">
        <v>26</v>
      </c>
      <c r="B15" s="1">
        <v>4.1436682646869798</v>
      </c>
      <c r="C15" s="1">
        <v>4.1019639952530698</v>
      </c>
      <c r="D15" s="1">
        <v>5.1768647409699602</v>
      </c>
    </row>
    <row r="16" spans="1:4" ht="15" thickBot="1" x14ac:dyDescent="0.35">
      <c r="A16" s="1">
        <v>15</v>
      </c>
      <c r="B16" s="1">
        <v>5.1536428625196704</v>
      </c>
      <c r="C16" s="1">
        <v>4.1438993053772499</v>
      </c>
      <c r="D16" s="1">
        <v>4.76925905201559</v>
      </c>
    </row>
    <row r="17" spans="1:4" ht="15" thickBot="1" x14ac:dyDescent="0.35">
      <c r="A17" s="1">
        <v>4</v>
      </c>
      <c r="B17" s="1">
        <v>4.2022057146287999</v>
      </c>
      <c r="C17" s="1">
        <v>3.0545998109289898</v>
      </c>
      <c r="D17" s="1">
        <v>4.3279143272204204</v>
      </c>
    </row>
    <row r="18" spans="1:4" ht="15" thickBot="1" x14ac:dyDescent="0.35">
      <c r="A18" s="1">
        <v>3</v>
      </c>
      <c r="B18" s="1">
        <v>5.1368693324698196</v>
      </c>
      <c r="C18" s="1">
        <v>3.0101973965330302</v>
      </c>
      <c r="D18" s="1">
        <v>5.2374308659148197</v>
      </c>
    </row>
    <row r="19" spans="1:4" ht="15" thickBot="1" x14ac:dyDescent="0.35">
      <c r="A19" s="1">
        <v>10</v>
      </c>
      <c r="B19" s="1">
        <v>5.1151840997860498</v>
      </c>
      <c r="C19" s="1">
        <v>3.0521314025042501</v>
      </c>
      <c r="D19" s="1">
        <v>5.9880323077530697</v>
      </c>
    </row>
    <row r="20" spans="1:4" ht="15" thickBot="1" x14ac:dyDescent="0.35">
      <c r="A20" s="1">
        <v>11</v>
      </c>
      <c r="B20" s="1">
        <v>5.1322510517090798</v>
      </c>
      <c r="C20" s="1">
        <v>4.4374062555366596</v>
      </c>
      <c r="D20" s="1">
        <v>5.2690400476494004</v>
      </c>
    </row>
    <row r="21" spans="1:4" ht="15" thickBot="1" x14ac:dyDescent="0.35">
      <c r="A21" s="1">
        <v>7</v>
      </c>
      <c r="B21" s="1">
        <v>4.1587103645901298</v>
      </c>
      <c r="C21" s="1">
        <v>5.0819081818448</v>
      </c>
      <c r="D21" s="1">
        <v>5.63704019582734</v>
      </c>
    </row>
    <row r="22" spans="1:4" ht="15" thickBot="1" x14ac:dyDescent="0.35">
      <c r="A22" s="1">
        <v>19</v>
      </c>
      <c r="B22" s="1">
        <v>4.1402993145238902</v>
      </c>
      <c r="C22" s="1">
        <v>6.1190747951610298</v>
      </c>
      <c r="D22" s="1">
        <v>5.5825122187547001</v>
      </c>
    </row>
    <row r="23" spans="1:4" ht="15" thickBot="1" x14ac:dyDescent="0.35">
      <c r="A23" s="1">
        <v>24</v>
      </c>
      <c r="B23" s="1">
        <v>4.1970052902999297</v>
      </c>
      <c r="C23" s="1">
        <v>3.0406887784705501</v>
      </c>
      <c r="D23" s="1">
        <v>5.7400247624083001</v>
      </c>
    </row>
    <row r="24" spans="1:4" ht="15" thickBot="1" x14ac:dyDescent="0.35">
      <c r="A24" s="1">
        <v>23</v>
      </c>
      <c r="B24" s="1">
        <v>4.0985340271930601</v>
      </c>
      <c r="C24" s="1">
        <v>3.05032534757839</v>
      </c>
      <c r="D24" s="1">
        <v>5.1280697307808003</v>
      </c>
    </row>
    <row r="25" spans="1:4" ht="15" thickBot="1" x14ac:dyDescent="0.35">
      <c r="A25" s="1">
        <v>20</v>
      </c>
      <c r="B25" s="1">
        <v>7.1764120993189398</v>
      </c>
      <c r="C25" s="1">
        <v>5.35344842464702</v>
      </c>
      <c r="D25" s="1">
        <v>4.9035356503716203</v>
      </c>
    </row>
    <row r="26" spans="1:4" ht="15" thickBot="1" x14ac:dyDescent="0.35">
      <c r="A26" s="1">
        <v>8</v>
      </c>
      <c r="B26" s="1">
        <v>4.1415525730185099</v>
      </c>
      <c r="C26" s="1">
        <v>4.1194130655757899</v>
      </c>
      <c r="D26" s="1">
        <v>4.3269166071596796</v>
      </c>
    </row>
    <row r="27" spans="1:4" ht="15" thickBot="1" x14ac:dyDescent="0.35">
      <c r="A27" s="1">
        <v>12</v>
      </c>
      <c r="B27" s="1">
        <v>4.1942921359899099</v>
      </c>
      <c r="C27" s="1">
        <v>6.2422667459716203</v>
      </c>
      <c r="D27" s="1">
        <v>3.18039295426391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27"/>
  <sheetViews>
    <sheetView topLeftCell="D1" workbookViewId="0">
      <selection activeCell="D2" sqref="D2:D35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144</v>
      </c>
      <c r="B2" t="s">
        <v>154</v>
      </c>
      <c r="C2" t="s">
        <v>10</v>
      </c>
      <c r="D2" t="s">
        <v>196</v>
      </c>
      <c r="E2">
        <v>35.6</v>
      </c>
      <c r="F2">
        <v>32.4</v>
      </c>
      <c r="G2">
        <v>3.5</v>
      </c>
      <c r="H2">
        <v>7.8</v>
      </c>
      <c r="I2">
        <v>4.5999999999999996</v>
      </c>
      <c r="J2">
        <v>1.7</v>
      </c>
      <c r="K2">
        <v>0.1</v>
      </c>
      <c r="L2">
        <v>1.4</v>
      </c>
      <c r="M2">
        <v>3.2</v>
      </c>
      <c r="N2">
        <v>1</v>
      </c>
      <c r="O2">
        <v>0.5</v>
      </c>
      <c r="P2">
        <v>2.8</v>
      </c>
      <c r="Q2">
        <v>8.6</v>
      </c>
      <c r="R2">
        <v>0.2387</v>
      </c>
      <c r="S2">
        <v>0.30099999999999999</v>
      </c>
      <c r="T2">
        <v>0.42620000000000002</v>
      </c>
      <c r="U2">
        <v>0.72700000000000009</v>
      </c>
      <c r="V2">
        <v>13.9</v>
      </c>
      <c r="W2">
        <v>0.6</v>
      </c>
      <c r="X2">
        <v>0.3</v>
      </c>
      <c r="Y2">
        <v>0</v>
      </c>
      <c r="Z2">
        <v>0.1</v>
      </c>
      <c r="AA2">
        <v>0</v>
      </c>
      <c r="AB2">
        <v>37.6</v>
      </c>
      <c r="AC2">
        <v>33.6</v>
      </c>
      <c r="AD2">
        <v>3.7</v>
      </c>
      <c r="AE2">
        <v>8.1999999999999993</v>
      </c>
      <c r="AF2">
        <v>5.9</v>
      </c>
      <c r="AG2">
        <v>1.3</v>
      </c>
      <c r="AH2">
        <v>0.1</v>
      </c>
      <c r="AI2">
        <v>0.9</v>
      </c>
      <c r="AJ2">
        <v>3.6</v>
      </c>
      <c r="AK2">
        <v>0.7</v>
      </c>
      <c r="AL2">
        <v>0</v>
      </c>
      <c r="AM2">
        <v>3.2</v>
      </c>
      <c r="AN2">
        <v>8.3000000000000007</v>
      </c>
      <c r="AO2">
        <v>0.23599999999999999</v>
      </c>
      <c r="AP2">
        <v>0.30590000000000001</v>
      </c>
      <c r="AQ2">
        <v>0.3538</v>
      </c>
      <c r="AR2">
        <v>0.65990000000000004</v>
      </c>
      <c r="AS2">
        <v>12.4</v>
      </c>
      <c r="AT2">
        <v>0.9</v>
      </c>
      <c r="AU2">
        <v>0.4</v>
      </c>
      <c r="AV2">
        <v>0.1</v>
      </c>
      <c r="AW2">
        <v>0.2</v>
      </c>
      <c r="AX2">
        <v>0</v>
      </c>
      <c r="AY2">
        <v>5.2473684210526317</v>
      </c>
      <c r="AZ2">
        <v>2.3684210526315792</v>
      </c>
      <c r="BA2">
        <v>0.31578947368421051</v>
      </c>
      <c r="BB2">
        <v>0.73684210526315785</v>
      </c>
      <c r="BC2">
        <v>1</v>
      </c>
      <c r="BD2">
        <v>4.9473684210526319</v>
      </c>
      <c r="BE2">
        <v>23.10526315789474</v>
      </c>
      <c r="BF2">
        <v>7.5789473684210522</v>
      </c>
    </row>
    <row r="3" spans="1:58" x14ac:dyDescent="0.3">
      <c r="A3" t="s">
        <v>154</v>
      </c>
      <c r="B3" t="s">
        <v>144</v>
      </c>
      <c r="C3" t="s">
        <v>11</v>
      </c>
      <c r="D3" t="s">
        <v>190</v>
      </c>
      <c r="E3">
        <v>37.5</v>
      </c>
      <c r="F3">
        <v>32.5</v>
      </c>
      <c r="G3">
        <v>3.5</v>
      </c>
      <c r="H3">
        <v>7.2</v>
      </c>
      <c r="I3">
        <v>4.5</v>
      </c>
      <c r="J3">
        <v>1.6</v>
      </c>
      <c r="K3">
        <v>0.1</v>
      </c>
      <c r="L3">
        <v>1</v>
      </c>
      <c r="M3">
        <v>3.4</v>
      </c>
      <c r="N3">
        <v>0.5</v>
      </c>
      <c r="O3">
        <v>0.1</v>
      </c>
      <c r="P3">
        <v>4.3</v>
      </c>
      <c r="Q3">
        <v>8.6</v>
      </c>
      <c r="R3">
        <v>0.21940000000000001</v>
      </c>
      <c r="S3">
        <v>0.31030000000000002</v>
      </c>
      <c r="T3">
        <v>0.36330000000000001</v>
      </c>
      <c r="U3">
        <v>0.67369999999999997</v>
      </c>
      <c r="V3">
        <v>12</v>
      </c>
      <c r="W3">
        <v>1</v>
      </c>
      <c r="X3">
        <v>0.3</v>
      </c>
      <c r="Y3">
        <v>0.2</v>
      </c>
      <c r="Z3">
        <v>0.2</v>
      </c>
      <c r="AA3">
        <v>0</v>
      </c>
      <c r="AB3">
        <v>36.200000000000003</v>
      </c>
      <c r="AC3">
        <v>33.1</v>
      </c>
      <c r="AD3">
        <v>3.8</v>
      </c>
      <c r="AE3">
        <v>7.9</v>
      </c>
      <c r="AF3">
        <v>4.7</v>
      </c>
      <c r="AG3">
        <v>1.3</v>
      </c>
      <c r="AH3">
        <v>0.3</v>
      </c>
      <c r="AI3">
        <v>1.6</v>
      </c>
      <c r="AJ3">
        <v>3.6</v>
      </c>
      <c r="AK3">
        <v>0.9</v>
      </c>
      <c r="AL3">
        <v>0.5</v>
      </c>
      <c r="AM3">
        <v>2.7</v>
      </c>
      <c r="AN3">
        <v>9.6999999999999993</v>
      </c>
      <c r="AO3">
        <v>0.23799999999999999</v>
      </c>
      <c r="AP3">
        <v>0.29730000000000001</v>
      </c>
      <c r="AQ3">
        <v>0.43980000000000002</v>
      </c>
      <c r="AR3">
        <v>0.73699999999999999</v>
      </c>
      <c r="AS3">
        <v>14.6</v>
      </c>
      <c r="AT3">
        <v>0.5</v>
      </c>
      <c r="AU3">
        <v>0.3</v>
      </c>
      <c r="AV3">
        <v>0</v>
      </c>
      <c r="AW3">
        <v>0.1</v>
      </c>
      <c r="AX3">
        <v>0</v>
      </c>
      <c r="AY3">
        <v>5.2799999999999994</v>
      </c>
      <c r="AZ3">
        <v>2.75</v>
      </c>
      <c r="BA3">
        <v>0.1</v>
      </c>
      <c r="BB3">
        <v>1</v>
      </c>
      <c r="BC3">
        <v>1.65</v>
      </c>
      <c r="BD3">
        <v>5.6</v>
      </c>
      <c r="BE3">
        <v>22.95</v>
      </c>
      <c r="BF3">
        <v>7.3</v>
      </c>
    </row>
    <row r="4" spans="1:58" x14ac:dyDescent="0.3">
      <c r="A4" t="s">
        <v>143</v>
      </c>
      <c r="B4" t="s">
        <v>140</v>
      </c>
      <c r="C4" t="s">
        <v>10</v>
      </c>
      <c r="D4" t="s">
        <v>183</v>
      </c>
      <c r="E4">
        <v>38.6</v>
      </c>
      <c r="F4">
        <v>34.1</v>
      </c>
      <c r="G4">
        <v>5.8</v>
      </c>
      <c r="H4">
        <v>9.1</v>
      </c>
      <c r="I4">
        <v>5.5</v>
      </c>
      <c r="J4">
        <v>1.8</v>
      </c>
      <c r="K4">
        <v>0.4</v>
      </c>
      <c r="L4">
        <v>1.4</v>
      </c>
      <c r="M4">
        <v>5.6</v>
      </c>
      <c r="N4">
        <v>0.5</v>
      </c>
      <c r="O4">
        <v>0.1</v>
      </c>
      <c r="P4">
        <v>3.5</v>
      </c>
      <c r="Q4">
        <v>7.7</v>
      </c>
      <c r="R4">
        <v>0.26240000000000002</v>
      </c>
      <c r="S4">
        <v>0.33660000000000001</v>
      </c>
      <c r="T4">
        <v>0.45619999999999999</v>
      </c>
      <c r="U4">
        <v>0.79269999999999996</v>
      </c>
      <c r="V4">
        <v>15.9</v>
      </c>
      <c r="W4">
        <v>0.3</v>
      </c>
      <c r="X4">
        <v>0.5</v>
      </c>
      <c r="Y4">
        <v>0.2</v>
      </c>
      <c r="Z4">
        <v>0.3</v>
      </c>
      <c r="AA4">
        <v>0</v>
      </c>
      <c r="AB4">
        <v>37.299999999999997</v>
      </c>
      <c r="AC4">
        <v>33.6</v>
      </c>
      <c r="AD4">
        <v>4.2</v>
      </c>
      <c r="AE4">
        <v>7.9</v>
      </c>
      <c r="AF4">
        <v>5.4</v>
      </c>
      <c r="AG4">
        <v>1.2</v>
      </c>
      <c r="AH4">
        <v>0.1</v>
      </c>
      <c r="AI4">
        <v>1.2</v>
      </c>
      <c r="AJ4">
        <v>4.0999999999999996</v>
      </c>
      <c r="AK4">
        <v>0.8</v>
      </c>
      <c r="AL4">
        <v>0.4</v>
      </c>
      <c r="AM4">
        <v>3.3</v>
      </c>
      <c r="AN4">
        <v>7.7</v>
      </c>
      <c r="AO4">
        <v>0.22739999999999999</v>
      </c>
      <c r="AP4">
        <v>0.28770000000000001</v>
      </c>
      <c r="AQ4">
        <v>0.371</v>
      </c>
      <c r="AR4">
        <v>0.65869999999999995</v>
      </c>
      <c r="AS4">
        <v>12.9</v>
      </c>
      <c r="AT4">
        <v>0.9</v>
      </c>
      <c r="AU4">
        <v>0.1</v>
      </c>
      <c r="AV4">
        <v>0</v>
      </c>
      <c r="AW4">
        <v>0.3</v>
      </c>
      <c r="AX4">
        <v>0.6</v>
      </c>
      <c r="AY4">
        <v>6.0315789473684207</v>
      </c>
      <c r="AZ4">
        <v>1.631578947368421</v>
      </c>
      <c r="BA4">
        <v>0.15789473684210531</v>
      </c>
      <c r="BB4">
        <v>0.52631578947368418</v>
      </c>
      <c r="BC4">
        <v>1.1052631578947369</v>
      </c>
      <c r="BD4">
        <v>7.3684210526315788</v>
      </c>
      <c r="BE4">
        <v>23.94736842105263</v>
      </c>
      <c r="BF4">
        <v>6</v>
      </c>
    </row>
    <row r="5" spans="1:58" x14ac:dyDescent="0.3">
      <c r="A5" t="s">
        <v>140</v>
      </c>
      <c r="B5" t="s">
        <v>143</v>
      </c>
      <c r="C5" t="s">
        <v>11</v>
      </c>
      <c r="D5" t="s">
        <v>181</v>
      </c>
      <c r="E5">
        <v>34.799999999999997</v>
      </c>
      <c r="F5">
        <v>31.7</v>
      </c>
      <c r="G5">
        <v>2.6</v>
      </c>
      <c r="H5">
        <v>6</v>
      </c>
      <c r="I5">
        <v>4.5</v>
      </c>
      <c r="J5">
        <v>0.8</v>
      </c>
      <c r="K5">
        <v>0.1</v>
      </c>
      <c r="L5">
        <v>0.6</v>
      </c>
      <c r="M5">
        <v>2.6</v>
      </c>
      <c r="N5">
        <v>0.6</v>
      </c>
      <c r="O5">
        <v>0</v>
      </c>
      <c r="P5">
        <v>2.2999999999999998</v>
      </c>
      <c r="Q5">
        <v>7.4</v>
      </c>
      <c r="R5">
        <v>0.17780000000000001</v>
      </c>
      <c r="S5">
        <v>0.22989999999999999</v>
      </c>
      <c r="T5">
        <v>0.25900000000000001</v>
      </c>
      <c r="U5">
        <v>0.48920000000000002</v>
      </c>
      <c r="V5">
        <v>8.8000000000000007</v>
      </c>
      <c r="W5">
        <v>0.8</v>
      </c>
      <c r="X5">
        <v>0.3</v>
      </c>
      <c r="Y5">
        <v>0.1</v>
      </c>
      <c r="Z5">
        <v>0.3</v>
      </c>
      <c r="AA5">
        <v>0.4</v>
      </c>
      <c r="AB5">
        <v>37.1</v>
      </c>
      <c r="AC5">
        <v>33</v>
      </c>
      <c r="AD5">
        <v>3.9</v>
      </c>
      <c r="AE5">
        <v>8.1</v>
      </c>
      <c r="AF5">
        <v>5.0999999999999996</v>
      </c>
      <c r="AG5">
        <v>1.7</v>
      </c>
      <c r="AH5">
        <v>0.3</v>
      </c>
      <c r="AI5">
        <v>1</v>
      </c>
      <c r="AJ5">
        <v>3.7</v>
      </c>
      <c r="AK5">
        <v>0.8</v>
      </c>
      <c r="AL5">
        <v>0.2</v>
      </c>
      <c r="AM5">
        <v>3.3</v>
      </c>
      <c r="AN5">
        <v>7.8</v>
      </c>
      <c r="AO5">
        <v>0.24160000000000001</v>
      </c>
      <c r="AP5">
        <v>0.31809999999999999</v>
      </c>
      <c r="AQ5">
        <v>0.40239999999999998</v>
      </c>
      <c r="AR5">
        <v>0.72030000000000005</v>
      </c>
      <c r="AS5">
        <v>13.4</v>
      </c>
      <c r="AT5">
        <v>0.5</v>
      </c>
      <c r="AU5">
        <v>0.6</v>
      </c>
      <c r="AV5">
        <v>0</v>
      </c>
      <c r="AW5">
        <v>0.2</v>
      </c>
      <c r="AX5">
        <v>0</v>
      </c>
      <c r="AY5">
        <v>4.9764705882352942</v>
      </c>
      <c r="AZ5">
        <v>2.8235294117647061</v>
      </c>
      <c r="BA5">
        <v>0.1764705882352941</v>
      </c>
      <c r="BB5">
        <v>0.82352941176470584</v>
      </c>
      <c r="BC5">
        <v>1.529411764705882</v>
      </c>
      <c r="BD5">
        <v>4</v>
      </c>
      <c r="BE5">
        <v>21.588235294117649</v>
      </c>
      <c r="BF5">
        <v>7.4117647058823533</v>
      </c>
    </row>
    <row r="6" spans="1:58" x14ac:dyDescent="0.3">
      <c r="A6" t="s">
        <v>137</v>
      </c>
      <c r="B6" t="s">
        <v>152</v>
      </c>
      <c r="C6" t="s">
        <v>10</v>
      </c>
      <c r="D6" t="s">
        <v>189</v>
      </c>
      <c r="E6">
        <v>38.1</v>
      </c>
      <c r="F6">
        <v>33.5</v>
      </c>
      <c r="G6">
        <v>4.8</v>
      </c>
      <c r="H6">
        <v>8.9</v>
      </c>
      <c r="I6">
        <v>6</v>
      </c>
      <c r="J6">
        <v>1.4</v>
      </c>
      <c r="K6">
        <v>0.2</v>
      </c>
      <c r="L6">
        <v>1.3</v>
      </c>
      <c r="M6">
        <v>4.5999999999999996</v>
      </c>
      <c r="N6">
        <v>0.6</v>
      </c>
      <c r="O6">
        <v>0.1</v>
      </c>
      <c r="P6">
        <v>4</v>
      </c>
      <c r="Q6">
        <v>8.4</v>
      </c>
      <c r="R6">
        <v>0.26490000000000002</v>
      </c>
      <c r="S6">
        <v>0.34760000000000002</v>
      </c>
      <c r="T6">
        <v>0.43600000000000011</v>
      </c>
      <c r="U6">
        <v>0.78369999999999995</v>
      </c>
      <c r="V6">
        <v>14.6</v>
      </c>
      <c r="W6">
        <v>0.4</v>
      </c>
      <c r="X6">
        <v>0.4</v>
      </c>
      <c r="Y6">
        <v>0</v>
      </c>
      <c r="Z6">
        <v>0.2</v>
      </c>
      <c r="AA6">
        <v>0</v>
      </c>
      <c r="AB6">
        <v>36.9</v>
      </c>
      <c r="AC6">
        <v>32.5</v>
      </c>
      <c r="AD6">
        <v>4.2</v>
      </c>
      <c r="AE6">
        <v>7.4</v>
      </c>
      <c r="AF6">
        <v>4.2</v>
      </c>
      <c r="AG6">
        <v>1.3</v>
      </c>
      <c r="AH6">
        <v>0</v>
      </c>
      <c r="AI6">
        <v>1.9</v>
      </c>
      <c r="AJ6">
        <v>3.8</v>
      </c>
      <c r="AK6">
        <v>0.6</v>
      </c>
      <c r="AL6">
        <v>0.5</v>
      </c>
      <c r="AM6">
        <v>3</v>
      </c>
      <c r="AN6">
        <v>9.5</v>
      </c>
      <c r="AO6">
        <v>0.2268</v>
      </c>
      <c r="AP6">
        <v>0.31119999999999998</v>
      </c>
      <c r="AQ6">
        <v>0.43440000000000001</v>
      </c>
      <c r="AR6">
        <v>0.74570000000000003</v>
      </c>
      <c r="AS6">
        <v>14.4</v>
      </c>
      <c r="AT6">
        <v>0.3</v>
      </c>
      <c r="AU6">
        <v>1</v>
      </c>
      <c r="AV6">
        <v>0.3</v>
      </c>
      <c r="AW6">
        <v>0.1</v>
      </c>
      <c r="AX6">
        <v>0</v>
      </c>
      <c r="AY6">
        <v>5.3125</v>
      </c>
      <c r="AZ6">
        <v>1.875</v>
      </c>
      <c r="BA6">
        <v>0.125</v>
      </c>
      <c r="BB6">
        <v>0.5</v>
      </c>
      <c r="BC6">
        <v>2.375</v>
      </c>
      <c r="BD6">
        <v>4</v>
      </c>
      <c r="BE6">
        <v>23.875</v>
      </c>
      <c r="BF6">
        <v>8.5</v>
      </c>
    </row>
    <row r="7" spans="1:58" x14ac:dyDescent="0.3">
      <c r="A7" t="s">
        <v>152</v>
      </c>
      <c r="B7" t="s">
        <v>137</v>
      </c>
      <c r="C7" t="s">
        <v>11</v>
      </c>
      <c r="D7" t="s">
        <v>186</v>
      </c>
      <c r="E7">
        <v>37.700000000000003</v>
      </c>
      <c r="F7">
        <v>33.799999999999997</v>
      </c>
      <c r="G7">
        <v>3.7</v>
      </c>
      <c r="H7">
        <v>8.8000000000000007</v>
      </c>
      <c r="I7">
        <v>6.2</v>
      </c>
      <c r="J7">
        <v>1.5</v>
      </c>
      <c r="K7">
        <v>0</v>
      </c>
      <c r="L7">
        <v>1.1000000000000001</v>
      </c>
      <c r="M7">
        <v>3.7</v>
      </c>
      <c r="N7">
        <v>1</v>
      </c>
      <c r="O7">
        <v>0.3</v>
      </c>
      <c r="P7">
        <v>3.1</v>
      </c>
      <c r="Q7">
        <v>9.6999999999999993</v>
      </c>
      <c r="R7">
        <v>0.2555</v>
      </c>
      <c r="S7">
        <v>0.32079999999999997</v>
      </c>
      <c r="T7">
        <v>0.39439999999999997</v>
      </c>
      <c r="U7">
        <v>0.71509999999999996</v>
      </c>
      <c r="V7">
        <v>13.6</v>
      </c>
      <c r="W7">
        <v>0.9</v>
      </c>
      <c r="X7">
        <v>0.2</v>
      </c>
      <c r="Y7">
        <v>0.4</v>
      </c>
      <c r="Z7">
        <v>0.1</v>
      </c>
      <c r="AA7">
        <v>0.1</v>
      </c>
      <c r="AB7">
        <v>37.4</v>
      </c>
      <c r="AC7">
        <v>33</v>
      </c>
      <c r="AD7">
        <v>4.9000000000000004</v>
      </c>
      <c r="AE7">
        <v>8.1</v>
      </c>
      <c r="AF7">
        <v>5.0999999999999996</v>
      </c>
      <c r="AG7">
        <v>1.4</v>
      </c>
      <c r="AH7">
        <v>0.1</v>
      </c>
      <c r="AI7">
        <v>1.5</v>
      </c>
      <c r="AJ7">
        <v>4.8</v>
      </c>
      <c r="AK7">
        <v>1.2</v>
      </c>
      <c r="AL7">
        <v>0.1</v>
      </c>
      <c r="AM7">
        <v>3.5</v>
      </c>
      <c r="AN7">
        <v>7.9</v>
      </c>
      <c r="AO7">
        <v>0.2417</v>
      </c>
      <c r="AP7">
        <v>0.31809999999999999</v>
      </c>
      <c r="AQ7">
        <v>0.42480000000000001</v>
      </c>
      <c r="AR7">
        <v>0.74269999999999992</v>
      </c>
      <c r="AS7">
        <v>14.2</v>
      </c>
      <c r="AT7">
        <v>0.2</v>
      </c>
      <c r="AU7">
        <v>0.4</v>
      </c>
      <c r="AV7">
        <v>0</v>
      </c>
      <c r="AW7">
        <v>0.5</v>
      </c>
      <c r="AX7">
        <v>0.2</v>
      </c>
      <c r="AY7">
        <v>4.8600000000000003</v>
      </c>
      <c r="AZ7">
        <v>3.2</v>
      </c>
      <c r="BA7">
        <v>0</v>
      </c>
      <c r="BB7">
        <v>1</v>
      </c>
      <c r="BC7">
        <v>1.8</v>
      </c>
      <c r="BD7">
        <v>4.2</v>
      </c>
      <c r="BE7">
        <v>23.4</v>
      </c>
      <c r="BF7">
        <v>9.1999999999999993</v>
      </c>
    </row>
    <row r="8" spans="1:58" x14ac:dyDescent="0.3">
      <c r="A8" t="s">
        <v>141</v>
      </c>
      <c r="B8" t="s">
        <v>142</v>
      </c>
      <c r="C8" t="s">
        <v>10</v>
      </c>
      <c r="D8" t="s">
        <v>195</v>
      </c>
      <c r="E8">
        <v>37.5</v>
      </c>
      <c r="F8">
        <v>35.1</v>
      </c>
      <c r="G8">
        <v>5.2</v>
      </c>
      <c r="H8">
        <v>9.6999999999999993</v>
      </c>
      <c r="I8">
        <v>6.6</v>
      </c>
      <c r="J8">
        <v>1.2</v>
      </c>
      <c r="K8">
        <v>0.2</v>
      </c>
      <c r="L8">
        <v>1.7</v>
      </c>
      <c r="M8">
        <v>4.9000000000000004</v>
      </c>
      <c r="N8">
        <v>0.6</v>
      </c>
      <c r="O8">
        <v>0.1</v>
      </c>
      <c r="P8">
        <v>2</v>
      </c>
      <c r="Q8">
        <v>8.6999999999999993</v>
      </c>
      <c r="R8">
        <v>0.27389999999999998</v>
      </c>
      <c r="S8">
        <v>0.31469999999999998</v>
      </c>
      <c r="T8">
        <v>0.46329999999999999</v>
      </c>
      <c r="U8">
        <v>0.77800000000000002</v>
      </c>
      <c r="V8">
        <v>16.399999999999999</v>
      </c>
      <c r="W8">
        <v>0.7</v>
      </c>
      <c r="X8">
        <v>0.2</v>
      </c>
      <c r="Y8">
        <v>0</v>
      </c>
      <c r="Z8">
        <v>0.2</v>
      </c>
      <c r="AA8">
        <v>0</v>
      </c>
      <c r="AB8">
        <v>36.9</v>
      </c>
      <c r="AC8">
        <v>34.700000000000003</v>
      </c>
      <c r="AD8">
        <v>4.4000000000000004</v>
      </c>
      <c r="AE8">
        <v>9.6</v>
      </c>
      <c r="AF8">
        <v>6.1</v>
      </c>
      <c r="AG8">
        <v>1.5</v>
      </c>
      <c r="AH8">
        <v>0.1</v>
      </c>
      <c r="AI8">
        <v>1.9</v>
      </c>
      <c r="AJ8">
        <v>4.4000000000000004</v>
      </c>
      <c r="AK8">
        <v>0.4</v>
      </c>
      <c r="AL8">
        <v>0.1</v>
      </c>
      <c r="AM8">
        <v>1.3</v>
      </c>
      <c r="AN8">
        <v>7</v>
      </c>
      <c r="AO8">
        <v>0.2742</v>
      </c>
      <c r="AP8">
        <v>0.29570000000000002</v>
      </c>
      <c r="AQ8">
        <v>0.48449999999999999</v>
      </c>
      <c r="AR8">
        <v>0.78029999999999999</v>
      </c>
      <c r="AS8">
        <v>17</v>
      </c>
      <c r="AT8">
        <v>1.1000000000000001</v>
      </c>
      <c r="AU8">
        <v>0</v>
      </c>
      <c r="AV8">
        <v>0.3</v>
      </c>
      <c r="AW8">
        <v>0.6</v>
      </c>
      <c r="AX8">
        <v>0</v>
      </c>
      <c r="AY8">
        <v>5.05</v>
      </c>
      <c r="AZ8">
        <v>2.125</v>
      </c>
      <c r="BA8">
        <v>0.125</v>
      </c>
      <c r="BB8">
        <v>0.5</v>
      </c>
      <c r="BC8">
        <v>1.75</v>
      </c>
      <c r="BD8">
        <v>4.375</v>
      </c>
      <c r="BE8">
        <v>21.125</v>
      </c>
      <c r="BF8">
        <v>6.75</v>
      </c>
    </row>
    <row r="9" spans="1:58" x14ac:dyDescent="0.3">
      <c r="A9" t="s">
        <v>142</v>
      </c>
      <c r="B9" t="s">
        <v>141</v>
      </c>
      <c r="C9" t="s">
        <v>11</v>
      </c>
      <c r="D9" t="s">
        <v>192</v>
      </c>
      <c r="E9">
        <v>37</v>
      </c>
      <c r="F9">
        <v>33.6</v>
      </c>
      <c r="G9">
        <v>5.2</v>
      </c>
      <c r="H9">
        <v>8.6999999999999993</v>
      </c>
      <c r="I9">
        <v>5.8</v>
      </c>
      <c r="J9">
        <v>1.7</v>
      </c>
      <c r="K9">
        <v>0.1</v>
      </c>
      <c r="L9">
        <v>1.1000000000000001</v>
      </c>
      <c r="M9">
        <v>5</v>
      </c>
      <c r="N9">
        <v>0.4</v>
      </c>
      <c r="O9">
        <v>0.2</v>
      </c>
      <c r="P9">
        <v>2.4</v>
      </c>
      <c r="Q9">
        <v>6.8</v>
      </c>
      <c r="R9">
        <v>0.25590000000000002</v>
      </c>
      <c r="S9">
        <v>0.30409999999999998</v>
      </c>
      <c r="T9">
        <v>0.40529999999999999</v>
      </c>
      <c r="U9">
        <v>0.70930000000000004</v>
      </c>
      <c r="V9">
        <v>13.9</v>
      </c>
      <c r="W9">
        <v>0.8</v>
      </c>
      <c r="X9">
        <v>0.4</v>
      </c>
      <c r="Y9">
        <v>0</v>
      </c>
      <c r="Z9">
        <v>0.6</v>
      </c>
      <c r="AA9">
        <v>0</v>
      </c>
      <c r="AB9">
        <v>37.6</v>
      </c>
      <c r="AC9">
        <v>33.9</v>
      </c>
      <c r="AD9">
        <v>3.4</v>
      </c>
      <c r="AE9">
        <v>8.1999999999999993</v>
      </c>
      <c r="AF9">
        <v>5.8</v>
      </c>
      <c r="AG9">
        <v>1.4</v>
      </c>
      <c r="AH9">
        <v>0.2</v>
      </c>
      <c r="AI9">
        <v>0.8</v>
      </c>
      <c r="AJ9">
        <v>3.3</v>
      </c>
      <c r="AK9">
        <v>1</v>
      </c>
      <c r="AL9">
        <v>0.1</v>
      </c>
      <c r="AM9">
        <v>3</v>
      </c>
      <c r="AN9">
        <v>8.6999999999999993</v>
      </c>
      <c r="AO9">
        <v>0.23430000000000001</v>
      </c>
      <c r="AP9">
        <v>0.29920000000000002</v>
      </c>
      <c r="AQ9">
        <v>0.35349999999999998</v>
      </c>
      <c r="AR9">
        <v>0.65280000000000005</v>
      </c>
      <c r="AS9">
        <v>12.4</v>
      </c>
      <c r="AT9">
        <v>0.9</v>
      </c>
      <c r="AU9">
        <v>0.5</v>
      </c>
      <c r="AV9">
        <v>0</v>
      </c>
      <c r="AW9">
        <v>0.2</v>
      </c>
      <c r="AX9">
        <v>0</v>
      </c>
      <c r="AY9">
        <v>5.9315789473684211</v>
      </c>
      <c r="AZ9">
        <v>2.3157894736842111</v>
      </c>
      <c r="BA9">
        <v>0.2105263157894737</v>
      </c>
      <c r="BB9">
        <v>0.63157894736842102</v>
      </c>
      <c r="BC9">
        <v>1.5789473684210531</v>
      </c>
      <c r="BD9">
        <v>5.5263157894736841</v>
      </c>
      <c r="BE9">
        <v>25.84210526315789</v>
      </c>
      <c r="BF9">
        <v>8.3157894736842106</v>
      </c>
    </row>
    <row r="10" spans="1:58" x14ac:dyDescent="0.3">
      <c r="A10" t="s">
        <v>153</v>
      </c>
      <c r="B10" t="s">
        <v>156</v>
      </c>
      <c r="C10" t="s">
        <v>10</v>
      </c>
      <c r="D10" t="s">
        <v>180</v>
      </c>
      <c r="E10">
        <v>37.700000000000003</v>
      </c>
      <c r="F10">
        <v>33.799999999999997</v>
      </c>
      <c r="G10">
        <v>6.1</v>
      </c>
      <c r="H10">
        <v>9.1</v>
      </c>
      <c r="I10">
        <v>4.5</v>
      </c>
      <c r="J10">
        <v>2.2000000000000002</v>
      </c>
      <c r="K10">
        <v>0.1</v>
      </c>
      <c r="L10">
        <v>2.2999999999999998</v>
      </c>
      <c r="M10">
        <v>5.7</v>
      </c>
      <c r="N10">
        <v>1.1000000000000001</v>
      </c>
      <c r="O10">
        <v>0.2</v>
      </c>
      <c r="P10">
        <v>3.2</v>
      </c>
      <c r="Q10">
        <v>8.6999999999999993</v>
      </c>
      <c r="R10">
        <v>0.26479999999999998</v>
      </c>
      <c r="S10">
        <v>0.33239999999999997</v>
      </c>
      <c r="T10">
        <v>0.53490000000000004</v>
      </c>
      <c r="U10">
        <v>0.86720000000000008</v>
      </c>
      <c r="V10">
        <v>18.399999999999999</v>
      </c>
      <c r="W10">
        <v>0.3</v>
      </c>
      <c r="X10">
        <v>0.4</v>
      </c>
      <c r="Y10">
        <v>0</v>
      </c>
      <c r="Z10">
        <v>0.3</v>
      </c>
      <c r="AA10">
        <v>0.2</v>
      </c>
      <c r="AB10">
        <v>37.299999999999997</v>
      </c>
      <c r="AC10">
        <v>33.799999999999997</v>
      </c>
      <c r="AD10">
        <v>4.4000000000000004</v>
      </c>
      <c r="AE10">
        <v>8.9</v>
      </c>
      <c r="AF10">
        <v>5.9</v>
      </c>
      <c r="AG10">
        <v>1.7</v>
      </c>
      <c r="AH10">
        <v>0</v>
      </c>
      <c r="AI10">
        <v>1.3</v>
      </c>
      <c r="AJ10">
        <v>4.2</v>
      </c>
      <c r="AK10">
        <v>1.3</v>
      </c>
      <c r="AL10">
        <v>0.4</v>
      </c>
      <c r="AM10">
        <v>2.8</v>
      </c>
      <c r="AN10">
        <v>9.1</v>
      </c>
      <c r="AO10">
        <v>0.25540000000000002</v>
      </c>
      <c r="AP10">
        <v>0.32150000000000001</v>
      </c>
      <c r="AQ10">
        <v>0.41660000000000003</v>
      </c>
      <c r="AR10">
        <v>0.73809999999999998</v>
      </c>
      <c r="AS10">
        <v>14.5</v>
      </c>
      <c r="AT10">
        <v>1</v>
      </c>
      <c r="AU10">
        <v>0.5</v>
      </c>
      <c r="AV10">
        <v>0.1</v>
      </c>
      <c r="AW10">
        <v>0.1</v>
      </c>
      <c r="AX10">
        <v>0.1</v>
      </c>
      <c r="AY10">
        <v>5.6842105263157894</v>
      </c>
      <c r="AZ10">
        <v>2.1578947368421049</v>
      </c>
      <c r="BA10">
        <v>5.2631578947368418E-2</v>
      </c>
      <c r="BB10">
        <v>0.52631578947368418</v>
      </c>
      <c r="BC10">
        <v>2.3684210526315792</v>
      </c>
      <c r="BD10">
        <v>6.6315789473684212</v>
      </c>
      <c r="BE10">
        <v>24</v>
      </c>
      <c r="BF10">
        <v>7.1578947368421053</v>
      </c>
    </row>
    <row r="11" spans="1:58" x14ac:dyDescent="0.3">
      <c r="A11" t="s">
        <v>156</v>
      </c>
      <c r="B11" t="s">
        <v>153</v>
      </c>
      <c r="C11" t="s">
        <v>11</v>
      </c>
      <c r="D11" t="s">
        <v>177</v>
      </c>
      <c r="E11">
        <v>36.9</v>
      </c>
      <c r="F11">
        <v>34</v>
      </c>
      <c r="G11">
        <v>3.8</v>
      </c>
      <c r="H11">
        <v>7.9</v>
      </c>
      <c r="I11">
        <v>4.8</v>
      </c>
      <c r="J11">
        <v>1.4</v>
      </c>
      <c r="K11">
        <v>0.2</v>
      </c>
      <c r="L11">
        <v>1.5</v>
      </c>
      <c r="M11">
        <v>3.7</v>
      </c>
      <c r="N11">
        <v>0.5</v>
      </c>
      <c r="O11">
        <v>0</v>
      </c>
      <c r="P11">
        <v>2.1</v>
      </c>
      <c r="Q11">
        <v>8.6999999999999993</v>
      </c>
      <c r="R11">
        <v>0.23080000000000001</v>
      </c>
      <c r="S11">
        <v>0.27250000000000002</v>
      </c>
      <c r="T11">
        <v>0.4138</v>
      </c>
      <c r="U11">
        <v>0.68629999999999991</v>
      </c>
      <c r="V11">
        <v>14.2</v>
      </c>
      <c r="W11">
        <v>1</v>
      </c>
      <c r="X11">
        <v>0</v>
      </c>
      <c r="Y11">
        <v>0.3</v>
      </c>
      <c r="Z11">
        <v>0.5</v>
      </c>
      <c r="AA11">
        <v>0.1</v>
      </c>
      <c r="AB11">
        <v>36.4</v>
      </c>
      <c r="AC11">
        <v>33.5</v>
      </c>
      <c r="AD11">
        <v>3.9</v>
      </c>
      <c r="AE11">
        <v>8.3000000000000007</v>
      </c>
      <c r="AF11">
        <v>5.6</v>
      </c>
      <c r="AG11">
        <v>1.2</v>
      </c>
      <c r="AH11">
        <v>0.3</v>
      </c>
      <c r="AI11">
        <v>1.2</v>
      </c>
      <c r="AJ11">
        <v>3.8</v>
      </c>
      <c r="AK11">
        <v>0.9</v>
      </c>
      <c r="AL11">
        <v>0.1</v>
      </c>
      <c r="AM11">
        <v>2.2999999999999998</v>
      </c>
      <c r="AN11">
        <v>7.9</v>
      </c>
      <c r="AO11">
        <v>0.24490000000000001</v>
      </c>
      <c r="AP11">
        <v>0.29409999999999997</v>
      </c>
      <c r="AQ11">
        <v>0.40460000000000002</v>
      </c>
      <c r="AR11">
        <v>0.6986</v>
      </c>
      <c r="AS11">
        <v>13.7</v>
      </c>
      <c r="AT11">
        <v>0.8</v>
      </c>
      <c r="AU11">
        <v>0.1</v>
      </c>
      <c r="AV11">
        <v>0.1</v>
      </c>
      <c r="AW11">
        <v>0.4</v>
      </c>
      <c r="AX11">
        <v>0.1</v>
      </c>
      <c r="AY11">
        <v>5.5588235294117636</v>
      </c>
      <c r="AZ11">
        <v>1.1764705882352939</v>
      </c>
      <c r="BA11">
        <v>0.1176470588235294</v>
      </c>
      <c r="BB11">
        <v>0.35294117647058831</v>
      </c>
      <c r="BC11">
        <v>2</v>
      </c>
      <c r="BD11">
        <v>5.5882352941176467</v>
      </c>
      <c r="BE11">
        <v>22.705882352941181</v>
      </c>
      <c r="BF11">
        <v>6.6470588235294121</v>
      </c>
    </row>
    <row r="12" spans="1:58" x14ac:dyDescent="0.3">
      <c r="A12" t="s">
        <v>157</v>
      </c>
      <c r="B12" t="s">
        <v>36</v>
      </c>
      <c r="C12" t="s">
        <v>10</v>
      </c>
      <c r="D12" t="s">
        <v>191</v>
      </c>
      <c r="E12">
        <v>37.799999999999997</v>
      </c>
      <c r="F12">
        <v>33.1</v>
      </c>
      <c r="G12">
        <v>4.9000000000000004</v>
      </c>
      <c r="H12">
        <v>8.4</v>
      </c>
      <c r="I12">
        <v>5</v>
      </c>
      <c r="J12">
        <v>1.6</v>
      </c>
      <c r="K12">
        <v>0.2</v>
      </c>
      <c r="L12">
        <v>1.6</v>
      </c>
      <c r="M12">
        <v>4.8</v>
      </c>
      <c r="N12">
        <v>1</v>
      </c>
      <c r="O12">
        <v>0.2</v>
      </c>
      <c r="P12">
        <v>3.6</v>
      </c>
      <c r="Q12">
        <v>7.9</v>
      </c>
      <c r="R12">
        <v>0.24859999999999999</v>
      </c>
      <c r="S12">
        <v>0.32869999999999999</v>
      </c>
      <c r="T12">
        <v>0.45129999999999998</v>
      </c>
      <c r="U12">
        <v>0.78</v>
      </c>
      <c r="V12">
        <v>15.2</v>
      </c>
      <c r="W12">
        <v>0.4</v>
      </c>
      <c r="X12">
        <v>0.7</v>
      </c>
      <c r="Y12">
        <v>0</v>
      </c>
      <c r="Z12">
        <v>0.3</v>
      </c>
      <c r="AA12">
        <v>0.2</v>
      </c>
      <c r="AB12">
        <v>38</v>
      </c>
      <c r="AC12">
        <v>34.299999999999997</v>
      </c>
      <c r="AD12">
        <v>5.2</v>
      </c>
      <c r="AE12">
        <v>9.1999999999999993</v>
      </c>
      <c r="AF12">
        <v>5.5</v>
      </c>
      <c r="AG12">
        <v>1.7</v>
      </c>
      <c r="AH12">
        <v>0.1</v>
      </c>
      <c r="AI12">
        <v>1.9</v>
      </c>
      <c r="AJ12">
        <v>5.2</v>
      </c>
      <c r="AK12">
        <v>0.6</v>
      </c>
      <c r="AL12">
        <v>0.2</v>
      </c>
      <c r="AM12">
        <v>3.1</v>
      </c>
      <c r="AN12">
        <v>8.5</v>
      </c>
      <c r="AO12">
        <v>0.26500000000000001</v>
      </c>
      <c r="AP12">
        <v>0.32429999999999998</v>
      </c>
      <c r="AQ12">
        <v>0.47689999999999999</v>
      </c>
      <c r="AR12">
        <v>0.80109999999999992</v>
      </c>
      <c r="AS12">
        <v>16.8</v>
      </c>
      <c r="AT12">
        <v>0.6</v>
      </c>
      <c r="AU12">
        <v>0.2</v>
      </c>
      <c r="AV12">
        <v>0</v>
      </c>
      <c r="AW12">
        <v>0.4</v>
      </c>
      <c r="AX12">
        <v>0</v>
      </c>
      <c r="AY12">
        <v>5.9263157894736844</v>
      </c>
      <c r="AZ12">
        <v>1.9473684210526321</v>
      </c>
      <c r="BA12">
        <v>0.15789473684210531</v>
      </c>
      <c r="BB12">
        <v>0.47368421052631582</v>
      </c>
      <c r="BC12">
        <v>1.368421052631579</v>
      </c>
      <c r="BD12">
        <v>5.8947368421052628</v>
      </c>
      <c r="BE12">
        <v>24.05263157894737</v>
      </c>
      <c r="BF12">
        <v>6.7894736842105274</v>
      </c>
    </row>
    <row r="13" spans="1:58" x14ac:dyDescent="0.3">
      <c r="A13" t="s">
        <v>36</v>
      </c>
      <c r="B13" t="s">
        <v>157</v>
      </c>
      <c r="C13" t="s">
        <v>11</v>
      </c>
      <c r="D13" t="s">
        <v>188</v>
      </c>
      <c r="E13">
        <v>39.299999999999997</v>
      </c>
      <c r="F13">
        <v>35.5</v>
      </c>
      <c r="G13">
        <v>4.2</v>
      </c>
      <c r="H13">
        <v>9</v>
      </c>
      <c r="I13">
        <v>6</v>
      </c>
      <c r="J13">
        <v>1.6</v>
      </c>
      <c r="K13">
        <v>0</v>
      </c>
      <c r="L13">
        <v>1.4</v>
      </c>
      <c r="M13">
        <v>3.9</v>
      </c>
      <c r="N13">
        <v>0.1</v>
      </c>
      <c r="O13">
        <v>0.3</v>
      </c>
      <c r="P13">
        <v>3</v>
      </c>
      <c r="Q13">
        <v>8</v>
      </c>
      <c r="R13">
        <v>0.251</v>
      </c>
      <c r="S13">
        <v>0.31830000000000003</v>
      </c>
      <c r="T13">
        <v>0.40949999999999998</v>
      </c>
      <c r="U13">
        <v>0.72770000000000001</v>
      </c>
      <c r="V13">
        <v>14.8</v>
      </c>
      <c r="W13">
        <v>0.9</v>
      </c>
      <c r="X13">
        <v>0.7</v>
      </c>
      <c r="Y13">
        <v>0</v>
      </c>
      <c r="Z13">
        <v>0.1</v>
      </c>
      <c r="AA13">
        <v>0.1</v>
      </c>
      <c r="AB13">
        <v>37.200000000000003</v>
      </c>
      <c r="AC13">
        <v>33.799999999999997</v>
      </c>
      <c r="AD13">
        <v>4.4000000000000004</v>
      </c>
      <c r="AE13">
        <v>7.4</v>
      </c>
      <c r="AF13">
        <v>4.0999999999999996</v>
      </c>
      <c r="AG13">
        <v>2.1</v>
      </c>
      <c r="AH13">
        <v>0.4</v>
      </c>
      <c r="AI13">
        <v>0.8</v>
      </c>
      <c r="AJ13">
        <v>4.2</v>
      </c>
      <c r="AK13">
        <v>0.6</v>
      </c>
      <c r="AL13">
        <v>0.1</v>
      </c>
      <c r="AM13">
        <v>2.2999999999999998</v>
      </c>
      <c r="AN13">
        <v>9.3000000000000007</v>
      </c>
      <c r="AO13">
        <v>0.21609999999999999</v>
      </c>
      <c r="AP13">
        <v>0.26919999999999999</v>
      </c>
      <c r="AQ13">
        <v>0.37409999999999999</v>
      </c>
      <c r="AR13">
        <v>0.64319999999999999</v>
      </c>
      <c r="AS13">
        <v>12.7</v>
      </c>
      <c r="AT13">
        <v>0.6</v>
      </c>
      <c r="AU13">
        <v>0.4</v>
      </c>
      <c r="AV13">
        <v>0.2</v>
      </c>
      <c r="AW13">
        <v>0.4</v>
      </c>
      <c r="AX13">
        <v>0.2</v>
      </c>
      <c r="AY13">
        <v>5.4777777777777779</v>
      </c>
      <c r="AZ13">
        <v>2.5555555555555549</v>
      </c>
      <c r="BA13">
        <v>0.1111111111111111</v>
      </c>
      <c r="BB13">
        <v>0.88888888888888884</v>
      </c>
      <c r="BC13">
        <v>1.333333333333333</v>
      </c>
      <c r="BD13">
        <v>5.8888888888888893</v>
      </c>
      <c r="BE13">
        <v>22.222222222222221</v>
      </c>
      <c r="BF13">
        <v>6.2222222222222223</v>
      </c>
    </row>
    <row r="14" spans="1:58" x14ac:dyDescent="0.3">
      <c r="A14" t="s">
        <v>139</v>
      </c>
      <c r="B14" t="s">
        <v>159</v>
      </c>
      <c r="C14" t="s">
        <v>10</v>
      </c>
      <c r="D14" t="s">
        <v>179</v>
      </c>
      <c r="E14">
        <v>35.5</v>
      </c>
      <c r="F14">
        <v>32.6</v>
      </c>
      <c r="G14">
        <v>2.5</v>
      </c>
      <c r="H14">
        <v>6.4</v>
      </c>
      <c r="I14">
        <v>4.4000000000000004</v>
      </c>
      <c r="J14">
        <v>1.3</v>
      </c>
      <c r="K14">
        <v>0.1</v>
      </c>
      <c r="L14">
        <v>0.6</v>
      </c>
      <c r="M14">
        <v>2.2999999999999998</v>
      </c>
      <c r="N14">
        <v>1</v>
      </c>
      <c r="O14">
        <v>0.2</v>
      </c>
      <c r="P14">
        <v>2.2999999999999998</v>
      </c>
      <c r="Q14">
        <v>8.5</v>
      </c>
      <c r="R14">
        <v>0.19339999999999999</v>
      </c>
      <c r="S14">
        <v>0.24779999999999999</v>
      </c>
      <c r="T14">
        <v>0.29409999999999997</v>
      </c>
      <c r="U14">
        <v>0.54200000000000004</v>
      </c>
      <c r="V14">
        <v>9.6999999999999993</v>
      </c>
      <c r="W14">
        <v>1</v>
      </c>
      <c r="X14">
        <v>0.4</v>
      </c>
      <c r="Y14">
        <v>0</v>
      </c>
      <c r="Z14">
        <v>0.2</v>
      </c>
      <c r="AA14">
        <v>0.1</v>
      </c>
      <c r="AB14">
        <v>38.6</v>
      </c>
      <c r="AC14">
        <v>33.799999999999997</v>
      </c>
      <c r="AD14">
        <v>5.5</v>
      </c>
      <c r="AE14">
        <v>8.8000000000000007</v>
      </c>
      <c r="AF14">
        <v>5.5</v>
      </c>
      <c r="AG14">
        <v>2.1</v>
      </c>
      <c r="AH14">
        <v>0.2</v>
      </c>
      <c r="AI14">
        <v>1</v>
      </c>
      <c r="AJ14">
        <v>5.5</v>
      </c>
      <c r="AK14">
        <v>0.4</v>
      </c>
      <c r="AL14">
        <v>0.4</v>
      </c>
      <c r="AM14">
        <v>3.5</v>
      </c>
      <c r="AN14">
        <v>7.2</v>
      </c>
      <c r="AO14">
        <v>0.25700000000000001</v>
      </c>
      <c r="AP14">
        <v>0.33289999999999997</v>
      </c>
      <c r="AQ14">
        <v>0.4128</v>
      </c>
      <c r="AR14">
        <v>0.74550000000000005</v>
      </c>
      <c r="AS14">
        <v>14.3</v>
      </c>
      <c r="AT14">
        <v>0.8</v>
      </c>
      <c r="AU14">
        <v>0.5</v>
      </c>
      <c r="AV14">
        <v>0.4</v>
      </c>
      <c r="AW14">
        <v>0.4</v>
      </c>
      <c r="AX14">
        <v>0.3</v>
      </c>
      <c r="AY14">
        <v>5.7736842105263158</v>
      </c>
      <c r="AZ14">
        <v>1.9473684210526321</v>
      </c>
      <c r="BA14">
        <v>5.2631578947368418E-2</v>
      </c>
      <c r="BB14">
        <v>0.57894736842105265</v>
      </c>
      <c r="BC14">
        <v>1.5789473684210531</v>
      </c>
      <c r="BD14">
        <v>5.2105263157894726</v>
      </c>
      <c r="BE14">
        <v>24.10526315789474</v>
      </c>
      <c r="BF14">
        <v>6.7894736842105274</v>
      </c>
    </row>
    <row r="15" spans="1:58" x14ac:dyDescent="0.3">
      <c r="A15" t="s">
        <v>159</v>
      </c>
      <c r="B15" t="s">
        <v>139</v>
      </c>
      <c r="C15" t="s">
        <v>11</v>
      </c>
      <c r="D15" t="s">
        <v>170</v>
      </c>
      <c r="E15">
        <v>37.9</v>
      </c>
      <c r="F15">
        <v>33.200000000000003</v>
      </c>
      <c r="G15">
        <v>4.5999999999999996</v>
      </c>
      <c r="H15">
        <v>7.5</v>
      </c>
      <c r="I15">
        <v>5.2</v>
      </c>
      <c r="J15">
        <v>0.9</v>
      </c>
      <c r="K15">
        <v>0</v>
      </c>
      <c r="L15">
        <v>1.4</v>
      </c>
      <c r="M15">
        <v>4.5</v>
      </c>
      <c r="N15">
        <v>0.6</v>
      </c>
      <c r="O15">
        <v>0.1</v>
      </c>
      <c r="P15">
        <v>4.0999999999999996</v>
      </c>
      <c r="Q15">
        <v>8.6</v>
      </c>
      <c r="R15">
        <v>0.215</v>
      </c>
      <c r="S15">
        <v>0.31269999999999998</v>
      </c>
      <c r="T15">
        <v>0.36359999999999998</v>
      </c>
      <c r="U15">
        <v>0.67630000000000001</v>
      </c>
      <c r="V15">
        <v>12.6</v>
      </c>
      <c r="W15">
        <v>0.9</v>
      </c>
      <c r="X15">
        <v>0.5</v>
      </c>
      <c r="Y15">
        <v>0</v>
      </c>
      <c r="Z15">
        <v>0.1</v>
      </c>
      <c r="AA15">
        <v>0.2</v>
      </c>
      <c r="AB15">
        <v>37.700000000000003</v>
      </c>
      <c r="AC15">
        <v>34.1</v>
      </c>
      <c r="AD15">
        <v>4.5</v>
      </c>
      <c r="AE15">
        <v>8.1999999999999993</v>
      </c>
      <c r="AF15">
        <v>5.5</v>
      </c>
      <c r="AG15">
        <v>0.9</v>
      </c>
      <c r="AH15">
        <v>0.1</v>
      </c>
      <c r="AI15">
        <v>1.7</v>
      </c>
      <c r="AJ15">
        <v>4.2</v>
      </c>
      <c r="AK15">
        <v>0.5</v>
      </c>
      <c r="AL15">
        <v>0.1</v>
      </c>
      <c r="AM15">
        <v>3</v>
      </c>
      <c r="AN15">
        <v>8.3000000000000007</v>
      </c>
      <c r="AO15">
        <v>0.2379</v>
      </c>
      <c r="AP15">
        <v>0.30249999999999999</v>
      </c>
      <c r="AQ15">
        <v>0.41870000000000002</v>
      </c>
      <c r="AR15">
        <v>0.72110000000000007</v>
      </c>
      <c r="AS15">
        <v>14.4</v>
      </c>
      <c r="AT15">
        <v>0.6</v>
      </c>
      <c r="AU15">
        <v>0.5</v>
      </c>
      <c r="AV15">
        <v>0.1</v>
      </c>
      <c r="AW15">
        <v>0</v>
      </c>
      <c r="AX15">
        <v>0.2</v>
      </c>
      <c r="AY15">
        <v>5.7062499999999998</v>
      </c>
      <c r="AZ15">
        <v>2.25</v>
      </c>
      <c r="BA15">
        <v>0</v>
      </c>
      <c r="BB15">
        <v>0.8125</v>
      </c>
      <c r="BC15">
        <v>2.75</v>
      </c>
      <c r="BD15">
        <v>4.0625</v>
      </c>
      <c r="BE15">
        <v>23.3125</v>
      </c>
      <c r="BF15">
        <v>7.3125</v>
      </c>
    </row>
    <row r="16" spans="1:58" x14ac:dyDescent="0.3">
      <c r="A16" t="s">
        <v>138</v>
      </c>
      <c r="B16" t="s">
        <v>158</v>
      </c>
      <c r="C16" t="s">
        <v>10</v>
      </c>
      <c r="D16" t="s">
        <v>187</v>
      </c>
      <c r="E16">
        <v>39.299999999999997</v>
      </c>
      <c r="F16">
        <v>34.299999999999997</v>
      </c>
      <c r="G16">
        <v>5.5</v>
      </c>
      <c r="H16">
        <v>8.4</v>
      </c>
      <c r="I16">
        <v>4.5</v>
      </c>
      <c r="J16">
        <v>2.4</v>
      </c>
      <c r="K16">
        <v>0.1</v>
      </c>
      <c r="L16">
        <v>1.4</v>
      </c>
      <c r="M16">
        <v>5.4</v>
      </c>
      <c r="N16">
        <v>1.5</v>
      </c>
      <c r="O16">
        <v>0.3</v>
      </c>
      <c r="P16">
        <v>4.3</v>
      </c>
      <c r="Q16">
        <v>10.199999999999999</v>
      </c>
      <c r="R16">
        <v>0.2379</v>
      </c>
      <c r="S16">
        <v>0.3261</v>
      </c>
      <c r="T16">
        <v>0.43190000000000001</v>
      </c>
      <c r="U16">
        <v>0.75819999999999999</v>
      </c>
      <c r="V16">
        <v>15.2</v>
      </c>
      <c r="W16">
        <v>0.5</v>
      </c>
      <c r="X16">
        <v>0.3</v>
      </c>
      <c r="Y16">
        <v>0.2</v>
      </c>
      <c r="Z16">
        <v>0.1</v>
      </c>
      <c r="AA16">
        <v>0.2</v>
      </c>
      <c r="AB16">
        <v>39</v>
      </c>
      <c r="AC16">
        <v>35.5</v>
      </c>
      <c r="AD16">
        <v>4.5</v>
      </c>
      <c r="AE16">
        <v>8.4</v>
      </c>
      <c r="AF16">
        <v>5.2</v>
      </c>
      <c r="AG16">
        <v>1.4</v>
      </c>
      <c r="AH16">
        <v>0.2</v>
      </c>
      <c r="AI16">
        <v>1.6</v>
      </c>
      <c r="AJ16">
        <v>4.4000000000000004</v>
      </c>
      <c r="AK16">
        <v>1.1000000000000001</v>
      </c>
      <c r="AL16">
        <v>0.1</v>
      </c>
      <c r="AM16">
        <v>3.1</v>
      </c>
      <c r="AN16">
        <v>8.4</v>
      </c>
      <c r="AO16">
        <v>0.23549999999999999</v>
      </c>
      <c r="AP16">
        <v>0.29959999999999998</v>
      </c>
      <c r="AQ16">
        <v>0.41770000000000002</v>
      </c>
      <c r="AR16">
        <v>0.71750000000000003</v>
      </c>
      <c r="AS16">
        <v>15</v>
      </c>
      <c r="AT16">
        <v>0.7</v>
      </c>
      <c r="AU16">
        <v>0.3</v>
      </c>
      <c r="AV16">
        <v>0.1</v>
      </c>
      <c r="AW16">
        <v>0</v>
      </c>
      <c r="AX16">
        <v>0.1</v>
      </c>
      <c r="AY16">
        <v>5.4076923076923071</v>
      </c>
      <c r="AZ16">
        <v>1.9230769230769229</v>
      </c>
      <c r="BA16">
        <v>0</v>
      </c>
      <c r="BB16">
        <v>0.76923076923076927</v>
      </c>
      <c r="BC16">
        <v>1.538461538461539</v>
      </c>
      <c r="BD16">
        <v>4.615384615384615</v>
      </c>
      <c r="BE16">
        <v>21.92307692307692</v>
      </c>
      <c r="BF16">
        <v>6.4615384615384617</v>
      </c>
    </row>
    <row r="17" spans="1:58" x14ac:dyDescent="0.3">
      <c r="A17" t="s">
        <v>158</v>
      </c>
      <c r="B17" t="s">
        <v>138</v>
      </c>
      <c r="C17" t="s">
        <v>11</v>
      </c>
      <c r="D17" t="s">
        <v>178</v>
      </c>
      <c r="E17">
        <v>39.299999999999997</v>
      </c>
      <c r="F17">
        <v>35.700000000000003</v>
      </c>
      <c r="G17">
        <v>4.5</v>
      </c>
      <c r="H17">
        <v>9.6999999999999993</v>
      </c>
      <c r="I17">
        <v>6.1</v>
      </c>
      <c r="J17">
        <v>2.2000000000000002</v>
      </c>
      <c r="K17">
        <v>0.1</v>
      </c>
      <c r="L17">
        <v>1.3</v>
      </c>
      <c r="M17">
        <v>4.5</v>
      </c>
      <c r="N17">
        <v>0.5</v>
      </c>
      <c r="O17">
        <v>0.2</v>
      </c>
      <c r="P17">
        <v>2.8</v>
      </c>
      <c r="Q17">
        <v>7.8</v>
      </c>
      <c r="R17">
        <v>0.26540000000000002</v>
      </c>
      <c r="S17">
        <v>0.3226</v>
      </c>
      <c r="T17">
        <v>0.4375</v>
      </c>
      <c r="U17">
        <v>0.7601</v>
      </c>
      <c r="V17">
        <v>16</v>
      </c>
      <c r="W17">
        <v>0.5</v>
      </c>
      <c r="X17">
        <v>0.3</v>
      </c>
      <c r="Y17">
        <v>0.1</v>
      </c>
      <c r="Z17">
        <v>0.4</v>
      </c>
      <c r="AA17">
        <v>0.1</v>
      </c>
      <c r="AB17">
        <v>36</v>
      </c>
      <c r="AC17">
        <v>33.1</v>
      </c>
      <c r="AD17">
        <v>3.1</v>
      </c>
      <c r="AE17">
        <v>7.7</v>
      </c>
      <c r="AF17">
        <v>5.4</v>
      </c>
      <c r="AG17">
        <v>1.5</v>
      </c>
      <c r="AH17">
        <v>0</v>
      </c>
      <c r="AI17">
        <v>0.8</v>
      </c>
      <c r="AJ17">
        <v>2.9</v>
      </c>
      <c r="AK17">
        <v>0.4</v>
      </c>
      <c r="AL17">
        <v>0.1</v>
      </c>
      <c r="AM17">
        <v>2.1</v>
      </c>
      <c r="AN17">
        <v>8.1999999999999993</v>
      </c>
      <c r="AO17">
        <v>0.22939999999999999</v>
      </c>
      <c r="AP17">
        <v>0.28210000000000002</v>
      </c>
      <c r="AQ17">
        <v>0.3468</v>
      </c>
      <c r="AR17">
        <v>0.62890000000000001</v>
      </c>
      <c r="AS17">
        <v>11.6</v>
      </c>
      <c r="AT17">
        <v>0.7</v>
      </c>
      <c r="AU17">
        <v>0.5</v>
      </c>
      <c r="AV17">
        <v>0.1</v>
      </c>
      <c r="AW17">
        <v>0.2</v>
      </c>
      <c r="AX17">
        <v>0</v>
      </c>
      <c r="AY17">
        <v>4.8</v>
      </c>
      <c r="AZ17">
        <v>1.8235294117647061</v>
      </c>
      <c r="BA17">
        <v>0.1176470588235294</v>
      </c>
      <c r="BB17">
        <v>0.70588235294117652</v>
      </c>
      <c r="BC17">
        <v>2.0588235294117641</v>
      </c>
      <c r="BD17">
        <v>4.6470588235294121</v>
      </c>
      <c r="BE17">
        <v>21.705882352941181</v>
      </c>
      <c r="BF17">
        <v>7.1764705882352944</v>
      </c>
    </row>
    <row r="18" spans="1:58" x14ac:dyDescent="0.3">
      <c r="A18" t="s">
        <v>149</v>
      </c>
      <c r="B18" t="s">
        <v>145</v>
      </c>
      <c r="C18" t="s">
        <v>10</v>
      </c>
      <c r="D18" t="s">
        <v>176</v>
      </c>
      <c r="E18">
        <v>38.4</v>
      </c>
      <c r="F18">
        <v>32.799999999999997</v>
      </c>
      <c r="G18">
        <v>4.7</v>
      </c>
      <c r="H18">
        <v>7.5</v>
      </c>
      <c r="I18">
        <v>5.3</v>
      </c>
      <c r="J18">
        <v>1</v>
      </c>
      <c r="K18">
        <v>0.2</v>
      </c>
      <c r="L18">
        <v>1</v>
      </c>
      <c r="M18">
        <v>4.7</v>
      </c>
      <c r="N18">
        <v>0.9</v>
      </c>
      <c r="O18">
        <v>0.1</v>
      </c>
      <c r="P18">
        <v>4</v>
      </c>
      <c r="Q18">
        <v>8.6</v>
      </c>
      <c r="R18">
        <v>0.22500000000000001</v>
      </c>
      <c r="S18">
        <v>0.31119999999999998</v>
      </c>
      <c r="T18">
        <v>0.35859999999999997</v>
      </c>
      <c r="U18">
        <v>0.66969999999999996</v>
      </c>
      <c r="V18">
        <v>11.9</v>
      </c>
      <c r="W18">
        <v>0.4</v>
      </c>
      <c r="X18">
        <v>0.6</v>
      </c>
      <c r="Y18">
        <v>0.3</v>
      </c>
      <c r="Z18">
        <v>0.7</v>
      </c>
      <c r="AA18">
        <v>0.2</v>
      </c>
      <c r="AB18">
        <v>37.700000000000003</v>
      </c>
      <c r="AC18">
        <v>33.9</v>
      </c>
      <c r="AD18">
        <v>3.3</v>
      </c>
      <c r="AE18">
        <v>7.5</v>
      </c>
      <c r="AF18">
        <v>4.7</v>
      </c>
      <c r="AG18">
        <v>1.7</v>
      </c>
      <c r="AH18">
        <v>0.5</v>
      </c>
      <c r="AI18">
        <v>0.6</v>
      </c>
      <c r="AJ18">
        <v>3.1</v>
      </c>
      <c r="AK18">
        <v>0.3</v>
      </c>
      <c r="AL18">
        <v>0</v>
      </c>
      <c r="AM18">
        <v>2.9</v>
      </c>
      <c r="AN18">
        <v>7.9</v>
      </c>
      <c r="AO18">
        <v>0.21590000000000001</v>
      </c>
      <c r="AP18">
        <v>0.27639999999999998</v>
      </c>
      <c r="AQ18">
        <v>0.34320000000000001</v>
      </c>
      <c r="AR18">
        <v>0.61970000000000003</v>
      </c>
      <c r="AS18">
        <v>12</v>
      </c>
      <c r="AT18">
        <v>0.6</v>
      </c>
      <c r="AU18">
        <v>0.1</v>
      </c>
      <c r="AV18">
        <v>0</v>
      </c>
      <c r="AW18">
        <v>0.8</v>
      </c>
      <c r="AX18">
        <v>0.2</v>
      </c>
      <c r="AY18">
        <v>6</v>
      </c>
      <c r="AZ18">
        <v>1</v>
      </c>
      <c r="BA18">
        <v>0</v>
      </c>
      <c r="BB18">
        <v>0.5</v>
      </c>
      <c r="BC18">
        <v>1.5</v>
      </c>
      <c r="BD18">
        <v>3.5</v>
      </c>
      <c r="BE18">
        <v>22.5</v>
      </c>
      <c r="BF18">
        <v>5.5</v>
      </c>
    </row>
    <row r="19" spans="1:58" x14ac:dyDescent="0.3">
      <c r="A19" t="s">
        <v>145</v>
      </c>
      <c r="B19" t="s">
        <v>149</v>
      </c>
      <c r="C19" t="s">
        <v>11</v>
      </c>
      <c r="D19" t="s">
        <v>168</v>
      </c>
      <c r="E19">
        <v>36.6</v>
      </c>
      <c r="F19">
        <v>33.200000000000003</v>
      </c>
      <c r="G19">
        <v>5.2</v>
      </c>
      <c r="H19">
        <v>9.1</v>
      </c>
      <c r="I19">
        <v>6.7</v>
      </c>
      <c r="J19">
        <v>1</v>
      </c>
      <c r="K19">
        <v>0.1</v>
      </c>
      <c r="L19">
        <v>1.3</v>
      </c>
      <c r="M19">
        <v>5.2</v>
      </c>
      <c r="N19">
        <v>0.5</v>
      </c>
      <c r="O19">
        <v>0.2</v>
      </c>
      <c r="P19">
        <v>1.9</v>
      </c>
      <c r="Q19">
        <v>6.2</v>
      </c>
      <c r="R19">
        <v>0.2722</v>
      </c>
      <c r="S19">
        <v>0.3135</v>
      </c>
      <c r="T19">
        <v>0.42189999999999989</v>
      </c>
      <c r="U19">
        <v>0.73540000000000005</v>
      </c>
      <c r="V19">
        <v>14.2</v>
      </c>
      <c r="W19">
        <v>0.4</v>
      </c>
      <c r="X19">
        <v>0.4</v>
      </c>
      <c r="Y19">
        <v>0.4</v>
      </c>
      <c r="Z19">
        <v>0.7</v>
      </c>
      <c r="AA19">
        <v>0.2</v>
      </c>
      <c r="AB19">
        <v>34.6</v>
      </c>
      <c r="AC19">
        <v>32.6</v>
      </c>
      <c r="AD19">
        <v>2.7</v>
      </c>
      <c r="AE19">
        <v>7.8</v>
      </c>
      <c r="AF19">
        <v>5.2</v>
      </c>
      <c r="AG19">
        <v>1.7</v>
      </c>
      <c r="AH19">
        <v>0</v>
      </c>
      <c r="AI19">
        <v>0.9</v>
      </c>
      <c r="AJ19">
        <v>2.7</v>
      </c>
      <c r="AK19">
        <v>0.2</v>
      </c>
      <c r="AL19">
        <v>0.4</v>
      </c>
      <c r="AM19">
        <v>1.7</v>
      </c>
      <c r="AN19">
        <v>8.8000000000000007</v>
      </c>
      <c r="AO19">
        <v>0.23469999999999999</v>
      </c>
      <c r="AP19">
        <v>0.27679999999999999</v>
      </c>
      <c r="AQ19">
        <v>0.36470000000000002</v>
      </c>
      <c r="AR19">
        <v>0.64169999999999994</v>
      </c>
      <c r="AS19">
        <v>12.2</v>
      </c>
      <c r="AT19">
        <v>0.9</v>
      </c>
      <c r="AU19">
        <v>0.2</v>
      </c>
      <c r="AV19">
        <v>0.1</v>
      </c>
      <c r="AW19">
        <v>0</v>
      </c>
      <c r="AX19">
        <v>0</v>
      </c>
      <c r="AY19">
        <v>5.74</v>
      </c>
      <c r="AZ19">
        <v>2.1</v>
      </c>
      <c r="BA19">
        <v>0</v>
      </c>
      <c r="BB19">
        <v>0.4</v>
      </c>
      <c r="BC19">
        <v>1.9</v>
      </c>
      <c r="BD19">
        <v>7.05</v>
      </c>
      <c r="BE19">
        <v>23.8</v>
      </c>
      <c r="BF19">
        <v>6.85</v>
      </c>
    </row>
    <row r="20" spans="1:58" x14ac:dyDescent="0.3">
      <c r="A20" t="s">
        <v>151</v>
      </c>
      <c r="B20" t="s">
        <v>135</v>
      </c>
      <c r="C20" t="s">
        <v>10</v>
      </c>
      <c r="D20" t="s">
        <v>167</v>
      </c>
      <c r="E20">
        <v>37.9</v>
      </c>
      <c r="F20">
        <v>34.5</v>
      </c>
      <c r="G20">
        <v>4.8</v>
      </c>
      <c r="H20">
        <v>9.6</v>
      </c>
      <c r="I20">
        <v>5.4</v>
      </c>
      <c r="J20">
        <v>2.5</v>
      </c>
      <c r="K20">
        <v>0.1</v>
      </c>
      <c r="L20">
        <v>1.6</v>
      </c>
      <c r="M20">
        <v>4.8</v>
      </c>
      <c r="N20">
        <v>0.6</v>
      </c>
      <c r="O20">
        <v>0.4</v>
      </c>
      <c r="P20">
        <v>2.7</v>
      </c>
      <c r="Q20">
        <v>11.1</v>
      </c>
      <c r="R20">
        <v>0.27689999999999998</v>
      </c>
      <c r="S20">
        <v>0.33100000000000002</v>
      </c>
      <c r="T20">
        <v>0.49359999999999998</v>
      </c>
      <c r="U20">
        <v>0.8246</v>
      </c>
      <c r="V20">
        <v>17.100000000000001</v>
      </c>
      <c r="W20">
        <v>0.8</v>
      </c>
      <c r="X20">
        <v>0.5</v>
      </c>
      <c r="Y20">
        <v>0</v>
      </c>
      <c r="Z20">
        <v>0.2</v>
      </c>
      <c r="AA20">
        <v>0.1</v>
      </c>
      <c r="AB20">
        <v>36.700000000000003</v>
      </c>
      <c r="AC20">
        <v>33</v>
      </c>
      <c r="AD20">
        <v>4.4000000000000004</v>
      </c>
      <c r="AE20">
        <v>7.9</v>
      </c>
      <c r="AF20">
        <v>4.8</v>
      </c>
      <c r="AG20">
        <v>1.6</v>
      </c>
      <c r="AH20">
        <v>0</v>
      </c>
      <c r="AI20">
        <v>1.5</v>
      </c>
      <c r="AJ20">
        <v>4.4000000000000004</v>
      </c>
      <c r="AK20">
        <v>0.7</v>
      </c>
      <c r="AL20">
        <v>0</v>
      </c>
      <c r="AM20">
        <v>2.7</v>
      </c>
      <c r="AN20">
        <v>8.5</v>
      </c>
      <c r="AO20">
        <v>0.23219999999999999</v>
      </c>
      <c r="AP20">
        <v>0.29010000000000002</v>
      </c>
      <c r="AQ20">
        <v>0.41070000000000001</v>
      </c>
      <c r="AR20">
        <v>0.70110000000000006</v>
      </c>
      <c r="AS20">
        <v>14</v>
      </c>
      <c r="AT20">
        <v>0.5</v>
      </c>
      <c r="AU20">
        <v>0.3</v>
      </c>
      <c r="AV20">
        <v>0.2</v>
      </c>
      <c r="AW20">
        <v>0.5</v>
      </c>
      <c r="AX20">
        <v>0.3</v>
      </c>
      <c r="AY20">
        <v>6.0105263157894742</v>
      </c>
      <c r="AZ20">
        <v>1.7894736842105261</v>
      </c>
      <c r="BA20">
        <v>0.52631578947368418</v>
      </c>
      <c r="BB20">
        <v>0.26315789473684209</v>
      </c>
      <c r="BC20">
        <v>1.368421052631579</v>
      </c>
      <c r="BD20">
        <v>5.8947368421052628</v>
      </c>
      <c r="BE20">
        <v>25.10526315789474</v>
      </c>
      <c r="BF20">
        <v>6.9473684210526319</v>
      </c>
    </row>
    <row r="21" spans="1:58" x14ac:dyDescent="0.3">
      <c r="A21" t="s">
        <v>135</v>
      </c>
      <c r="B21" t="s">
        <v>151</v>
      </c>
      <c r="C21" t="s">
        <v>11</v>
      </c>
      <c r="D21" t="s">
        <v>182</v>
      </c>
      <c r="E21">
        <v>36.299999999999997</v>
      </c>
      <c r="F21">
        <v>32.4</v>
      </c>
      <c r="G21">
        <v>4.3</v>
      </c>
      <c r="H21">
        <v>7.5</v>
      </c>
      <c r="I21">
        <v>3.7</v>
      </c>
      <c r="J21">
        <v>1.5</v>
      </c>
      <c r="K21">
        <v>0</v>
      </c>
      <c r="L21">
        <v>2.2999999999999998</v>
      </c>
      <c r="M21">
        <v>4.2</v>
      </c>
      <c r="N21">
        <v>0.2</v>
      </c>
      <c r="O21">
        <v>0.5</v>
      </c>
      <c r="P21">
        <v>3.2</v>
      </c>
      <c r="Q21">
        <v>11.1</v>
      </c>
      <c r="R21">
        <v>0.2268</v>
      </c>
      <c r="S21">
        <v>0.30589999999999989</v>
      </c>
      <c r="T21">
        <v>0.47460000000000002</v>
      </c>
      <c r="U21">
        <v>0.78049999999999997</v>
      </c>
      <c r="V21">
        <v>15.9</v>
      </c>
      <c r="W21">
        <v>1.2</v>
      </c>
      <c r="X21">
        <v>0.6</v>
      </c>
      <c r="Y21">
        <v>0</v>
      </c>
      <c r="Z21">
        <v>0.1</v>
      </c>
      <c r="AA21">
        <v>0.1</v>
      </c>
      <c r="AB21">
        <v>38</v>
      </c>
      <c r="AC21">
        <v>34</v>
      </c>
      <c r="AD21">
        <v>5.9</v>
      </c>
      <c r="AE21">
        <v>9.3000000000000007</v>
      </c>
      <c r="AF21">
        <v>4.5999999999999996</v>
      </c>
      <c r="AG21">
        <v>2.4</v>
      </c>
      <c r="AH21">
        <v>0.3</v>
      </c>
      <c r="AI21">
        <v>2</v>
      </c>
      <c r="AJ21">
        <v>5.4</v>
      </c>
      <c r="AK21">
        <v>0.9</v>
      </c>
      <c r="AL21">
        <v>0.3</v>
      </c>
      <c r="AM21">
        <v>3.3</v>
      </c>
      <c r="AN21">
        <v>9.1</v>
      </c>
      <c r="AO21">
        <v>0.26979999999999998</v>
      </c>
      <c r="AP21">
        <v>0.3387</v>
      </c>
      <c r="AQ21">
        <v>0.53159999999999996</v>
      </c>
      <c r="AR21">
        <v>0.87040000000000006</v>
      </c>
      <c r="AS21">
        <v>18.3</v>
      </c>
      <c r="AT21">
        <v>0.4</v>
      </c>
      <c r="AU21">
        <v>0.5</v>
      </c>
      <c r="AV21">
        <v>0</v>
      </c>
      <c r="AW21">
        <v>0.2</v>
      </c>
      <c r="AX21">
        <v>0</v>
      </c>
      <c r="AY21">
        <v>5.4333333333333336</v>
      </c>
      <c r="AZ21">
        <v>2.833333333333333</v>
      </c>
      <c r="BA21">
        <v>5.5555555555555552E-2</v>
      </c>
      <c r="BB21">
        <v>1</v>
      </c>
      <c r="BC21">
        <v>1.3888888888888891</v>
      </c>
      <c r="BD21">
        <v>3.7222222222222219</v>
      </c>
      <c r="BE21">
        <v>23.166666666666671</v>
      </c>
      <c r="BF21">
        <v>7.2777777777777777</v>
      </c>
    </row>
    <row r="22" spans="1:58" x14ac:dyDescent="0.3">
      <c r="A22" t="s">
        <v>146</v>
      </c>
      <c r="B22" t="s">
        <v>148</v>
      </c>
      <c r="C22" t="s">
        <v>10</v>
      </c>
      <c r="D22" t="s">
        <v>185</v>
      </c>
      <c r="E22">
        <v>36.299999999999997</v>
      </c>
      <c r="F22">
        <v>32.299999999999997</v>
      </c>
      <c r="G22">
        <v>3.9</v>
      </c>
      <c r="H22">
        <v>7.9</v>
      </c>
      <c r="I22">
        <v>5.4</v>
      </c>
      <c r="J22">
        <v>1.4</v>
      </c>
      <c r="K22">
        <v>0.1</v>
      </c>
      <c r="L22">
        <v>1</v>
      </c>
      <c r="M22">
        <v>3.5</v>
      </c>
      <c r="N22">
        <v>0.8</v>
      </c>
      <c r="O22">
        <v>0.2</v>
      </c>
      <c r="P22">
        <v>3.3</v>
      </c>
      <c r="Q22">
        <v>8.5</v>
      </c>
      <c r="R22">
        <v>0.2379</v>
      </c>
      <c r="S22">
        <v>0.313</v>
      </c>
      <c r="T22">
        <v>0.37940000000000002</v>
      </c>
      <c r="U22">
        <v>0.6923999999999999</v>
      </c>
      <c r="V22">
        <v>12.5</v>
      </c>
      <c r="W22">
        <v>1</v>
      </c>
      <c r="X22">
        <v>0.5</v>
      </c>
      <c r="Y22">
        <v>0</v>
      </c>
      <c r="Z22">
        <v>0.2</v>
      </c>
      <c r="AA22">
        <v>0</v>
      </c>
      <c r="AB22">
        <v>39.1</v>
      </c>
      <c r="AC22">
        <v>34.5</v>
      </c>
      <c r="AD22">
        <v>6.1</v>
      </c>
      <c r="AE22">
        <v>9.6</v>
      </c>
      <c r="AF22">
        <v>6.1</v>
      </c>
      <c r="AG22">
        <v>1.8</v>
      </c>
      <c r="AH22">
        <v>0.1</v>
      </c>
      <c r="AI22">
        <v>1.6</v>
      </c>
      <c r="AJ22">
        <v>5.7</v>
      </c>
      <c r="AK22">
        <v>0.6</v>
      </c>
      <c r="AL22">
        <v>0.3</v>
      </c>
      <c r="AM22">
        <v>3.6</v>
      </c>
      <c r="AN22">
        <v>7.8</v>
      </c>
      <c r="AO22">
        <v>0.27410000000000001</v>
      </c>
      <c r="AP22">
        <v>0.35909999999999997</v>
      </c>
      <c r="AQ22">
        <v>0.46479999999999999</v>
      </c>
      <c r="AR22">
        <v>0.82369999999999999</v>
      </c>
      <c r="AS22">
        <v>16.399999999999999</v>
      </c>
      <c r="AT22">
        <v>1.3</v>
      </c>
      <c r="AU22">
        <v>0.9</v>
      </c>
      <c r="AV22">
        <v>0</v>
      </c>
      <c r="AW22">
        <v>0.1</v>
      </c>
      <c r="AX22">
        <v>0.4</v>
      </c>
      <c r="AY22">
        <v>6.1000000000000014</v>
      </c>
      <c r="AZ22">
        <v>2.052631578947369</v>
      </c>
      <c r="BA22">
        <v>5.2631578947368418E-2</v>
      </c>
      <c r="BB22">
        <v>0.73684210526315785</v>
      </c>
      <c r="BC22">
        <v>2.4736842105263159</v>
      </c>
      <c r="BD22">
        <v>4.2631578947368416</v>
      </c>
      <c r="BE22">
        <v>25.368421052631579</v>
      </c>
      <c r="BF22">
        <v>7.4210526315789478</v>
      </c>
    </row>
    <row r="23" spans="1:58" x14ac:dyDescent="0.3">
      <c r="A23" t="s">
        <v>148</v>
      </c>
      <c r="B23" t="s">
        <v>146</v>
      </c>
      <c r="C23" t="s">
        <v>11</v>
      </c>
      <c r="D23" t="s">
        <v>193</v>
      </c>
      <c r="E23">
        <v>38.5</v>
      </c>
      <c r="F23">
        <v>33.799999999999997</v>
      </c>
      <c r="G23">
        <v>4.0999999999999996</v>
      </c>
      <c r="H23">
        <v>7.8</v>
      </c>
      <c r="I23">
        <v>4.8</v>
      </c>
      <c r="J23">
        <v>1.5</v>
      </c>
      <c r="K23">
        <v>0.1</v>
      </c>
      <c r="L23">
        <v>1.4</v>
      </c>
      <c r="M23">
        <v>3.9</v>
      </c>
      <c r="N23">
        <v>1.2</v>
      </c>
      <c r="O23">
        <v>0.4</v>
      </c>
      <c r="P23">
        <v>3.2</v>
      </c>
      <c r="Q23">
        <v>10.199999999999999</v>
      </c>
      <c r="R23">
        <v>0.2223</v>
      </c>
      <c r="S23">
        <v>0.31669999999999998</v>
      </c>
      <c r="T23">
        <v>0.38769999999999999</v>
      </c>
      <c r="U23">
        <v>0.70430000000000004</v>
      </c>
      <c r="V23">
        <v>13.7</v>
      </c>
      <c r="W23">
        <v>0.9</v>
      </c>
      <c r="X23">
        <v>1.4</v>
      </c>
      <c r="Y23">
        <v>0.1</v>
      </c>
      <c r="Z23">
        <v>0</v>
      </c>
      <c r="AA23">
        <v>0.3</v>
      </c>
      <c r="AB23">
        <v>35</v>
      </c>
      <c r="AC23">
        <v>31.9</v>
      </c>
      <c r="AD23">
        <v>3</v>
      </c>
      <c r="AE23">
        <v>6.6</v>
      </c>
      <c r="AF23">
        <v>4.3</v>
      </c>
      <c r="AG23">
        <v>1.2</v>
      </c>
      <c r="AH23">
        <v>0.1</v>
      </c>
      <c r="AI23">
        <v>1</v>
      </c>
      <c r="AJ23">
        <v>2.8</v>
      </c>
      <c r="AK23">
        <v>0.3</v>
      </c>
      <c r="AL23">
        <v>0.1</v>
      </c>
      <c r="AM23">
        <v>2.4</v>
      </c>
      <c r="AN23">
        <v>8.9</v>
      </c>
      <c r="AO23">
        <v>0.20219999999999999</v>
      </c>
      <c r="AP23">
        <v>0.26519999999999999</v>
      </c>
      <c r="AQ23">
        <v>0.33800000000000002</v>
      </c>
      <c r="AR23">
        <v>0.60319999999999996</v>
      </c>
      <c r="AS23">
        <v>11</v>
      </c>
      <c r="AT23">
        <v>1</v>
      </c>
      <c r="AU23">
        <v>0.5</v>
      </c>
      <c r="AV23">
        <v>0.1</v>
      </c>
      <c r="AW23">
        <v>0.1</v>
      </c>
      <c r="AX23">
        <v>0.2</v>
      </c>
      <c r="AY23">
        <v>5.6631578947368419</v>
      </c>
      <c r="AZ23">
        <v>2.3157894736842111</v>
      </c>
      <c r="BA23">
        <v>0.15789473684210531</v>
      </c>
      <c r="BB23">
        <v>0.78947368421052633</v>
      </c>
      <c r="BC23">
        <v>1.5263157894736841</v>
      </c>
      <c r="BD23">
        <v>5.1578947368421053</v>
      </c>
      <c r="BE23">
        <v>22.736842105263161</v>
      </c>
      <c r="BF23">
        <v>6.1052631578947372</v>
      </c>
    </row>
    <row r="24" spans="1:58" x14ac:dyDescent="0.3">
      <c r="A24" t="s">
        <v>136</v>
      </c>
      <c r="B24" t="s">
        <v>147</v>
      </c>
      <c r="C24" t="s">
        <v>10</v>
      </c>
      <c r="D24" t="s">
        <v>184</v>
      </c>
      <c r="E24">
        <v>35.9</v>
      </c>
      <c r="F24">
        <v>33.299999999999997</v>
      </c>
      <c r="G24">
        <v>4.0999999999999996</v>
      </c>
      <c r="H24">
        <v>7.6</v>
      </c>
      <c r="I24">
        <v>5.0999999999999996</v>
      </c>
      <c r="J24">
        <v>1.3</v>
      </c>
      <c r="K24">
        <v>0.2</v>
      </c>
      <c r="L24">
        <v>1</v>
      </c>
      <c r="M24">
        <v>4</v>
      </c>
      <c r="N24">
        <v>0.7</v>
      </c>
      <c r="O24">
        <v>0.1</v>
      </c>
      <c r="P24">
        <v>1.9</v>
      </c>
      <c r="Q24">
        <v>8.1</v>
      </c>
      <c r="R24">
        <v>0.2253</v>
      </c>
      <c r="S24">
        <v>0.27439999999999998</v>
      </c>
      <c r="T24">
        <v>0.36620000000000003</v>
      </c>
      <c r="U24">
        <v>0.64039999999999997</v>
      </c>
      <c r="V24">
        <v>12.3</v>
      </c>
      <c r="W24">
        <v>0.6</v>
      </c>
      <c r="X24">
        <v>0.4</v>
      </c>
      <c r="Y24">
        <v>0</v>
      </c>
      <c r="Z24">
        <v>0.3</v>
      </c>
      <c r="AA24">
        <v>0.2</v>
      </c>
      <c r="AB24">
        <v>35.5</v>
      </c>
      <c r="AC24">
        <v>31.6</v>
      </c>
      <c r="AD24">
        <v>2.7</v>
      </c>
      <c r="AE24">
        <v>6.4</v>
      </c>
      <c r="AF24">
        <v>4.5999999999999996</v>
      </c>
      <c r="AG24">
        <v>0.5</v>
      </c>
      <c r="AH24">
        <v>0.1</v>
      </c>
      <c r="AI24">
        <v>1.2</v>
      </c>
      <c r="AJ24">
        <v>2.7</v>
      </c>
      <c r="AK24">
        <v>0.8</v>
      </c>
      <c r="AL24">
        <v>0.3</v>
      </c>
      <c r="AM24">
        <v>3.4</v>
      </c>
      <c r="AN24">
        <v>9.9</v>
      </c>
      <c r="AO24">
        <v>0.19950000000000001</v>
      </c>
      <c r="AP24">
        <v>0.28549999999999998</v>
      </c>
      <c r="AQ24">
        <v>0.33389999999999997</v>
      </c>
      <c r="AR24">
        <v>0.61909999999999998</v>
      </c>
      <c r="AS24">
        <v>10.7</v>
      </c>
      <c r="AT24">
        <v>1</v>
      </c>
      <c r="AU24">
        <v>0.4</v>
      </c>
      <c r="AV24">
        <v>0</v>
      </c>
      <c r="AW24">
        <v>0</v>
      </c>
      <c r="AX24">
        <v>0</v>
      </c>
      <c r="AY24">
        <v>4.5823529411764712</v>
      </c>
      <c r="AZ24">
        <v>2.9411764705882359</v>
      </c>
      <c r="BA24">
        <v>5.8823529411764712E-2</v>
      </c>
      <c r="BB24">
        <v>0.6470588235294118</v>
      </c>
      <c r="BC24">
        <v>2.5882352941176472</v>
      </c>
      <c r="BD24">
        <v>5.4705882352941178</v>
      </c>
      <c r="BE24">
        <v>21.52941176470588</v>
      </c>
      <c r="BF24">
        <v>7.882352941176471</v>
      </c>
    </row>
    <row r="25" spans="1:58" x14ac:dyDescent="0.3">
      <c r="A25" t="s">
        <v>147</v>
      </c>
      <c r="B25" t="s">
        <v>136</v>
      </c>
      <c r="C25" t="s">
        <v>11</v>
      </c>
      <c r="D25" t="s">
        <v>169</v>
      </c>
      <c r="E25">
        <v>39.4</v>
      </c>
      <c r="F25">
        <v>34.9</v>
      </c>
      <c r="G25">
        <v>7.2</v>
      </c>
      <c r="H25">
        <v>9.8000000000000007</v>
      </c>
      <c r="I25">
        <v>5.8</v>
      </c>
      <c r="J25">
        <v>2</v>
      </c>
      <c r="K25">
        <v>0.2</v>
      </c>
      <c r="L25">
        <v>1.8</v>
      </c>
      <c r="M25">
        <v>7</v>
      </c>
      <c r="N25">
        <v>0.6</v>
      </c>
      <c r="O25">
        <v>0.2</v>
      </c>
      <c r="P25">
        <v>3.9</v>
      </c>
      <c r="Q25">
        <v>9.3000000000000007</v>
      </c>
      <c r="R25">
        <v>0.27610000000000001</v>
      </c>
      <c r="S25">
        <v>0.34899999999999998</v>
      </c>
      <c r="T25">
        <v>0.4864</v>
      </c>
      <c r="U25">
        <v>0.83560000000000001</v>
      </c>
      <c r="V25">
        <v>17.600000000000001</v>
      </c>
      <c r="W25">
        <v>0.7</v>
      </c>
      <c r="X25">
        <v>0.2</v>
      </c>
      <c r="Y25">
        <v>0</v>
      </c>
      <c r="Z25">
        <v>0.4</v>
      </c>
      <c r="AA25">
        <v>0.1</v>
      </c>
      <c r="AB25">
        <v>38.700000000000003</v>
      </c>
      <c r="AC25">
        <v>33.5</v>
      </c>
      <c r="AD25">
        <v>5.6</v>
      </c>
      <c r="AE25">
        <v>8.8000000000000007</v>
      </c>
      <c r="AF25">
        <v>5.4</v>
      </c>
      <c r="AG25">
        <v>1.6</v>
      </c>
      <c r="AH25">
        <v>0.2</v>
      </c>
      <c r="AI25">
        <v>1.6</v>
      </c>
      <c r="AJ25">
        <v>5.3</v>
      </c>
      <c r="AK25">
        <v>0.9</v>
      </c>
      <c r="AL25">
        <v>0.3</v>
      </c>
      <c r="AM25">
        <v>4</v>
      </c>
      <c r="AN25">
        <v>9</v>
      </c>
      <c r="AO25">
        <v>0.2586</v>
      </c>
      <c r="AP25">
        <v>0.34089999999999998</v>
      </c>
      <c r="AQ25">
        <v>0.46029999999999999</v>
      </c>
      <c r="AR25">
        <v>0.80120000000000002</v>
      </c>
      <c r="AS25">
        <v>15.6</v>
      </c>
      <c r="AT25">
        <v>0.6</v>
      </c>
      <c r="AU25">
        <v>0.7</v>
      </c>
      <c r="AV25">
        <v>0</v>
      </c>
      <c r="AW25">
        <v>0.5</v>
      </c>
      <c r="AX25">
        <v>0.1</v>
      </c>
      <c r="AY25">
        <v>4.7874999999999996</v>
      </c>
      <c r="AZ25">
        <v>1.75</v>
      </c>
      <c r="BA25">
        <v>0.625</v>
      </c>
      <c r="BB25">
        <v>0.75</v>
      </c>
      <c r="BC25">
        <v>2.5</v>
      </c>
      <c r="BD25">
        <v>3.375</v>
      </c>
      <c r="BE25">
        <v>21</v>
      </c>
      <c r="BF25">
        <v>7.625</v>
      </c>
    </row>
    <row r="26" spans="1:58" x14ac:dyDescent="0.3">
      <c r="A26" t="s">
        <v>155</v>
      </c>
      <c r="B26" t="s">
        <v>150</v>
      </c>
      <c r="C26" t="s">
        <v>10</v>
      </c>
      <c r="D26" t="s">
        <v>194</v>
      </c>
      <c r="E26">
        <v>35.799999999999997</v>
      </c>
      <c r="F26">
        <v>33.200000000000003</v>
      </c>
      <c r="G26">
        <v>3.8</v>
      </c>
      <c r="H26">
        <v>7.6</v>
      </c>
      <c r="I26">
        <v>4.2</v>
      </c>
      <c r="J26">
        <v>1.8</v>
      </c>
      <c r="K26">
        <v>0.6</v>
      </c>
      <c r="L26">
        <v>1</v>
      </c>
      <c r="M26">
        <v>3.5</v>
      </c>
      <c r="N26">
        <v>0.2</v>
      </c>
      <c r="O26">
        <v>0.1</v>
      </c>
      <c r="P26">
        <v>2.2999999999999998</v>
      </c>
      <c r="Q26">
        <v>8.6</v>
      </c>
      <c r="R26">
        <v>0.2293</v>
      </c>
      <c r="S26">
        <v>0.27829999999999999</v>
      </c>
      <c r="T26">
        <v>0.41049999999999998</v>
      </c>
      <c r="U26">
        <v>0.68890000000000007</v>
      </c>
      <c r="V26">
        <v>13.6</v>
      </c>
      <c r="W26">
        <v>0.5</v>
      </c>
      <c r="X26">
        <v>0.2</v>
      </c>
      <c r="Y26">
        <v>0</v>
      </c>
      <c r="Z26">
        <v>0.1</v>
      </c>
      <c r="AA26">
        <v>0</v>
      </c>
      <c r="AB26">
        <v>36.5</v>
      </c>
      <c r="AC26">
        <v>32.5</v>
      </c>
      <c r="AD26">
        <v>4.3</v>
      </c>
      <c r="AE26">
        <v>8</v>
      </c>
      <c r="AF26">
        <v>5.4</v>
      </c>
      <c r="AG26">
        <v>1.5</v>
      </c>
      <c r="AH26">
        <v>0</v>
      </c>
      <c r="AI26">
        <v>1.1000000000000001</v>
      </c>
      <c r="AJ26">
        <v>4</v>
      </c>
      <c r="AK26">
        <v>0.3</v>
      </c>
      <c r="AL26">
        <v>0.4</v>
      </c>
      <c r="AM26">
        <v>3.2</v>
      </c>
      <c r="AN26">
        <v>8.1</v>
      </c>
      <c r="AO26">
        <v>0.2399</v>
      </c>
      <c r="AP26">
        <v>0.3175</v>
      </c>
      <c r="AQ26">
        <v>0.38750000000000001</v>
      </c>
      <c r="AR26">
        <v>0.70510000000000006</v>
      </c>
      <c r="AS26">
        <v>12.8</v>
      </c>
      <c r="AT26">
        <v>1.1000000000000001</v>
      </c>
      <c r="AU26">
        <v>0.6</v>
      </c>
      <c r="AV26">
        <v>0.1</v>
      </c>
      <c r="AW26">
        <v>0.1</v>
      </c>
      <c r="AX26">
        <v>0.1</v>
      </c>
      <c r="AY26">
        <v>4.3125</v>
      </c>
      <c r="AZ26">
        <v>3.125</v>
      </c>
      <c r="BA26">
        <v>0.125</v>
      </c>
      <c r="BB26">
        <v>0.5</v>
      </c>
      <c r="BC26">
        <v>2.125</v>
      </c>
      <c r="BD26">
        <v>5.25</v>
      </c>
      <c r="BE26">
        <v>19.75</v>
      </c>
      <c r="BF26">
        <v>6.75</v>
      </c>
    </row>
    <row r="27" spans="1:58" x14ac:dyDescent="0.3">
      <c r="A27" t="s">
        <v>150</v>
      </c>
      <c r="B27" t="s">
        <v>155</v>
      </c>
      <c r="C27" t="s">
        <v>11</v>
      </c>
      <c r="D27" t="s">
        <v>197</v>
      </c>
      <c r="E27">
        <v>38.799999999999997</v>
      </c>
      <c r="F27">
        <v>34.200000000000003</v>
      </c>
      <c r="G27">
        <v>4.3</v>
      </c>
      <c r="H27">
        <v>8.1999999999999993</v>
      </c>
      <c r="I27">
        <v>4.9000000000000004</v>
      </c>
      <c r="J27">
        <v>1.7</v>
      </c>
      <c r="K27">
        <v>0.1</v>
      </c>
      <c r="L27">
        <v>1.5</v>
      </c>
      <c r="M27">
        <v>4.2</v>
      </c>
      <c r="N27">
        <v>1</v>
      </c>
      <c r="O27">
        <v>0.3</v>
      </c>
      <c r="P27">
        <v>4.0999999999999996</v>
      </c>
      <c r="Q27">
        <v>9.4</v>
      </c>
      <c r="R27">
        <v>0.23530000000000001</v>
      </c>
      <c r="S27">
        <v>0.31669999999999998</v>
      </c>
      <c r="T27">
        <v>0.42020000000000002</v>
      </c>
      <c r="U27">
        <v>0.7369</v>
      </c>
      <c r="V27">
        <v>14.6</v>
      </c>
      <c r="W27">
        <v>0.4</v>
      </c>
      <c r="X27">
        <v>0.2</v>
      </c>
      <c r="Y27">
        <v>0.1</v>
      </c>
      <c r="Z27">
        <v>0.2</v>
      </c>
      <c r="AA27">
        <v>0.5</v>
      </c>
      <c r="AB27">
        <v>39.9</v>
      </c>
      <c r="AC27">
        <v>35.299999999999997</v>
      </c>
      <c r="AD27">
        <v>5.9</v>
      </c>
      <c r="AE27">
        <v>10.5</v>
      </c>
      <c r="AF27">
        <v>5.8</v>
      </c>
      <c r="AG27">
        <v>2.5</v>
      </c>
      <c r="AH27">
        <v>0.4</v>
      </c>
      <c r="AI27">
        <v>1.8</v>
      </c>
      <c r="AJ27">
        <v>5.8</v>
      </c>
      <c r="AK27">
        <v>1.3</v>
      </c>
      <c r="AL27">
        <v>0.2</v>
      </c>
      <c r="AM27">
        <v>3.6</v>
      </c>
      <c r="AN27">
        <v>8.4</v>
      </c>
      <c r="AO27">
        <v>0.29630000000000001</v>
      </c>
      <c r="AP27">
        <v>0.36770000000000003</v>
      </c>
      <c r="AQ27">
        <v>0.53659999999999997</v>
      </c>
      <c r="AR27">
        <v>0.90429999999999988</v>
      </c>
      <c r="AS27">
        <v>19.2</v>
      </c>
      <c r="AT27">
        <v>0.9</v>
      </c>
      <c r="AU27">
        <v>0.6</v>
      </c>
      <c r="AV27">
        <v>0.2</v>
      </c>
      <c r="AW27">
        <v>0.1</v>
      </c>
      <c r="AX27">
        <v>0.3</v>
      </c>
      <c r="AY27">
        <v>3.8739370748299322</v>
      </c>
      <c r="AZ27">
        <v>1.8293650793650791</v>
      </c>
      <c r="BA27">
        <v>6.3633786848072554E-2</v>
      </c>
      <c r="BB27">
        <v>0.66354875283446713</v>
      </c>
      <c r="BC27">
        <v>1.15391156462585</v>
      </c>
      <c r="BD27">
        <v>3.4202097505668929</v>
      </c>
      <c r="BE27">
        <v>16.40249433106576</v>
      </c>
      <c r="BF27">
        <v>5.1122448979591839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7"/>
  <sheetViews>
    <sheetView workbookViewId="0">
      <selection activeCell="H2" sqref="H2:H17"/>
    </sheetView>
  </sheetViews>
  <sheetFormatPr defaultRowHeight="14.4" x14ac:dyDescent="0.3"/>
  <sheetData>
    <row r="1" spans="1:51" x14ac:dyDescent="0.3">
      <c r="A1" s="3" t="s">
        <v>49</v>
      </c>
      <c r="B1" s="3" t="s">
        <v>107</v>
      </c>
      <c r="C1" s="3" t="s">
        <v>125</v>
      </c>
      <c r="D1" s="3" t="s">
        <v>56</v>
      </c>
      <c r="E1" s="3" t="s">
        <v>132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126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</row>
    <row r="2" spans="1:51" x14ac:dyDescent="0.3">
      <c r="A2" t="s">
        <v>144</v>
      </c>
      <c r="B2" t="s">
        <v>154</v>
      </c>
      <c r="C2" t="s">
        <v>10</v>
      </c>
      <c r="D2" t="s">
        <v>196</v>
      </c>
      <c r="E2">
        <v>0</v>
      </c>
      <c r="F2">
        <v>37.166666666666657</v>
      </c>
      <c r="G2">
        <v>33.166666666666657</v>
      </c>
      <c r="H2">
        <v>4.083333333333333</v>
      </c>
      <c r="I2">
        <v>8.4166666666666661</v>
      </c>
      <c r="J2">
        <v>5.333333333333333</v>
      </c>
      <c r="K2">
        <v>1.75</v>
      </c>
      <c r="L2">
        <v>0</v>
      </c>
      <c r="M2">
        <v>1.333333333333333</v>
      </c>
      <c r="N2">
        <v>3.916666666666667</v>
      </c>
      <c r="O2">
        <v>1.416666666666667</v>
      </c>
      <c r="P2">
        <v>0.5</v>
      </c>
      <c r="Q2">
        <v>3.25</v>
      </c>
      <c r="R2">
        <v>9.6666666666666661</v>
      </c>
      <c r="S2">
        <v>0.25174999999999997</v>
      </c>
      <c r="T2">
        <v>0.32400000000000001</v>
      </c>
      <c r="U2">
        <v>0.42608333333333331</v>
      </c>
      <c r="V2">
        <v>0.75008333333333332</v>
      </c>
      <c r="W2">
        <v>14.16666666666667</v>
      </c>
      <c r="X2">
        <v>0.5</v>
      </c>
      <c r="Y2">
        <v>0.41666666666666669</v>
      </c>
      <c r="Z2">
        <v>8.3333333333333329E-2</v>
      </c>
      <c r="AA2">
        <v>0.16666666666666671</v>
      </c>
      <c r="AB2">
        <v>0</v>
      </c>
      <c r="AC2">
        <v>37.083333333333343</v>
      </c>
      <c r="AD2">
        <v>32.75</v>
      </c>
      <c r="AE2">
        <v>3.666666666666667</v>
      </c>
      <c r="AF2">
        <v>7.25</v>
      </c>
      <c r="AG2">
        <v>5.25</v>
      </c>
      <c r="AH2">
        <v>0.91666666666666663</v>
      </c>
      <c r="AI2">
        <v>0.16666666666666671</v>
      </c>
      <c r="AJ2">
        <v>0.91666666666666663</v>
      </c>
      <c r="AK2">
        <v>3.5</v>
      </c>
      <c r="AL2">
        <v>0.75</v>
      </c>
      <c r="AM2">
        <v>0</v>
      </c>
      <c r="AN2">
        <v>3.333333333333333</v>
      </c>
      <c r="AO2">
        <v>7.666666666666667</v>
      </c>
      <c r="AP2">
        <v>0.2194166666666667</v>
      </c>
      <c r="AQ2">
        <v>0.29808333333333331</v>
      </c>
      <c r="AR2">
        <v>0.33774999999999999</v>
      </c>
      <c r="AS2">
        <v>0.63583333333333336</v>
      </c>
      <c r="AT2">
        <v>11.25</v>
      </c>
      <c r="AU2">
        <v>0.75</v>
      </c>
      <c r="AV2">
        <v>0.58333333333333337</v>
      </c>
      <c r="AW2">
        <v>0.16666666666666671</v>
      </c>
      <c r="AX2">
        <v>0.25</v>
      </c>
      <c r="AY2">
        <v>0</v>
      </c>
    </row>
    <row r="3" spans="1:51" x14ac:dyDescent="0.3">
      <c r="A3" t="s">
        <v>154</v>
      </c>
      <c r="B3" t="s">
        <v>144</v>
      </c>
      <c r="C3" t="s">
        <v>11</v>
      </c>
      <c r="D3" t="s">
        <v>190</v>
      </c>
      <c r="E3">
        <v>0</v>
      </c>
      <c r="F3">
        <v>37.083333333333343</v>
      </c>
      <c r="G3">
        <v>32.75</v>
      </c>
      <c r="H3">
        <v>3.666666666666667</v>
      </c>
      <c r="I3">
        <v>7.25</v>
      </c>
      <c r="J3">
        <v>5.25</v>
      </c>
      <c r="K3">
        <v>0.91666666666666663</v>
      </c>
      <c r="L3">
        <v>0.16666666666666671</v>
      </c>
      <c r="M3">
        <v>0.91666666666666663</v>
      </c>
      <c r="N3">
        <v>3.5</v>
      </c>
      <c r="O3">
        <v>0.75</v>
      </c>
      <c r="P3">
        <v>0</v>
      </c>
      <c r="Q3">
        <v>3.333333333333333</v>
      </c>
      <c r="R3">
        <v>7.666666666666667</v>
      </c>
      <c r="S3">
        <v>0.2194166666666667</v>
      </c>
      <c r="T3">
        <v>0.29808333333333331</v>
      </c>
      <c r="U3">
        <v>0.33774999999999999</v>
      </c>
      <c r="V3">
        <v>0.63583333333333336</v>
      </c>
      <c r="W3">
        <v>11.25</v>
      </c>
      <c r="X3">
        <v>0.75</v>
      </c>
      <c r="Y3">
        <v>0.58333333333333337</v>
      </c>
      <c r="Z3">
        <v>0.16666666666666671</v>
      </c>
      <c r="AA3">
        <v>0.25</v>
      </c>
      <c r="AB3">
        <v>0</v>
      </c>
      <c r="AC3">
        <v>37.166666666666657</v>
      </c>
      <c r="AD3">
        <v>33.166666666666657</v>
      </c>
      <c r="AE3">
        <v>4.083333333333333</v>
      </c>
      <c r="AF3">
        <v>8.4166666666666661</v>
      </c>
      <c r="AG3">
        <v>5.333333333333333</v>
      </c>
      <c r="AH3">
        <v>1.75</v>
      </c>
      <c r="AI3">
        <v>0</v>
      </c>
      <c r="AJ3">
        <v>1.333333333333333</v>
      </c>
      <c r="AK3">
        <v>3.916666666666667</v>
      </c>
      <c r="AL3">
        <v>1.416666666666667</v>
      </c>
      <c r="AM3">
        <v>0.5</v>
      </c>
      <c r="AN3">
        <v>3.25</v>
      </c>
      <c r="AO3">
        <v>9.6666666666666661</v>
      </c>
      <c r="AP3">
        <v>0.25174999999999997</v>
      </c>
      <c r="AQ3">
        <v>0.32400000000000001</v>
      </c>
      <c r="AR3">
        <v>0.42608333333333331</v>
      </c>
      <c r="AS3">
        <v>0.75008333333333332</v>
      </c>
      <c r="AT3">
        <v>14.16666666666667</v>
      </c>
      <c r="AU3">
        <v>0.5</v>
      </c>
      <c r="AV3">
        <v>0.41666666666666669</v>
      </c>
      <c r="AW3">
        <v>8.3333333333333329E-2</v>
      </c>
      <c r="AX3">
        <v>0.16666666666666671</v>
      </c>
      <c r="AY3">
        <v>0</v>
      </c>
    </row>
    <row r="4" spans="1:51" x14ac:dyDescent="0.3">
      <c r="A4" t="s">
        <v>143</v>
      </c>
      <c r="B4" t="s">
        <v>140</v>
      </c>
      <c r="C4" t="s">
        <v>10</v>
      </c>
      <c r="D4" t="s">
        <v>183</v>
      </c>
      <c r="E4">
        <v>0</v>
      </c>
      <c r="F4">
        <v>38.571428571428569</v>
      </c>
      <c r="G4">
        <v>34.285714285714278</v>
      </c>
      <c r="H4">
        <v>5.7142857142857144</v>
      </c>
      <c r="I4">
        <v>9.1428571428571423</v>
      </c>
      <c r="J4">
        <v>5.4285714285714288</v>
      </c>
      <c r="K4">
        <v>2.1428571428571428</v>
      </c>
      <c r="L4">
        <v>0.2857142857142857</v>
      </c>
      <c r="M4">
        <v>1.285714285714286</v>
      </c>
      <c r="N4">
        <v>5.5714285714285712</v>
      </c>
      <c r="O4">
        <v>0.2857142857142857</v>
      </c>
      <c r="P4">
        <v>0</v>
      </c>
      <c r="Q4">
        <v>3.285714285714286</v>
      </c>
      <c r="R4">
        <v>8.1428571428571423</v>
      </c>
      <c r="S4">
        <v>0.26228571428571429</v>
      </c>
      <c r="T4">
        <v>0.32900000000000001</v>
      </c>
      <c r="U4">
        <v>0.45428571428571429</v>
      </c>
      <c r="V4">
        <v>0.78300000000000003</v>
      </c>
      <c r="W4">
        <v>15.71428571428571</v>
      </c>
      <c r="X4">
        <v>0.8571428571428571</v>
      </c>
      <c r="Y4">
        <v>0.42857142857142849</v>
      </c>
      <c r="Z4">
        <v>0</v>
      </c>
      <c r="AA4">
        <v>0.42857142857142849</v>
      </c>
      <c r="AB4">
        <v>0</v>
      </c>
      <c r="AC4">
        <v>35.857142857142847</v>
      </c>
      <c r="AD4">
        <v>32.285714285714278</v>
      </c>
      <c r="AE4">
        <v>4</v>
      </c>
      <c r="AF4">
        <v>6.7142857142857144</v>
      </c>
      <c r="AG4">
        <v>4.1428571428571432</v>
      </c>
      <c r="AH4">
        <v>1.571428571428571</v>
      </c>
      <c r="AI4">
        <v>0</v>
      </c>
      <c r="AJ4">
        <v>1</v>
      </c>
      <c r="AK4">
        <v>4</v>
      </c>
      <c r="AL4">
        <v>0.8571428571428571</v>
      </c>
      <c r="AM4">
        <v>0.14285714285714279</v>
      </c>
      <c r="AN4">
        <v>3.1428571428571428</v>
      </c>
      <c r="AO4">
        <v>6.7142857142857144</v>
      </c>
      <c r="AP4">
        <v>0.20014285714285721</v>
      </c>
      <c r="AQ4">
        <v>0.26028571428571429</v>
      </c>
      <c r="AR4">
        <v>0.33785714285714291</v>
      </c>
      <c r="AS4">
        <v>0.59842857142857142</v>
      </c>
      <c r="AT4">
        <v>11.28571428571429</v>
      </c>
      <c r="AU4">
        <v>1</v>
      </c>
      <c r="AV4">
        <v>0</v>
      </c>
      <c r="AW4">
        <v>0.14285714285714279</v>
      </c>
      <c r="AX4">
        <v>0.2857142857142857</v>
      </c>
      <c r="AY4">
        <v>0.5714285714285714</v>
      </c>
    </row>
    <row r="5" spans="1:51" x14ac:dyDescent="0.3">
      <c r="A5" t="s">
        <v>140</v>
      </c>
      <c r="B5" t="s">
        <v>143</v>
      </c>
      <c r="C5" t="s">
        <v>11</v>
      </c>
      <c r="D5" t="s">
        <v>181</v>
      </c>
      <c r="E5">
        <v>0</v>
      </c>
      <c r="F5">
        <v>35.857142857142847</v>
      </c>
      <c r="G5">
        <v>32.285714285714278</v>
      </c>
      <c r="H5">
        <v>4</v>
      </c>
      <c r="I5">
        <v>6.7142857142857144</v>
      </c>
      <c r="J5">
        <v>4.1428571428571432</v>
      </c>
      <c r="K5">
        <v>1.571428571428571</v>
      </c>
      <c r="L5">
        <v>0</v>
      </c>
      <c r="M5">
        <v>1</v>
      </c>
      <c r="N5">
        <v>4</v>
      </c>
      <c r="O5">
        <v>0.8571428571428571</v>
      </c>
      <c r="P5">
        <v>0.14285714285714279</v>
      </c>
      <c r="Q5">
        <v>3.1428571428571428</v>
      </c>
      <c r="R5">
        <v>6.7142857142857144</v>
      </c>
      <c r="S5">
        <v>0.20014285714285721</v>
      </c>
      <c r="T5">
        <v>0.26028571428571429</v>
      </c>
      <c r="U5">
        <v>0.33785714285714291</v>
      </c>
      <c r="V5">
        <v>0.59842857142857142</v>
      </c>
      <c r="W5">
        <v>11.28571428571429</v>
      </c>
      <c r="X5">
        <v>1</v>
      </c>
      <c r="Y5">
        <v>0</v>
      </c>
      <c r="Z5">
        <v>0.14285714285714279</v>
      </c>
      <c r="AA5">
        <v>0.2857142857142857</v>
      </c>
      <c r="AB5">
        <v>0.5714285714285714</v>
      </c>
      <c r="AC5">
        <v>38.571428571428569</v>
      </c>
      <c r="AD5">
        <v>34.285714285714278</v>
      </c>
      <c r="AE5">
        <v>5.7142857142857144</v>
      </c>
      <c r="AF5">
        <v>9.1428571428571423</v>
      </c>
      <c r="AG5">
        <v>5.4285714285714288</v>
      </c>
      <c r="AH5">
        <v>2.1428571428571428</v>
      </c>
      <c r="AI5">
        <v>0.2857142857142857</v>
      </c>
      <c r="AJ5">
        <v>1.285714285714286</v>
      </c>
      <c r="AK5">
        <v>5.5714285714285712</v>
      </c>
      <c r="AL5">
        <v>0.2857142857142857</v>
      </c>
      <c r="AM5">
        <v>0</v>
      </c>
      <c r="AN5">
        <v>3.285714285714286</v>
      </c>
      <c r="AO5">
        <v>8.1428571428571423</v>
      </c>
      <c r="AP5">
        <v>0.26228571428571429</v>
      </c>
      <c r="AQ5">
        <v>0.32900000000000001</v>
      </c>
      <c r="AR5">
        <v>0.45428571428571429</v>
      </c>
      <c r="AS5">
        <v>0.78300000000000003</v>
      </c>
      <c r="AT5">
        <v>15.71428571428571</v>
      </c>
      <c r="AU5">
        <v>0.8571428571428571</v>
      </c>
      <c r="AV5">
        <v>0.42857142857142849</v>
      </c>
      <c r="AW5">
        <v>0</v>
      </c>
      <c r="AX5">
        <v>0.42857142857142849</v>
      </c>
      <c r="AY5">
        <v>0</v>
      </c>
    </row>
    <row r="6" spans="1:51" x14ac:dyDescent="0.3">
      <c r="A6" t="s">
        <v>137</v>
      </c>
      <c r="B6" t="s">
        <v>152</v>
      </c>
      <c r="C6" t="s">
        <v>10</v>
      </c>
      <c r="D6" t="s">
        <v>189</v>
      </c>
      <c r="E6">
        <v>0</v>
      </c>
      <c r="F6">
        <v>38.666666666666657</v>
      </c>
      <c r="G6">
        <v>34.333333333333343</v>
      </c>
      <c r="H6">
        <v>4.2222222222222223</v>
      </c>
      <c r="I6">
        <v>8.4444444444444446</v>
      </c>
      <c r="J6">
        <v>6.333333333333333</v>
      </c>
      <c r="K6">
        <v>1.333333333333333</v>
      </c>
      <c r="L6">
        <v>0</v>
      </c>
      <c r="M6">
        <v>0.77777777777777779</v>
      </c>
      <c r="N6">
        <v>4</v>
      </c>
      <c r="O6">
        <v>0.77777777777777779</v>
      </c>
      <c r="P6">
        <v>0.1111111111111111</v>
      </c>
      <c r="Q6">
        <v>3.1111111111111112</v>
      </c>
      <c r="R6">
        <v>7.8888888888888893</v>
      </c>
      <c r="S6">
        <v>0.23433333333333331</v>
      </c>
      <c r="T6">
        <v>0.31622222222222218</v>
      </c>
      <c r="U6">
        <v>0.33888888888888891</v>
      </c>
      <c r="V6">
        <v>0.65522222222222226</v>
      </c>
      <c r="W6">
        <v>12.111111111111111</v>
      </c>
      <c r="X6">
        <v>0.66666666666666663</v>
      </c>
      <c r="Y6">
        <v>1</v>
      </c>
      <c r="Z6">
        <v>0</v>
      </c>
      <c r="AA6">
        <v>0.22222222222222221</v>
      </c>
      <c r="AB6">
        <v>0</v>
      </c>
      <c r="AC6">
        <v>37.777777777777779</v>
      </c>
      <c r="AD6">
        <v>33.555555555555557</v>
      </c>
      <c r="AE6">
        <v>4.5555555555555554</v>
      </c>
      <c r="AF6">
        <v>8.7777777777777786</v>
      </c>
      <c r="AG6">
        <v>6</v>
      </c>
      <c r="AH6">
        <v>1.666666666666667</v>
      </c>
      <c r="AI6">
        <v>0</v>
      </c>
      <c r="AJ6">
        <v>1.1111111111111109</v>
      </c>
      <c r="AK6">
        <v>4.333333333333333</v>
      </c>
      <c r="AL6">
        <v>0.55555555555555558</v>
      </c>
      <c r="AM6">
        <v>0.33333333333333331</v>
      </c>
      <c r="AN6">
        <v>3</v>
      </c>
      <c r="AO6">
        <v>8.7777777777777786</v>
      </c>
      <c r="AP6">
        <v>0.25877777777777777</v>
      </c>
      <c r="AQ6">
        <v>0.32600000000000001</v>
      </c>
      <c r="AR6">
        <v>0.40600000000000003</v>
      </c>
      <c r="AS6">
        <v>0.73188888888888881</v>
      </c>
      <c r="AT6">
        <v>13.77777777777778</v>
      </c>
      <c r="AU6">
        <v>0.55555555555555558</v>
      </c>
      <c r="AV6">
        <v>0.55555555555555558</v>
      </c>
      <c r="AW6">
        <v>0.22222222222222221</v>
      </c>
      <c r="AX6">
        <v>0.44444444444444442</v>
      </c>
      <c r="AY6">
        <v>0</v>
      </c>
    </row>
    <row r="7" spans="1:51" x14ac:dyDescent="0.3">
      <c r="A7" t="s">
        <v>152</v>
      </c>
      <c r="B7" t="s">
        <v>137</v>
      </c>
      <c r="C7" t="s">
        <v>11</v>
      </c>
      <c r="D7" t="s">
        <v>186</v>
      </c>
      <c r="E7">
        <v>0</v>
      </c>
      <c r="F7">
        <v>37.777777777777779</v>
      </c>
      <c r="G7">
        <v>33.555555555555557</v>
      </c>
      <c r="H7">
        <v>4.5555555555555554</v>
      </c>
      <c r="I7">
        <v>8.7777777777777786</v>
      </c>
      <c r="J7">
        <v>6</v>
      </c>
      <c r="K7">
        <v>1.666666666666667</v>
      </c>
      <c r="L7">
        <v>0</v>
      </c>
      <c r="M7">
        <v>1.1111111111111109</v>
      </c>
      <c r="N7">
        <v>4.333333333333333</v>
      </c>
      <c r="O7">
        <v>0.55555555555555558</v>
      </c>
      <c r="P7">
        <v>0.33333333333333331</v>
      </c>
      <c r="Q7">
        <v>3</v>
      </c>
      <c r="R7">
        <v>8.7777777777777786</v>
      </c>
      <c r="S7">
        <v>0.25877777777777777</v>
      </c>
      <c r="T7">
        <v>0.32600000000000001</v>
      </c>
      <c r="U7">
        <v>0.40600000000000003</v>
      </c>
      <c r="V7">
        <v>0.73188888888888881</v>
      </c>
      <c r="W7">
        <v>13.77777777777778</v>
      </c>
      <c r="X7">
        <v>0.55555555555555558</v>
      </c>
      <c r="Y7">
        <v>0.55555555555555558</v>
      </c>
      <c r="Z7">
        <v>0.22222222222222221</v>
      </c>
      <c r="AA7">
        <v>0.44444444444444442</v>
      </c>
      <c r="AB7">
        <v>0</v>
      </c>
      <c r="AC7">
        <v>38.666666666666657</v>
      </c>
      <c r="AD7">
        <v>34.333333333333343</v>
      </c>
      <c r="AE7">
        <v>4.2222222222222223</v>
      </c>
      <c r="AF7">
        <v>8.4444444444444446</v>
      </c>
      <c r="AG7">
        <v>6.333333333333333</v>
      </c>
      <c r="AH7">
        <v>1.333333333333333</v>
      </c>
      <c r="AI7">
        <v>0</v>
      </c>
      <c r="AJ7">
        <v>0.77777777777777779</v>
      </c>
      <c r="AK7">
        <v>4</v>
      </c>
      <c r="AL7">
        <v>0.77777777777777779</v>
      </c>
      <c r="AM7">
        <v>0.1111111111111111</v>
      </c>
      <c r="AN7">
        <v>3.1111111111111112</v>
      </c>
      <c r="AO7">
        <v>7.8888888888888893</v>
      </c>
      <c r="AP7">
        <v>0.23433333333333331</v>
      </c>
      <c r="AQ7">
        <v>0.31622222222222218</v>
      </c>
      <c r="AR7">
        <v>0.33888888888888891</v>
      </c>
      <c r="AS7">
        <v>0.65522222222222226</v>
      </c>
      <c r="AT7">
        <v>12.111111111111111</v>
      </c>
      <c r="AU7">
        <v>0.66666666666666663</v>
      </c>
      <c r="AV7">
        <v>1</v>
      </c>
      <c r="AW7">
        <v>0</v>
      </c>
      <c r="AX7">
        <v>0.22222222222222221</v>
      </c>
      <c r="AY7">
        <v>0</v>
      </c>
    </row>
    <row r="8" spans="1:51" x14ac:dyDescent="0.3">
      <c r="A8" t="s">
        <v>141</v>
      </c>
      <c r="B8" t="s">
        <v>142</v>
      </c>
      <c r="C8" t="s">
        <v>10</v>
      </c>
      <c r="D8" t="s">
        <v>195</v>
      </c>
      <c r="E8">
        <v>0</v>
      </c>
      <c r="F8">
        <v>38</v>
      </c>
      <c r="G8">
        <v>35.333333333333343</v>
      </c>
      <c r="H8">
        <v>3.833333333333333</v>
      </c>
      <c r="I8">
        <v>9.6666666666666661</v>
      </c>
      <c r="J8">
        <v>6.5</v>
      </c>
      <c r="K8">
        <v>1.833333333333333</v>
      </c>
      <c r="L8">
        <v>0.33333333333333331</v>
      </c>
      <c r="M8">
        <v>1</v>
      </c>
      <c r="N8">
        <v>3.833333333333333</v>
      </c>
      <c r="O8">
        <v>0.83333333333333337</v>
      </c>
      <c r="P8">
        <v>0.16666666666666671</v>
      </c>
      <c r="Q8">
        <v>1.666666666666667</v>
      </c>
      <c r="R8">
        <v>9.8333333333333339</v>
      </c>
      <c r="S8">
        <v>0.27233333333333343</v>
      </c>
      <c r="T8">
        <v>0.31266666666666659</v>
      </c>
      <c r="U8">
        <v>0.42833333333333329</v>
      </c>
      <c r="V8">
        <v>0.74099999999999999</v>
      </c>
      <c r="W8">
        <v>15.16666666666667</v>
      </c>
      <c r="X8">
        <v>1</v>
      </c>
      <c r="Y8">
        <v>0.5</v>
      </c>
      <c r="Z8">
        <v>0</v>
      </c>
      <c r="AA8">
        <v>0.16666666666666671</v>
      </c>
      <c r="AB8">
        <v>0</v>
      </c>
      <c r="AC8">
        <v>35.666666666666657</v>
      </c>
      <c r="AD8">
        <v>32.666666666666657</v>
      </c>
      <c r="AE8">
        <v>3</v>
      </c>
      <c r="AF8">
        <v>6.833333333333333</v>
      </c>
      <c r="AG8">
        <v>4.666666666666667</v>
      </c>
      <c r="AH8">
        <v>1.166666666666667</v>
      </c>
      <c r="AI8">
        <v>0.16666666666666671</v>
      </c>
      <c r="AJ8">
        <v>0.83333333333333337</v>
      </c>
      <c r="AK8">
        <v>3</v>
      </c>
      <c r="AL8">
        <v>0.5</v>
      </c>
      <c r="AM8">
        <v>0.16666666666666671</v>
      </c>
      <c r="AN8">
        <v>2.333333333333333</v>
      </c>
      <c r="AO8">
        <v>8.8333333333333339</v>
      </c>
      <c r="AP8">
        <v>0.20533333333333331</v>
      </c>
      <c r="AQ8">
        <v>0.25866666666666671</v>
      </c>
      <c r="AR8">
        <v>0.32733333333333331</v>
      </c>
      <c r="AS8">
        <v>0.58633333333333326</v>
      </c>
      <c r="AT8">
        <v>10.83333333333333</v>
      </c>
      <c r="AU8">
        <v>1.166666666666667</v>
      </c>
      <c r="AV8">
        <v>0.16666666666666671</v>
      </c>
      <c r="AW8">
        <v>0</v>
      </c>
      <c r="AX8">
        <v>0.5</v>
      </c>
      <c r="AY8">
        <v>0</v>
      </c>
    </row>
    <row r="9" spans="1:51" x14ac:dyDescent="0.3">
      <c r="A9" t="s">
        <v>142</v>
      </c>
      <c r="B9" t="s">
        <v>141</v>
      </c>
      <c r="C9" t="s">
        <v>11</v>
      </c>
      <c r="D9" t="s">
        <v>192</v>
      </c>
      <c r="E9">
        <v>0</v>
      </c>
      <c r="F9">
        <v>35.666666666666657</v>
      </c>
      <c r="G9">
        <v>32.666666666666657</v>
      </c>
      <c r="H9">
        <v>3</v>
      </c>
      <c r="I9">
        <v>6.833333333333333</v>
      </c>
      <c r="J9">
        <v>4.666666666666667</v>
      </c>
      <c r="K9">
        <v>1.166666666666667</v>
      </c>
      <c r="L9">
        <v>0.16666666666666671</v>
      </c>
      <c r="M9">
        <v>0.83333333333333337</v>
      </c>
      <c r="N9">
        <v>3</v>
      </c>
      <c r="O9">
        <v>0.5</v>
      </c>
      <c r="P9">
        <v>0.16666666666666671</v>
      </c>
      <c r="Q9">
        <v>2.333333333333333</v>
      </c>
      <c r="R9">
        <v>8.8333333333333339</v>
      </c>
      <c r="S9">
        <v>0.20533333333333331</v>
      </c>
      <c r="T9">
        <v>0.25866666666666671</v>
      </c>
      <c r="U9">
        <v>0.32733333333333331</v>
      </c>
      <c r="V9">
        <v>0.58633333333333326</v>
      </c>
      <c r="W9">
        <v>10.83333333333333</v>
      </c>
      <c r="X9">
        <v>1.166666666666667</v>
      </c>
      <c r="Y9">
        <v>0.16666666666666671</v>
      </c>
      <c r="Z9">
        <v>0</v>
      </c>
      <c r="AA9">
        <v>0.5</v>
      </c>
      <c r="AB9">
        <v>0</v>
      </c>
      <c r="AC9">
        <v>38</v>
      </c>
      <c r="AD9">
        <v>35.333333333333343</v>
      </c>
      <c r="AE9">
        <v>3.833333333333333</v>
      </c>
      <c r="AF9">
        <v>9.6666666666666661</v>
      </c>
      <c r="AG9">
        <v>6.5</v>
      </c>
      <c r="AH9">
        <v>1.833333333333333</v>
      </c>
      <c r="AI9">
        <v>0.33333333333333331</v>
      </c>
      <c r="AJ9">
        <v>1</v>
      </c>
      <c r="AK9">
        <v>3.833333333333333</v>
      </c>
      <c r="AL9">
        <v>0.83333333333333337</v>
      </c>
      <c r="AM9">
        <v>0.16666666666666671</v>
      </c>
      <c r="AN9">
        <v>1.666666666666667</v>
      </c>
      <c r="AO9">
        <v>9.8333333333333339</v>
      </c>
      <c r="AP9">
        <v>0.27233333333333343</v>
      </c>
      <c r="AQ9">
        <v>0.31266666666666659</v>
      </c>
      <c r="AR9">
        <v>0.42833333333333329</v>
      </c>
      <c r="AS9">
        <v>0.74099999999999999</v>
      </c>
      <c r="AT9">
        <v>15.16666666666667</v>
      </c>
      <c r="AU9">
        <v>1</v>
      </c>
      <c r="AV9">
        <v>0.5</v>
      </c>
      <c r="AW9">
        <v>0</v>
      </c>
      <c r="AX9">
        <v>0.16666666666666671</v>
      </c>
      <c r="AY9">
        <v>0</v>
      </c>
    </row>
    <row r="10" spans="1:51" x14ac:dyDescent="0.3">
      <c r="A10" t="s">
        <v>138</v>
      </c>
      <c r="B10" t="s">
        <v>158</v>
      </c>
      <c r="C10" t="s">
        <v>10</v>
      </c>
      <c r="D10" t="s">
        <v>187</v>
      </c>
      <c r="E10">
        <v>0</v>
      </c>
      <c r="F10">
        <v>35.6</v>
      </c>
      <c r="G10">
        <v>32.6</v>
      </c>
      <c r="H10">
        <v>4.5999999999999996</v>
      </c>
      <c r="I10">
        <v>7.5</v>
      </c>
      <c r="J10">
        <v>5.3</v>
      </c>
      <c r="K10">
        <v>1.1000000000000001</v>
      </c>
      <c r="L10">
        <v>0.2</v>
      </c>
      <c r="M10">
        <v>0.9</v>
      </c>
      <c r="N10">
        <v>4.4000000000000004</v>
      </c>
      <c r="O10">
        <v>1.4</v>
      </c>
      <c r="P10">
        <v>0.2</v>
      </c>
      <c r="Q10">
        <v>2.7</v>
      </c>
      <c r="R10">
        <v>8.4</v>
      </c>
      <c r="S10">
        <v>0.22850000000000001</v>
      </c>
      <c r="T10">
        <v>0.28849999999999998</v>
      </c>
      <c r="U10">
        <v>0.35830000000000001</v>
      </c>
      <c r="V10">
        <v>0.64680000000000004</v>
      </c>
      <c r="W10">
        <v>11.7</v>
      </c>
      <c r="X10">
        <v>0.6</v>
      </c>
      <c r="Y10">
        <v>0.1</v>
      </c>
      <c r="Z10">
        <v>0</v>
      </c>
      <c r="AA10">
        <v>0.1</v>
      </c>
      <c r="AB10">
        <v>0</v>
      </c>
      <c r="AC10">
        <v>36.700000000000003</v>
      </c>
      <c r="AD10">
        <v>32.4</v>
      </c>
      <c r="AE10">
        <v>3.7</v>
      </c>
      <c r="AF10">
        <v>7</v>
      </c>
      <c r="AG10">
        <v>4.5999999999999996</v>
      </c>
      <c r="AH10">
        <v>0.9</v>
      </c>
      <c r="AI10">
        <v>0.1</v>
      </c>
      <c r="AJ10">
        <v>1.4</v>
      </c>
      <c r="AK10">
        <v>3.6</v>
      </c>
      <c r="AL10">
        <v>0.5</v>
      </c>
      <c r="AM10">
        <v>0.2</v>
      </c>
      <c r="AN10">
        <v>3.3</v>
      </c>
      <c r="AO10">
        <v>9</v>
      </c>
      <c r="AP10">
        <v>0.21340000000000001</v>
      </c>
      <c r="AQ10">
        <v>0.29249999999999998</v>
      </c>
      <c r="AR10">
        <v>0.37619999999999998</v>
      </c>
      <c r="AS10">
        <v>0.66879999999999995</v>
      </c>
      <c r="AT10">
        <v>12.3</v>
      </c>
      <c r="AU10">
        <v>0.5</v>
      </c>
      <c r="AV10">
        <v>0.5</v>
      </c>
      <c r="AW10">
        <v>0.3</v>
      </c>
      <c r="AX10">
        <v>0.2</v>
      </c>
      <c r="AY10">
        <v>0.1</v>
      </c>
    </row>
    <row r="11" spans="1:51" x14ac:dyDescent="0.3">
      <c r="A11" t="s">
        <v>158</v>
      </c>
      <c r="B11" t="s">
        <v>138</v>
      </c>
      <c r="C11" t="s">
        <v>11</v>
      </c>
      <c r="D11" t="s">
        <v>178</v>
      </c>
      <c r="E11">
        <v>0</v>
      </c>
      <c r="F11">
        <v>36.700000000000003</v>
      </c>
      <c r="G11">
        <v>32.4</v>
      </c>
      <c r="H11">
        <v>3.7</v>
      </c>
      <c r="I11">
        <v>7</v>
      </c>
      <c r="J11">
        <v>4.5999999999999996</v>
      </c>
      <c r="K11">
        <v>0.9</v>
      </c>
      <c r="L11">
        <v>0.1</v>
      </c>
      <c r="M11">
        <v>1.4</v>
      </c>
      <c r="N11">
        <v>3.6</v>
      </c>
      <c r="O11">
        <v>0.5</v>
      </c>
      <c r="P11">
        <v>0.2</v>
      </c>
      <c r="Q11">
        <v>3.3</v>
      </c>
      <c r="R11">
        <v>9</v>
      </c>
      <c r="S11">
        <v>0.21340000000000001</v>
      </c>
      <c r="T11">
        <v>0.29249999999999998</v>
      </c>
      <c r="U11">
        <v>0.37619999999999998</v>
      </c>
      <c r="V11">
        <v>0.66879999999999995</v>
      </c>
      <c r="W11">
        <v>12.3</v>
      </c>
      <c r="X11">
        <v>0.5</v>
      </c>
      <c r="Y11">
        <v>0.5</v>
      </c>
      <c r="Z11">
        <v>0.3</v>
      </c>
      <c r="AA11">
        <v>0.2</v>
      </c>
      <c r="AB11">
        <v>0.1</v>
      </c>
      <c r="AC11">
        <v>35.6</v>
      </c>
      <c r="AD11">
        <v>32.6</v>
      </c>
      <c r="AE11">
        <v>4.5999999999999996</v>
      </c>
      <c r="AF11">
        <v>7.5</v>
      </c>
      <c r="AG11">
        <v>5.3</v>
      </c>
      <c r="AH11">
        <v>1.1000000000000001</v>
      </c>
      <c r="AI11">
        <v>0.2</v>
      </c>
      <c r="AJ11">
        <v>0.9</v>
      </c>
      <c r="AK11">
        <v>4.4000000000000004</v>
      </c>
      <c r="AL11">
        <v>1.4</v>
      </c>
      <c r="AM11">
        <v>0.2</v>
      </c>
      <c r="AN11">
        <v>2.7</v>
      </c>
      <c r="AO11">
        <v>8.4</v>
      </c>
      <c r="AP11">
        <v>0.22850000000000001</v>
      </c>
      <c r="AQ11">
        <v>0.28849999999999998</v>
      </c>
      <c r="AR11">
        <v>0.35830000000000001</v>
      </c>
      <c r="AS11">
        <v>0.64680000000000004</v>
      </c>
      <c r="AT11">
        <v>11.7</v>
      </c>
      <c r="AU11">
        <v>0.6</v>
      </c>
      <c r="AV11">
        <v>0.1</v>
      </c>
      <c r="AW11">
        <v>0</v>
      </c>
      <c r="AX11">
        <v>0.1</v>
      </c>
      <c r="AY11">
        <v>0</v>
      </c>
    </row>
    <row r="12" spans="1:51" x14ac:dyDescent="0.3">
      <c r="A12" t="s">
        <v>146</v>
      </c>
      <c r="B12" t="s">
        <v>148</v>
      </c>
      <c r="C12" t="s">
        <v>10</v>
      </c>
      <c r="D12" t="s">
        <v>185</v>
      </c>
      <c r="E12">
        <v>0</v>
      </c>
      <c r="F12">
        <v>33.857142857142847</v>
      </c>
      <c r="G12">
        <v>30.571428571428569</v>
      </c>
      <c r="H12">
        <v>2.285714285714286</v>
      </c>
      <c r="I12">
        <v>5.8571428571428568</v>
      </c>
      <c r="J12">
        <v>3.8571428571428572</v>
      </c>
      <c r="K12">
        <v>1.428571428571429</v>
      </c>
      <c r="L12">
        <v>0</v>
      </c>
      <c r="M12">
        <v>0.5714285714285714</v>
      </c>
      <c r="N12">
        <v>2.1428571428571428</v>
      </c>
      <c r="O12">
        <v>0.5714285714285714</v>
      </c>
      <c r="P12">
        <v>0.42857142857142849</v>
      </c>
      <c r="Q12">
        <v>2.8571428571428572</v>
      </c>
      <c r="R12">
        <v>9.4285714285714288</v>
      </c>
      <c r="S12">
        <v>0.18828571428571431</v>
      </c>
      <c r="T12">
        <v>0.26328571428571429</v>
      </c>
      <c r="U12">
        <v>0.29057142857142848</v>
      </c>
      <c r="V12">
        <v>0.55385714285714283</v>
      </c>
      <c r="W12">
        <v>9</v>
      </c>
      <c r="X12">
        <v>0.8571428571428571</v>
      </c>
      <c r="Y12">
        <v>0.42857142857142849</v>
      </c>
      <c r="Z12">
        <v>0</v>
      </c>
      <c r="AA12">
        <v>0</v>
      </c>
      <c r="AB12">
        <v>0</v>
      </c>
      <c r="AC12">
        <v>38.428571428571431</v>
      </c>
      <c r="AD12">
        <v>33.285714285714278</v>
      </c>
      <c r="AE12">
        <v>5.4285714285714288</v>
      </c>
      <c r="AF12">
        <v>8.2857142857142865</v>
      </c>
      <c r="AG12">
        <v>5</v>
      </c>
      <c r="AH12">
        <v>1.857142857142857</v>
      </c>
      <c r="AI12">
        <v>0</v>
      </c>
      <c r="AJ12">
        <v>1.428571428571429</v>
      </c>
      <c r="AK12">
        <v>5.2857142857142856</v>
      </c>
      <c r="AL12">
        <v>1.142857142857143</v>
      </c>
      <c r="AM12">
        <v>0.2857142857142857</v>
      </c>
      <c r="AN12">
        <v>3.4285714285714279</v>
      </c>
      <c r="AO12">
        <v>8.1428571428571423</v>
      </c>
      <c r="AP12">
        <v>0.24357142857142861</v>
      </c>
      <c r="AQ12">
        <v>0.34257142857142858</v>
      </c>
      <c r="AR12">
        <v>0.4225714285714286</v>
      </c>
      <c r="AS12">
        <v>0.76514285714285712</v>
      </c>
      <c r="AT12">
        <v>14.428571428571431</v>
      </c>
      <c r="AU12">
        <v>1.142857142857143</v>
      </c>
      <c r="AV12">
        <v>1.571428571428571</v>
      </c>
      <c r="AW12">
        <v>0</v>
      </c>
      <c r="AX12">
        <v>0.14285714285714279</v>
      </c>
      <c r="AY12">
        <v>0.14285714285714279</v>
      </c>
    </row>
    <row r="13" spans="1:51" x14ac:dyDescent="0.3">
      <c r="A13" t="s">
        <v>148</v>
      </c>
      <c r="B13" t="s">
        <v>146</v>
      </c>
      <c r="C13" t="s">
        <v>11</v>
      </c>
      <c r="D13" t="s">
        <v>193</v>
      </c>
      <c r="E13">
        <v>0</v>
      </c>
      <c r="F13">
        <v>38.428571428571431</v>
      </c>
      <c r="G13">
        <v>33.285714285714278</v>
      </c>
      <c r="H13">
        <v>5.4285714285714288</v>
      </c>
      <c r="I13">
        <v>8.2857142857142865</v>
      </c>
      <c r="J13">
        <v>5</v>
      </c>
      <c r="K13">
        <v>1.857142857142857</v>
      </c>
      <c r="L13">
        <v>0</v>
      </c>
      <c r="M13">
        <v>1.428571428571429</v>
      </c>
      <c r="N13">
        <v>5.2857142857142856</v>
      </c>
      <c r="O13">
        <v>1.142857142857143</v>
      </c>
      <c r="P13">
        <v>0.2857142857142857</v>
      </c>
      <c r="Q13">
        <v>3.4285714285714279</v>
      </c>
      <c r="R13">
        <v>8.1428571428571423</v>
      </c>
      <c r="S13">
        <v>0.24357142857142861</v>
      </c>
      <c r="T13">
        <v>0.34257142857142858</v>
      </c>
      <c r="U13">
        <v>0.4225714285714286</v>
      </c>
      <c r="V13">
        <v>0.76514285714285712</v>
      </c>
      <c r="W13">
        <v>14.428571428571431</v>
      </c>
      <c r="X13">
        <v>1.142857142857143</v>
      </c>
      <c r="Y13">
        <v>1.571428571428571</v>
      </c>
      <c r="Z13">
        <v>0</v>
      </c>
      <c r="AA13">
        <v>0.14285714285714279</v>
      </c>
      <c r="AB13">
        <v>0.14285714285714279</v>
      </c>
      <c r="AC13">
        <v>33.857142857142847</v>
      </c>
      <c r="AD13">
        <v>30.571428571428569</v>
      </c>
      <c r="AE13">
        <v>2.285714285714286</v>
      </c>
      <c r="AF13">
        <v>5.8571428571428568</v>
      </c>
      <c r="AG13">
        <v>3.8571428571428572</v>
      </c>
      <c r="AH13">
        <v>1.428571428571429</v>
      </c>
      <c r="AI13">
        <v>0</v>
      </c>
      <c r="AJ13">
        <v>0.5714285714285714</v>
      </c>
      <c r="AK13">
        <v>2.1428571428571428</v>
      </c>
      <c r="AL13">
        <v>0.5714285714285714</v>
      </c>
      <c r="AM13">
        <v>0.42857142857142849</v>
      </c>
      <c r="AN13">
        <v>2.8571428571428572</v>
      </c>
      <c r="AO13">
        <v>9.4285714285714288</v>
      </c>
      <c r="AP13">
        <v>0.18828571428571431</v>
      </c>
      <c r="AQ13">
        <v>0.26328571428571429</v>
      </c>
      <c r="AR13">
        <v>0.29057142857142848</v>
      </c>
      <c r="AS13">
        <v>0.55385714285714283</v>
      </c>
      <c r="AT13">
        <v>9</v>
      </c>
      <c r="AU13">
        <v>0.8571428571428571</v>
      </c>
      <c r="AV13">
        <v>0.42857142857142849</v>
      </c>
      <c r="AW13">
        <v>0</v>
      </c>
      <c r="AX13">
        <v>0</v>
      </c>
      <c r="AY13">
        <v>0</v>
      </c>
    </row>
    <row r="14" spans="1:51" x14ac:dyDescent="0.3">
      <c r="A14" t="s">
        <v>136</v>
      </c>
      <c r="B14" t="s">
        <v>147</v>
      </c>
      <c r="C14" t="s">
        <v>10</v>
      </c>
      <c r="D14" t="s">
        <v>184</v>
      </c>
      <c r="E14">
        <v>0</v>
      </c>
      <c r="F14">
        <v>36.714285714285722</v>
      </c>
      <c r="G14">
        <v>32.571428571428569</v>
      </c>
      <c r="H14">
        <v>4.8571428571428568</v>
      </c>
      <c r="I14">
        <v>8.4285714285714288</v>
      </c>
      <c r="J14">
        <v>5.8571428571428568</v>
      </c>
      <c r="K14">
        <v>1.714285714285714</v>
      </c>
      <c r="L14">
        <v>0</v>
      </c>
      <c r="M14">
        <v>0.8571428571428571</v>
      </c>
      <c r="N14">
        <v>4.4285714285714288</v>
      </c>
      <c r="O14">
        <v>0.42857142857142849</v>
      </c>
      <c r="P14">
        <v>0.14285714285714279</v>
      </c>
      <c r="Q14">
        <v>3</v>
      </c>
      <c r="R14">
        <v>6</v>
      </c>
      <c r="S14">
        <v>0.25642857142857139</v>
      </c>
      <c r="T14">
        <v>0.31785714285714289</v>
      </c>
      <c r="U14">
        <v>0.38671428571428568</v>
      </c>
      <c r="V14">
        <v>0.70457142857142863</v>
      </c>
      <c r="W14">
        <v>12.71428571428571</v>
      </c>
      <c r="X14">
        <v>1.285714285714286</v>
      </c>
      <c r="Y14">
        <v>0.42857142857142849</v>
      </c>
      <c r="Z14">
        <v>0</v>
      </c>
      <c r="AA14">
        <v>0.7142857142857143</v>
      </c>
      <c r="AB14">
        <v>0.14285714285714279</v>
      </c>
      <c r="AC14">
        <v>35.285714285714278</v>
      </c>
      <c r="AD14">
        <v>32.285714285714278</v>
      </c>
      <c r="AE14">
        <v>1.714285714285714</v>
      </c>
      <c r="AF14">
        <v>6.2857142857142856</v>
      </c>
      <c r="AG14">
        <v>4.7142857142857144</v>
      </c>
      <c r="AH14">
        <v>1.142857142857143</v>
      </c>
      <c r="AI14">
        <v>0</v>
      </c>
      <c r="AJ14">
        <v>0.42857142857142849</v>
      </c>
      <c r="AK14">
        <v>1.714285714285714</v>
      </c>
      <c r="AL14">
        <v>0.5714285714285714</v>
      </c>
      <c r="AM14">
        <v>0.2857142857142857</v>
      </c>
      <c r="AN14">
        <v>2.5714285714285721</v>
      </c>
      <c r="AO14">
        <v>10.571428571428569</v>
      </c>
      <c r="AP14">
        <v>0.189</v>
      </c>
      <c r="AQ14">
        <v>0.25985714285714279</v>
      </c>
      <c r="AR14">
        <v>0.26171428571428568</v>
      </c>
      <c r="AS14">
        <v>0.52171428571428569</v>
      </c>
      <c r="AT14">
        <v>8.7142857142857135</v>
      </c>
      <c r="AU14">
        <v>1</v>
      </c>
      <c r="AV14">
        <v>0.42857142857142849</v>
      </c>
      <c r="AW14">
        <v>0</v>
      </c>
      <c r="AX14">
        <v>0</v>
      </c>
      <c r="AY14">
        <v>0</v>
      </c>
    </row>
    <row r="15" spans="1:51" x14ac:dyDescent="0.3">
      <c r="A15" t="s">
        <v>147</v>
      </c>
      <c r="B15" t="s">
        <v>136</v>
      </c>
      <c r="C15" t="s">
        <v>11</v>
      </c>
      <c r="D15" t="s">
        <v>169</v>
      </c>
      <c r="E15">
        <v>0</v>
      </c>
      <c r="F15">
        <v>35.285714285714278</v>
      </c>
      <c r="G15">
        <v>32.285714285714278</v>
      </c>
      <c r="H15">
        <v>1.714285714285714</v>
      </c>
      <c r="I15">
        <v>6.2857142857142856</v>
      </c>
      <c r="J15">
        <v>4.7142857142857144</v>
      </c>
      <c r="K15">
        <v>1.142857142857143</v>
      </c>
      <c r="L15">
        <v>0</v>
      </c>
      <c r="M15">
        <v>0.42857142857142849</v>
      </c>
      <c r="N15">
        <v>1.714285714285714</v>
      </c>
      <c r="O15">
        <v>0.5714285714285714</v>
      </c>
      <c r="P15">
        <v>0.2857142857142857</v>
      </c>
      <c r="Q15">
        <v>2.5714285714285721</v>
      </c>
      <c r="R15">
        <v>10.571428571428569</v>
      </c>
      <c r="S15">
        <v>0.189</v>
      </c>
      <c r="T15">
        <v>0.25985714285714279</v>
      </c>
      <c r="U15">
        <v>0.26171428571428568</v>
      </c>
      <c r="V15">
        <v>0.52171428571428569</v>
      </c>
      <c r="W15">
        <v>8.7142857142857135</v>
      </c>
      <c r="X15">
        <v>1</v>
      </c>
      <c r="Y15">
        <v>0.42857142857142849</v>
      </c>
      <c r="Z15">
        <v>0</v>
      </c>
      <c r="AA15">
        <v>0</v>
      </c>
      <c r="AB15">
        <v>0</v>
      </c>
      <c r="AC15">
        <v>36.714285714285722</v>
      </c>
      <c r="AD15">
        <v>32.571428571428569</v>
      </c>
      <c r="AE15">
        <v>4.8571428571428568</v>
      </c>
      <c r="AF15">
        <v>8.4285714285714288</v>
      </c>
      <c r="AG15">
        <v>5.8571428571428568</v>
      </c>
      <c r="AH15">
        <v>1.714285714285714</v>
      </c>
      <c r="AI15">
        <v>0</v>
      </c>
      <c r="AJ15">
        <v>0.8571428571428571</v>
      </c>
      <c r="AK15">
        <v>4.4285714285714288</v>
      </c>
      <c r="AL15">
        <v>0.42857142857142849</v>
      </c>
      <c r="AM15">
        <v>0.14285714285714279</v>
      </c>
      <c r="AN15">
        <v>3</v>
      </c>
      <c r="AO15">
        <v>6</v>
      </c>
      <c r="AP15">
        <v>0.25642857142857139</v>
      </c>
      <c r="AQ15">
        <v>0.31785714285714289</v>
      </c>
      <c r="AR15">
        <v>0.38671428571428568</v>
      </c>
      <c r="AS15">
        <v>0.70457142857142863</v>
      </c>
      <c r="AT15">
        <v>12.71428571428571</v>
      </c>
      <c r="AU15">
        <v>1.285714285714286</v>
      </c>
      <c r="AV15">
        <v>0.42857142857142849</v>
      </c>
      <c r="AW15">
        <v>0</v>
      </c>
      <c r="AX15">
        <v>0.7142857142857143</v>
      </c>
      <c r="AY15">
        <v>0.14285714285714279</v>
      </c>
    </row>
    <row r="16" spans="1:51" x14ac:dyDescent="0.3">
      <c r="A16" t="s">
        <v>155</v>
      </c>
      <c r="B16" t="s">
        <v>150</v>
      </c>
      <c r="C16" t="s">
        <v>10</v>
      </c>
      <c r="D16" t="s">
        <v>194</v>
      </c>
      <c r="E16">
        <v>0</v>
      </c>
      <c r="F16">
        <v>39.111111111111107</v>
      </c>
      <c r="G16">
        <v>34.888888888888893</v>
      </c>
      <c r="H16">
        <v>4.7777777777777777</v>
      </c>
      <c r="I16">
        <v>9</v>
      </c>
      <c r="J16">
        <v>5</v>
      </c>
      <c r="K16">
        <v>2.7777777777777781</v>
      </c>
      <c r="L16">
        <v>0.1111111111111111</v>
      </c>
      <c r="M16">
        <v>1.1111111111111109</v>
      </c>
      <c r="N16">
        <v>4.7777777777777777</v>
      </c>
      <c r="O16">
        <v>0.33333333333333331</v>
      </c>
      <c r="P16">
        <v>0.22222222222222221</v>
      </c>
      <c r="Q16">
        <v>3.7777777777777781</v>
      </c>
      <c r="R16">
        <v>7.7777777777777777</v>
      </c>
      <c r="S16">
        <v>0.25388888888888889</v>
      </c>
      <c r="T16">
        <v>0.32066666666666671</v>
      </c>
      <c r="U16">
        <v>0.43577777777777782</v>
      </c>
      <c r="V16">
        <v>0.75655555555555554</v>
      </c>
      <c r="W16">
        <v>15.33333333333333</v>
      </c>
      <c r="X16">
        <v>0.66666666666666663</v>
      </c>
      <c r="Y16">
        <v>0</v>
      </c>
      <c r="Z16">
        <v>0</v>
      </c>
      <c r="AA16">
        <v>0.44444444444444442</v>
      </c>
      <c r="AB16">
        <v>0.1111111111111111</v>
      </c>
      <c r="AC16">
        <v>39.555555555555557</v>
      </c>
      <c r="AD16">
        <v>35.444444444444443</v>
      </c>
      <c r="AE16">
        <v>6.2222222222222223</v>
      </c>
      <c r="AF16">
        <v>9.8888888888888893</v>
      </c>
      <c r="AG16">
        <v>5.666666666666667</v>
      </c>
      <c r="AH16">
        <v>2.5555555555555549</v>
      </c>
      <c r="AI16">
        <v>0.66666666666666663</v>
      </c>
      <c r="AJ16">
        <v>1</v>
      </c>
      <c r="AK16">
        <v>6.2222222222222223</v>
      </c>
      <c r="AL16">
        <v>0.33333333333333331</v>
      </c>
      <c r="AM16">
        <v>0.22222222222222221</v>
      </c>
      <c r="AN16">
        <v>3.2222222222222219</v>
      </c>
      <c r="AO16">
        <v>9.4444444444444446</v>
      </c>
      <c r="AP16">
        <v>0.27522222222222231</v>
      </c>
      <c r="AQ16">
        <v>0.33633333333333337</v>
      </c>
      <c r="AR16">
        <v>0.46577777777777779</v>
      </c>
      <c r="AS16">
        <v>0.80222222222222228</v>
      </c>
      <c r="AT16">
        <v>16.777777777777779</v>
      </c>
      <c r="AU16">
        <v>0.77777777777777779</v>
      </c>
      <c r="AV16">
        <v>0.33333333333333331</v>
      </c>
      <c r="AW16">
        <v>0</v>
      </c>
      <c r="AX16">
        <v>0.55555555555555558</v>
      </c>
      <c r="AY16">
        <v>0.22222222222222221</v>
      </c>
    </row>
    <row r="17" spans="1:51" x14ac:dyDescent="0.3">
      <c r="A17" t="s">
        <v>150</v>
      </c>
      <c r="B17" t="s">
        <v>155</v>
      </c>
      <c r="C17" t="s">
        <v>11</v>
      </c>
      <c r="D17" t="s">
        <v>197</v>
      </c>
      <c r="E17">
        <v>0</v>
      </c>
      <c r="F17">
        <v>39.555555555555557</v>
      </c>
      <c r="G17">
        <v>35.444444444444443</v>
      </c>
      <c r="H17">
        <v>6.2222222222222223</v>
      </c>
      <c r="I17">
        <v>9.8888888888888893</v>
      </c>
      <c r="J17">
        <v>5.666666666666667</v>
      </c>
      <c r="K17">
        <v>2.5555555555555549</v>
      </c>
      <c r="L17">
        <v>0.66666666666666663</v>
      </c>
      <c r="M17">
        <v>1</v>
      </c>
      <c r="N17">
        <v>6.2222222222222223</v>
      </c>
      <c r="O17">
        <v>0.33333333333333331</v>
      </c>
      <c r="P17">
        <v>0.22222222222222221</v>
      </c>
      <c r="Q17">
        <v>3.2222222222222219</v>
      </c>
      <c r="R17">
        <v>9.4444444444444446</v>
      </c>
      <c r="S17">
        <v>0.27522222222222231</v>
      </c>
      <c r="T17">
        <v>0.33633333333333337</v>
      </c>
      <c r="U17">
        <v>0.46577777777777779</v>
      </c>
      <c r="V17">
        <v>0.80222222222222228</v>
      </c>
      <c r="W17">
        <v>16.777777777777779</v>
      </c>
      <c r="X17">
        <v>0.77777777777777779</v>
      </c>
      <c r="Y17">
        <v>0.33333333333333331</v>
      </c>
      <c r="Z17">
        <v>0</v>
      </c>
      <c r="AA17">
        <v>0.55555555555555558</v>
      </c>
      <c r="AB17">
        <v>0.22222222222222221</v>
      </c>
      <c r="AC17">
        <v>39.111111111111107</v>
      </c>
      <c r="AD17">
        <v>34.888888888888893</v>
      </c>
      <c r="AE17">
        <v>4.7777777777777777</v>
      </c>
      <c r="AF17">
        <v>9</v>
      </c>
      <c r="AG17">
        <v>5</v>
      </c>
      <c r="AH17">
        <v>2.7777777777777781</v>
      </c>
      <c r="AI17">
        <v>0.1111111111111111</v>
      </c>
      <c r="AJ17">
        <v>1.1111111111111109</v>
      </c>
      <c r="AK17">
        <v>4.7777777777777777</v>
      </c>
      <c r="AL17">
        <v>0.33333333333333331</v>
      </c>
      <c r="AM17">
        <v>0.22222222222222221</v>
      </c>
      <c r="AN17">
        <v>3.7777777777777781</v>
      </c>
      <c r="AO17">
        <v>7.7777777777777777</v>
      </c>
      <c r="AP17">
        <v>0.25388888888888889</v>
      </c>
      <c r="AQ17">
        <v>0.32066666666666671</v>
      </c>
      <c r="AR17">
        <v>0.43577777777777782</v>
      </c>
      <c r="AS17">
        <v>0.75655555555555554</v>
      </c>
      <c r="AT17">
        <v>15.33333333333333</v>
      </c>
      <c r="AU17">
        <v>0.66666666666666663</v>
      </c>
      <c r="AV17">
        <v>0</v>
      </c>
      <c r="AW17">
        <v>0</v>
      </c>
      <c r="AX17">
        <v>0.44444444444444442</v>
      </c>
      <c r="AY17">
        <v>0.1111111111111111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7" sqref="A27:O31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163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176</v>
      </c>
      <c r="B2" t="s">
        <v>149</v>
      </c>
      <c r="C2">
        <v>3.5</v>
      </c>
      <c r="D2">
        <v>-125</v>
      </c>
      <c r="E2">
        <v>-105</v>
      </c>
      <c r="F2">
        <v>3.5</v>
      </c>
      <c r="G2">
        <v>-113</v>
      </c>
      <c r="H2">
        <v>-113</v>
      </c>
      <c r="I2" t="s">
        <v>122</v>
      </c>
      <c r="J2" t="s">
        <v>122</v>
      </c>
      <c r="K2" t="s">
        <v>122</v>
      </c>
      <c r="L2">
        <v>3.5</v>
      </c>
      <c r="M2">
        <v>-127</v>
      </c>
      <c r="N2">
        <v>-107</v>
      </c>
      <c r="R2" s="12">
        <f t="shared" ref="R2:R30" si="0">MIN(C2,F2,I2,L2,O2)</f>
        <v>3.5</v>
      </c>
    </row>
    <row r="3" spans="1:18" x14ac:dyDescent="0.3">
      <c r="A3" t="s">
        <v>177</v>
      </c>
      <c r="B3" t="s">
        <v>156</v>
      </c>
      <c r="C3">
        <v>5.5</v>
      </c>
      <c r="D3">
        <v>115</v>
      </c>
      <c r="E3">
        <v>-150</v>
      </c>
      <c r="F3">
        <v>5.5</v>
      </c>
      <c r="G3">
        <v>120</v>
      </c>
      <c r="H3">
        <v>-152</v>
      </c>
      <c r="I3">
        <v>5.5</v>
      </c>
      <c r="J3">
        <v>120</v>
      </c>
      <c r="K3">
        <v>-155</v>
      </c>
      <c r="L3">
        <v>6.5</v>
      </c>
      <c r="M3">
        <v>123</v>
      </c>
      <c r="N3">
        <v>120</v>
      </c>
      <c r="R3" s="12">
        <f t="shared" si="0"/>
        <v>5.5</v>
      </c>
    </row>
    <row r="4" spans="1:18" x14ac:dyDescent="0.3">
      <c r="A4" t="s">
        <v>167</v>
      </c>
      <c r="B4" t="s">
        <v>151</v>
      </c>
      <c r="C4">
        <v>5.5</v>
      </c>
      <c r="D4">
        <v>100</v>
      </c>
      <c r="E4">
        <v>-125</v>
      </c>
      <c r="F4">
        <v>5.5</v>
      </c>
      <c r="G4">
        <v>-106</v>
      </c>
      <c r="H4">
        <v>-120</v>
      </c>
      <c r="I4">
        <v>5.5</v>
      </c>
      <c r="J4">
        <v>-110</v>
      </c>
      <c r="K4">
        <v>-115</v>
      </c>
      <c r="L4">
        <v>5.5</v>
      </c>
      <c r="M4">
        <v>-108</v>
      </c>
      <c r="N4">
        <v>-127</v>
      </c>
      <c r="R4" s="12">
        <f t="shared" si="0"/>
        <v>5.5</v>
      </c>
    </row>
    <row r="5" spans="1:18" x14ac:dyDescent="0.3">
      <c r="A5" t="s">
        <v>178</v>
      </c>
      <c r="B5" t="s">
        <v>158</v>
      </c>
      <c r="C5">
        <v>3.5</v>
      </c>
      <c r="D5">
        <v>-120</v>
      </c>
      <c r="E5">
        <v>-110</v>
      </c>
      <c r="F5">
        <v>3.5</v>
      </c>
      <c r="G5">
        <v>-116</v>
      </c>
      <c r="H5">
        <v>-110</v>
      </c>
      <c r="I5">
        <v>3.5</v>
      </c>
      <c r="J5">
        <v>-115</v>
      </c>
      <c r="K5">
        <v>-115</v>
      </c>
      <c r="L5">
        <v>3.5</v>
      </c>
      <c r="M5">
        <v>-109</v>
      </c>
      <c r="N5">
        <v>-124</v>
      </c>
      <c r="R5" s="12">
        <f t="shared" si="0"/>
        <v>3.5</v>
      </c>
    </row>
    <row r="6" spans="1:18" x14ac:dyDescent="0.3">
      <c r="A6" t="s">
        <v>179</v>
      </c>
      <c r="B6" t="s">
        <v>139</v>
      </c>
      <c r="C6">
        <v>4.5</v>
      </c>
      <c r="D6">
        <v>-135</v>
      </c>
      <c r="E6">
        <v>105</v>
      </c>
      <c r="F6">
        <v>4.5</v>
      </c>
      <c r="G6">
        <v>-122</v>
      </c>
      <c r="H6">
        <v>-104</v>
      </c>
      <c r="I6">
        <v>4.5</v>
      </c>
      <c r="J6">
        <v>-145</v>
      </c>
      <c r="K6">
        <v>110</v>
      </c>
      <c r="L6">
        <v>4.5</v>
      </c>
      <c r="M6">
        <v>-139</v>
      </c>
      <c r="N6">
        <v>102</v>
      </c>
      <c r="R6" s="12">
        <f t="shared" si="0"/>
        <v>4.5</v>
      </c>
    </row>
    <row r="7" spans="1:18" x14ac:dyDescent="0.3">
      <c r="A7" t="s">
        <v>180</v>
      </c>
      <c r="B7" t="s">
        <v>153</v>
      </c>
      <c r="C7">
        <v>6.5</v>
      </c>
      <c r="D7">
        <v>-105</v>
      </c>
      <c r="E7">
        <v>-125</v>
      </c>
      <c r="F7">
        <v>6.5</v>
      </c>
      <c r="G7">
        <v>104</v>
      </c>
      <c r="H7">
        <v>-132</v>
      </c>
      <c r="I7">
        <v>6.5</v>
      </c>
      <c r="J7">
        <v>-110</v>
      </c>
      <c r="K7">
        <v>-120</v>
      </c>
      <c r="L7">
        <v>6.5</v>
      </c>
      <c r="M7">
        <v>-105</v>
      </c>
      <c r="N7">
        <v>-130</v>
      </c>
      <c r="R7" s="12">
        <f t="shared" si="0"/>
        <v>6.5</v>
      </c>
    </row>
    <row r="8" spans="1:18" x14ac:dyDescent="0.3">
      <c r="A8" t="s">
        <v>181</v>
      </c>
      <c r="B8" t="s">
        <v>140</v>
      </c>
      <c r="C8">
        <v>3.5</v>
      </c>
      <c r="D8">
        <v>125</v>
      </c>
      <c r="E8">
        <v>-160</v>
      </c>
      <c r="F8">
        <v>4.5</v>
      </c>
      <c r="G8">
        <v>-168</v>
      </c>
      <c r="H8">
        <v>132</v>
      </c>
      <c r="I8">
        <v>3.5</v>
      </c>
      <c r="J8">
        <v>125</v>
      </c>
      <c r="K8">
        <v>-165</v>
      </c>
      <c r="L8">
        <v>4.5</v>
      </c>
      <c r="M8">
        <v>120</v>
      </c>
      <c r="N8">
        <v>132</v>
      </c>
      <c r="R8" s="12">
        <f t="shared" si="0"/>
        <v>3.5</v>
      </c>
    </row>
    <row r="9" spans="1:18" x14ac:dyDescent="0.3">
      <c r="A9" t="s">
        <v>182</v>
      </c>
      <c r="B9" t="s">
        <v>135</v>
      </c>
      <c r="C9">
        <v>4.5</v>
      </c>
      <c r="D9">
        <v>-140</v>
      </c>
      <c r="E9">
        <v>110</v>
      </c>
      <c r="F9">
        <v>4.5</v>
      </c>
      <c r="G9">
        <v>-154</v>
      </c>
      <c r="H9">
        <v>120</v>
      </c>
      <c r="I9">
        <v>4.5</v>
      </c>
      <c r="J9">
        <v>-125</v>
      </c>
      <c r="K9">
        <v>-105</v>
      </c>
      <c r="L9">
        <v>4.5</v>
      </c>
      <c r="M9">
        <v>-143</v>
      </c>
      <c r="N9">
        <v>106</v>
      </c>
      <c r="R9" s="12">
        <f t="shared" si="0"/>
        <v>4.5</v>
      </c>
    </row>
    <row r="10" spans="1:18" x14ac:dyDescent="0.3">
      <c r="A10" t="s">
        <v>183</v>
      </c>
      <c r="B10" t="s">
        <v>143</v>
      </c>
      <c r="C10">
        <v>6.5</v>
      </c>
      <c r="D10">
        <v>-180</v>
      </c>
      <c r="E10">
        <v>135</v>
      </c>
      <c r="F10">
        <v>6.5</v>
      </c>
      <c r="G10">
        <v>-154</v>
      </c>
      <c r="H10">
        <v>120</v>
      </c>
      <c r="I10">
        <v>6.5</v>
      </c>
      <c r="J10">
        <v>-160</v>
      </c>
      <c r="K10">
        <v>125</v>
      </c>
      <c r="L10">
        <v>6.5</v>
      </c>
      <c r="M10">
        <v>123</v>
      </c>
      <c r="N10">
        <v>123</v>
      </c>
      <c r="R10" s="12">
        <f t="shared" si="0"/>
        <v>6.5</v>
      </c>
    </row>
    <row r="11" spans="1:18" x14ac:dyDescent="0.3">
      <c r="A11" t="s">
        <v>184</v>
      </c>
      <c r="B11" t="s">
        <v>136</v>
      </c>
      <c r="C11">
        <v>5.5</v>
      </c>
      <c r="D11">
        <v>115</v>
      </c>
      <c r="E11">
        <v>-150</v>
      </c>
      <c r="F11">
        <v>5.5</v>
      </c>
      <c r="G11">
        <v>116</v>
      </c>
      <c r="H11">
        <v>-148</v>
      </c>
      <c r="I11">
        <v>5.5</v>
      </c>
      <c r="J11" t="s">
        <v>122</v>
      </c>
      <c r="K11" t="s">
        <v>122</v>
      </c>
      <c r="L11">
        <v>6.5</v>
      </c>
      <c r="M11">
        <v>107</v>
      </c>
      <c r="N11">
        <v>138</v>
      </c>
      <c r="R11" s="12">
        <f t="shared" si="0"/>
        <v>5.5</v>
      </c>
    </row>
    <row r="12" spans="1:18" x14ac:dyDescent="0.3">
      <c r="A12" t="s">
        <v>168</v>
      </c>
      <c r="B12" t="s">
        <v>164</v>
      </c>
      <c r="C12">
        <v>6.5</v>
      </c>
      <c r="D12">
        <v>-130</v>
      </c>
      <c r="E12">
        <v>100</v>
      </c>
      <c r="F12">
        <v>6.5</v>
      </c>
      <c r="G12">
        <v>-138</v>
      </c>
      <c r="H12">
        <v>108</v>
      </c>
      <c r="I12">
        <v>6.5</v>
      </c>
      <c r="J12">
        <v>-140</v>
      </c>
      <c r="K12">
        <v>110</v>
      </c>
      <c r="L12">
        <v>6.5</v>
      </c>
      <c r="M12">
        <v>140</v>
      </c>
      <c r="N12">
        <v>105</v>
      </c>
      <c r="R12" s="12">
        <f t="shared" si="0"/>
        <v>6.5</v>
      </c>
    </row>
    <row r="13" spans="1:18" x14ac:dyDescent="0.3">
      <c r="A13" t="s">
        <v>185</v>
      </c>
      <c r="B13" t="s">
        <v>146</v>
      </c>
      <c r="C13">
        <v>5.5</v>
      </c>
      <c r="D13">
        <v>-155</v>
      </c>
      <c r="E13">
        <v>120</v>
      </c>
      <c r="F13">
        <v>4.5</v>
      </c>
      <c r="G13">
        <v>116</v>
      </c>
      <c r="H13">
        <v>-148</v>
      </c>
      <c r="I13">
        <v>5.5</v>
      </c>
      <c r="J13">
        <v>-155</v>
      </c>
      <c r="K13">
        <v>120</v>
      </c>
      <c r="L13">
        <v>5.5</v>
      </c>
      <c r="M13">
        <v>123</v>
      </c>
      <c r="N13">
        <v>128</v>
      </c>
      <c r="R13" s="12">
        <f t="shared" si="0"/>
        <v>4.5</v>
      </c>
    </row>
    <row r="14" spans="1:18" x14ac:dyDescent="0.3">
      <c r="A14" t="s">
        <v>186</v>
      </c>
      <c r="B14" t="s">
        <v>152</v>
      </c>
      <c r="C14">
        <v>4.5</v>
      </c>
      <c r="D14">
        <v>-180</v>
      </c>
      <c r="E14">
        <v>140</v>
      </c>
      <c r="F14">
        <v>4.5</v>
      </c>
      <c r="G14">
        <v>-172</v>
      </c>
      <c r="H14">
        <v>134</v>
      </c>
      <c r="I14">
        <v>4.5</v>
      </c>
      <c r="J14">
        <v>-185</v>
      </c>
      <c r="K14">
        <v>140</v>
      </c>
      <c r="L14">
        <v>4.5</v>
      </c>
      <c r="M14">
        <v>114</v>
      </c>
      <c r="N14">
        <v>143</v>
      </c>
      <c r="R14" s="12">
        <f t="shared" si="0"/>
        <v>4.5</v>
      </c>
    </row>
    <row r="15" spans="1:18" x14ac:dyDescent="0.3">
      <c r="A15" t="s">
        <v>187</v>
      </c>
      <c r="B15" t="s">
        <v>138</v>
      </c>
      <c r="C15">
        <v>4.5</v>
      </c>
      <c r="D15">
        <v>120</v>
      </c>
      <c r="E15">
        <v>-155</v>
      </c>
      <c r="F15">
        <v>4.5</v>
      </c>
      <c r="G15">
        <v>118</v>
      </c>
      <c r="H15">
        <v>-150</v>
      </c>
      <c r="I15">
        <v>4.5</v>
      </c>
      <c r="J15">
        <v>120</v>
      </c>
      <c r="K15">
        <v>-155</v>
      </c>
      <c r="L15">
        <v>4.5</v>
      </c>
      <c r="M15">
        <v>120</v>
      </c>
      <c r="N15">
        <v>-165</v>
      </c>
      <c r="R15" s="12">
        <f t="shared" si="0"/>
        <v>4.5</v>
      </c>
    </row>
    <row r="16" spans="1:18" x14ac:dyDescent="0.3">
      <c r="A16" t="s">
        <v>188</v>
      </c>
      <c r="B16" t="s">
        <v>36</v>
      </c>
      <c r="C16">
        <v>5.5</v>
      </c>
      <c r="D16">
        <v>-120</v>
      </c>
      <c r="E16">
        <v>-110</v>
      </c>
      <c r="F16">
        <v>5.5</v>
      </c>
      <c r="G16">
        <v>-112</v>
      </c>
      <c r="H16">
        <v>-112</v>
      </c>
      <c r="I16">
        <v>5.5</v>
      </c>
      <c r="J16">
        <v>-105</v>
      </c>
      <c r="K16">
        <v>-120</v>
      </c>
      <c r="L16">
        <v>5.5</v>
      </c>
      <c r="M16">
        <v>-105</v>
      </c>
      <c r="N16">
        <v>-130</v>
      </c>
      <c r="R16" s="12">
        <f t="shared" si="0"/>
        <v>5.5</v>
      </c>
    </row>
    <row r="17" spans="1:18" x14ac:dyDescent="0.3">
      <c r="A17" t="s">
        <v>189</v>
      </c>
      <c r="B17" t="s">
        <v>137</v>
      </c>
      <c r="C17">
        <v>5.5</v>
      </c>
      <c r="D17">
        <v>-165</v>
      </c>
      <c r="E17">
        <v>125</v>
      </c>
      <c r="F17">
        <v>5.5</v>
      </c>
      <c r="G17">
        <v>-158</v>
      </c>
      <c r="H17">
        <v>124</v>
      </c>
      <c r="I17">
        <v>5.5</v>
      </c>
      <c r="J17">
        <v>-165</v>
      </c>
      <c r="K17">
        <v>125</v>
      </c>
      <c r="L17">
        <v>5.5</v>
      </c>
      <c r="M17">
        <v>130</v>
      </c>
      <c r="N17">
        <v>120</v>
      </c>
      <c r="R17" s="12">
        <f t="shared" si="0"/>
        <v>5.5</v>
      </c>
    </row>
    <row r="18" spans="1:18" x14ac:dyDescent="0.3">
      <c r="A18" t="s">
        <v>190</v>
      </c>
      <c r="B18" t="s">
        <v>154</v>
      </c>
      <c r="C18">
        <v>6.5</v>
      </c>
      <c r="D18">
        <v>115</v>
      </c>
      <c r="E18">
        <v>-150</v>
      </c>
      <c r="F18">
        <v>6.5</v>
      </c>
      <c r="G18">
        <v>122</v>
      </c>
      <c r="H18">
        <v>-156</v>
      </c>
      <c r="I18">
        <v>6.5</v>
      </c>
      <c r="J18">
        <v>120</v>
      </c>
      <c r="K18">
        <v>-155</v>
      </c>
      <c r="L18">
        <v>7.5</v>
      </c>
      <c r="M18">
        <v>120</v>
      </c>
      <c r="N18">
        <v>115</v>
      </c>
      <c r="R18" s="12">
        <f t="shared" si="0"/>
        <v>6.5</v>
      </c>
    </row>
    <row r="19" spans="1:18" x14ac:dyDescent="0.3">
      <c r="A19" t="s">
        <v>169</v>
      </c>
      <c r="B19" t="s">
        <v>147</v>
      </c>
      <c r="C19">
        <v>3.5</v>
      </c>
      <c r="D19">
        <v>-140</v>
      </c>
      <c r="E19">
        <v>110</v>
      </c>
      <c r="F19">
        <v>3.5</v>
      </c>
      <c r="G19">
        <v>-142</v>
      </c>
      <c r="H19">
        <v>112</v>
      </c>
      <c r="I19">
        <v>3.5</v>
      </c>
      <c r="J19">
        <v>-140</v>
      </c>
      <c r="K19">
        <v>105</v>
      </c>
      <c r="L19">
        <v>3.5</v>
      </c>
      <c r="M19">
        <v>-150</v>
      </c>
      <c r="N19">
        <v>110</v>
      </c>
      <c r="R19" s="12">
        <f t="shared" si="0"/>
        <v>3.5</v>
      </c>
    </row>
    <row r="20" spans="1:18" x14ac:dyDescent="0.3">
      <c r="A20" t="s">
        <v>191</v>
      </c>
      <c r="B20" t="s">
        <v>157</v>
      </c>
      <c r="C20">
        <v>4.5</v>
      </c>
      <c r="D20">
        <v>-130</v>
      </c>
      <c r="E20">
        <v>100</v>
      </c>
      <c r="F20">
        <v>4.5</v>
      </c>
      <c r="G20">
        <v>-120</v>
      </c>
      <c r="H20">
        <v>-106</v>
      </c>
      <c r="I20">
        <v>4.5</v>
      </c>
      <c r="J20">
        <v>-150</v>
      </c>
      <c r="K20">
        <v>115</v>
      </c>
      <c r="L20">
        <v>4.5</v>
      </c>
      <c r="M20">
        <v>-129</v>
      </c>
      <c r="N20">
        <v>-106</v>
      </c>
      <c r="R20" s="12">
        <f t="shared" si="0"/>
        <v>4.5</v>
      </c>
    </row>
    <row r="21" spans="1:18" x14ac:dyDescent="0.3">
      <c r="A21" t="s">
        <v>192</v>
      </c>
      <c r="B21" t="s">
        <v>142</v>
      </c>
      <c r="C21">
        <v>5.5</v>
      </c>
      <c r="D21">
        <v>-150</v>
      </c>
      <c r="E21">
        <v>115</v>
      </c>
      <c r="F21">
        <v>5.5</v>
      </c>
      <c r="G21">
        <v>-142</v>
      </c>
      <c r="H21">
        <v>112</v>
      </c>
      <c r="I21">
        <v>5.5</v>
      </c>
      <c r="J21">
        <v>-150</v>
      </c>
      <c r="K21">
        <v>115</v>
      </c>
      <c r="L21">
        <v>5.5</v>
      </c>
      <c r="M21">
        <v>-130</v>
      </c>
      <c r="N21">
        <v>-105</v>
      </c>
      <c r="R21" s="12">
        <f t="shared" si="0"/>
        <v>5.5</v>
      </c>
    </row>
    <row r="22" spans="1:18" x14ac:dyDescent="0.3">
      <c r="A22" t="s">
        <v>193</v>
      </c>
      <c r="B22" t="s">
        <v>148</v>
      </c>
      <c r="C22">
        <v>5.5</v>
      </c>
      <c r="D22">
        <v>-165</v>
      </c>
      <c r="E22">
        <v>130</v>
      </c>
      <c r="F22">
        <v>4.5</v>
      </c>
      <c r="G22">
        <v>128</v>
      </c>
      <c r="H22">
        <v>-164</v>
      </c>
      <c r="I22">
        <v>5.5</v>
      </c>
      <c r="J22">
        <v>-165</v>
      </c>
      <c r="K22">
        <v>125</v>
      </c>
      <c r="L22">
        <v>5.5</v>
      </c>
      <c r="M22">
        <v>120</v>
      </c>
      <c r="N22">
        <v>130</v>
      </c>
      <c r="R22" s="12">
        <f t="shared" si="0"/>
        <v>4.5</v>
      </c>
    </row>
    <row r="23" spans="1:18" x14ac:dyDescent="0.3">
      <c r="A23" t="s">
        <v>194</v>
      </c>
      <c r="B23" t="s">
        <v>64</v>
      </c>
      <c r="C23">
        <v>6.5</v>
      </c>
      <c r="D23">
        <v>-145</v>
      </c>
      <c r="E23">
        <v>110</v>
      </c>
      <c r="F23">
        <v>6.5</v>
      </c>
      <c r="G23">
        <v>-150</v>
      </c>
      <c r="H23">
        <v>118</v>
      </c>
      <c r="I23">
        <v>6.5</v>
      </c>
      <c r="J23">
        <v>-145</v>
      </c>
      <c r="K23">
        <v>110</v>
      </c>
      <c r="L23">
        <v>6.5</v>
      </c>
      <c r="M23">
        <v>125</v>
      </c>
      <c r="N23">
        <v>112</v>
      </c>
      <c r="R23" s="12">
        <f t="shared" si="0"/>
        <v>6.5</v>
      </c>
    </row>
    <row r="24" spans="1:18" x14ac:dyDescent="0.3">
      <c r="A24" t="s">
        <v>195</v>
      </c>
      <c r="B24" t="s">
        <v>141</v>
      </c>
      <c r="C24">
        <v>3.5</v>
      </c>
      <c r="D24">
        <v>115</v>
      </c>
      <c r="E24">
        <v>-150</v>
      </c>
      <c r="F24">
        <v>4.5</v>
      </c>
      <c r="G24">
        <v>-174</v>
      </c>
      <c r="H24">
        <v>136</v>
      </c>
      <c r="I24">
        <v>3.5</v>
      </c>
      <c r="J24">
        <v>115</v>
      </c>
      <c r="K24">
        <v>-150</v>
      </c>
      <c r="L24">
        <v>4.5</v>
      </c>
      <c r="M24">
        <v>114</v>
      </c>
      <c r="N24">
        <v>145</v>
      </c>
      <c r="R24" s="12">
        <f t="shared" si="0"/>
        <v>3.5</v>
      </c>
    </row>
    <row r="25" spans="1:18" x14ac:dyDescent="0.3">
      <c r="A25" t="s">
        <v>196</v>
      </c>
      <c r="B25" t="s">
        <v>63</v>
      </c>
      <c r="C25">
        <v>4.5</v>
      </c>
      <c r="D25">
        <v>-155</v>
      </c>
      <c r="E25">
        <v>120</v>
      </c>
      <c r="F25">
        <v>4.5</v>
      </c>
      <c r="G25">
        <v>-158</v>
      </c>
      <c r="H25">
        <v>124</v>
      </c>
      <c r="I25">
        <v>4.5</v>
      </c>
      <c r="J25">
        <v>-155</v>
      </c>
      <c r="K25">
        <v>120</v>
      </c>
      <c r="L25">
        <v>4.5</v>
      </c>
      <c r="M25">
        <v>143</v>
      </c>
      <c r="N25">
        <v>112</v>
      </c>
      <c r="R25" s="12">
        <f t="shared" si="0"/>
        <v>4.5</v>
      </c>
    </row>
    <row r="26" spans="1:18" x14ac:dyDescent="0.3">
      <c r="A26" t="s">
        <v>170</v>
      </c>
      <c r="B26" t="s">
        <v>159</v>
      </c>
      <c r="C26">
        <v>4.5</v>
      </c>
      <c r="D26">
        <v>-115</v>
      </c>
      <c r="E26">
        <v>-115</v>
      </c>
      <c r="F26">
        <v>4.5</v>
      </c>
      <c r="G26">
        <v>-118</v>
      </c>
      <c r="H26">
        <v>-108</v>
      </c>
      <c r="I26">
        <v>4.5</v>
      </c>
      <c r="J26">
        <v>-110</v>
      </c>
      <c r="K26">
        <v>-115</v>
      </c>
      <c r="L26">
        <v>4.5</v>
      </c>
      <c r="M26">
        <v>-115</v>
      </c>
      <c r="N26">
        <v>-118</v>
      </c>
      <c r="R26" s="12">
        <f t="shared" si="0"/>
        <v>4.5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7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18</v>
      </c>
      <c r="B2" s="1">
        <v>3.03</v>
      </c>
      <c r="C2" s="1">
        <v>4.0199999999999996</v>
      </c>
      <c r="D2" s="1">
        <v>5.12</v>
      </c>
      <c r="F2" s="1"/>
      <c r="G2" s="1"/>
      <c r="H2" s="1"/>
    </row>
    <row r="3" spans="1:8" ht="15" thickBot="1" x14ac:dyDescent="0.35">
      <c r="A3" s="1">
        <v>17</v>
      </c>
      <c r="B3" s="1">
        <v>3.01</v>
      </c>
      <c r="C3" s="1">
        <v>4.0599999999999996</v>
      </c>
      <c r="D3" s="1">
        <v>6.36</v>
      </c>
      <c r="F3" s="1"/>
      <c r="G3" s="1"/>
      <c r="H3" s="1"/>
    </row>
    <row r="4" spans="1:8" ht="15" thickBot="1" x14ac:dyDescent="0.35">
      <c r="A4" s="1">
        <v>27</v>
      </c>
      <c r="B4" s="1">
        <v>6.01</v>
      </c>
      <c r="C4" s="1">
        <v>4</v>
      </c>
      <c r="D4" s="1">
        <v>5.07</v>
      </c>
      <c r="F4" s="1"/>
      <c r="G4" s="1"/>
      <c r="H4" s="1"/>
    </row>
    <row r="5" spans="1:8" ht="15" thickBot="1" x14ac:dyDescent="0.35">
      <c r="A5" s="1">
        <v>5</v>
      </c>
      <c r="B5" s="1">
        <v>3.04</v>
      </c>
      <c r="C5" s="1">
        <v>4.07</v>
      </c>
      <c r="D5" s="1">
        <v>4.92</v>
      </c>
      <c r="F5" s="1"/>
      <c r="G5" s="1"/>
      <c r="H5" s="1"/>
    </row>
    <row r="6" spans="1:8" ht="15" thickBot="1" x14ac:dyDescent="0.35">
      <c r="A6" s="1">
        <v>14</v>
      </c>
      <c r="B6" s="1">
        <v>5</v>
      </c>
      <c r="C6" s="1">
        <v>4</v>
      </c>
      <c r="D6" s="1">
        <v>5.87</v>
      </c>
      <c r="F6" s="1"/>
      <c r="G6" s="1"/>
      <c r="H6" s="1"/>
    </row>
    <row r="7" spans="1:8" ht="15" thickBot="1" x14ac:dyDescent="0.35">
      <c r="A7" s="1">
        <v>13</v>
      </c>
      <c r="B7" s="1">
        <v>4.05</v>
      </c>
      <c r="C7" s="1">
        <v>5</v>
      </c>
      <c r="D7" s="1">
        <v>4.53</v>
      </c>
      <c r="F7" s="1"/>
      <c r="G7" s="1"/>
      <c r="H7" s="1"/>
    </row>
    <row r="8" spans="1:8" ht="15" thickBot="1" x14ac:dyDescent="0.35">
      <c r="A8" s="1">
        <v>2</v>
      </c>
      <c r="B8" s="1">
        <v>5.22</v>
      </c>
      <c r="C8" s="1">
        <v>4.07</v>
      </c>
      <c r="D8" s="1">
        <v>4.25</v>
      </c>
      <c r="F8" s="1"/>
      <c r="G8" s="1"/>
      <c r="H8" s="1"/>
    </row>
    <row r="9" spans="1:8" ht="15" thickBot="1" x14ac:dyDescent="0.35">
      <c r="A9" s="1">
        <v>22</v>
      </c>
      <c r="B9" s="1">
        <v>5.04</v>
      </c>
      <c r="C9" s="1">
        <v>3</v>
      </c>
      <c r="D9" s="1">
        <v>5.93</v>
      </c>
      <c r="F9" s="1"/>
      <c r="G9" s="1"/>
      <c r="H9" s="1"/>
    </row>
    <row r="10" spans="1:8" ht="15" thickBot="1" x14ac:dyDescent="0.35">
      <c r="A10" s="1">
        <v>29</v>
      </c>
      <c r="B10" s="1">
        <v>6.28</v>
      </c>
      <c r="C10" s="1">
        <v>4.03</v>
      </c>
      <c r="D10" s="1">
        <v>5.78</v>
      </c>
      <c r="F10" s="1"/>
      <c r="G10" s="1"/>
      <c r="H10" s="1"/>
    </row>
    <row r="11" spans="1:8" ht="15" thickBot="1" x14ac:dyDescent="0.35">
      <c r="A11" s="1">
        <v>1</v>
      </c>
      <c r="B11" s="1">
        <v>4.09</v>
      </c>
      <c r="C11" s="1">
        <v>4.25</v>
      </c>
      <c r="D11" s="1">
        <v>4.95</v>
      </c>
      <c r="F11" s="1"/>
      <c r="G11" s="1"/>
      <c r="H11" s="1"/>
    </row>
    <row r="12" spans="1:8" ht="15" thickBot="1" x14ac:dyDescent="0.35">
      <c r="A12" s="1">
        <v>21</v>
      </c>
      <c r="B12" s="1">
        <v>5.0199999999999996</v>
      </c>
      <c r="C12" s="1">
        <v>5.03</v>
      </c>
      <c r="D12" s="1">
        <v>5</v>
      </c>
      <c r="F12" s="1"/>
      <c r="G12" s="1"/>
      <c r="H12" s="1"/>
    </row>
    <row r="13" spans="1:8" ht="15" thickBot="1" x14ac:dyDescent="0.35">
      <c r="A13" s="1">
        <v>16</v>
      </c>
      <c r="B13" s="1">
        <v>4.09</v>
      </c>
      <c r="C13" s="1">
        <v>4.01</v>
      </c>
      <c r="D13" s="1">
        <v>5.77</v>
      </c>
      <c r="F13" s="1"/>
      <c r="G13" s="1"/>
      <c r="H13" s="1"/>
    </row>
    <row r="14" spans="1:8" ht="15" thickBot="1" x14ac:dyDescent="0.35">
      <c r="A14" s="1">
        <v>9</v>
      </c>
      <c r="B14" s="1">
        <v>2.0099999999999998</v>
      </c>
      <c r="C14" s="1">
        <v>5</v>
      </c>
      <c r="D14" s="1">
        <v>4.4800000000000004</v>
      </c>
      <c r="F14" s="1"/>
      <c r="G14" s="1"/>
      <c r="H14" s="1"/>
    </row>
    <row r="15" spans="1:8" ht="15" thickBot="1" x14ac:dyDescent="0.35">
      <c r="A15" s="1">
        <v>26</v>
      </c>
      <c r="B15" s="1">
        <v>4.21</v>
      </c>
      <c r="C15" s="1">
        <v>4.03</v>
      </c>
      <c r="D15" s="1">
        <v>4.9800000000000004</v>
      </c>
      <c r="F15" s="1"/>
      <c r="G15" s="1"/>
      <c r="H15" s="1"/>
    </row>
    <row r="16" spans="1:8" ht="15" thickBot="1" x14ac:dyDescent="0.35">
      <c r="A16" s="1">
        <v>15</v>
      </c>
      <c r="B16" s="1">
        <v>5.01</v>
      </c>
      <c r="C16" s="1">
        <v>4.05</v>
      </c>
      <c r="D16" s="1">
        <v>4.45</v>
      </c>
    </row>
    <row r="17" spans="1:4" ht="15" thickBot="1" x14ac:dyDescent="0.35">
      <c r="A17" s="1">
        <v>4</v>
      </c>
      <c r="B17" s="1">
        <v>4.08</v>
      </c>
      <c r="C17" s="1">
        <v>3</v>
      </c>
      <c r="D17" s="1">
        <v>4.4000000000000004</v>
      </c>
    </row>
    <row r="18" spans="1:4" ht="15" thickBot="1" x14ac:dyDescent="0.35">
      <c r="A18" s="1">
        <v>3</v>
      </c>
      <c r="B18" s="1">
        <v>5.05</v>
      </c>
      <c r="C18" s="1">
        <v>3</v>
      </c>
      <c r="D18" s="1">
        <v>5.0199999999999996</v>
      </c>
    </row>
    <row r="19" spans="1:4" ht="15" thickBot="1" x14ac:dyDescent="0.35">
      <c r="A19" s="1">
        <v>10</v>
      </c>
      <c r="B19" s="1">
        <v>5.01</v>
      </c>
      <c r="C19" s="1">
        <v>3</v>
      </c>
      <c r="D19" s="1">
        <v>6.42</v>
      </c>
    </row>
    <row r="20" spans="1:4" ht="15" thickBot="1" x14ac:dyDescent="0.35">
      <c r="A20" s="1">
        <v>11</v>
      </c>
      <c r="B20" s="1">
        <v>5</v>
      </c>
      <c r="C20" s="1">
        <v>4.28</v>
      </c>
      <c r="D20" s="1">
        <v>5.0199999999999996</v>
      </c>
    </row>
    <row r="21" spans="1:4" ht="15" thickBot="1" x14ac:dyDescent="0.35">
      <c r="A21" s="1">
        <v>7</v>
      </c>
      <c r="B21" s="1">
        <v>4.0199999999999996</v>
      </c>
      <c r="C21" s="1">
        <v>5.03</v>
      </c>
      <c r="D21" s="1">
        <v>5.72</v>
      </c>
    </row>
    <row r="22" spans="1:4" ht="15" thickBot="1" x14ac:dyDescent="0.35">
      <c r="A22" s="1">
        <v>19</v>
      </c>
      <c r="B22" s="1">
        <v>3</v>
      </c>
      <c r="C22" s="1">
        <v>6</v>
      </c>
      <c r="D22" s="1">
        <v>5.42</v>
      </c>
    </row>
    <row r="23" spans="1:4" ht="15" thickBot="1" x14ac:dyDescent="0.35">
      <c r="A23" s="1">
        <v>24</v>
      </c>
      <c r="B23" s="1">
        <v>4.13</v>
      </c>
      <c r="C23" s="1">
        <v>3</v>
      </c>
      <c r="D23" s="1">
        <v>5.88</v>
      </c>
    </row>
    <row r="24" spans="1:4" ht="15" thickBot="1" x14ac:dyDescent="0.35">
      <c r="A24" s="1">
        <v>23</v>
      </c>
      <c r="B24" s="1">
        <v>4.01</v>
      </c>
      <c r="C24" s="1">
        <v>3</v>
      </c>
      <c r="D24" s="1">
        <v>4.9000000000000004</v>
      </c>
    </row>
    <row r="25" spans="1:4" ht="15" thickBot="1" x14ac:dyDescent="0.35">
      <c r="A25" s="1">
        <v>20</v>
      </c>
      <c r="B25" s="1">
        <v>7.01</v>
      </c>
      <c r="C25" s="1">
        <v>5.0599999999999996</v>
      </c>
      <c r="D25" s="1">
        <v>4.8</v>
      </c>
    </row>
    <row r="26" spans="1:4" ht="15" thickBot="1" x14ac:dyDescent="0.35">
      <c r="A26" s="1">
        <v>8</v>
      </c>
      <c r="B26" s="1">
        <v>3.04</v>
      </c>
      <c r="C26" s="1">
        <v>4.05</v>
      </c>
      <c r="D26" s="1">
        <v>4.57</v>
      </c>
    </row>
    <row r="27" spans="1:4" ht="15" thickBot="1" x14ac:dyDescent="0.35">
      <c r="A27" s="1">
        <v>12</v>
      </c>
      <c r="B27" s="1">
        <v>4.1100000000000003</v>
      </c>
      <c r="C27" s="1">
        <v>6.56</v>
      </c>
      <c r="D27" s="1">
        <v>3.51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7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18</v>
      </c>
      <c r="B2" s="1">
        <v>3.3860033290584202</v>
      </c>
      <c r="C2" s="1">
        <v>3.8727823973393098</v>
      </c>
      <c r="D2" s="1">
        <v>4.8307485333564903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17</v>
      </c>
      <c r="B3" s="1">
        <v>3.6540274976565201</v>
      </c>
      <c r="C3" s="1">
        <v>3.8494101674493502</v>
      </c>
      <c r="D3" s="1">
        <v>5.7737499244409998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27</v>
      </c>
      <c r="B4" s="1">
        <v>5.7310874790795303</v>
      </c>
      <c r="C4" s="1">
        <v>4.2685954700449704</v>
      </c>
      <c r="D4" s="1">
        <v>5.0346711927622696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</v>
      </c>
      <c r="B5" s="1">
        <v>2.8323494949100998</v>
      </c>
      <c r="C5" s="1">
        <v>3.9662068282581</v>
      </c>
      <c r="D5" s="1">
        <v>4.2840188561038799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</v>
      </c>
      <c r="B6" s="1">
        <v>4.8154284262600102</v>
      </c>
      <c r="C6" s="1">
        <v>3.9140166715939202</v>
      </c>
      <c r="D6" s="1">
        <v>5.5207425606068998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</v>
      </c>
      <c r="B7" s="1">
        <v>3.9142772450597199</v>
      </c>
      <c r="C7" s="1">
        <v>4.7766739108360996</v>
      </c>
      <c r="D7" s="1">
        <v>4.1903341166051797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</v>
      </c>
      <c r="B8" s="1">
        <v>5.0648419957955904</v>
      </c>
      <c r="C8" s="1">
        <v>4.4295350159730198</v>
      </c>
      <c r="D8" s="1">
        <v>3.77005281754986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22</v>
      </c>
      <c r="B9" s="1">
        <v>5.0893733716655101</v>
      </c>
      <c r="C9" s="1">
        <v>3.55849696056515</v>
      </c>
      <c r="D9" s="1">
        <v>5.4763692707359102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29</v>
      </c>
      <c r="B10" s="1">
        <v>5.7520724688879499</v>
      </c>
      <c r="C10" s="1">
        <v>4.3947216432856102</v>
      </c>
      <c r="D10" s="1">
        <v>5.6558209886736899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</v>
      </c>
      <c r="B11" s="1">
        <v>3.9139896612565899</v>
      </c>
      <c r="C11" s="1">
        <v>3.7763090064624598</v>
      </c>
      <c r="D11" s="1">
        <v>4.80640490313949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21</v>
      </c>
      <c r="B12" s="1">
        <v>4.92659052203439</v>
      </c>
      <c r="C12" s="1">
        <v>5.3832284616816404</v>
      </c>
      <c r="D12" s="1">
        <v>5.5277813278885102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16</v>
      </c>
      <c r="B13" s="1">
        <v>4.1449323892602896</v>
      </c>
      <c r="C13" s="1">
        <v>4.3169892895711497</v>
      </c>
      <c r="D13" s="1">
        <v>5.4098624974950802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9</v>
      </c>
      <c r="B14" s="1">
        <v>2.4964090862804098</v>
      </c>
      <c r="C14" s="1">
        <v>5.6230923010492502</v>
      </c>
      <c r="D14" s="1">
        <v>4.8516540912760497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26</v>
      </c>
      <c r="B15" s="1">
        <v>4.7057239153695498</v>
      </c>
      <c r="C15" s="1">
        <v>4.4141400498095598</v>
      </c>
      <c r="D15" s="1">
        <v>4.9418007215308597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</v>
      </c>
      <c r="B16" s="1">
        <v>5.5823681650279804</v>
      </c>
      <c r="C16" s="1">
        <v>4.5123789058189798</v>
      </c>
      <c r="D16" s="1">
        <v>4.46773535772616</v>
      </c>
    </row>
    <row r="17" spans="1:4" ht="15" thickBot="1" x14ac:dyDescent="0.35">
      <c r="A17" s="1">
        <v>4</v>
      </c>
      <c r="B17" s="1">
        <v>4.7205959249581904</v>
      </c>
      <c r="C17" s="1">
        <v>2.8570123137833798</v>
      </c>
      <c r="D17" s="1">
        <v>4.4690346166014399</v>
      </c>
    </row>
    <row r="18" spans="1:4" ht="15" thickBot="1" x14ac:dyDescent="0.35">
      <c r="A18" s="1">
        <v>3</v>
      </c>
      <c r="B18" s="1">
        <v>4.8336512358986496</v>
      </c>
      <c r="C18" s="1">
        <v>3.1899799056867901</v>
      </c>
      <c r="D18" s="1">
        <v>4.75384142916828</v>
      </c>
    </row>
    <row r="19" spans="1:4" ht="15" thickBot="1" x14ac:dyDescent="0.35">
      <c r="A19" s="1">
        <v>10</v>
      </c>
      <c r="B19" s="1">
        <v>5.2548686608898603</v>
      </c>
      <c r="C19" s="1">
        <v>2.72600113588279</v>
      </c>
      <c r="D19" s="1">
        <v>5.48501953929203</v>
      </c>
    </row>
    <row r="20" spans="1:4" ht="15" thickBot="1" x14ac:dyDescent="0.35">
      <c r="A20" s="1">
        <v>11</v>
      </c>
      <c r="B20" s="1">
        <v>4.9169194503334399</v>
      </c>
      <c r="C20" s="1">
        <v>4.5963287223817604</v>
      </c>
      <c r="D20" s="1">
        <v>5.6113191205094601</v>
      </c>
    </row>
    <row r="21" spans="1:4" ht="15" thickBot="1" x14ac:dyDescent="0.35">
      <c r="A21" s="1">
        <v>7</v>
      </c>
      <c r="B21" s="1">
        <v>4.38116913349642</v>
      </c>
      <c r="C21" s="1">
        <v>5.5844073347365999</v>
      </c>
      <c r="D21" s="1">
        <v>5.6322442195485296</v>
      </c>
    </row>
    <row r="22" spans="1:4" ht="15" thickBot="1" x14ac:dyDescent="0.35">
      <c r="A22" s="1">
        <v>19</v>
      </c>
      <c r="B22" s="1">
        <v>3.7079880068815299</v>
      </c>
      <c r="C22" s="1">
        <v>5.8462709105735096</v>
      </c>
      <c r="D22" s="1">
        <v>5.6073059593960402</v>
      </c>
    </row>
    <row r="23" spans="1:4" ht="15" thickBot="1" x14ac:dyDescent="0.35">
      <c r="A23" s="1">
        <v>24</v>
      </c>
      <c r="B23" s="1">
        <v>4.1580014250733504</v>
      </c>
      <c r="C23" s="1">
        <v>3.0052597395070499</v>
      </c>
      <c r="D23" s="1">
        <v>5.3882530728209197</v>
      </c>
    </row>
    <row r="24" spans="1:4" ht="15" thickBot="1" x14ac:dyDescent="0.35">
      <c r="A24" s="1">
        <v>23</v>
      </c>
      <c r="B24" s="1">
        <v>4.1395461636981299</v>
      </c>
      <c r="C24" s="1">
        <v>2.8930623208556998</v>
      </c>
      <c r="D24" s="1">
        <v>5.1153056755728104</v>
      </c>
    </row>
    <row r="25" spans="1:4" ht="15" thickBot="1" x14ac:dyDescent="0.35">
      <c r="A25" s="1">
        <v>20</v>
      </c>
      <c r="B25" s="1">
        <v>7.1816371054347998</v>
      </c>
      <c r="C25" s="1">
        <v>5.4574502423909896</v>
      </c>
      <c r="D25" s="1">
        <v>4.8122551805247804</v>
      </c>
    </row>
    <row r="26" spans="1:4" ht="15" thickBot="1" x14ac:dyDescent="0.35">
      <c r="A26" s="1">
        <v>8</v>
      </c>
      <c r="B26" s="1">
        <v>3.7081985029470101</v>
      </c>
      <c r="C26" s="1">
        <v>4.2645809751533204</v>
      </c>
      <c r="D26" s="1">
        <v>4.17502392880745</v>
      </c>
    </row>
    <row r="27" spans="1:4" ht="15" thickBot="1" x14ac:dyDescent="0.35">
      <c r="A27" s="1">
        <v>12</v>
      </c>
      <c r="B27" s="1">
        <v>4.5847593128774999</v>
      </c>
      <c r="C27" s="1">
        <v>6.0175384006709498</v>
      </c>
      <c r="D27" s="1">
        <v>3.4830329248186498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18</v>
      </c>
      <c r="B2" s="1">
        <v>3.42656702846284</v>
      </c>
      <c r="C2" s="1">
        <v>3.81379438056867</v>
      </c>
      <c r="D2" s="1">
        <v>4.8859908960891296</v>
      </c>
    </row>
    <row r="3" spans="1:4" ht="15" thickBot="1" x14ac:dyDescent="0.35">
      <c r="A3" s="1">
        <v>17</v>
      </c>
      <c r="B3" s="1">
        <v>3.61234065272293</v>
      </c>
      <c r="C3" s="1">
        <v>3.82280036761414</v>
      </c>
      <c r="D3" s="1">
        <v>5.8175911883528499</v>
      </c>
    </row>
    <row r="4" spans="1:4" ht="15" thickBot="1" x14ac:dyDescent="0.35">
      <c r="A4" s="1">
        <v>27</v>
      </c>
      <c r="B4" s="1">
        <v>5.8066279628530904</v>
      </c>
      <c r="C4" s="1">
        <v>4.2292431106536696</v>
      </c>
      <c r="D4" s="1">
        <v>5.30134636021765</v>
      </c>
    </row>
    <row r="5" spans="1:4" ht="15" thickBot="1" x14ac:dyDescent="0.35">
      <c r="A5" s="1">
        <v>5</v>
      </c>
      <c r="B5" s="1">
        <v>2.7118350065420298</v>
      </c>
      <c r="C5" s="1">
        <v>3.99253851694009</v>
      </c>
      <c r="D5" s="1">
        <v>4.2400003913679898</v>
      </c>
    </row>
    <row r="6" spans="1:4" ht="15" thickBot="1" x14ac:dyDescent="0.35">
      <c r="A6" s="1">
        <v>14</v>
      </c>
      <c r="B6" s="1">
        <v>4.8096825906825398</v>
      </c>
      <c r="C6" s="1">
        <v>3.8954138574316999</v>
      </c>
      <c r="D6" s="1">
        <v>5.53199095043328</v>
      </c>
    </row>
    <row r="7" spans="1:4" ht="15" thickBot="1" x14ac:dyDescent="0.35">
      <c r="A7" s="1">
        <v>13</v>
      </c>
      <c r="B7" s="1">
        <v>3.9126806823415499</v>
      </c>
      <c r="C7" s="1">
        <v>4.81274022177276</v>
      </c>
      <c r="D7" s="1">
        <v>4.1095270382093698</v>
      </c>
    </row>
    <row r="8" spans="1:4" ht="15" thickBot="1" x14ac:dyDescent="0.35">
      <c r="A8" s="1">
        <v>2</v>
      </c>
      <c r="B8" s="1">
        <v>5.07202993793471</v>
      </c>
      <c r="C8" s="1">
        <v>4.5812664956624101</v>
      </c>
      <c r="D8" s="1">
        <v>3.79840032322983</v>
      </c>
    </row>
    <row r="9" spans="1:4" ht="15" thickBot="1" x14ac:dyDescent="0.35">
      <c r="A9" s="1">
        <v>22</v>
      </c>
      <c r="B9" s="1">
        <v>5.19802701204922</v>
      </c>
      <c r="C9" s="1">
        <v>3.5107446004582799</v>
      </c>
      <c r="D9" s="1">
        <v>5.7153024352928696</v>
      </c>
    </row>
    <row r="10" spans="1:4" ht="15" thickBot="1" x14ac:dyDescent="0.35">
      <c r="A10" s="1">
        <v>29</v>
      </c>
      <c r="B10" s="1">
        <v>5.8678803284359002</v>
      </c>
      <c r="C10" s="1">
        <v>4.3911440908026904</v>
      </c>
      <c r="D10" s="1">
        <v>5.8325204122593304</v>
      </c>
    </row>
    <row r="11" spans="1:4" ht="15" thickBot="1" x14ac:dyDescent="0.35">
      <c r="A11" s="1">
        <v>1</v>
      </c>
      <c r="B11" s="1">
        <v>3.8613125545472302</v>
      </c>
      <c r="C11" s="1">
        <v>3.90626307214893</v>
      </c>
      <c r="D11" s="1">
        <v>4.8813417741436602</v>
      </c>
    </row>
    <row r="12" spans="1:4" ht="15" thickBot="1" x14ac:dyDescent="0.35">
      <c r="A12" s="1">
        <v>21</v>
      </c>
      <c r="B12" s="1">
        <v>5.00277899795379</v>
      </c>
      <c r="C12" s="1">
        <v>5.3640327612704999</v>
      </c>
      <c r="D12" s="1">
        <v>5.5388745993194899</v>
      </c>
    </row>
    <row r="13" spans="1:4" ht="15" thickBot="1" x14ac:dyDescent="0.35">
      <c r="A13" s="1">
        <v>16</v>
      </c>
      <c r="B13" s="1">
        <v>4.1134945870458397</v>
      </c>
      <c r="C13" s="1">
        <v>4.37682899003737</v>
      </c>
      <c r="D13" s="1">
        <v>5.4502778665486797</v>
      </c>
    </row>
    <row r="14" spans="1:4" ht="15" thickBot="1" x14ac:dyDescent="0.35">
      <c r="A14" s="1">
        <v>9</v>
      </c>
      <c r="B14" s="1">
        <v>2.4293461851575602</v>
      </c>
      <c r="C14" s="1">
        <v>5.6256623054818702</v>
      </c>
      <c r="D14" s="1">
        <v>4.8326270544724901</v>
      </c>
    </row>
    <row r="15" spans="1:4" ht="15" thickBot="1" x14ac:dyDescent="0.35">
      <c r="A15" s="1">
        <v>26</v>
      </c>
      <c r="B15" s="1">
        <v>4.64736056335345</v>
      </c>
      <c r="C15" s="1">
        <v>4.3995532524749699</v>
      </c>
      <c r="D15" s="1">
        <v>4.9284362466600502</v>
      </c>
    </row>
    <row r="16" spans="1:4" ht="15" thickBot="1" x14ac:dyDescent="0.35">
      <c r="A16" s="1">
        <v>15</v>
      </c>
      <c r="B16" s="1">
        <v>5.6404467747616698</v>
      </c>
      <c r="C16" s="1">
        <v>4.5760454975019398</v>
      </c>
      <c r="D16" s="1">
        <v>4.5486915154946299</v>
      </c>
    </row>
    <row r="17" spans="1:4" ht="15" thickBot="1" x14ac:dyDescent="0.35">
      <c r="A17" s="1">
        <v>4</v>
      </c>
      <c r="B17" s="1">
        <v>4.7494365130810401</v>
      </c>
      <c r="C17" s="1">
        <v>3.01485904966367</v>
      </c>
      <c r="D17" s="1">
        <v>4.6681687264697898</v>
      </c>
    </row>
    <row r="18" spans="1:4" ht="15" thickBot="1" x14ac:dyDescent="0.35">
      <c r="A18" s="1">
        <v>3</v>
      </c>
      <c r="B18" s="1">
        <v>4.9234289711193098</v>
      </c>
      <c r="C18" s="1">
        <v>3.19728203199492</v>
      </c>
      <c r="D18" s="1">
        <v>4.8388806694367998</v>
      </c>
    </row>
    <row r="19" spans="1:4" ht="15" thickBot="1" x14ac:dyDescent="0.35">
      <c r="A19" s="1">
        <v>10</v>
      </c>
      <c r="B19" s="1">
        <v>5.3922960174464896</v>
      </c>
      <c r="C19" s="1">
        <v>2.80924360447138</v>
      </c>
      <c r="D19" s="1">
        <v>5.8162427888892303</v>
      </c>
    </row>
    <row r="20" spans="1:4" ht="15" thickBot="1" x14ac:dyDescent="0.35">
      <c r="A20" s="1">
        <v>11</v>
      </c>
      <c r="B20" s="1">
        <v>4.9732391402665499</v>
      </c>
      <c r="C20" s="1">
        <v>4.6163835139379303</v>
      </c>
      <c r="D20" s="1">
        <v>5.7921909338258502</v>
      </c>
    </row>
    <row r="21" spans="1:4" ht="15" thickBot="1" x14ac:dyDescent="0.35">
      <c r="A21" s="1">
        <v>7</v>
      </c>
      <c r="B21" s="1">
        <v>4.3035575681294498</v>
      </c>
      <c r="C21" s="1">
        <v>5.6081386117286103</v>
      </c>
      <c r="D21" s="1">
        <v>5.5402149514197196</v>
      </c>
    </row>
    <row r="22" spans="1:4" ht="15" thickBot="1" x14ac:dyDescent="0.35">
      <c r="A22" s="1">
        <v>19</v>
      </c>
      <c r="B22" s="1">
        <v>3.6565784465175102</v>
      </c>
      <c r="C22" s="1">
        <v>5.8652499999721304</v>
      </c>
      <c r="D22" s="1">
        <v>5.53479185486845</v>
      </c>
    </row>
    <row r="23" spans="1:4" ht="15" thickBot="1" x14ac:dyDescent="0.35">
      <c r="A23" s="1">
        <v>24</v>
      </c>
      <c r="B23" s="1">
        <v>4.1309211327446196</v>
      </c>
      <c r="C23" s="1">
        <v>3.0080608899379402</v>
      </c>
      <c r="D23" s="1">
        <v>5.5627065236203297</v>
      </c>
    </row>
    <row r="24" spans="1:4" ht="15" thickBot="1" x14ac:dyDescent="0.35">
      <c r="A24" s="1">
        <v>23</v>
      </c>
      <c r="B24" s="1">
        <v>4.1639074895031403</v>
      </c>
      <c r="C24" s="1">
        <v>2.8551217396825801</v>
      </c>
      <c r="D24" s="1">
        <v>5.2135014699978797</v>
      </c>
    </row>
    <row r="25" spans="1:4" ht="15" thickBot="1" x14ac:dyDescent="0.35">
      <c r="A25" s="1">
        <v>20</v>
      </c>
      <c r="B25" s="1">
        <v>7.1470404890776598</v>
      </c>
      <c r="C25" s="1">
        <v>5.5694583333093499</v>
      </c>
      <c r="D25" s="1">
        <v>4.8004682714792501</v>
      </c>
    </row>
    <row r="26" spans="1:4" ht="15" thickBot="1" x14ac:dyDescent="0.35">
      <c r="A26" s="1">
        <v>8</v>
      </c>
      <c r="B26" s="1">
        <v>3.6735697498802402</v>
      </c>
      <c r="C26" s="1">
        <v>4.2639772610171303</v>
      </c>
      <c r="D26" s="1">
        <v>4.2941480912663499</v>
      </c>
    </row>
    <row r="27" spans="1:4" ht="15" thickBot="1" x14ac:dyDescent="0.35">
      <c r="A27" s="1">
        <v>12</v>
      </c>
      <c r="B27" s="1">
        <v>4.4581555401450101</v>
      </c>
      <c r="C27" s="1">
        <v>6.1231772368349402</v>
      </c>
      <c r="D27" s="1">
        <v>3.6031590748729601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27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18</v>
      </c>
      <c r="B2" s="1">
        <v>3.1573849878934599</v>
      </c>
      <c r="C2" s="1">
        <v>4.4641744548286599</v>
      </c>
      <c r="D2" s="1">
        <v>4.4458015267175499</v>
      </c>
    </row>
    <row r="3" spans="1:4" ht="15" thickBot="1" x14ac:dyDescent="0.35">
      <c r="A3" s="1">
        <v>17</v>
      </c>
      <c r="B3" s="1">
        <v>3.1573849878934599</v>
      </c>
      <c r="C3" s="1">
        <v>4.4641744548286599</v>
      </c>
      <c r="D3" s="1">
        <v>6.2904761904761903</v>
      </c>
    </row>
    <row r="4" spans="1:4" ht="15" thickBot="1" x14ac:dyDescent="0.35">
      <c r="A4" s="1">
        <v>27</v>
      </c>
      <c r="B4" s="1">
        <v>6.3701550387596901</v>
      </c>
      <c r="C4" s="1">
        <v>4.4641744548286599</v>
      </c>
      <c r="D4" s="1">
        <v>4.4458015267175499</v>
      </c>
    </row>
    <row r="5" spans="1:4" ht="15" thickBot="1" x14ac:dyDescent="0.35">
      <c r="A5" s="1">
        <v>5</v>
      </c>
      <c r="B5" s="1">
        <v>3.1573849878934599</v>
      </c>
      <c r="C5" s="1">
        <v>4.4641744548286599</v>
      </c>
      <c r="D5" s="1">
        <v>4.3096646942800696</v>
      </c>
    </row>
    <row r="6" spans="1:4" ht="15" thickBot="1" x14ac:dyDescent="0.35">
      <c r="A6" s="1">
        <v>14</v>
      </c>
      <c r="B6" s="1">
        <v>5.7405857740585704</v>
      </c>
      <c r="C6" s="1">
        <v>4.4641744548286599</v>
      </c>
      <c r="D6" s="1">
        <v>4.7931034482758603</v>
      </c>
    </row>
    <row r="7" spans="1:4" ht="15" thickBot="1" x14ac:dyDescent="0.35">
      <c r="A7" s="1">
        <v>13</v>
      </c>
      <c r="B7" s="1">
        <v>4.4236760124610504</v>
      </c>
      <c r="C7" s="1">
        <v>5.9509283819628598</v>
      </c>
      <c r="D7" s="1">
        <v>4.2598930481283404</v>
      </c>
    </row>
    <row r="8" spans="1:4" ht="15" thickBot="1" x14ac:dyDescent="0.35">
      <c r="A8" s="1">
        <v>2</v>
      </c>
      <c r="B8" s="1">
        <v>5.7405857740585704</v>
      </c>
      <c r="C8" s="1">
        <v>4.4641744548286599</v>
      </c>
      <c r="D8" s="1">
        <v>4.24</v>
      </c>
    </row>
    <row r="9" spans="1:4" ht="15" thickBot="1" x14ac:dyDescent="0.35">
      <c r="A9" s="1">
        <v>22</v>
      </c>
      <c r="B9" s="1">
        <v>5.8036605657237903</v>
      </c>
      <c r="C9" s="1">
        <v>3.33084112149532</v>
      </c>
      <c r="D9" s="1">
        <v>4.96036585365853</v>
      </c>
    </row>
    <row r="10" spans="1:4" ht="15" thickBot="1" x14ac:dyDescent="0.35">
      <c r="A10" s="1">
        <v>29</v>
      </c>
      <c r="B10" s="1">
        <v>6.3701550387596901</v>
      </c>
      <c r="C10" s="1">
        <v>4.4641744548286599</v>
      </c>
      <c r="D10" s="1">
        <v>4.9304603330068497</v>
      </c>
    </row>
    <row r="11" spans="1:4" ht="15" thickBot="1" x14ac:dyDescent="0.35">
      <c r="A11" s="1">
        <v>1</v>
      </c>
      <c r="B11" s="1">
        <v>4.4236760124610504</v>
      </c>
      <c r="C11" s="1">
        <v>4.4641744548286599</v>
      </c>
      <c r="D11" s="1">
        <v>4.4458015267175499</v>
      </c>
    </row>
    <row r="12" spans="1:4" ht="15" thickBot="1" x14ac:dyDescent="0.35">
      <c r="A12" s="1">
        <v>21</v>
      </c>
      <c r="B12" s="1">
        <v>5.7405857740585704</v>
      </c>
      <c r="C12" s="1">
        <v>5.9698795180722799</v>
      </c>
      <c r="D12" s="1">
        <v>4.5278810408921899</v>
      </c>
    </row>
    <row r="13" spans="1:4" ht="15" thickBot="1" x14ac:dyDescent="0.35">
      <c r="A13" s="1">
        <v>16</v>
      </c>
      <c r="B13" s="1">
        <v>4.4236760124610504</v>
      </c>
      <c r="C13" s="1">
        <v>4.4641744548286599</v>
      </c>
      <c r="D13" s="1">
        <v>4.7931034482758603</v>
      </c>
    </row>
    <row r="14" spans="1:4" ht="15" thickBot="1" x14ac:dyDescent="0.35">
      <c r="A14" s="1">
        <v>9</v>
      </c>
      <c r="B14" s="1">
        <v>2.7989756722151</v>
      </c>
      <c r="C14" s="1">
        <v>6.7482837528604103</v>
      </c>
      <c r="D14" s="1">
        <v>4.1935975609755998</v>
      </c>
    </row>
    <row r="15" spans="1:4" ht="15" thickBot="1" x14ac:dyDescent="0.35">
      <c r="A15" s="1">
        <v>26</v>
      </c>
      <c r="B15" s="1">
        <v>4.4236760124610504</v>
      </c>
      <c r="C15" s="1">
        <v>4.4641744548286599</v>
      </c>
      <c r="D15" s="1">
        <v>4.4458015267175499</v>
      </c>
    </row>
    <row r="16" spans="1:4" ht="15" thickBot="1" x14ac:dyDescent="0.35">
      <c r="A16" s="1">
        <v>15</v>
      </c>
      <c r="B16" s="1">
        <v>5.7405857740585704</v>
      </c>
      <c r="C16" s="1">
        <v>4.4641744548286599</v>
      </c>
      <c r="D16" s="1">
        <v>4.3747645951035699</v>
      </c>
    </row>
    <row r="17" spans="1:4" ht="15" thickBot="1" x14ac:dyDescent="0.35">
      <c r="A17" s="1">
        <v>4</v>
      </c>
      <c r="B17" s="1">
        <v>4.4236760124610504</v>
      </c>
      <c r="C17" s="1">
        <v>3.33084112149532</v>
      </c>
      <c r="D17" s="1">
        <v>4.2598930481283404</v>
      </c>
    </row>
    <row r="18" spans="1:4" ht="15" thickBot="1" x14ac:dyDescent="0.35">
      <c r="A18" s="1">
        <v>3</v>
      </c>
      <c r="B18" s="1">
        <v>5.7405857740585704</v>
      </c>
      <c r="C18" s="1">
        <v>3.33084112149532</v>
      </c>
      <c r="D18" s="1">
        <v>4.4957983193277302</v>
      </c>
    </row>
    <row r="19" spans="1:4" ht="15" thickBot="1" x14ac:dyDescent="0.35">
      <c r="A19" s="1">
        <v>10</v>
      </c>
      <c r="B19" s="1">
        <v>5.7405857740585704</v>
      </c>
      <c r="C19" s="1">
        <v>3.33084112149532</v>
      </c>
      <c r="D19" s="1">
        <v>4.9304603330068497</v>
      </c>
    </row>
    <row r="20" spans="1:4" ht="15" thickBot="1" x14ac:dyDescent="0.35">
      <c r="A20" s="1">
        <v>11</v>
      </c>
      <c r="B20" s="1">
        <v>5.7405857740585704</v>
      </c>
      <c r="C20" s="1">
        <v>4.4641744548286599</v>
      </c>
      <c r="D20" s="1">
        <v>4.4458015267175499</v>
      </c>
    </row>
    <row r="21" spans="1:4" ht="15" thickBot="1" x14ac:dyDescent="0.35">
      <c r="A21" s="1">
        <v>7</v>
      </c>
      <c r="B21" s="1">
        <v>4.4236760124610504</v>
      </c>
      <c r="C21" s="1">
        <v>5.9509283819628598</v>
      </c>
      <c r="D21" s="1">
        <v>4.7931034482758603</v>
      </c>
    </row>
    <row r="22" spans="1:4" ht="15" thickBot="1" x14ac:dyDescent="0.35">
      <c r="A22" s="1">
        <v>19</v>
      </c>
      <c r="B22" s="1">
        <v>4.4236760124610504</v>
      </c>
      <c r="C22" s="1">
        <v>6.7482837528604103</v>
      </c>
      <c r="D22" s="1">
        <v>4.7931034482758603</v>
      </c>
    </row>
    <row r="23" spans="1:4" ht="15" thickBot="1" x14ac:dyDescent="0.35">
      <c r="A23" s="1">
        <v>24</v>
      </c>
      <c r="B23" s="1">
        <v>4.4236760124610504</v>
      </c>
      <c r="C23" s="1">
        <v>3.33084112149532</v>
      </c>
      <c r="D23" s="1">
        <v>4.9767156862745097</v>
      </c>
    </row>
    <row r="24" spans="1:4" ht="15" thickBot="1" x14ac:dyDescent="0.35">
      <c r="A24" s="1">
        <v>23</v>
      </c>
      <c r="B24" s="1">
        <v>4.4236760124610504</v>
      </c>
      <c r="C24" s="1">
        <v>3.33084112149532</v>
      </c>
      <c r="D24" s="1">
        <v>4.5461538461538398</v>
      </c>
    </row>
    <row r="25" spans="1:4" ht="15" thickBot="1" x14ac:dyDescent="0.35">
      <c r="A25" s="1">
        <v>20</v>
      </c>
      <c r="B25" s="1">
        <v>7.8357588357588304</v>
      </c>
      <c r="C25" s="1">
        <v>5.9509283819628598</v>
      </c>
      <c r="D25" s="1">
        <v>4.3747645951035699</v>
      </c>
    </row>
    <row r="26" spans="1:4" ht="15" thickBot="1" x14ac:dyDescent="0.35">
      <c r="A26" s="1">
        <v>8</v>
      </c>
      <c r="B26" s="1">
        <v>4.4236760124610504</v>
      </c>
      <c r="C26" s="1">
        <v>4.4641744548286599</v>
      </c>
      <c r="D26" s="1">
        <v>3.9699042407660698</v>
      </c>
    </row>
    <row r="27" spans="1:4" ht="15" thickBot="1" x14ac:dyDescent="0.35">
      <c r="A27" s="1">
        <v>12</v>
      </c>
      <c r="B27" s="1">
        <v>4.4236760124610504</v>
      </c>
      <c r="C27" s="1">
        <v>6.7482837528604103</v>
      </c>
      <c r="D27" s="1">
        <v>3.5377932232840998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18</v>
      </c>
      <c r="B2" s="1">
        <v>3.1791526999999999</v>
      </c>
      <c r="C2" s="1">
        <v>3.1214628000000002</v>
      </c>
      <c r="D2" s="1">
        <v>5.7062534999999999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17</v>
      </c>
      <c r="B3" s="1">
        <v>3.2242190000000002</v>
      </c>
      <c r="C3" s="1">
        <v>3.0608947</v>
      </c>
      <c r="D3" s="1">
        <v>5.851845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27</v>
      </c>
      <c r="B4" s="1">
        <v>5.3198585999999999</v>
      </c>
      <c r="C4" s="1">
        <v>4.0774039999999996</v>
      </c>
      <c r="D4" s="1">
        <v>4.8360276000000004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</v>
      </c>
      <c r="B5" s="1">
        <v>2.0972567</v>
      </c>
      <c r="C5" s="1">
        <v>3.0680906999999999</v>
      </c>
      <c r="D5" s="1">
        <v>3.5624410000000002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</v>
      </c>
      <c r="B6" s="1">
        <v>4.2110342999999997</v>
      </c>
      <c r="C6" s="1">
        <v>3.0046789999999999</v>
      </c>
      <c r="D6" s="1">
        <v>5.2502740000000001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</v>
      </c>
      <c r="B7" s="1">
        <v>3.0895261999999999</v>
      </c>
      <c r="C7" s="1">
        <v>4.0791709999999997</v>
      </c>
      <c r="D7" s="1">
        <v>4.1506695999999996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</v>
      </c>
      <c r="B8" s="1">
        <v>4.0828237999999999</v>
      </c>
      <c r="C8" s="1">
        <v>4.0492644000000002</v>
      </c>
      <c r="D8" s="1">
        <v>3.6984873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22</v>
      </c>
      <c r="B9" s="1">
        <v>5.1544356000000002</v>
      </c>
      <c r="C9" s="1">
        <v>3.0425209999999998</v>
      </c>
      <c r="D9" s="1">
        <v>5.119777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29</v>
      </c>
      <c r="B10" s="1">
        <v>4.9471873999999998</v>
      </c>
      <c r="C10" s="1">
        <v>4.1361869999999996</v>
      </c>
      <c r="D10" s="1">
        <v>5.4610110000000001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</v>
      </c>
      <c r="B11" s="1">
        <v>3.115113</v>
      </c>
      <c r="C11" s="1">
        <v>3.3812191</v>
      </c>
      <c r="D11" s="1">
        <v>3.9473539999999998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21</v>
      </c>
      <c r="B12" s="1">
        <v>4.1725063000000002</v>
      </c>
      <c r="C12" s="1">
        <v>5.0249433999999997</v>
      </c>
      <c r="D12" s="1">
        <v>5.5094799999999999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16</v>
      </c>
      <c r="B13" s="1">
        <v>3.3722246</v>
      </c>
      <c r="C13" s="1">
        <v>4.0968695000000004</v>
      </c>
      <c r="D13" s="1">
        <v>4.9164149999999998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9</v>
      </c>
      <c r="B14" s="1">
        <v>1.9607521000000001</v>
      </c>
      <c r="C14" s="1">
        <v>4.9889739999999998</v>
      </c>
      <c r="D14" s="1">
        <v>4.6701126000000004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26</v>
      </c>
      <c r="B15" s="1">
        <v>4.2632320000000004</v>
      </c>
      <c r="C15" s="1">
        <v>4.1295866999999999</v>
      </c>
      <c r="D15" s="1">
        <v>4.3568262999999998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5.1569940000000001</v>
      </c>
      <c r="C16" s="1">
        <v>4.1263436999999996</v>
      </c>
      <c r="D16" s="1">
        <v>4.7370190000000001</v>
      </c>
    </row>
    <row r="17" spans="1:4" ht="15" thickBot="1" x14ac:dyDescent="0.35">
      <c r="A17" s="1">
        <v>4</v>
      </c>
      <c r="B17" s="1">
        <v>4.1890650000000003</v>
      </c>
      <c r="C17" s="1">
        <v>2.0369022000000001</v>
      </c>
      <c r="D17" s="1">
        <v>4.2376275000000003</v>
      </c>
    </row>
    <row r="18" spans="1:4" ht="15" thickBot="1" x14ac:dyDescent="0.35">
      <c r="A18" s="1">
        <v>3</v>
      </c>
      <c r="B18" s="1">
        <v>4.2495960000000004</v>
      </c>
      <c r="C18" s="1">
        <v>3.0441573000000002</v>
      </c>
      <c r="D18" s="1">
        <v>4.8757242999999999</v>
      </c>
    </row>
    <row r="19" spans="1:4" ht="15" thickBot="1" x14ac:dyDescent="0.35">
      <c r="A19" s="1">
        <v>10</v>
      </c>
      <c r="B19" s="1">
        <v>5.1161633000000002</v>
      </c>
      <c r="C19" s="1">
        <v>2.0207416999999999</v>
      </c>
      <c r="D19" s="1">
        <v>5.6848444999999996</v>
      </c>
    </row>
    <row r="20" spans="1:4" ht="15" thickBot="1" x14ac:dyDescent="0.35">
      <c r="A20" s="1">
        <v>11</v>
      </c>
      <c r="B20" s="1">
        <v>4.2046840000000003</v>
      </c>
      <c r="C20" s="1">
        <v>4.1961430000000002</v>
      </c>
      <c r="D20" s="1">
        <v>5.4458890000000002</v>
      </c>
    </row>
    <row r="21" spans="1:4" ht="15" thickBot="1" x14ac:dyDescent="0.35">
      <c r="A21" s="1">
        <v>7</v>
      </c>
      <c r="B21" s="1">
        <v>4.0612693000000002</v>
      </c>
      <c r="C21" s="1">
        <v>5.1410460000000002</v>
      </c>
      <c r="D21" s="1">
        <v>5.6173853999999999</v>
      </c>
    </row>
    <row r="22" spans="1:4" ht="15" thickBot="1" x14ac:dyDescent="0.35">
      <c r="A22" s="1">
        <v>19</v>
      </c>
      <c r="B22" s="1">
        <v>3.0816498000000001</v>
      </c>
      <c r="C22" s="1">
        <v>5.0249895999999996</v>
      </c>
      <c r="D22" s="1">
        <v>4.7429066000000004</v>
      </c>
    </row>
    <row r="23" spans="1:4" ht="15" thickBot="1" x14ac:dyDescent="0.35">
      <c r="A23" s="1">
        <v>24</v>
      </c>
      <c r="B23" s="1">
        <v>3.1410195999999999</v>
      </c>
      <c r="C23" s="1">
        <v>2.0802722</v>
      </c>
      <c r="D23" s="1">
        <v>5.0507160000000004</v>
      </c>
    </row>
    <row r="24" spans="1:4" ht="15" thickBot="1" x14ac:dyDescent="0.35">
      <c r="A24" s="1">
        <v>23</v>
      </c>
      <c r="B24" s="1">
        <v>4.0104240000000004</v>
      </c>
      <c r="C24" s="1">
        <v>2.1101089000000002</v>
      </c>
      <c r="D24" s="1">
        <v>5.1823386999999999</v>
      </c>
    </row>
    <row r="25" spans="1:4" ht="15" thickBot="1" x14ac:dyDescent="0.35">
      <c r="A25" s="1">
        <v>20</v>
      </c>
      <c r="B25" s="1">
        <v>7.1338949999999999</v>
      </c>
      <c r="C25" s="1">
        <v>4.9142760000000001</v>
      </c>
      <c r="D25" s="1">
        <v>4.3019904999999996</v>
      </c>
    </row>
    <row r="26" spans="1:4" ht="15" thickBot="1" x14ac:dyDescent="0.35">
      <c r="A26" s="1">
        <v>8</v>
      </c>
      <c r="B26" s="1">
        <v>3.0491655</v>
      </c>
      <c r="C26" s="1">
        <v>4.1964164000000004</v>
      </c>
      <c r="D26" s="1">
        <v>4.2419877000000001</v>
      </c>
    </row>
    <row r="27" spans="1:4" ht="15" thickBot="1" x14ac:dyDescent="0.35">
      <c r="A27" s="1">
        <v>12</v>
      </c>
      <c r="B27" s="1">
        <v>4.0764513000000004</v>
      </c>
      <c r="C27" s="1">
        <v>5.0399117000000002</v>
      </c>
      <c r="D27" s="1">
        <v>4.0853375999999999</v>
      </c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2024-07-23T18:14:39Z</dcterms:modified>
</cp:coreProperties>
</file>