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CAC6B153-C25E-401A-86CC-9DFC1482B386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5" i="1" l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K83" i="1" l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2" i="1" l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0" i="1" l="1"/>
  <c r="AC86" i="1"/>
  <c r="AC85" i="1"/>
  <c r="AC89" i="1"/>
  <c r="AC84" i="1"/>
  <c r="AC92" i="1"/>
  <c r="AC88" i="1"/>
  <c r="AC87" i="1"/>
  <c r="AC91" i="1"/>
  <c r="AM92" i="1"/>
  <c r="AM91" i="1"/>
  <c r="AM90" i="1"/>
  <c r="AM88" i="1"/>
  <c r="AM86" i="1"/>
  <c r="AM87" i="1"/>
  <c r="AM89" i="1"/>
  <c r="AM84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M85" i="1"/>
  <c r="AB78" i="1"/>
  <c r="Z78" i="1"/>
  <c r="AJ83" i="1"/>
  <c r="AL83" i="1"/>
  <c r="AB80" i="1"/>
  <c r="Z80" i="1"/>
  <c r="AB83" i="1"/>
  <c r="Z83" i="1"/>
  <c r="AL78" i="1"/>
  <c r="AJ78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78" i="1" l="1"/>
  <c r="AC81" i="1"/>
  <c r="AC79" i="1"/>
  <c r="AC83" i="1"/>
  <c r="AC82" i="1"/>
  <c r="AC80" i="1"/>
  <c r="AM79" i="1"/>
  <c r="AM81" i="1"/>
  <c r="AM82" i="1"/>
  <c r="AM83" i="1"/>
  <c r="AM80" i="1"/>
  <c r="AM78" i="1"/>
</calcChain>
</file>

<file path=xl/sharedStrings.xml><?xml version="1.0" encoding="utf-8"?>
<sst xmlns="http://schemas.openxmlformats.org/spreadsheetml/2006/main" count="792" uniqueCount="216">
  <si>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</si>
  <si>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</si>
  <si>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</si>
  <si>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</si>
  <si>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</si>
  <si>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</si>
  <si>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</si>
  <si>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</si>
  <si>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</si>
  <si>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</si>
  <si>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</si>
  <si>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</si>
  <si>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</si>
  <si>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</si>
  <si>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</si>
  <si>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</si>
  <si>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</si>
  <si>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</si>
  <si>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</si>
  <si>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</si>
  <si>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</si>
  <si>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</si>
  <si>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</si>
  <si>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</si>
  <si>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</si>
  <si>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</si>
  <si>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</si>
  <si>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</si>
  <si>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</si>
  <si>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</si>
  <si>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</si>
  <si>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</si>
  <si>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</si>
  <si>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</si>
  <si>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</si>
  <si>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</si>
  <si>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</si>
  <si>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</si>
  <si>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</si>
  <si>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</si>
  <si>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</si>
  <si>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</si>
  <si>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</si>
  <si>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</si>
  <si>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</si>
  <si>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</si>
  <si>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</si>
  <si>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</si>
  <si>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</si>
  <si>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</si>
  <si>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</si>
  <si>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</si>
  <si>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</si>
  <si>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</si>
  <si>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</si>
  <si>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</si>
  <si>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</si>
  <si>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</si>
  <si>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</si>
  <si>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</si>
  <si>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</si>
  <si>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</si>
  <si>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</si>
  <si>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</si>
  <si>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</si>
  <si>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</si>
  <si>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</si>
  <si>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</si>
  <si>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</si>
  <si>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</si>
  <si>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</si>
  <si>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</si>
  <si>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</si>
  <si>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</si>
  <si>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</si>
  <si>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</si>
  <si>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</si>
  <si>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</si>
  <si>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</si>
  <si>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</si>
  <si>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</si>
  <si>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</si>
  <si>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</si>
  <si>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</si>
  <si>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</si>
  <si>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</si>
  <si>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</si>
  <si>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</si>
  <si>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</si>
  <si>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</si>
  <si>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</si>
  <si>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</si>
  <si>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</si>
  <si>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</si>
  <si>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</si>
  <si>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</si>
  <si>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</si>
  <si>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</si>
  <si>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</si>
  <si>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</si>
  <si>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</si>
  <si>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</si>
  <si>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</si>
  <si>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</si>
  <si>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</si>
  <si>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</si>
  <si>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</si>
  <si>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</si>
  <si>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</si>
  <si>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</si>
  <si>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</si>
  <si>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</si>
  <si>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</si>
  <si>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</si>
  <si>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</si>
  <si>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</si>
  <si>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</si>
  <si>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</si>
  <si>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</si>
  <si>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</si>
  <si>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</si>
  <si>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</si>
  <si>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</si>
  <si>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</si>
  <si>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</si>
  <si>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</si>
  <si>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</si>
  <si>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</si>
  <si>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</si>
  <si>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</si>
  <si>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</si>
  <si>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</si>
  <si>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</si>
  <si>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-115</t>
  </si>
  <si>
    <t>-105</t>
  </si>
  <si>
    <t>COL</t>
  </si>
  <si>
    <t>HOU</t>
  </si>
  <si>
    <t>NYM</t>
  </si>
  <si>
    <t>MIL</t>
  </si>
  <si>
    <t>CHW</t>
  </si>
  <si>
    <t>CLE</t>
  </si>
  <si>
    <t>STL</t>
  </si>
  <si>
    <t>PIT</t>
  </si>
  <si>
    <t>DET</t>
  </si>
  <si>
    <t>TBR</t>
  </si>
  <si>
    <t>KCR</t>
  </si>
  <si>
    <t>LAA</t>
  </si>
  <si>
    <t>OAK</t>
  </si>
  <si>
    <t>SEA</t>
  </si>
  <si>
    <t>ARI</t>
  </si>
  <si>
    <t>LAD</t>
  </si>
  <si>
    <t>BOS</t>
  </si>
  <si>
    <t>MIA</t>
  </si>
  <si>
    <t>CIN</t>
  </si>
  <si>
    <t>NYY</t>
  </si>
  <si>
    <t>SFG</t>
  </si>
  <si>
    <t>ATL</t>
  </si>
  <si>
    <t>PHI</t>
  </si>
  <si>
    <t>CHC</t>
  </si>
  <si>
    <t>TEX</t>
  </si>
  <si>
    <t>+140</t>
  </si>
  <si>
    <t>Player</t>
  </si>
  <si>
    <t>KC</t>
  </si>
  <si>
    <t>+135</t>
  </si>
  <si>
    <t>-150</t>
  </si>
  <si>
    <t>+125</t>
  </si>
  <si>
    <t>-165</t>
  </si>
  <si>
    <t>-160</t>
  </si>
  <si>
    <t>Jordan Montgomery</t>
  </si>
  <si>
    <t>Chris Sale</t>
  </si>
  <si>
    <t>Albert Suarez</t>
  </si>
  <si>
    <t>BAL</t>
  </si>
  <si>
    <t>Cooper Criswell</t>
  </si>
  <si>
    <t>Jameson Taillon</t>
  </si>
  <si>
    <t>Garrett Crochet</t>
  </si>
  <si>
    <t>Xzavion Curry</t>
  </si>
  <si>
    <t>Ty Blach</t>
  </si>
  <si>
    <t>Jake Bloss</t>
  </si>
  <si>
    <t>Alec Marsh</t>
  </si>
  <si>
    <t>Jose Soriano</t>
  </si>
  <si>
    <t>Landon Knack</t>
  </si>
  <si>
    <t>Kyle Tyler</t>
  </si>
  <si>
    <t>Colin Rea</t>
  </si>
  <si>
    <t>Simeon Woods Richardson</t>
  </si>
  <si>
    <t>Jose Quintana</t>
  </si>
  <si>
    <t>Luis Gil</t>
  </si>
  <si>
    <t>Osvaldo Bido</t>
  </si>
  <si>
    <t>Zack Wheeler</t>
  </si>
  <si>
    <t>Paul Skenes</t>
  </si>
  <si>
    <t>Randy Vasquez</t>
  </si>
  <si>
    <t>SD</t>
  </si>
  <si>
    <t>Logan Gilbert</t>
  </si>
  <si>
    <t>Jordan Hicks</t>
  </si>
  <si>
    <t>Lance Lynn</t>
  </si>
  <si>
    <t>Shawn Armstrong</t>
  </si>
  <si>
    <t>Jon Gray</t>
  </si>
  <si>
    <t>Jose Berrios</t>
  </si>
  <si>
    <t>TOR</t>
  </si>
  <si>
    <t>DJ Herz</t>
  </si>
  <si>
    <t>WSH</t>
  </si>
  <si>
    <t>Matt Manning</t>
  </si>
  <si>
    <t>SDP</t>
  </si>
  <si>
    <t>WSN</t>
  </si>
  <si>
    <t>Nick Martinez</t>
  </si>
  <si>
    <t>+115</t>
  </si>
  <si>
    <t>+120</t>
  </si>
  <si>
    <t>-135</t>
  </si>
  <si>
    <t>+155</t>
  </si>
  <si>
    <t>-185</t>
  </si>
  <si>
    <t>-145</t>
  </si>
  <si>
    <t>+175</t>
  </si>
  <si>
    <t>-210</t>
  </si>
  <si>
    <t>-110</t>
  </si>
  <si>
    <t>1st Game</t>
  </si>
  <si>
    <t>PPD</t>
  </si>
  <si>
    <t>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</si>
</sst>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0" fontId="0" fillId="4" borderId="2" xfId="0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  <xf numFmtId="0" fontId="0" fillId="6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I60" zoomScale="80" zoomScaleNormal="80" workbookViewId="0">
      <selection activeCell="X69" sqref="X69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171</v>
      </c>
      <c r="B2" t="s">
        <v>152</v>
      </c>
      <c r="C2" s="5">
        <f>RF!B2</f>
        <v>3</v>
      </c>
      <c r="D2" s="5">
        <f>LR!B2</f>
        <v>3.3239362658021898</v>
      </c>
      <c r="E2" s="5">
        <f>Adaboost!B2</f>
        <v>3.6196754563894502</v>
      </c>
      <c r="F2" s="5">
        <f>XGBR!B2</f>
        <v>3.0025803999999998</v>
      </c>
      <c r="G2" s="5">
        <f>Huber!B2</f>
        <v>3.1000014157846199</v>
      </c>
      <c r="H2" s="5">
        <f>BayesRidge!B2</f>
        <v>3.31529688304138</v>
      </c>
      <c r="I2" s="5">
        <f>Elastic!B2</f>
        <v>3.90869739833972</v>
      </c>
      <c r="J2" s="5">
        <f>GBR!B2</f>
        <v>3.1360053045991201</v>
      </c>
      <c r="K2" s="6">
        <f t="shared" ref="K2:K24" si="0">AVERAGE(C2:J2,B39)</f>
        <v>3.3082180164544863</v>
      </c>
      <c r="L2">
        <f>MAX(C2:J2)</f>
        <v>3.90869739833972</v>
      </c>
      <c r="M2">
        <f>MIN(C2:J2)</f>
        <v>3</v>
      </c>
      <c r="N2">
        <v>3.5</v>
      </c>
      <c r="O2" s="5">
        <f>RF!C2</f>
        <v>5</v>
      </c>
      <c r="P2" s="5">
        <f>LR!C2</f>
        <v>4.8063009623061097</v>
      </c>
      <c r="Q2" s="5">
        <f>Adaboost!C2</f>
        <v>5.7632027257240201</v>
      </c>
      <c r="R2" s="5">
        <f>XGBR!C2</f>
        <v>4.2018199999999997</v>
      </c>
      <c r="S2" s="5">
        <f>Huber!C2</f>
        <v>4.7000011841453997</v>
      </c>
      <c r="T2" s="5">
        <f>BayesRidge!C2</f>
        <v>4.8180338685008097</v>
      </c>
      <c r="U2" s="5">
        <f>Elastic!C2</f>
        <v>4.6383184468260197</v>
      </c>
      <c r="V2" s="5">
        <f>GBR!C2</f>
        <v>5.0972966047393102</v>
      </c>
      <c r="W2" s="6">
        <f t="shared" ref="W2:W35" si="1">AVERAGE(O2:V2,C39)</f>
        <v>4.8746372924608252</v>
      </c>
      <c r="X2" s="6">
        <f>MAX(O2:V2)</f>
        <v>5.7632027257240201</v>
      </c>
      <c r="Y2" s="6">
        <f>MIN(O2:V2)</f>
        <v>4.2018199999999997</v>
      </c>
      <c r="Z2">
        <v>4.7</v>
      </c>
      <c r="AA2" s="6">
        <f>MAX(L2,M2,X3,Y3)-MIN(L3,M3,X2,Y2)</f>
        <v>2.78473272572402</v>
      </c>
      <c r="AB2" s="6">
        <f>MIN(L2,M2,X3,Y3)-MAX(L3,M3,X2,Y2)</f>
        <v>-2.7632027257240201</v>
      </c>
      <c r="AC2" s="6"/>
      <c r="AE2" t="s">
        <v>170</v>
      </c>
      <c r="AF2" s="6">
        <f>RF!D2</f>
        <v>5.0999999999999996</v>
      </c>
      <c r="AG2" s="6">
        <f>LR!D2</f>
        <v>5.2249352710442603</v>
      </c>
      <c r="AH2" s="6">
        <f>Adaboost!D2</f>
        <v>4.3622641509433899</v>
      </c>
      <c r="AI2" s="6">
        <f>XGBR!D2</f>
        <v>4.7415333000000004</v>
      </c>
      <c r="AJ2" s="6">
        <f>Huber!D2</f>
        <v>5.2499569043883696</v>
      </c>
      <c r="AK2" s="6">
        <f>BayesRidge!D2</f>
        <v>5.2258384459624496</v>
      </c>
      <c r="AL2" s="6">
        <f>Elastic!D2</f>
        <v>5.0193419736228702</v>
      </c>
      <c r="AM2" s="6">
        <f>GBR!D2</f>
        <v>4.8231654769568797</v>
      </c>
      <c r="AN2" s="6">
        <f>AVERAGE(AF2:AM2,Neural!D2)</f>
        <v>4.9873263417196085</v>
      </c>
      <c r="AO2" s="6">
        <f>MAX(AF2:AM2,Neural!D2)</f>
        <v>5.2499569043883696</v>
      </c>
      <c r="AP2" s="6">
        <f>MIN(AF2:AM2,Neural!D2)</f>
        <v>4.3622641509433899</v>
      </c>
    </row>
    <row r="3" spans="1:42" ht="15" thickBot="1" x14ac:dyDescent="0.35">
      <c r="A3" t="s">
        <v>152</v>
      </c>
      <c r="B3" t="s">
        <v>171</v>
      </c>
      <c r="C3" s="5">
        <f>RF!B3</f>
        <v>3.02</v>
      </c>
      <c r="D3" s="5">
        <f>LR!B3</f>
        <v>3.60894721597144</v>
      </c>
      <c r="E3" s="5">
        <f>Adaboost!B3</f>
        <v>3.6387995712754502</v>
      </c>
      <c r="F3" s="5">
        <f>XGBR!B3</f>
        <v>2.9784700000000002</v>
      </c>
      <c r="G3" s="5">
        <f>Huber!B3</f>
        <v>3.4001067899583099</v>
      </c>
      <c r="H3" s="5">
        <f>BayesRidge!B3</f>
        <v>3.6275683114875799</v>
      </c>
      <c r="I3" s="5">
        <f>Elastic!B3</f>
        <v>4.2583899752139196</v>
      </c>
      <c r="J3" s="5">
        <f>GBR!B3</f>
        <v>3.1809738019651999</v>
      </c>
      <c r="K3" s="6">
        <f t="shared" si="0"/>
        <v>3.4838627502727508</v>
      </c>
      <c r="L3">
        <f t="shared" ref="L3:L35" si="2">MAX(C3:J3)</f>
        <v>4.2583899752139196</v>
      </c>
      <c r="M3">
        <f t="shared" ref="M3:M35" si="3">MIN(C3:J3)</f>
        <v>2.9784700000000002</v>
      </c>
      <c r="N3">
        <v>3.4</v>
      </c>
      <c r="O3" s="5">
        <f>RF!C3</f>
        <v>5.05</v>
      </c>
      <c r="P3" s="5">
        <f>LR!C3</f>
        <v>5.1538867552871999</v>
      </c>
      <c r="Q3" s="5">
        <f>Adaboost!C3</f>
        <v>5.7632027257240201</v>
      </c>
      <c r="R3" s="5">
        <f>XGBR!C3</f>
        <v>5.0279999999999996</v>
      </c>
      <c r="S3" s="5">
        <f>Huber!C3</f>
        <v>5.0000953562038397</v>
      </c>
      <c r="T3" s="5">
        <f>BayesRidge!C3</f>
        <v>5.1430024322658197</v>
      </c>
      <c r="U3" s="5">
        <f>Elastic!C3</f>
        <v>4.8286411888704901</v>
      </c>
      <c r="V3" s="5">
        <f>GBR!C3</f>
        <v>5.0973019254179697</v>
      </c>
      <c r="W3" s="6">
        <f t="shared" si="1"/>
        <v>5.1224654289124123</v>
      </c>
      <c r="X3" s="6">
        <f t="shared" ref="X3:X35" si="4">MAX(O3:V3)</f>
        <v>5.7632027257240201</v>
      </c>
      <c r="Y3" s="6">
        <f t="shared" ref="Y3:Y35" si="5">MIN(O3:V3)</f>
        <v>4.8286411888704901</v>
      </c>
      <c r="Z3">
        <v>5.0999999999999996</v>
      </c>
      <c r="AC3" s="6"/>
      <c r="AE3" t="s">
        <v>181</v>
      </c>
      <c r="AF3" s="6">
        <f>RF!D3</f>
        <v>4.41</v>
      </c>
      <c r="AG3" s="6">
        <f>LR!D3</f>
        <v>3.7443353874737499</v>
      </c>
      <c r="AH3" s="6">
        <f>Adaboost!D3</f>
        <v>4.2156295224312501</v>
      </c>
      <c r="AI3" s="6">
        <f>XGBR!D3</f>
        <v>4.3332066999999999</v>
      </c>
      <c r="AJ3" s="6">
        <f>Huber!D3</f>
        <v>3.75313326938875</v>
      </c>
      <c r="AK3" s="6">
        <f>BayesRidge!D3</f>
        <v>3.81061570557394</v>
      </c>
      <c r="AL3" s="6">
        <f>Elastic!D3</f>
        <v>4.4402073527628696</v>
      </c>
      <c r="AM3" s="6">
        <f>GBR!D3</f>
        <v>4.1101105539711096</v>
      </c>
      <c r="AN3" s="6">
        <f>AVERAGE(AF3:AM3,Neural!D3)</f>
        <v>4.0554334783223478</v>
      </c>
      <c r="AO3" s="6">
        <f>MAX(AF3:AM3,Neural!D3)</f>
        <v>4.4402073527628696</v>
      </c>
      <c r="AP3" s="6">
        <f>MIN(AF3:AM3,Neural!D3)</f>
        <v>3.68166281329946</v>
      </c>
    </row>
    <row r="4" spans="1:42" ht="15" thickBot="1" x14ac:dyDescent="0.35">
      <c r="A4" t="s">
        <v>143</v>
      </c>
      <c r="B4" t="s">
        <v>140</v>
      </c>
      <c r="C4" s="5">
        <f>RF!B4</f>
        <v>6.03</v>
      </c>
      <c r="D4" s="5">
        <f>LR!B4</f>
        <v>6.4274086307735603</v>
      </c>
      <c r="E4" s="5">
        <f>Adaboost!B4</f>
        <v>6.8229598893499297</v>
      </c>
      <c r="F4" s="5">
        <f>XGBR!B4</f>
        <v>6.0833105999999999</v>
      </c>
      <c r="G4" s="5">
        <f>Huber!B4</f>
        <v>6.2000007926653904</v>
      </c>
      <c r="H4" s="5">
        <f>BayesRidge!B4</f>
        <v>6.4262685820269301</v>
      </c>
      <c r="I4" s="5">
        <f>Elastic!B4</f>
        <v>5.7559362529098799</v>
      </c>
      <c r="J4" s="5">
        <f>GBR!B4</f>
        <v>6.11457664494091</v>
      </c>
      <c r="K4" s="6">
        <f t="shared" si="0"/>
        <v>6.2608272403666003</v>
      </c>
      <c r="L4">
        <f t="shared" si="2"/>
        <v>6.8229598893499297</v>
      </c>
      <c r="M4">
        <f t="shared" si="3"/>
        <v>5.7559362529098799</v>
      </c>
      <c r="N4">
        <v>6.5</v>
      </c>
      <c r="O4" s="5">
        <f>RF!C4</f>
        <v>4.07</v>
      </c>
      <c r="P4" s="5">
        <f>LR!C4</f>
        <v>4.3863369646102504</v>
      </c>
      <c r="Q4" s="5">
        <f>Adaboost!C4</f>
        <v>4.3891752577319503</v>
      </c>
      <c r="R4" s="5">
        <f>XGBR!C4</f>
        <v>4.0733395000000003</v>
      </c>
      <c r="S4" s="5">
        <f>Huber!C4</f>
        <v>4.30000058015293</v>
      </c>
      <c r="T4" s="5">
        <f>BayesRidge!C4</f>
        <v>4.3893744011710503</v>
      </c>
      <c r="U4" s="5">
        <f>Elastic!C4</f>
        <v>4.6069447148037996</v>
      </c>
      <c r="V4" s="5">
        <f>GBR!C4</f>
        <v>4.09459224597909</v>
      </c>
      <c r="W4" s="6">
        <f t="shared" si="1"/>
        <v>4.308118437758349</v>
      </c>
      <c r="X4" s="6">
        <f t="shared" si="4"/>
        <v>4.6069447148037996</v>
      </c>
      <c r="Y4" s="6">
        <f t="shared" si="5"/>
        <v>4.07</v>
      </c>
      <c r="Z4">
        <v>4.4000000000000004</v>
      </c>
      <c r="AA4" s="6">
        <f>MAX(L4,M4,X5,Y5)-MIN(L5,M5,X4,Y4)</f>
        <v>4.6880538893499297</v>
      </c>
      <c r="AB4" s="6">
        <f>MIN(L4,M4,X5,Y5)-MAX(L5,M5,X4,Y4)</f>
        <v>-0.55694471480379981</v>
      </c>
      <c r="AC4" s="6"/>
      <c r="AE4" t="s">
        <v>200</v>
      </c>
      <c r="AF4" s="6">
        <f>RF!D4</f>
        <v>4.8499999999999996</v>
      </c>
      <c r="AG4" s="6">
        <f>LR!D4</f>
        <v>4.8201348812144698</v>
      </c>
      <c r="AH4" s="6">
        <f>Adaboost!D4</f>
        <v>4.62697751873438</v>
      </c>
      <c r="AI4" s="6">
        <f>XGBR!D4</f>
        <v>4.1997976000000001</v>
      </c>
      <c r="AJ4" s="6">
        <f>Huber!D4</f>
        <v>4.8151991583963696</v>
      </c>
      <c r="AK4" s="6">
        <f>BayesRidge!D4</f>
        <v>4.7441307783367197</v>
      </c>
      <c r="AL4" s="6">
        <f>Elastic!D4</f>
        <v>4.7985595428868404</v>
      </c>
      <c r="AM4" s="6">
        <f>GBR!D4</f>
        <v>4.84001241224321</v>
      </c>
      <c r="AN4" s="6">
        <f>AVERAGE(AF4:AM4,Neural!D4)</f>
        <v>4.720385938648862</v>
      </c>
      <c r="AO4" s="6">
        <f>MAX(AF4:AM4,Neural!D4)</f>
        <v>4.8499999999999996</v>
      </c>
      <c r="AP4" s="6">
        <f>MIN(AF4:AM4,Neural!D4)</f>
        <v>4.1997976000000001</v>
      </c>
    </row>
    <row r="5" spans="1:42" ht="15" thickBot="1" x14ac:dyDescent="0.35">
      <c r="A5" t="s">
        <v>140</v>
      </c>
      <c r="B5" t="s">
        <v>143</v>
      </c>
      <c r="C5" s="5">
        <f>RF!B5</f>
        <v>3.02</v>
      </c>
      <c r="D5" s="5">
        <f>LR!B5</f>
        <v>2.9529984307913901</v>
      </c>
      <c r="E5" s="5">
        <f>Adaboost!B5</f>
        <v>3.6196754563894502</v>
      </c>
      <c r="F5" s="5">
        <f>XGBR!B5</f>
        <v>2.134906</v>
      </c>
      <c r="G5" s="5">
        <f>Huber!B5</f>
        <v>2.80010666255883</v>
      </c>
      <c r="H5" s="5">
        <f>BayesRidge!B5</f>
        <v>2.9670012625533499</v>
      </c>
      <c r="I5" s="5">
        <f>Elastic!B5</f>
        <v>3.2373937647912099</v>
      </c>
      <c r="J5" s="5">
        <f>GBR!B5</f>
        <v>3.0639683043780899</v>
      </c>
      <c r="K5" s="6">
        <f t="shared" si="0"/>
        <v>2.9736523212722208</v>
      </c>
      <c r="L5">
        <f t="shared" si="2"/>
        <v>3.6196754563894502</v>
      </c>
      <c r="M5">
        <f t="shared" si="3"/>
        <v>2.134906</v>
      </c>
      <c r="N5">
        <v>2.8</v>
      </c>
      <c r="O5" s="5">
        <f>RF!C5</f>
        <v>4.05</v>
      </c>
      <c r="P5" s="5">
        <f>LR!C5</f>
        <v>4.6845700436886499</v>
      </c>
      <c r="Q5" s="5">
        <f>Adaboost!C5</f>
        <v>4.3891752577319503</v>
      </c>
      <c r="R5" s="5">
        <f>XGBR!C5</f>
        <v>4.1897149999999996</v>
      </c>
      <c r="S5" s="5">
        <f>Huber!C5</f>
        <v>4.3000979321274997</v>
      </c>
      <c r="T5" s="5">
        <f>BayesRidge!C5</f>
        <v>4.6612414801584201</v>
      </c>
      <c r="U5" s="5">
        <f>Elastic!C5</f>
        <v>4.6873774732956397</v>
      </c>
      <c r="V5" s="5">
        <f>GBR!C5</f>
        <v>4.1369240342378903</v>
      </c>
      <c r="W5" s="6">
        <f t="shared" si="1"/>
        <v>4.4085098787462442</v>
      </c>
      <c r="X5" s="6">
        <f t="shared" si="4"/>
        <v>4.6873774732956397</v>
      </c>
      <c r="Y5" s="6">
        <f t="shared" si="5"/>
        <v>4.05</v>
      </c>
      <c r="Z5">
        <v>4.5999999999999996</v>
      </c>
      <c r="AC5" s="6"/>
      <c r="AE5" t="s">
        <v>175</v>
      </c>
      <c r="AF5" s="6">
        <f>RF!D5</f>
        <v>4.22</v>
      </c>
      <c r="AG5" s="6">
        <f>LR!D5</f>
        <v>4.1558913253495602</v>
      </c>
      <c r="AH5" s="6">
        <f>Adaboost!D5</f>
        <v>3.84062850729517</v>
      </c>
      <c r="AI5" s="6">
        <f>XGBR!D5</f>
        <v>4.0135459999999998</v>
      </c>
      <c r="AJ5" s="6">
        <f>Huber!D5</f>
        <v>4.2015695280315901</v>
      </c>
      <c r="AK5" s="6">
        <f>BayesRidge!D5</f>
        <v>4.1474810941025897</v>
      </c>
      <c r="AL5" s="6">
        <f>Elastic!D5</f>
        <v>4.4982314231717702</v>
      </c>
      <c r="AM5" s="6">
        <f>GBR!D5</f>
        <v>3.8658853553775501</v>
      </c>
      <c r="AN5" s="6">
        <f>AVERAGE(AF5:AM5,Neural!D5)</f>
        <v>4.1231041970565299</v>
      </c>
      <c r="AO5" s="6">
        <f>MAX(AF5:AM5,Neural!D5)</f>
        <v>4.4982314231717702</v>
      </c>
      <c r="AP5" s="6">
        <f>MIN(AF5:AM5,Neural!D5)</f>
        <v>3.84062850729517</v>
      </c>
    </row>
    <row r="6" spans="1:42" ht="15" thickBot="1" x14ac:dyDescent="0.35">
      <c r="A6" t="s">
        <v>141</v>
      </c>
      <c r="B6" t="s">
        <v>142</v>
      </c>
      <c r="C6" s="5">
        <f>RF!B6</f>
        <v>4.08</v>
      </c>
      <c r="D6" s="5">
        <f>LR!B6</f>
        <v>4.6586870552523498</v>
      </c>
      <c r="E6" s="5">
        <f>Adaboost!B6</f>
        <v>4.6817518248175096</v>
      </c>
      <c r="F6" s="5">
        <f>XGBR!B6</f>
        <v>4.0755834999999996</v>
      </c>
      <c r="G6" s="5">
        <f>Huber!B6</f>
        <v>4.5000007170351504</v>
      </c>
      <c r="H6" s="5">
        <f>BayesRidge!B6</f>
        <v>4.6624309564641599</v>
      </c>
      <c r="I6" s="5">
        <f>Elastic!B6</f>
        <v>4.7710632132819502</v>
      </c>
      <c r="J6" s="5">
        <f>GBR!B6</f>
        <v>4.1216254058133899</v>
      </c>
      <c r="K6" s="6">
        <f t="shared" si="0"/>
        <v>4.4634836092909111</v>
      </c>
      <c r="L6">
        <f t="shared" si="2"/>
        <v>4.7710632132819502</v>
      </c>
      <c r="M6">
        <f t="shared" si="3"/>
        <v>4.0755834999999996</v>
      </c>
      <c r="N6">
        <v>4.7</v>
      </c>
      <c r="O6" s="5">
        <f>RF!C6</f>
        <v>5.19</v>
      </c>
      <c r="P6" s="5">
        <f>LR!C6</f>
        <v>4.9190308868158397</v>
      </c>
      <c r="Q6" s="5">
        <f>Adaboost!C6</f>
        <v>5.7632027257240201</v>
      </c>
      <c r="R6" s="5">
        <f>XGBR!C6</f>
        <v>4.1144958000000003</v>
      </c>
      <c r="S6" s="5">
        <f>Huber!C6</f>
        <v>4.6000055836685201</v>
      </c>
      <c r="T6" s="5">
        <f>BayesRidge!C6</f>
        <v>4.9237195918340904</v>
      </c>
      <c r="U6" s="5">
        <f>Elastic!C6</f>
        <v>4.9192599467457896</v>
      </c>
      <c r="V6" s="5">
        <f>GBR!C6</f>
        <v>5.3057169833187299</v>
      </c>
      <c r="W6" s="6">
        <f t="shared" si="1"/>
        <v>4.972520880320662</v>
      </c>
      <c r="X6" s="6">
        <f t="shared" si="4"/>
        <v>5.7632027257240201</v>
      </c>
      <c r="Y6" s="6">
        <f t="shared" si="5"/>
        <v>4.1144958000000003</v>
      </c>
      <c r="Z6">
        <v>4.5999999999999996</v>
      </c>
      <c r="AA6" s="6">
        <f>MAX(L6,M6,X7,Y7)-MIN(L7,M7,X6,Y6)</f>
        <v>0.6565674132819499</v>
      </c>
      <c r="AB6" s="6">
        <f>MIN(L6,M6,X7,Y7)-MAX(L7,M7,X6,Y6)</f>
        <v>-2.9477124183006502</v>
      </c>
      <c r="AC6" s="6"/>
      <c r="AE6" t="s">
        <v>193</v>
      </c>
      <c r="AF6" s="6">
        <f>RF!D6</f>
        <v>4.05</v>
      </c>
      <c r="AG6" s="6">
        <f>LR!D6</f>
        <v>4.0310884607843196</v>
      </c>
      <c r="AH6" s="6">
        <f>Adaboost!D6</f>
        <v>3.7706270627062701</v>
      </c>
      <c r="AI6" s="6">
        <f>XGBR!D6</f>
        <v>3.8042737999999998</v>
      </c>
      <c r="AJ6" s="6">
        <f>Huber!D6</f>
        <v>4.0062626930466996</v>
      </c>
      <c r="AK6" s="6">
        <f>BayesRidge!D6</f>
        <v>4.0368639856641897</v>
      </c>
      <c r="AL6" s="6">
        <f>Elastic!D6</f>
        <v>4.4340309281988697</v>
      </c>
      <c r="AM6" s="6">
        <f>GBR!D6</f>
        <v>3.7077966293605802</v>
      </c>
      <c r="AN6" s="6">
        <f>AVERAGE(AF6:AM6,Neural!D6)</f>
        <v>3.9802630457178299</v>
      </c>
      <c r="AO6" s="6">
        <f>MAX(AF6:AM6,Neural!D6)</f>
        <v>4.4340309281988697</v>
      </c>
      <c r="AP6" s="6">
        <f>MIN(AF6:AM6,Neural!D6)</f>
        <v>3.7077966293605802</v>
      </c>
    </row>
    <row r="7" spans="1:42" ht="15" thickBot="1" x14ac:dyDescent="0.35">
      <c r="A7" t="s">
        <v>142</v>
      </c>
      <c r="B7" t="s">
        <v>141</v>
      </c>
      <c r="C7" s="5">
        <f>RF!B7</f>
        <v>5.01</v>
      </c>
      <c r="D7" s="5">
        <f>LR!B7</f>
        <v>4.8047532636230601</v>
      </c>
      <c r="E7" s="5">
        <f>Adaboost!B7</f>
        <v>5.9477124183006502</v>
      </c>
      <c r="F7" s="5">
        <f>XGBR!B7</f>
        <v>4.2503285000000002</v>
      </c>
      <c r="G7" s="5">
        <f>Huber!B7</f>
        <v>4.60000069370885</v>
      </c>
      <c r="H7" s="5">
        <f>BayesRidge!B7</f>
        <v>4.7985021361985796</v>
      </c>
      <c r="I7" s="5">
        <f>Elastic!B7</f>
        <v>4.5505518898679496</v>
      </c>
      <c r="J7" s="5">
        <f>GBR!B7</f>
        <v>5.1034616616179402</v>
      </c>
      <c r="K7" s="6">
        <f t="shared" si="0"/>
        <v>4.872350715681562</v>
      </c>
      <c r="L7">
        <f t="shared" si="2"/>
        <v>5.9477124183006502</v>
      </c>
      <c r="M7">
        <f t="shared" si="3"/>
        <v>4.2503285000000002</v>
      </c>
      <c r="N7">
        <v>4.5999999999999996</v>
      </c>
      <c r="O7" s="5">
        <f>RF!C7</f>
        <v>3</v>
      </c>
      <c r="P7" s="5">
        <f>LR!C7</f>
        <v>3.4160453885881199</v>
      </c>
      <c r="Q7" s="5">
        <f>Adaboost!C7</f>
        <v>3.2019543973941298</v>
      </c>
      <c r="R7" s="5">
        <f>XGBR!C7</f>
        <v>3.0622134000000001</v>
      </c>
      <c r="S7" s="5">
        <f>Huber!C7</f>
        <v>3.2000017751815801</v>
      </c>
      <c r="T7" s="5">
        <f>BayesRidge!C7</f>
        <v>3.4191740498188201</v>
      </c>
      <c r="U7" s="5">
        <f>Elastic!C7</f>
        <v>3.7916429664311799</v>
      </c>
      <c r="V7" s="5">
        <f>GBR!C7</f>
        <v>3.0542070637914902</v>
      </c>
      <c r="W7" s="6">
        <f t="shared" si="1"/>
        <v>3.2836730478076146</v>
      </c>
      <c r="X7" s="6">
        <f t="shared" si="4"/>
        <v>3.7916429664311799</v>
      </c>
      <c r="Y7" s="6">
        <f t="shared" si="5"/>
        <v>3</v>
      </c>
      <c r="Z7">
        <v>3.3</v>
      </c>
      <c r="AC7" s="6"/>
      <c r="AE7" t="s">
        <v>188</v>
      </c>
      <c r="AF7" s="6">
        <f>RF!D7</f>
        <v>5.73</v>
      </c>
      <c r="AG7" s="6">
        <f>LR!D7</f>
        <v>5.5574391489439696</v>
      </c>
      <c r="AH7" s="6">
        <f>Adaboost!D7</f>
        <v>5.0160085378868704</v>
      </c>
      <c r="AI7" s="6">
        <f>XGBR!D7</f>
        <v>5.1006454999999997</v>
      </c>
      <c r="AJ7" s="6">
        <f>Huber!D7</f>
        <v>5.5547881554979401</v>
      </c>
      <c r="AK7" s="6">
        <f>BayesRidge!D7</f>
        <v>5.5337310671253004</v>
      </c>
      <c r="AL7" s="6">
        <f>Elastic!D7</f>
        <v>5.1616916299639604</v>
      </c>
      <c r="AM7" s="6">
        <f>GBR!D7</f>
        <v>5.96332052840524</v>
      </c>
      <c r="AN7" s="6">
        <f>AVERAGE(AF7:AM7,Neural!D7)</f>
        <v>5.4500503867569865</v>
      </c>
      <c r="AO7" s="6">
        <f>MAX(AF7:AM7,Neural!D7)</f>
        <v>5.96332052840524</v>
      </c>
      <c r="AP7" s="6">
        <f>MIN(AF7:AM7,Neural!D7)</f>
        <v>5.0160085378868704</v>
      </c>
    </row>
    <row r="8" spans="1:42" ht="15" thickBot="1" x14ac:dyDescent="0.35">
      <c r="A8" t="s">
        <v>201</v>
      </c>
      <c r="B8" t="s">
        <v>202</v>
      </c>
      <c r="C8" s="5">
        <f>RF!B8</f>
        <v>3.1</v>
      </c>
      <c r="D8" s="5">
        <f>LR!B8</f>
        <v>2.8042755846221699</v>
      </c>
      <c r="E8" s="5">
        <f>Adaboost!B8</f>
        <v>3.6196754563894502</v>
      </c>
      <c r="F8" s="5">
        <f>XGBR!B8</f>
        <v>1.9688224999999999</v>
      </c>
      <c r="G8" s="5">
        <f>Huber!B8</f>
        <v>2.6000006499805801</v>
      </c>
      <c r="H8" s="5">
        <f>BayesRidge!B8</f>
        <v>2.79474430028346</v>
      </c>
      <c r="I8" s="5">
        <f>Elastic!B8</f>
        <v>3.39313507250642</v>
      </c>
      <c r="J8" s="5">
        <f>GBR!B8</f>
        <v>3.0976730413858098</v>
      </c>
      <c r="K8" s="6">
        <f t="shared" si="0"/>
        <v>2.9110708499338562</v>
      </c>
      <c r="L8">
        <f t="shared" si="2"/>
        <v>3.6196754563894502</v>
      </c>
      <c r="M8">
        <f t="shared" si="3"/>
        <v>1.9688224999999999</v>
      </c>
      <c r="N8">
        <v>2.6</v>
      </c>
      <c r="O8" s="5">
        <f>RF!C8</f>
        <v>4.22</v>
      </c>
      <c r="P8" s="5">
        <f>LR!C8</f>
        <v>4.44223371895949</v>
      </c>
      <c r="Q8" s="5">
        <f>Adaboost!C8</f>
        <v>4.3891752577319503</v>
      </c>
      <c r="R8" s="5">
        <f>XGBR!C8</f>
        <v>4.072387</v>
      </c>
      <c r="S8" s="5">
        <f>Huber!C8</f>
        <v>4.4000005300023401</v>
      </c>
      <c r="T8" s="5">
        <f>BayesRidge!C8</f>
        <v>4.44381419560262</v>
      </c>
      <c r="U8" s="5">
        <f>Elastic!C8</f>
        <v>4.2361655965385498</v>
      </c>
      <c r="V8" s="5">
        <f>GBR!C8</f>
        <v>4.0541166530540798</v>
      </c>
      <c r="W8" s="6">
        <f t="shared" si="1"/>
        <v>4.3009593977154461</v>
      </c>
      <c r="X8" s="6">
        <f t="shared" si="4"/>
        <v>4.44381419560262</v>
      </c>
      <c r="Y8" s="6">
        <f t="shared" si="5"/>
        <v>4.0541166530540798</v>
      </c>
      <c r="Z8">
        <v>4.5999999999999996</v>
      </c>
      <c r="AA8" s="6">
        <f>MAX(L8,M8,X9,Y9)-MIN(L9,M9,X8,Y8)</f>
        <v>2.7432027257240201</v>
      </c>
      <c r="AB8" s="6">
        <f>MIN(L8,M8,X9,Y9)-MAX(L9,M9,X8,Y8)</f>
        <v>-2.4749916956026201</v>
      </c>
      <c r="AC8" s="6"/>
      <c r="AE8" t="s">
        <v>189</v>
      </c>
      <c r="AF8" s="6">
        <f>RF!D8</f>
        <v>5.05</v>
      </c>
      <c r="AG8" s="6">
        <f>LR!D8</f>
        <v>4.98588209313119</v>
      </c>
      <c r="AH8" s="6">
        <f>Adaboost!D8</f>
        <v>4.3622641509433899</v>
      </c>
      <c r="AI8" s="6">
        <f>XGBR!D8</f>
        <v>4.8010693</v>
      </c>
      <c r="AJ8" s="6">
        <f>Huber!D8</f>
        <v>5.0239471752289999</v>
      </c>
      <c r="AK8" s="6">
        <f>BayesRidge!D8</f>
        <v>4.9760809789134797</v>
      </c>
      <c r="AL8" s="6">
        <f>Elastic!D8</f>
        <v>5.00963879260651</v>
      </c>
      <c r="AM8" s="6">
        <f>GBR!D8</f>
        <v>4.8221253115394198</v>
      </c>
      <c r="AN8" s="6">
        <f>AVERAGE(AF8:AM8,Neural!D8)</f>
        <v>4.8850358970112309</v>
      </c>
      <c r="AO8" s="6">
        <f>MAX(AF8:AM8,Neural!D8)</f>
        <v>5.05</v>
      </c>
      <c r="AP8" s="6">
        <f>MIN(AF8:AM8,Neural!D8)</f>
        <v>4.3622641509433899</v>
      </c>
    </row>
    <row r="9" spans="1:42" ht="15" thickBot="1" x14ac:dyDescent="0.35">
      <c r="A9" t="s">
        <v>202</v>
      </c>
      <c r="B9" t="s">
        <v>201</v>
      </c>
      <c r="C9" s="5">
        <f>RF!B9</f>
        <v>3.02</v>
      </c>
      <c r="D9" s="5">
        <f>LR!B9</f>
        <v>3.72304047382644</v>
      </c>
      <c r="E9" s="5">
        <f>Adaboost!B9</f>
        <v>3.6196754563894502</v>
      </c>
      <c r="F9" s="5">
        <f>XGBR!B9</f>
        <v>3.0477265999999998</v>
      </c>
      <c r="G9" s="5">
        <f>Huber!B9</f>
        <v>3.5000005517760502</v>
      </c>
      <c r="H9" s="5">
        <f>BayesRidge!B9</f>
        <v>3.7300532583908099</v>
      </c>
      <c r="I9" s="5">
        <f>Elastic!B9</f>
        <v>4.0339573628738599</v>
      </c>
      <c r="J9" s="5">
        <f>GBR!B9</f>
        <v>3.1332889933185002</v>
      </c>
      <c r="K9" s="6">
        <f t="shared" si="0"/>
        <v>3.5131912155194835</v>
      </c>
      <c r="L9">
        <f t="shared" si="2"/>
        <v>4.0339573628738599</v>
      </c>
      <c r="M9">
        <f t="shared" si="3"/>
        <v>3.02</v>
      </c>
      <c r="N9">
        <v>3.9</v>
      </c>
      <c r="O9" s="5">
        <f>RF!C9</f>
        <v>5.09</v>
      </c>
      <c r="P9" s="5">
        <f>LR!C9</f>
        <v>5.1802734976804699</v>
      </c>
      <c r="Q9" s="5">
        <f>Adaboost!C9</f>
        <v>5.7632027257240201</v>
      </c>
      <c r="R9" s="5">
        <f>XGBR!C9</f>
        <v>5.1770424999999998</v>
      </c>
      <c r="S9" s="5">
        <f>Huber!C9</f>
        <v>5.0000018370875496</v>
      </c>
      <c r="T9" s="5">
        <f>BayesRidge!C9</f>
        <v>5.1803136544369597</v>
      </c>
      <c r="U9" s="5">
        <f>Elastic!C9</f>
        <v>4.8380212425822302</v>
      </c>
      <c r="V9" s="5">
        <f>GBR!C9</f>
        <v>5.0972361694288599</v>
      </c>
      <c r="W9" s="6">
        <f t="shared" si="1"/>
        <v>5.1605651684975697</v>
      </c>
      <c r="X9" s="6">
        <f t="shared" si="4"/>
        <v>5.7632027257240201</v>
      </c>
      <c r="Y9" s="6">
        <f t="shared" si="5"/>
        <v>4.8380212425822302</v>
      </c>
      <c r="Z9">
        <v>5.3</v>
      </c>
      <c r="AC9" s="6"/>
      <c r="AE9" t="s">
        <v>198</v>
      </c>
      <c r="AF9" s="6">
        <f>RF!D9</f>
        <v>4.2</v>
      </c>
      <c r="AG9" s="6">
        <f>LR!D9</f>
        <v>4.9557730135187299</v>
      </c>
      <c r="AH9" s="6">
        <f>Adaboost!D9</f>
        <v>4.2452830188679203</v>
      </c>
      <c r="AI9" s="6">
        <f>XGBR!D9</f>
        <v>4.7656090000000004</v>
      </c>
      <c r="AJ9" s="6">
        <f>Huber!D9</f>
        <v>4.9702821533797401</v>
      </c>
      <c r="AK9" s="6">
        <f>BayesRidge!D9</f>
        <v>4.93905106150868</v>
      </c>
      <c r="AL9" s="6">
        <f>Elastic!D9</f>
        <v>4.7883319944995204</v>
      </c>
      <c r="AM9" s="6">
        <f>GBR!D9</f>
        <v>4.29036687483209</v>
      </c>
      <c r="AN9" s="6">
        <f>AVERAGE(AF9:AM9,Neural!D9)</f>
        <v>4.6664695501417919</v>
      </c>
      <c r="AO9" s="6">
        <f>MAX(AF9:AM9,Neural!D9)</f>
        <v>4.9702821533797401</v>
      </c>
      <c r="AP9" s="6">
        <f>MIN(AF9:AM9,Neural!D9)</f>
        <v>4.2</v>
      </c>
    </row>
    <row r="10" spans="1:42" ht="15" thickBot="1" x14ac:dyDescent="0.35">
      <c r="A10" t="s">
        <v>137</v>
      </c>
      <c r="B10" t="s">
        <v>154</v>
      </c>
      <c r="C10" s="5">
        <f>RF!B10</f>
        <v>5</v>
      </c>
      <c r="D10" s="5">
        <f>LR!B10</f>
        <v>5.2327258838622797</v>
      </c>
      <c r="E10" s="5">
        <f>Adaboost!B10</f>
        <v>5.9477124183006502</v>
      </c>
      <c r="F10" s="5">
        <f>XGBR!B10</f>
        <v>5.0958810000000003</v>
      </c>
      <c r="G10" s="5">
        <f>Huber!B10</f>
        <v>5.0000010422773098</v>
      </c>
      <c r="H10" s="5">
        <f>BayesRidge!B10</f>
        <v>5.2324765765744603</v>
      </c>
      <c r="I10" s="5">
        <f>Elastic!B10</f>
        <v>5.2116953631776903</v>
      </c>
      <c r="J10" s="5">
        <f>GBR!B10</f>
        <v>5.1914997817412702</v>
      </c>
      <c r="K10" s="6">
        <f t="shared" si="0"/>
        <v>5.2435235525797781</v>
      </c>
      <c r="L10">
        <f t="shared" si="2"/>
        <v>5.9477124183006502</v>
      </c>
      <c r="M10">
        <f t="shared" si="3"/>
        <v>5</v>
      </c>
      <c r="N10">
        <v>5.2</v>
      </c>
      <c r="O10" s="5">
        <f>RF!C10</f>
        <v>4.0199999999999996</v>
      </c>
      <c r="P10" s="5">
        <f>LR!C10</f>
        <v>3.8373419072567998</v>
      </c>
      <c r="Q10" s="5">
        <f>Adaboost!C10</f>
        <v>4.3891752577319503</v>
      </c>
      <c r="R10" s="5">
        <f>XGBR!C10</f>
        <v>3.1005964000000001</v>
      </c>
      <c r="S10" s="5">
        <f>Huber!C10</f>
        <v>3.6000019551314399</v>
      </c>
      <c r="T10" s="5">
        <f>BayesRidge!C10</f>
        <v>3.8504516814183001</v>
      </c>
      <c r="U10" s="5">
        <f>Elastic!C10</f>
        <v>4.3465310496240797</v>
      </c>
      <c r="V10" s="5">
        <f>GBR!C10</f>
        <v>4.1057998330704804</v>
      </c>
      <c r="W10" s="6">
        <f t="shared" si="1"/>
        <v>3.9038483700204631</v>
      </c>
      <c r="X10" s="6">
        <f t="shared" si="4"/>
        <v>4.3891752577319503</v>
      </c>
      <c r="Y10" s="6">
        <f t="shared" si="5"/>
        <v>3.1005964000000001</v>
      </c>
      <c r="Z10">
        <v>3.8</v>
      </c>
      <c r="AA10" s="6">
        <f>MAX(L10,M10,X11,Y11)-MIN(L11,M11,X10,Y10)</f>
        <v>2.8471160183006501</v>
      </c>
      <c r="AB10" s="6">
        <f>MIN(L10,M10,X11,Y11)-MAX(L11,M11,X10,Y10)</f>
        <v>-1.6918967502141298</v>
      </c>
      <c r="AC10" s="6"/>
      <c r="AE10" t="s">
        <v>184</v>
      </c>
      <c r="AF10" s="6">
        <f>RF!D10</f>
        <v>6.25</v>
      </c>
      <c r="AG10" s="6">
        <f>LR!D10</f>
        <v>5.82880216443347</v>
      </c>
      <c r="AH10" s="6">
        <f>Adaboost!D10</f>
        <v>6.1896907216494803</v>
      </c>
      <c r="AI10" s="6">
        <f>XGBR!D10</f>
        <v>5.4110436000000002</v>
      </c>
      <c r="AJ10" s="6">
        <f>Huber!D10</f>
        <v>5.8236564894657503</v>
      </c>
      <c r="AK10" s="6">
        <f>BayesRidge!D10</f>
        <v>5.8555149391782599</v>
      </c>
      <c r="AL10" s="6">
        <f>Elastic!D10</f>
        <v>5.2689347467676599</v>
      </c>
      <c r="AM10" s="6">
        <f>GBR!D10</f>
        <v>6.2823028263971397</v>
      </c>
      <c r="AN10" s="6">
        <f>AVERAGE(AF10:AM10,Neural!D10)</f>
        <v>5.8496035872087493</v>
      </c>
      <c r="AO10" s="6">
        <f>MAX(AF10:AM10,Neural!D10)</f>
        <v>6.2823028263971397</v>
      </c>
      <c r="AP10" s="6">
        <f>MIN(AF10:AM10,Neural!D10)</f>
        <v>5.2689347467676599</v>
      </c>
    </row>
    <row r="11" spans="1:42" ht="15" thickBot="1" x14ac:dyDescent="0.35">
      <c r="A11" t="s">
        <v>154</v>
      </c>
      <c r="B11" t="s">
        <v>137</v>
      </c>
      <c r="C11" s="5">
        <f>RF!B11</f>
        <v>4.07</v>
      </c>
      <c r="D11" s="5">
        <f>LR!B11</f>
        <v>4.5165236219758302</v>
      </c>
      <c r="E11" s="5">
        <f>Adaboost!B11</f>
        <v>4.6817518248175096</v>
      </c>
      <c r="F11" s="5">
        <f>XGBR!B11</f>
        <v>4.2668470000000003</v>
      </c>
      <c r="G11" s="5">
        <f>Huber!B11</f>
        <v>4.2999994993240698</v>
      </c>
      <c r="H11" s="5">
        <f>BayesRidge!B11</f>
        <v>4.5318386214330104</v>
      </c>
      <c r="I11" s="5">
        <f>Elastic!B11</f>
        <v>4.6918967502141298</v>
      </c>
      <c r="J11" s="5">
        <f>GBR!B11</f>
        <v>4.2263880636228901</v>
      </c>
      <c r="K11" s="6">
        <f t="shared" si="0"/>
        <v>4.4187503615105559</v>
      </c>
      <c r="L11">
        <f t="shared" si="2"/>
        <v>4.6918967502141298</v>
      </c>
      <c r="M11">
        <f t="shared" si="3"/>
        <v>4.07</v>
      </c>
      <c r="N11">
        <v>4.4000000000000004</v>
      </c>
      <c r="O11" s="5">
        <f>RF!C11</f>
        <v>3</v>
      </c>
      <c r="P11" s="5">
        <f>LR!C11</f>
        <v>3.6573531752374802</v>
      </c>
      <c r="Q11" s="5">
        <f>Adaboost!C11</f>
        <v>3.2019543973941298</v>
      </c>
      <c r="R11" s="5">
        <f>XGBR!C11</f>
        <v>3.0373117999999999</v>
      </c>
      <c r="S11" s="5">
        <f>Huber!C11</f>
        <v>3.4000007233674201</v>
      </c>
      <c r="T11" s="5">
        <f>BayesRidge!C11</f>
        <v>3.6465150517635401</v>
      </c>
      <c r="U11" s="5">
        <f>Elastic!C11</f>
        <v>4.0064029549021898</v>
      </c>
      <c r="V11" s="5">
        <f>GBR!C11</f>
        <v>3.0896175223516398</v>
      </c>
      <c r="W11" s="6">
        <f t="shared" si="1"/>
        <v>3.4064966113017254</v>
      </c>
      <c r="X11" s="6">
        <f t="shared" si="4"/>
        <v>4.0064029549021898</v>
      </c>
      <c r="Y11" s="6">
        <f t="shared" si="5"/>
        <v>3</v>
      </c>
      <c r="Z11">
        <v>3.6</v>
      </c>
      <c r="AC11" s="6"/>
      <c r="AE11" t="s">
        <v>185</v>
      </c>
      <c r="AF11" s="6">
        <f>RF!D11</f>
        <v>5.85</v>
      </c>
      <c r="AG11" s="6">
        <f>LR!D11</f>
        <v>5.7644304712260697</v>
      </c>
      <c r="AH11" s="6">
        <f>Adaboost!D11</f>
        <v>4.8980891719745197</v>
      </c>
      <c r="AI11" s="6">
        <f>XGBR!D11</f>
        <v>5.3634550000000001</v>
      </c>
      <c r="AJ11" s="6">
        <f>Huber!D11</f>
        <v>5.7578846951236402</v>
      </c>
      <c r="AK11" s="6">
        <f>BayesRidge!D11</f>
        <v>5.73524046565168</v>
      </c>
      <c r="AL11" s="6">
        <f>Elastic!D11</f>
        <v>5.1470520278895302</v>
      </c>
      <c r="AM11" s="6">
        <f>GBR!D11</f>
        <v>5.3148848383216798</v>
      </c>
      <c r="AN11" s="6">
        <f>AVERAGE(AF11:AM11,Neural!D11)</f>
        <v>5.499154166556762</v>
      </c>
      <c r="AO11" s="6">
        <f>MAX(AF11:AM11,Neural!D11)</f>
        <v>5.85</v>
      </c>
      <c r="AP11" s="6">
        <f>MIN(AF11:AM11,Neural!D11)</f>
        <v>4.8980891719745197</v>
      </c>
    </row>
    <row r="12" spans="1:42" ht="15" thickBot="1" x14ac:dyDescent="0.35">
      <c r="A12" t="s">
        <v>144</v>
      </c>
      <c r="B12" t="s">
        <v>197</v>
      </c>
      <c r="C12" s="5">
        <f>RF!B12</f>
        <v>3.19</v>
      </c>
      <c r="D12" s="5">
        <f>LR!B12</f>
        <v>3.3627858998142202</v>
      </c>
      <c r="E12" s="5">
        <f>Adaboost!B12</f>
        <v>3.6196754563894502</v>
      </c>
      <c r="F12" s="5">
        <f>XGBR!B12</f>
        <v>3.1151363999999999</v>
      </c>
      <c r="G12" s="5">
        <f>Huber!B12</f>
        <v>3.1000246302285501</v>
      </c>
      <c r="H12" s="5">
        <f>BayesRidge!B12</f>
        <v>3.3485625082704402</v>
      </c>
      <c r="I12" s="5">
        <f>Elastic!B12</f>
        <v>3.9802026945268199</v>
      </c>
      <c r="J12" s="5">
        <f>GBR!B12</f>
        <v>3.1330894618845102</v>
      </c>
      <c r="K12" s="6">
        <f t="shared" si="0"/>
        <v>3.3542412421547843</v>
      </c>
      <c r="L12">
        <f t="shared" si="2"/>
        <v>3.9802026945268199</v>
      </c>
      <c r="M12">
        <f t="shared" si="3"/>
        <v>3.1000246302285501</v>
      </c>
      <c r="N12">
        <v>3.4</v>
      </c>
      <c r="O12" s="5">
        <f>RF!C12</f>
        <v>3.04</v>
      </c>
      <c r="P12" s="5">
        <f>LR!C12</f>
        <v>3.5224256980436501</v>
      </c>
      <c r="Q12" s="5">
        <f>Adaboost!C12</f>
        <v>3.2019543973941298</v>
      </c>
      <c r="R12" s="5">
        <f>XGBR!C12</f>
        <v>3.1618822</v>
      </c>
      <c r="S12" s="5">
        <f>Huber!C12</f>
        <v>3.2000766675004599</v>
      </c>
      <c r="T12" s="5">
        <f>BayesRidge!C12</f>
        <v>3.5381516834135498</v>
      </c>
      <c r="U12" s="5">
        <f>Elastic!C12</f>
        <v>3.7243476149096302</v>
      </c>
      <c r="V12" s="5">
        <f>GBR!C12</f>
        <v>3.0983953710322298</v>
      </c>
      <c r="W12" s="6">
        <f t="shared" si="1"/>
        <v>3.3313919458696342</v>
      </c>
      <c r="X12" s="6">
        <f t="shared" si="4"/>
        <v>3.7243476149096302</v>
      </c>
      <c r="Y12" s="6">
        <f t="shared" si="5"/>
        <v>3.04</v>
      </c>
      <c r="Z12">
        <v>3.3</v>
      </c>
      <c r="AA12" s="6">
        <f>MAX(L12,M12,X13,Y13)-MIN(L13,M13,X12,Y12)</f>
        <v>2.7232027257240201</v>
      </c>
      <c r="AB12" s="6">
        <f>MIN(L12,M12,X13,Y13)-MAX(L13,M13,X12,Y12)</f>
        <v>-2.8476877880721001</v>
      </c>
      <c r="AC12" s="6"/>
      <c r="AE12" t="s">
        <v>194</v>
      </c>
      <c r="AF12" s="6">
        <f>RF!D12</f>
        <v>1.95</v>
      </c>
      <c r="AG12" s="6">
        <f>LR!D12</f>
        <v>1.69226627373335</v>
      </c>
      <c r="AH12" s="6">
        <f>Adaboost!D12</f>
        <v>3.4414893617021201</v>
      </c>
      <c r="AI12" s="6">
        <f>XGBR!D12</f>
        <v>1.5065843000000001</v>
      </c>
      <c r="AJ12" s="6">
        <f>Huber!D12</f>
        <v>1.71780379169218</v>
      </c>
      <c r="AK12" s="6">
        <f>BayesRidge!D12</f>
        <v>1.7585769948152801</v>
      </c>
      <c r="AL12" s="6">
        <f>Elastic!D12</f>
        <v>3.6212257703072801</v>
      </c>
      <c r="AM12" s="6">
        <f>GBR!D12</f>
        <v>2.3372099806250799</v>
      </c>
      <c r="AN12" s="6">
        <f>AVERAGE(AF12:AM12,Neural!D12)</f>
        <v>2.1654822092380943</v>
      </c>
      <c r="AO12" s="6">
        <f>MAX(AF12:AM12,Neural!D12)</f>
        <v>3.6212257703072801</v>
      </c>
      <c r="AP12" s="6">
        <f>MIN(AF12:AM12,Neural!D12)</f>
        <v>1.4641834102675599</v>
      </c>
    </row>
    <row r="13" spans="1:42" ht="15" thickBot="1" x14ac:dyDescent="0.35">
      <c r="A13" t="s">
        <v>197</v>
      </c>
      <c r="B13" t="s">
        <v>144</v>
      </c>
      <c r="C13" s="5">
        <f>RF!B13</f>
        <v>5.09</v>
      </c>
      <c r="D13" s="5">
        <f>LR!B13</f>
        <v>4.7997156249236603</v>
      </c>
      <c r="E13" s="5">
        <f>Adaboost!B13</f>
        <v>5.9477124183006502</v>
      </c>
      <c r="F13" s="5">
        <f>XGBR!B13</f>
        <v>4.2860923</v>
      </c>
      <c r="G13" s="5">
        <f>Huber!B13</f>
        <v>4.6999995809408901</v>
      </c>
      <c r="H13" s="5">
        <f>BayesRidge!B13</f>
        <v>4.8155987868410799</v>
      </c>
      <c r="I13" s="5">
        <f>Elastic!B13</f>
        <v>4.69037922640128</v>
      </c>
      <c r="J13" s="5">
        <f>GBR!B13</f>
        <v>5.0955031225206602</v>
      </c>
      <c r="K13" s="6">
        <f t="shared" si="0"/>
        <v>4.927929213808909</v>
      </c>
      <c r="L13">
        <f t="shared" si="2"/>
        <v>5.9477124183006502</v>
      </c>
      <c r="M13">
        <f t="shared" si="3"/>
        <v>4.2860923</v>
      </c>
      <c r="N13">
        <v>4.8</v>
      </c>
      <c r="O13" s="5">
        <f>RF!C13</f>
        <v>5.08</v>
      </c>
      <c r="P13" s="5">
        <f>LR!C13</f>
        <v>5.6684511071898198</v>
      </c>
      <c r="Q13" s="5">
        <f>Adaboost!C13</f>
        <v>5.7632027257240201</v>
      </c>
      <c r="R13" s="5">
        <f>XGBR!C13</f>
        <v>5.1686763999999998</v>
      </c>
      <c r="S13" s="5">
        <f>Huber!C13</f>
        <v>5.49999944964752</v>
      </c>
      <c r="T13" s="5">
        <f>BayesRidge!C13</f>
        <v>5.6568156803179601</v>
      </c>
      <c r="U13" s="5">
        <f>Elastic!C13</f>
        <v>5.1303415446196396</v>
      </c>
      <c r="V13" s="5">
        <f>GBR!C13</f>
        <v>5.1292371520136903</v>
      </c>
      <c r="W13" s="6">
        <f t="shared" si="1"/>
        <v>5.4132072861459379</v>
      </c>
      <c r="X13" s="6">
        <f t="shared" si="4"/>
        <v>5.7632027257240201</v>
      </c>
      <c r="Y13" s="6">
        <f t="shared" si="5"/>
        <v>5.08</v>
      </c>
      <c r="Z13">
        <v>5.7</v>
      </c>
      <c r="AC13" s="6"/>
      <c r="AE13" t="s">
        <v>196</v>
      </c>
      <c r="AF13" s="6">
        <f>RF!D13</f>
        <v>5.87</v>
      </c>
      <c r="AG13" s="6">
        <f>LR!D13</f>
        <v>5.6142353106437302</v>
      </c>
      <c r="AH13" s="6">
        <f>Adaboost!D13</f>
        <v>5.0160085378868704</v>
      </c>
      <c r="AI13" s="6">
        <f>XGBR!D13</f>
        <v>5.3994603000000003</v>
      </c>
      <c r="AJ13" s="6">
        <f>Huber!D13</f>
        <v>5.6576100867430803</v>
      </c>
      <c r="AK13" s="6">
        <f>BayesRidge!D13</f>
        <v>5.6465557525181396</v>
      </c>
      <c r="AL13" s="6">
        <f>Elastic!D13</f>
        <v>5.30686757270787</v>
      </c>
      <c r="AM13" s="6">
        <f>GBR!D13</f>
        <v>5.9700702773607999</v>
      </c>
      <c r="AN13" s="6">
        <f>AVERAGE(AF13:AM13,Neural!D13)</f>
        <v>5.5801785589491644</v>
      </c>
      <c r="AO13" s="6">
        <f>MAX(AF13:AM13,Neural!D13)</f>
        <v>5.9700702773607999</v>
      </c>
      <c r="AP13" s="6">
        <f>MIN(AF13:AM13,Neural!D13)</f>
        <v>5.0160085378868704</v>
      </c>
    </row>
    <row r="14" spans="1:42" ht="15" thickBot="1" x14ac:dyDescent="0.35">
      <c r="A14" t="s">
        <v>153</v>
      </c>
      <c r="B14" t="s">
        <v>156</v>
      </c>
      <c r="C14" s="5">
        <f>RF!B14</f>
        <v>6.35</v>
      </c>
      <c r="D14" s="5">
        <f>LR!B14</f>
        <v>5.9046783473822604</v>
      </c>
      <c r="E14" s="5">
        <f>Adaboost!B14</f>
        <v>6.8229598893499297</v>
      </c>
      <c r="F14" s="5">
        <f>XGBR!B14</f>
        <v>5.4556250000000004</v>
      </c>
      <c r="G14" s="5">
        <f>Huber!B14</f>
        <v>5.7000006750593197</v>
      </c>
      <c r="H14" s="5">
        <f>BayesRidge!B14</f>
        <v>5.9056787269812299</v>
      </c>
      <c r="I14" s="5">
        <f>Elastic!B14</f>
        <v>5.6328510320185901</v>
      </c>
      <c r="J14" s="5">
        <f>GBR!B14</f>
        <v>6.1557755236324398</v>
      </c>
      <c r="K14" s="6">
        <f t="shared" si="0"/>
        <v>5.9870295750338682</v>
      </c>
      <c r="L14">
        <f t="shared" si="2"/>
        <v>6.8229598893499297</v>
      </c>
      <c r="M14">
        <f t="shared" si="3"/>
        <v>5.4556250000000004</v>
      </c>
      <c r="N14">
        <v>5.9</v>
      </c>
      <c r="O14" s="5">
        <f>RF!C14</f>
        <v>4.0999999999999996</v>
      </c>
      <c r="P14" s="5">
        <f>LR!C14</f>
        <v>4.5900850356731802</v>
      </c>
      <c r="Q14" s="5">
        <f>Adaboost!C14</f>
        <v>4.3891752577319503</v>
      </c>
      <c r="R14" s="5">
        <f>XGBR!C14</f>
        <v>4.1270389999999999</v>
      </c>
      <c r="S14" s="5">
        <f>Huber!C14</f>
        <v>4.3000039846412204</v>
      </c>
      <c r="T14" s="5">
        <f>BayesRidge!C14</f>
        <v>4.6114327308476302</v>
      </c>
      <c r="U14" s="5">
        <f>Elastic!C14</f>
        <v>4.7864569304773097</v>
      </c>
      <c r="V14" s="5">
        <f>GBR!C14</f>
        <v>4.1332151911100103</v>
      </c>
      <c r="W14" s="6">
        <f t="shared" si="1"/>
        <v>4.4102150901750754</v>
      </c>
      <c r="X14" s="6">
        <f t="shared" si="4"/>
        <v>4.7864569304773097</v>
      </c>
      <c r="Y14" s="6">
        <f t="shared" si="5"/>
        <v>4.0999999999999996</v>
      </c>
      <c r="Z14">
        <v>4.5</v>
      </c>
      <c r="AA14" s="6">
        <f>MAX(L14,M14,X15,Y15)-MIN(L15,M15,X14,Y14)</f>
        <v>3.7830922893499297</v>
      </c>
      <c r="AB14" s="6">
        <f>MIN(L14,M14,X15,Y15)-MAX(L15,M15,X14,Y14)</f>
        <v>-1.6955759304773097</v>
      </c>
      <c r="AC14" s="6"/>
      <c r="AE14" t="s">
        <v>203</v>
      </c>
      <c r="AF14" s="6">
        <f>RF!D14</f>
        <v>4.75</v>
      </c>
      <c r="AG14" s="6">
        <f>LR!D14</f>
        <v>5.0055169250048399</v>
      </c>
      <c r="AH14" s="6">
        <f>Adaboost!D14</f>
        <v>4.5736301369863002</v>
      </c>
      <c r="AI14" s="6">
        <f>XGBR!D14</f>
        <v>4.7199900000000001</v>
      </c>
      <c r="AJ14" s="6">
        <f>Huber!D14</f>
        <v>4.9911747921335303</v>
      </c>
      <c r="AK14" s="6">
        <f>BayesRidge!D14</f>
        <v>5.0212049096012104</v>
      </c>
      <c r="AL14" s="6">
        <f>Elastic!D14</f>
        <v>5.0092183069333496</v>
      </c>
      <c r="AM14" s="6">
        <f>GBR!D14</f>
        <v>4.9117230226645603</v>
      </c>
      <c r="AN14" s="6">
        <f>AVERAGE(AF14:AM14,Neural!D14)</f>
        <v>4.888096748215383</v>
      </c>
      <c r="AO14" s="6">
        <f>MAX(AF14:AM14,Neural!D14)</f>
        <v>5.0212049096012104</v>
      </c>
      <c r="AP14" s="6">
        <f>MIN(AF14:AM14,Neural!D14)</f>
        <v>4.5736301369863002</v>
      </c>
    </row>
    <row r="15" spans="1:42" ht="15" thickBot="1" x14ac:dyDescent="0.35">
      <c r="A15" t="s">
        <v>156</v>
      </c>
      <c r="B15" t="s">
        <v>153</v>
      </c>
      <c r="C15" s="5">
        <f>RF!B15</f>
        <v>3.04</v>
      </c>
      <c r="D15" s="5">
        <f>LR!B15</f>
        <v>3.4420179561902802</v>
      </c>
      <c r="E15" s="5">
        <f>Adaboost!B15</f>
        <v>3.6196754563894502</v>
      </c>
      <c r="F15" s="5">
        <f>XGBR!B15</f>
        <v>3.0398676</v>
      </c>
      <c r="G15" s="5">
        <f>Huber!B15</f>
        <v>3.29999922997836</v>
      </c>
      <c r="H15" s="5">
        <f>BayesRidge!B15</f>
        <v>3.4594280018750898</v>
      </c>
      <c r="I15" s="5">
        <f>Elastic!B15</f>
        <v>3.8794875723566902</v>
      </c>
      <c r="J15" s="5">
        <f>GBR!B15</f>
        <v>3.1216134543817802</v>
      </c>
      <c r="K15" s="6">
        <f t="shared" si="0"/>
        <v>3.3667563769237345</v>
      </c>
      <c r="L15">
        <f t="shared" si="2"/>
        <v>3.8794875723566902</v>
      </c>
      <c r="M15">
        <f t="shared" si="3"/>
        <v>3.0398676</v>
      </c>
      <c r="N15">
        <v>3.4</v>
      </c>
      <c r="O15" s="5">
        <f>RF!C15</f>
        <v>4.07</v>
      </c>
      <c r="P15" s="5">
        <f>LR!C15</f>
        <v>4.0216706054090698</v>
      </c>
      <c r="Q15" s="5">
        <f>Adaboost!C15</f>
        <v>4.3891752577319503</v>
      </c>
      <c r="R15" s="5">
        <f>XGBR!C15</f>
        <v>3.090881</v>
      </c>
      <c r="S15" s="5">
        <f>Huber!C15</f>
        <v>3.8000003210214999</v>
      </c>
      <c r="T15" s="5">
        <f>BayesRidge!C15</f>
        <v>4.0202527524949598</v>
      </c>
      <c r="U15" s="5">
        <f>Elastic!C15</f>
        <v>4.3343174012022798</v>
      </c>
      <c r="V15" s="5">
        <f>GBR!C15</f>
        <v>4.10033167035993</v>
      </c>
      <c r="W15" s="6">
        <f t="shared" si="1"/>
        <v>3.9799777820341942</v>
      </c>
      <c r="X15" s="6">
        <f t="shared" si="4"/>
        <v>4.3891752577319503</v>
      </c>
      <c r="Y15" s="6">
        <f t="shared" si="5"/>
        <v>3.090881</v>
      </c>
      <c r="Z15">
        <v>3.9</v>
      </c>
      <c r="AC15" s="6"/>
      <c r="AE15" t="s">
        <v>169</v>
      </c>
      <c r="AF15" s="6">
        <f>RF!D15</f>
        <v>6.25</v>
      </c>
      <c r="AG15" s="6">
        <f>LR!D15</f>
        <v>5.9912280308565196</v>
      </c>
      <c r="AH15" s="6">
        <f>Adaboost!D15</f>
        <v>5.6873786407766902</v>
      </c>
      <c r="AI15" s="6">
        <f>XGBR!D15</f>
        <v>5.8092627999999999</v>
      </c>
      <c r="AJ15" s="6">
        <f>Huber!D15</f>
        <v>5.9761019580682699</v>
      </c>
      <c r="AK15" s="6">
        <f>BayesRidge!D15</f>
        <v>6.0061895262768603</v>
      </c>
      <c r="AL15" s="6">
        <f>Elastic!D15</f>
        <v>5.2173806114455497</v>
      </c>
      <c r="AM15" s="6">
        <f>GBR!D15</f>
        <v>6.4056279557349196</v>
      </c>
      <c r="AN15" s="6">
        <f>AVERAGE(AF15:AM15,Neural!D15)</f>
        <v>5.9240997410900551</v>
      </c>
      <c r="AO15" s="6">
        <f>MAX(AF15:AM15,Neural!D15)</f>
        <v>6.4056279557349196</v>
      </c>
      <c r="AP15" s="6">
        <f>MIN(AF15:AM15,Neural!D15)</f>
        <v>5.2173806114455497</v>
      </c>
    </row>
    <row r="16" spans="1:42" ht="15" thickBot="1" x14ac:dyDescent="0.35">
      <c r="A16" t="s">
        <v>157</v>
      </c>
      <c r="B16" t="s">
        <v>36</v>
      </c>
      <c r="C16" s="5">
        <f>RF!B16</f>
        <v>5.04</v>
      </c>
      <c r="D16" s="5">
        <f>LR!B16</f>
        <v>5.1778538496715099</v>
      </c>
      <c r="E16" s="5">
        <f>Adaboost!B16</f>
        <v>5.9477124183006502</v>
      </c>
      <c r="F16" s="5">
        <f>XGBR!B16</f>
        <v>4.97166</v>
      </c>
      <c r="G16" s="5">
        <f>Huber!B16</f>
        <v>5.0001078392388303</v>
      </c>
      <c r="H16" s="5">
        <f>BayesRidge!B16</f>
        <v>5.1763615780962402</v>
      </c>
      <c r="I16" s="5">
        <f>Elastic!B16</f>
        <v>4.9403679834831902</v>
      </c>
      <c r="J16" s="5">
        <f>GBR!B16</f>
        <v>5.1168974843617097</v>
      </c>
      <c r="K16" s="6">
        <f t="shared" si="0"/>
        <v>5.1764796545657754</v>
      </c>
      <c r="L16">
        <f t="shared" si="2"/>
        <v>5.9477124183006502</v>
      </c>
      <c r="M16">
        <f t="shared" si="3"/>
        <v>4.9403679834831902</v>
      </c>
      <c r="N16">
        <v>5.0999999999999996</v>
      </c>
      <c r="O16" s="5">
        <f>RF!C16</f>
        <v>5.04</v>
      </c>
      <c r="P16" s="5">
        <f>LR!C16</f>
        <v>5.4025604918048602</v>
      </c>
      <c r="Q16" s="5">
        <f>Adaboost!C16</f>
        <v>5.7632027257240201</v>
      </c>
      <c r="R16" s="5">
        <f>XGBR!C16</f>
        <v>5.0764303000000002</v>
      </c>
      <c r="S16" s="5">
        <f>Huber!C16</f>
        <v>5.2000975695906897</v>
      </c>
      <c r="T16" s="5">
        <f>BayesRidge!C16</f>
        <v>5.40312854629512</v>
      </c>
      <c r="U16" s="5">
        <f>Elastic!C16</f>
        <v>5.0800996323181096</v>
      </c>
      <c r="V16" s="5">
        <f>GBR!C16</f>
        <v>5.0931943083176696</v>
      </c>
      <c r="W16" s="6">
        <f t="shared" si="1"/>
        <v>5.2807579825431565</v>
      </c>
      <c r="X16" s="6">
        <f t="shared" si="4"/>
        <v>5.7632027257240201</v>
      </c>
      <c r="Y16" s="6">
        <f t="shared" si="5"/>
        <v>5.04</v>
      </c>
      <c r="Z16">
        <v>5.3</v>
      </c>
      <c r="AA16" s="6">
        <f>MAX(L16,M16,X17,Y17)-MIN(L17,M17,X16,Y16)</f>
        <v>2.8671872183006504</v>
      </c>
      <c r="AB16" s="6">
        <f>MIN(L16,M16,X17,Y17)-MAX(L17,M17,X16,Y16)</f>
        <v>-1.7532027257240204</v>
      </c>
      <c r="AC16" s="6"/>
      <c r="AE16" t="s">
        <v>187</v>
      </c>
      <c r="AF16" s="6">
        <f>RF!D16</f>
        <v>5.32</v>
      </c>
      <c r="AG16" s="6">
        <f>LR!D16</f>
        <v>5.5784183107349801</v>
      </c>
      <c r="AH16" s="6">
        <f>Adaboost!D16</f>
        <v>4.8361204013377899</v>
      </c>
      <c r="AI16" s="6">
        <f>XGBR!D16</f>
        <v>4.7268056999999999</v>
      </c>
      <c r="AJ16" s="6">
        <f>Huber!D16</f>
        <v>5.5665656029287804</v>
      </c>
      <c r="AK16" s="6">
        <f>BayesRidge!D16</f>
        <v>5.6440563978200204</v>
      </c>
      <c r="AL16" s="6">
        <f>Elastic!D16</f>
        <v>5.11537759080261</v>
      </c>
      <c r="AM16" s="6">
        <f>GBR!D16</f>
        <v>5.4085237166469202</v>
      </c>
      <c r="AN16" s="6">
        <f>AVERAGE(AF16:AM16,Neural!D16)</f>
        <v>5.3064906086754409</v>
      </c>
      <c r="AO16" s="6">
        <f>MAX(AF16:AM16,Neural!D16)</f>
        <v>5.6440563978200204</v>
      </c>
      <c r="AP16" s="6">
        <f>MIN(AF16:AM16,Neural!D16)</f>
        <v>4.7268056999999999</v>
      </c>
    </row>
    <row r="17" spans="1:42" ht="15" thickBot="1" x14ac:dyDescent="0.35">
      <c r="A17" t="s">
        <v>36</v>
      </c>
      <c r="B17" t="s">
        <v>157</v>
      </c>
      <c r="C17" s="5">
        <f>RF!B17</f>
        <v>4.05</v>
      </c>
      <c r="D17" s="5">
        <f>LR!B17</f>
        <v>3.8495488765664998</v>
      </c>
      <c r="E17" s="5">
        <f>Adaboost!B17</f>
        <v>4.6817518248175096</v>
      </c>
      <c r="F17" s="5">
        <f>XGBR!B17</f>
        <v>3.0805251999999999</v>
      </c>
      <c r="G17" s="5">
        <f>Huber!B17</f>
        <v>3.6000228591856702</v>
      </c>
      <c r="H17" s="5">
        <f>BayesRidge!B17</f>
        <v>3.8503832087933199</v>
      </c>
      <c r="I17" s="5">
        <f>Elastic!B17</f>
        <v>4.36104519178775</v>
      </c>
      <c r="J17" s="5">
        <f>GBR!B17</f>
        <v>4.2487508448467199</v>
      </c>
      <c r="K17" s="6">
        <f t="shared" si="0"/>
        <v>3.9481124201193176</v>
      </c>
      <c r="L17">
        <f t="shared" si="2"/>
        <v>4.6817518248175096</v>
      </c>
      <c r="M17">
        <f t="shared" si="3"/>
        <v>3.0805251999999999</v>
      </c>
      <c r="N17">
        <v>4</v>
      </c>
      <c r="O17" s="5">
        <f>RF!C17</f>
        <v>4.01</v>
      </c>
      <c r="P17" s="5">
        <f>LR!C17</f>
        <v>4.1874747131423504</v>
      </c>
      <c r="Q17" s="5">
        <f>Adaboost!C17</f>
        <v>4.3891752577319503</v>
      </c>
      <c r="R17" s="5">
        <f>XGBR!C17</f>
        <v>4.0631623000000001</v>
      </c>
      <c r="S17" s="5">
        <f>Huber!C17</f>
        <v>4.1000716311163998</v>
      </c>
      <c r="T17" s="5">
        <f>BayesRidge!C17</f>
        <v>4.1811113506755104</v>
      </c>
      <c r="U17" s="5">
        <f>Elastic!C17</f>
        <v>4.0105670386867001</v>
      </c>
      <c r="V17" s="5">
        <f>GBR!C17</f>
        <v>4.0585242321116599</v>
      </c>
      <c r="W17" s="6">
        <f t="shared" si="1"/>
        <v>4.1233151238452557</v>
      </c>
      <c r="X17" s="6">
        <f t="shared" si="4"/>
        <v>4.3891752577319503</v>
      </c>
      <c r="Y17" s="6">
        <f t="shared" si="5"/>
        <v>4.01</v>
      </c>
      <c r="Z17">
        <v>4.3</v>
      </c>
      <c r="AC17" s="6"/>
      <c r="AE17" t="s">
        <v>183</v>
      </c>
      <c r="AF17" s="6">
        <f>RF!D17</f>
        <v>4.5599999999999996</v>
      </c>
      <c r="AG17" s="6">
        <f>LR!D17</f>
        <v>4.8913425793568903</v>
      </c>
      <c r="AH17" s="6">
        <f>Adaboost!D17</f>
        <v>4.2452830188679203</v>
      </c>
      <c r="AI17" s="6">
        <f>XGBR!D17</f>
        <v>3.7107713000000002</v>
      </c>
      <c r="AJ17" s="6">
        <f>Huber!D17</f>
        <v>4.9196751359162203</v>
      </c>
      <c r="AK17" s="6">
        <f>BayesRidge!D17</f>
        <v>4.8811602717544904</v>
      </c>
      <c r="AL17" s="6">
        <f>Elastic!D17</f>
        <v>4.8644048267038498</v>
      </c>
      <c r="AM17" s="6">
        <f>GBR!D17</f>
        <v>4.6884637830551998</v>
      </c>
      <c r="AN17" s="6">
        <f>AVERAGE(AF17:AM17,Neural!D17)</f>
        <v>4.6245462597328935</v>
      </c>
      <c r="AO17" s="6">
        <f>MAX(AF17:AM17,Neural!D17)</f>
        <v>4.9196751359162203</v>
      </c>
      <c r="AP17" s="6">
        <f>MIN(AF17:AM17,Neural!D17)</f>
        <v>3.7107713000000002</v>
      </c>
    </row>
    <row r="18" spans="1:42" ht="15" thickBot="1" x14ac:dyDescent="0.35">
      <c r="A18" t="s">
        <v>139</v>
      </c>
      <c r="B18" t="s">
        <v>159</v>
      </c>
      <c r="C18" s="5">
        <f>RF!B18</f>
        <v>2</v>
      </c>
      <c r="D18" s="5">
        <f>LR!B18</f>
        <v>2.3135948921115999</v>
      </c>
      <c r="E18" s="5">
        <f>Adaboost!B18</f>
        <v>3.0092470277410799</v>
      </c>
      <c r="F18" s="5">
        <f>XGBR!B18</f>
        <v>2.0137475</v>
      </c>
      <c r="G18" s="5">
        <f>Huber!B18</f>
        <v>2.1999999699243298</v>
      </c>
      <c r="H18" s="5">
        <f>BayesRidge!B18</f>
        <v>2.3159924042103301</v>
      </c>
      <c r="I18" s="5">
        <f>Elastic!B18</f>
        <v>2.9523025716414</v>
      </c>
      <c r="J18" s="5">
        <f>GBR!B18</f>
        <v>2.1177917916917202</v>
      </c>
      <c r="K18" s="6">
        <f t="shared" si="0"/>
        <v>2.3662124817020618</v>
      </c>
      <c r="L18">
        <f t="shared" si="2"/>
        <v>3.0092470277410799</v>
      </c>
      <c r="M18">
        <f t="shared" si="3"/>
        <v>2</v>
      </c>
      <c r="N18">
        <v>2.4</v>
      </c>
      <c r="O18" s="5">
        <f>RF!C18</f>
        <v>5.03</v>
      </c>
      <c r="P18" s="5">
        <f>LR!C18</f>
        <v>5.3929157201439697</v>
      </c>
      <c r="Q18" s="5">
        <f>Adaboost!C18</f>
        <v>5.7632027257240201</v>
      </c>
      <c r="R18" s="5">
        <f>XGBR!C18</f>
        <v>5.0982909999999997</v>
      </c>
      <c r="S18" s="5">
        <f>Huber!C18</f>
        <v>5.2000001850016204</v>
      </c>
      <c r="T18" s="5">
        <f>BayesRidge!C18</f>
        <v>5.3931677781968697</v>
      </c>
      <c r="U18" s="5">
        <f>Elastic!C18</f>
        <v>4.85373114967439</v>
      </c>
      <c r="V18" s="5">
        <f>GBR!C18</f>
        <v>5.1100130205908796</v>
      </c>
      <c r="W18" s="6">
        <f t="shared" si="1"/>
        <v>5.2486274838575007</v>
      </c>
      <c r="X18" s="6">
        <f t="shared" si="4"/>
        <v>5.7632027257240201</v>
      </c>
      <c r="Y18" s="6">
        <f t="shared" si="5"/>
        <v>4.85373114967439</v>
      </c>
      <c r="Z18">
        <v>5.2</v>
      </c>
      <c r="AA18" s="6">
        <f>MAX(L18,M18,X19,Y19)-MIN(L19,M19,X18,Y18)</f>
        <v>1.6127425767292305</v>
      </c>
      <c r="AB18" s="6">
        <f>MIN(L18,M18,X19,Y19)-MAX(L19,M19,X18,Y18)</f>
        <v>-3.7632027257240201</v>
      </c>
      <c r="AC18" s="6"/>
      <c r="AE18" t="s">
        <v>174</v>
      </c>
      <c r="AF18" s="6">
        <f>RF!D18</f>
        <v>4.88</v>
      </c>
      <c r="AG18" s="6">
        <f>LR!D18</f>
        <v>4.49091105658814</v>
      </c>
      <c r="AH18" s="6">
        <f>Adaboost!D18</f>
        <v>4.5420560747663501</v>
      </c>
      <c r="AI18" s="6">
        <f>XGBR!D18</f>
        <v>4.5168447</v>
      </c>
      <c r="AJ18" s="6">
        <f>Huber!D18</f>
        <v>4.4819805198392499</v>
      </c>
      <c r="AK18" s="6">
        <f>BayesRidge!D18</f>
        <v>4.5389259594811602</v>
      </c>
      <c r="AL18" s="6">
        <f>Elastic!D18</f>
        <v>4.6651565715385797</v>
      </c>
      <c r="AM18" s="6">
        <f>GBR!D18</f>
        <v>4.9761985501435397</v>
      </c>
      <c r="AN18" s="6">
        <f>AVERAGE(AF18:AM18,Neural!D18)</f>
        <v>4.6118628362803218</v>
      </c>
      <c r="AO18" s="6">
        <f>MAX(AF18:AM18,Neural!D18)</f>
        <v>4.9761985501435397</v>
      </c>
      <c r="AP18" s="6">
        <f>MIN(AF18:AM18,Neural!D18)</f>
        <v>4.4146920941658703</v>
      </c>
    </row>
    <row r="19" spans="1:42" ht="15" thickBot="1" x14ac:dyDescent="0.35">
      <c r="A19" t="s">
        <v>159</v>
      </c>
      <c r="B19" t="s">
        <v>139</v>
      </c>
      <c r="C19" s="5">
        <f>RF!B19</f>
        <v>4.01</v>
      </c>
      <c r="D19" s="5">
        <f>LR!B19</f>
        <v>3.7539371644145598</v>
      </c>
      <c r="E19" s="5">
        <f>Adaboost!B19</f>
        <v>4.6817518248175096</v>
      </c>
      <c r="F19" s="5">
        <f>XGBR!B19</f>
        <v>3.0293359999999998</v>
      </c>
      <c r="G19" s="5">
        <f>Huber!B19</f>
        <v>3.5999997367468399</v>
      </c>
      <c r="H19" s="5">
        <f>BayesRidge!B19</f>
        <v>3.7677383973108398</v>
      </c>
      <c r="I19" s="5">
        <f>Elastic!B19</f>
        <v>3.7799169249115998</v>
      </c>
      <c r="J19" s="5">
        <f>GBR!B19</f>
        <v>4.0903980225289702</v>
      </c>
      <c r="K19" s="6">
        <f t="shared" si="0"/>
        <v>3.8372500545486514</v>
      </c>
      <c r="L19">
        <f t="shared" si="2"/>
        <v>4.6817518248175096</v>
      </c>
      <c r="M19">
        <f t="shared" si="3"/>
        <v>3.0293359999999998</v>
      </c>
      <c r="N19">
        <v>3.7</v>
      </c>
      <c r="O19" s="5">
        <f>RF!C19</f>
        <v>4.03</v>
      </c>
      <c r="P19" s="5">
        <f>LR!C19</f>
        <v>4.5561710608953003</v>
      </c>
      <c r="Q19" s="5">
        <f>Adaboost!C19</f>
        <v>4.3891752577319503</v>
      </c>
      <c r="R19" s="5">
        <f>XGBR!C19</f>
        <v>4.129524</v>
      </c>
      <c r="S19" s="5">
        <f>Huber!C19</f>
        <v>4.3000018394355797</v>
      </c>
      <c r="T19" s="5">
        <f>BayesRidge!C19</f>
        <v>4.5484046621443897</v>
      </c>
      <c r="U19" s="5">
        <f>Elastic!C19</f>
        <v>4.6420785767292303</v>
      </c>
      <c r="V19" s="5">
        <f>GBR!C19</f>
        <v>4.0968763413099003</v>
      </c>
      <c r="W19" s="6">
        <f t="shared" si="1"/>
        <v>4.3539057505655405</v>
      </c>
      <c r="X19" s="6">
        <f t="shared" si="4"/>
        <v>4.6420785767292303</v>
      </c>
      <c r="Y19" s="6">
        <f t="shared" si="5"/>
        <v>4.03</v>
      </c>
      <c r="Z19">
        <v>4.5999999999999996</v>
      </c>
      <c r="AC19" s="6"/>
      <c r="AE19" t="s">
        <v>195</v>
      </c>
      <c r="AF19" s="6">
        <f>RF!D19</f>
        <v>5.17</v>
      </c>
      <c r="AG19" s="6">
        <f>LR!D19</f>
        <v>5.0341138677888804</v>
      </c>
      <c r="AH19" s="6">
        <f>Adaboost!D19</f>
        <v>4.5014031805425603</v>
      </c>
      <c r="AI19" s="6">
        <f>XGBR!D19</f>
        <v>4.4506410000000001</v>
      </c>
      <c r="AJ19" s="6">
        <f>Huber!D19</f>
        <v>5.0425170803919901</v>
      </c>
      <c r="AK19" s="6">
        <f>BayesRidge!D19</f>
        <v>5.03563231869642</v>
      </c>
      <c r="AL19" s="6">
        <f>Elastic!D19</f>
        <v>5.0196386599212399</v>
      </c>
      <c r="AM19" s="6">
        <f>GBR!D19</f>
        <v>4.6831093054775899</v>
      </c>
      <c r="AN19" s="6">
        <f>AVERAGE(AF19:AM19,Neural!D19)</f>
        <v>4.8914938266006676</v>
      </c>
      <c r="AO19" s="6">
        <f>MAX(AF19:AM19,Neural!D19)</f>
        <v>5.17</v>
      </c>
      <c r="AP19" s="6">
        <f>MIN(AF19:AM19,Neural!D19)</f>
        <v>4.4506410000000001</v>
      </c>
    </row>
    <row r="20" spans="1:42" ht="15" thickBot="1" x14ac:dyDescent="0.35">
      <c r="A20" t="s">
        <v>138</v>
      </c>
      <c r="B20" t="s">
        <v>158</v>
      </c>
      <c r="C20" s="5">
        <f>RF!B20</f>
        <v>5.05</v>
      </c>
      <c r="D20" s="5">
        <f>LR!B20</f>
        <v>5.46318261211806</v>
      </c>
      <c r="E20" s="5">
        <f>Adaboost!B20</f>
        <v>5.9477124183006502</v>
      </c>
      <c r="F20" s="5">
        <f>XGBR!B20</f>
        <v>5.0942072999999999</v>
      </c>
      <c r="G20" s="5">
        <f>Huber!B20</f>
        <v>5.2001084703879501</v>
      </c>
      <c r="H20" s="5">
        <f>BayesRidge!B20</f>
        <v>5.4664532001982096</v>
      </c>
      <c r="I20" s="5">
        <f>Elastic!B20</f>
        <v>5.0705077516880799</v>
      </c>
      <c r="J20" s="5">
        <f>GBR!B20</f>
        <v>5.2052348246818401</v>
      </c>
      <c r="K20" s="6">
        <f t="shared" si="0"/>
        <v>5.3309840467881893</v>
      </c>
      <c r="L20">
        <f t="shared" si="2"/>
        <v>5.9477124183006502</v>
      </c>
      <c r="M20">
        <f t="shared" si="3"/>
        <v>5.05</v>
      </c>
      <c r="N20">
        <v>5.3</v>
      </c>
      <c r="O20" s="5">
        <f>RF!C20</f>
        <v>4.04</v>
      </c>
      <c r="P20" s="5">
        <f>LR!C20</f>
        <v>4.2997435460271802</v>
      </c>
      <c r="Q20" s="5">
        <f>Adaboost!C20</f>
        <v>4.3891752577319503</v>
      </c>
      <c r="R20" s="5">
        <f>XGBR!C20</f>
        <v>4.1340313000000002</v>
      </c>
      <c r="S20" s="5">
        <f>Huber!C20</f>
        <v>4.1000972293854998</v>
      </c>
      <c r="T20" s="5">
        <f>BayesRidge!C20</f>
        <v>4.2944222289205198</v>
      </c>
      <c r="U20" s="5">
        <f>Elastic!C20</f>
        <v>4.4253463303280904</v>
      </c>
      <c r="V20" s="5">
        <f>GBR!C20</f>
        <v>4.1095688621452799</v>
      </c>
      <c r="W20" s="6">
        <f t="shared" si="1"/>
        <v>4.2369939995324275</v>
      </c>
      <c r="X20" s="6">
        <f t="shared" si="4"/>
        <v>4.4253463303280904</v>
      </c>
      <c r="Y20" s="6">
        <f t="shared" si="5"/>
        <v>4.04</v>
      </c>
      <c r="Z20">
        <v>4.3</v>
      </c>
      <c r="AA20" s="6">
        <f>MAX(L20,M20,X21,Y21)-MIN(L21,M21,X20,Y20)</f>
        <v>2.6487422183006504</v>
      </c>
      <c r="AB20" s="6">
        <f>MIN(L20,M20,X21,Y21)-MAX(L21,M21,X20,Y20)</f>
        <v>-2.5801426248175097</v>
      </c>
      <c r="AC20" s="6"/>
      <c r="AE20" t="s">
        <v>182</v>
      </c>
      <c r="AF20" s="6">
        <f>RF!D20</f>
        <v>5.41</v>
      </c>
      <c r="AG20" s="6">
        <f>LR!D20</f>
        <v>4.97136992617075</v>
      </c>
      <c r="AH20" s="6">
        <f>Adaboost!D20</f>
        <v>5.02186311787072</v>
      </c>
      <c r="AI20" s="6">
        <f>XGBR!D20</f>
        <v>4.7541536999999998</v>
      </c>
      <c r="AJ20" s="6">
        <f>Huber!D20</f>
        <v>4.9851004953710198</v>
      </c>
      <c r="AK20" s="6">
        <f>BayesRidge!D20</f>
        <v>4.99659534746311</v>
      </c>
      <c r="AL20" s="6">
        <f>Elastic!D20</f>
        <v>5.0170947011845497</v>
      </c>
      <c r="AM20" s="6">
        <f>GBR!D20</f>
        <v>5.4613052061886798</v>
      </c>
      <c r="AN20" s="6">
        <f>AVERAGE(AF20:AM20,Neural!D20)</f>
        <v>5.0661081050763102</v>
      </c>
      <c r="AO20" s="6">
        <f>MAX(AF20:AM20,Neural!D20)</f>
        <v>5.4613052061886798</v>
      </c>
      <c r="AP20" s="6">
        <f>MIN(AF20:AM20,Neural!D20)</f>
        <v>4.7541536999999998</v>
      </c>
    </row>
    <row r="21" spans="1:42" ht="15" thickBot="1" x14ac:dyDescent="0.35">
      <c r="A21" t="s">
        <v>158</v>
      </c>
      <c r="B21" t="s">
        <v>138</v>
      </c>
      <c r="C21" s="5">
        <f>RF!B21</f>
        <v>4.0999999999999996</v>
      </c>
      <c r="D21" s="5">
        <f>LR!B21</f>
        <v>4.02130513411345</v>
      </c>
      <c r="E21" s="5">
        <f>Adaboost!B21</f>
        <v>4.6817518248175096</v>
      </c>
      <c r="F21" s="5">
        <f>XGBR!B21</f>
        <v>3.2989701999999999</v>
      </c>
      <c r="G21" s="5">
        <f>Huber!B21</f>
        <v>3.8000002799478101</v>
      </c>
      <c r="H21" s="5">
        <f>BayesRidge!B21</f>
        <v>4.0336757463881296</v>
      </c>
      <c r="I21" s="5">
        <f>Elastic!B21</f>
        <v>4.4712842017341297</v>
      </c>
      <c r="J21" s="5">
        <f>GBR!B21</f>
        <v>4.17471005106996</v>
      </c>
      <c r="K21" s="6">
        <f t="shared" si="0"/>
        <v>4.0610165249767594</v>
      </c>
      <c r="L21">
        <f t="shared" si="2"/>
        <v>4.6817518248175096</v>
      </c>
      <c r="M21">
        <f t="shared" si="3"/>
        <v>3.2989701999999999</v>
      </c>
      <c r="N21">
        <v>3.9</v>
      </c>
      <c r="O21" s="5">
        <f>RF!C21</f>
        <v>3</v>
      </c>
      <c r="P21" s="5">
        <f>LR!C21</f>
        <v>3.1947162180164201</v>
      </c>
      <c r="Q21" s="5">
        <f>Adaboost!C21</f>
        <v>3.2019543973941298</v>
      </c>
      <c r="R21" s="5">
        <f>XGBR!C21</f>
        <v>2.1016092</v>
      </c>
      <c r="S21" s="5">
        <f>Huber!C21</f>
        <v>2.9000038507855099</v>
      </c>
      <c r="T21" s="5">
        <f>BayesRidge!C21</f>
        <v>3.1975326440442</v>
      </c>
      <c r="U21" s="5">
        <f>Elastic!C21</f>
        <v>3.6867366052937798</v>
      </c>
      <c r="V21" s="5">
        <f>GBR!C21</f>
        <v>3.0583658433077399</v>
      </c>
      <c r="W21" s="6">
        <f t="shared" si="1"/>
        <v>3.0579001095400513</v>
      </c>
      <c r="X21" s="6">
        <f t="shared" si="4"/>
        <v>3.6867366052937798</v>
      </c>
      <c r="Y21" s="6">
        <f t="shared" si="5"/>
        <v>2.1016092</v>
      </c>
      <c r="Z21">
        <v>3</v>
      </c>
      <c r="AC21" s="6"/>
      <c r="AE21" t="s">
        <v>173</v>
      </c>
      <c r="AF21" s="6">
        <f>RF!D21</f>
        <v>5.31</v>
      </c>
      <c r="AG21" s="6">
        <f>LR!D21</f>
        <v>5.2315866294731199</v>
      </c>
      <c r="AH21" s="6">
        <f>Adaboost!D21</f>
        <v>4.62697751873438</v>
      </c>
      <c r="AI21" s="6">
        <f>XGBR!D21</f>
        <v>5.3170279999999996</v>
      </c>
      <c r="AJ21" s="6">
        <f>Huber!D21</f>
        <v>5.2543816480576497</v>
      </c>
      <c r="AK21" s="6">
        <f>BayesRidge!D21</f>
        <v>5.2158788212091496</v>
      </c>
      <c r="AL21" s="6">
        <f>Elastic!D21</f>
        <v>4.91111812988298</v>
      </c>
      <c r="AM21" s="6">
        <f>GBR!D21</f>
        <v>5.2283156780673101</v>
      </c>
      <c r="AN21" s="6">
        <f>AVERAGE(AF21:AM21,Neural!D21)</f>
        <v>5.1414694532176508</v>
      </c>
      <c r="AO21" s="6">
        <f>MAX(AF21:AM21,Neural!D21)</f>
        <v>5.3170279999999996</v>
      </c>
      <c r="AP21" s="6">
        <f>MIN(AF21:AM21,Neural!D21)</f>
        <v>4.62697751873438</v>
      </c>
    </row>
    <row r="22" spans="1:42" ht="15" thickBot="1" x14ac:dyDescent="0.35">
      <c r="A22" t="s">
        <v>149</v>
      </c>
      <c r="B22" t="s">
        <v>145</v>
      </c>
      <c r="C22" s="5">
        <f>RF!B22</f>
        <v>5.04</v>
      </c>
      <c r="D22" s="5">
        <f>LR!B22</f>
        <v>4.92887001105486</v>
      </c>
      <c r="E22" s="5">
        <f>Adaboost!B22</f>
        <v>5.9477124183006502</v>
      </c>
      <c r="F22" s="5">
        <f>XGBR!B22</f>
        <v>4.4426329999999998</v>
      </c>
      <c r="G22" s="5">
        <f>Huber!B22</f>
        <v>4.7000008705638896</v>
      </c>
      <c r="H22" s="5">
        <f>BayesRidge!B22</f>
        <v>4.9222967264677298</v>
      </c>
      <c r="I22" s="5">
        <f>Elastic!B22</f>
        <v>4.6256100077581701</v>
      </c>
      <c r="J22" s="5">
        <f>GBR!B22</f>
        <v>5.1338225844585601</v>
      </c>
      <c r="K22" s="6">
        <f t="shared" si="0"/>
        <v>4.9644562961379508</v>
      </c>
      <c r="L22">
        <f t="shared" si="2"/>
        <v>5.9477124183006502</v>
      </c>
      <c r="M22">
        <f t="shared" si="3"/>
        <v>4.4426329999999998</v>
      </c>
      <c r="N22">
        <v>4.7</v>
      </c>
      <c r="O22" s="5">
        <f>RF!C22</f>
        <v>4.32</v>
      </c>
      <c r="P22" s="5">
        <f>LR!C22</f>
        <v>3.8637270022956098</v>
      </c>
      <c r="Q22" s="5">
        <f>Adaboost!C22</f>
        <v>4.3891752577319503</v>
      </c>
      <c r="R22" s="5">
        <f>XGBR!C22</f>
        <v>3.0317820000000002</v>
      </c>
      <c r="S22" s="5">
        <f>Huber!C22</f>
        <v>3.6000044387941701</v>
      </c>
      <c r="T22" s="5">
        <f>BayesRidge!C22</f>
        <v>3.8852932413763899</v>
      </c>
      <c r="U22" s="5">
        <f>Elastic!C22</f>
        <v>4.2298546735188802</v>
      </c>
      <c r="V22" s="5">
        <f>GBR!C22</f>
        <v>4.4605863622960902</v>
      </c>
      <c r="W22" s="6">
        <f t="shared" si="1"/>
        <v>3.9671814033602368</v>
      </c>
      <c r="X22" s="6">
        <f t="shared" si="4"/>
        <v>4.4605863622960902</v>
      </c>
      <c r="Y22" s="6">
        <f t="shared" si="5"/>
        <v>3.0317820000000002</v>
      </c>
      <c r="Z22">
        <v>3.8</v>
      </c>
      <c r="AA22" s="6">
        <f>MAX(L22,M22,X23,Y23)-MIN(L23,M23,X22,Y22)</f>
        <v>2.91593041830065</v>
      </c>
      <c r="AB22" s="6">
        <f>MIN(L22,M22,X23,Y23)-MAX(L23,M23,X22,Y22)</f>
        <v>-4.7546586893499292</v>
      </c>
      <c r="AC22" s="6"/>
      <c r="AE22" t="s">
        <v>168</v>
      </c>
      <c r="AF22" s="6">
        <f>RF!D22</f>
        <v>3.43</v>
      </c>
      <c r="AG22" s="6">
        <f>LR!D22</f>
        <v>3.7024047611354902</v>
      </c>
      <c r="AH22" s="6">
        <f>Adaboost!D22</f>
        <v>3.7706270627062701</v>
      </c>
      <c r="AI22" s="6">
        <f>XGBR!D22</f>
        <v>3.6487530000000001</v>
      </c>
      <c r="AJ22" s="6">
        <f>Huber!D22</f>
        <v>3.7351786255541102</v>
      </c>
      <c r="AK22" s="6">
        <f>BayesRidge!D22</f>
        <v>3.74023576305957</v>
      </c>
      <c r="AL22" s="6">
        <f>Elastic!D22</f>
        <v>4.4719284199164804</v>
      </c>
      <c r="AM22" s="6">
        <f>GBR!D22</f>
        <v>3.8080282026797301</v>
      </c>
      <c r="AN22" s="6">
        <f>AVERAGE(AF22:AM22,Neural!D22)</f>
        <v>3.7835349415528601</v>
      </c>
      <c r="AO22" s="6">
        <f>MAX(AF22:AM22,Neural!D22)</f>
        <v>4.4719284199164804</v>
      </c>
      <c r="AP22" s="6">
        <f>MIN(AF22:AM22,Neural!D22)</f>
        <v>3.43</v>
      </c>
    </row>
    <row r="23" spans="1:42" ht="15" thickBot="1" x14ac:dyDescent="0.35">
      <c r="A23" t="s">
        <v>145</v>
      </c>
      <c r="B23" t="s">
        <v>149</v>
      </c>
      <c r="C23" s="5">
        <f>RF!B23</f>
        <v>6</v>
      </c>
      <c r="D23" s="5">
        <f>LR!B23</f>
        <v>6.2938070439684504</v>
      </c>
      <c r="E23" s="5">
        <f>Adaboost!B23</f>
        <v>6.8229598893499297</v>
      </c>
      <c r="F23" s="5">
        <f>XGBR!B23</f>
        <v>5.9223710000000001</v>
      </c>
      <c r="G23" s="5">
        <f>Huber!B23</f>
        <v>6.1000009394897701</v>
      </c>
      <c r="H23" s="5">
        <f>BayesRidge!B23</f>
        <v>6.2926907983003497</v>
      </c>
      <c r="I23" s="5">
        <f>Elastic!B23</f>
        <v>5.4885147220566601</v>
      </c>
      <c r="J23" s="5">
        <f>GBR!B23</f>
        <v>6.1472242515242304</v>
      </c>
      <c r="K23" s="6">
        <f t="shared" si="0"/>
        <v>6.1429445413276751</v>
      </c>
      <c r="L23">
        <f t="shared" si="2"/>
        <v>6.8229598893499297</v>
      </c>
      <c r="M23">
        <f t="shared" si="3"/>
        <v>5.4885147220566601</v>
      </c>
      <c r="N23">
        <v>6.1</v>
      </c>
      <c r="O23" s="5">
        <f>RF!C23</f>
        <v>3</v>
      </c>
      <c r="P23" s="5">
        <f>LR!C23</f>
        <v>2.9438721370066498</v>
      </c>
      <c r="Q23" s="5">
        <f>Adaboost!C23</f>
        <v>3.2019543973941298</v>
      </c>
      <c r="R23" s="5">
        <f>XGBR!C23</f>
        <v>2.0683012000000001</v>
      </c>
      <c r="S23" s="5">
        <f>Huber!C23</f>
        <v>2.80000215609491</v>
      </c>
      <c r="T23" s="5">
        <f>BayesRidge!C23</f>
        <v>2.9540682379107301</v>
      </c>
      <c r="U23" s="5">
        <f>Elastic!C23</f>
        <v>3.68450972289323</v>
      </c>
      <c r="V23" s="5">
        <f>GBR!C23</f>
        <v>3.0432621043739001</v>
      </c>
      <c r="W23" s="6">
        <f t="shared" si="1"/>
        <v>2.9602715075494586</v>
      </c>
      <c r="X23" s="6">
        <f t="shared" si="4"/>
        <v>3.68450972289323</v>
      </c>
      <c r="Y23" s="6">
        <f t="shared" si="5"/>
        <v>2.0683012000000001</v>
      </c>
      <c r="Z23">
        <v>2.8</v>
      </c>
      <c r="AC23" s="6"/>
      <c r="AE23" t="s">
        <v>178</v>
      </c>
      <c r="AF23" s="6">
        <f>RF!D23</f>
        <v>5.85</v>
      </c>
      <c r="AG23" s="6">
        <f>LR!D23</f>
        <v>5.2601498498214596</v>
      </c>
      <c r="AH23" s="6">
        <f>Adaboost!D23</f>
        <v>4.8980891719745197</v>
      </c>
      <c r="AI23" s="6">
        <f>XGBR!D23</f>
        <v>5.3352985000000004</v>
      </c>
      <c r="AJ23" s="6">
        <f>Huber!D23</f>
        <v>5.2885227616371697</v>
      </c>
      <c r="AK23" s="6">
        <f>BayesRidge!D23</f>
        <v>5.2260451969650701</v>
      </c>
      <c r="AL23" s="6">
        <f>Elastic!D23</f>
        <v>4.9813057465307304</v>
      </c>
      <c r="AM23" s="6">
        <f>GBR!D23</f>
        <v>5.4304739345353896</v>
      </c>
      <c r="AN23" s="6">
        <f>AVERAGE(AF23:AM23,Neural!D23)</f>
        <v>5.2618717093972904</v>
      </c>
      <c r="AO23" s="6">
        <f>MAX(AF23:AM23,Neural!D23)</f>
        <v>5.85</v>
      </c>
      <c r="AP23" s="6">
        <f>MIN(AF23:AM23,Neural!D23)</f>
        <v>4.8980891719745197</v>
      </c>
    </row>
    <row r="24" spans="1:42" ht="15" thickBot="1" x14ac:dyDescent="0.35">
      <c r="A24" t="s">
        <v>151</v>
      </c>
      <c r="B24" t="s">
        <v>135</v>
      </c>
      <c r="C24" s="5">
        <f>RF!B24</f>
        <v>5.1100000000000003</v>
      </c>
      <c r="D24" s="5">
        <f>LR!B24</f>
        <v>5.4808155972848898</v>
      </c>
      <c r="E24" s="5">
        <f>Adaboost!B24</f>
        <v>5.9477124183006502</v>
      </c>
      <c r="F24" s="5">
        <f>XGBR!B24</f>
        <v>5.2014111999999999</v>
      </c>
      <c r="G24" s="5">
        <f>Huber!B24</f>
        <v>5.3000013272314499</v>
      </c>
      <c r="H24" s="5">
        <f>BayesRidge!B24</f>
        <v>5.4731167953300099</v>
      </c>
      <c r="I24" s="5">
        <f>Elastic!B24</f>
        <v>5.4987134062662903</v>
      </c>
      <c r="J24" s="5">
        <f>GBR!B24</f>
        <v>5.0987739536524002</v>
      </c>
      <c r="K24" s="6">
        <f t="shared" si="0"/>
        <v>5.4046999244446265</v>
      </c>
      <c r="L24">
        <f>MAX(C24:J24)</f>
        <v>5.9477124183006502</v>
      </c>
      <c r="M24">
        <f>MIN(C24:J24)</f>
        <v>5.0987739536524002</v>
      </c>
      <c r="N24">
        <v>5.3</v>
      </c>
      <c r="O24" s="5">
        <f>RF!C24</f>
        <v>5.12</v>
      </c>
      <c r="P24" s="5">
        <f>LR!C24</f>
        <v>5.5155317087948097</v>
      </c>
      <c r="Q24" s="5">
        <f>Adaboost!C24</f>
        <v>5.7632027257240201</v>
      </c>
      <c r="R24" s="5">
        <f>XGBR!C24</f>
        <v>5.1960769999999998</v>
      </c>
      <c r="S24" s="5">
        <f>Huber!C24</f>
        <v>5.3000034132785396</v>
      </c>
      <c r="T24" s="5">
        <f>BayesRidge!C24</f>
        <v>5.5277223685928902</v>
      </c>
      <c r="U24" s="5">
        <f>Elastic!C24</f>
        <v>5.0718952087793303</v>
      </c>
      <c r="V24" s="5">
        <f>GBR!C24</f>
        <v>5.0796098314603801</v>
      </c>
      <c r="W24" s="6">
        <f t="shared" si="1"/>
        <v>5.3489698108876631</v>
      </c>
      <c r="X24" s="6">
        <f>MAX(O24:V24)</f>
        <v>5.7632027257240201</v>
      </c>
      <c r="Y24" s="6">
        <f>MIN(O24:V24)</f>
        <v>5.0718952087793303</v>
      </c>
      <c r="Z24">
        <v>5.3</v>
      </c>
      <c r="AA24" s="6">
        <f>MAX(L24,M24,X25,Y25)-MIN(L25,M25,X24,Y24)</f>
        <v>1.6512551492158893</v>
      </c>
      <c r="AB24" s="6">
        <f>MIN(L24,M24,X25,Y25)-MAX(L25,M25,X24,Y24)</f>
        <v>-0.84893846464825007</v>
      </c>
      <c r="AC24" s="6"/>
      <c r="AE24" t="s">
        <v>172</v>
      </c>
      <c r="AF24" s="6">
        <f>RF!D24</f>
        <v>4.3</v>
      </c>
      <c r="AG24" s="6">
        <f>LR!D24</f>
        <v>4.27676397554582</v>
      </c>
      <c r="AH24" s="6">
        <f>Adaboost!D24</f>
        <v>4.2156295224312501</v>
      </c>
      <c r="AI24" s="6">
        <f>XGBR!D24</f>
        <v>4.2083415999999998</v>
      </c>
      <c r="AJ24" s="6">
        <f>Huber!D24</f>
        <v>4.2784862975766096</v>
      </c>
      <c r="AK24" s="6">
        <f>BayesRidge!D24</f>
        <v>4.2678084702932102</v>
      </c>
      <c r="AL24" s="6">
        <f>Elastic!D24</f>
        <v>4.7001071423610004</v>
      </c>
      <c r="AM24" s="6">
        <f>GBR!D24</f>
        <v>4.1899914089594503</v>
      </c>
      <c r="AN24" s="6">
        <f>AVERAGE(AF24:AM24,Neural!D24)</f>
        <v>4.3067576146097872</v>
      </c>
      <c r="AO24" s="6">
        <f>MAX(AF24:AM24,Neural!D24)</f>
        <v>4.7001071423610004</v>
      </c>
      <c r="AP24" s="6">
        <f>MIN(AF24:AM24,Neural!D24)</f>
        <v>4.1899914089594503</v>
      </c>
    </row>
    <row r="25" spans="1:42" ht="15" thickBot="1" x14ac:dyDescent="0.35">
      <c r="A25" t="s">
        <v>135</v>
      </c>
      <c r="B25" t="s">
        <v>151</v>
      </c>
      <c r="C25" s="5">
        <f>RF!B25</f>
        <v>5.14</v>
      </c>
      <c r="D25" s="5">
        <f>LR!B25</f>
        <v>5.2532275357079703</v>
      </c>
      <c r="E25" s="5">
        <f>Adaboost!B25</f>
        <v>5.9477124183006502</v>
      </c>
      <c r="F25" s="5">
        <f>XGBR!B25</f>
        <v>5.1363599999999998</v>
      </c>
      <c r="G25" s="5">
        <f>Huber!B25</f>
        <v>5.1000002232283297</v>
      </c>
      <c r="H25" s="5">
        <f>BayesRidge!B25</f>
        <v>5.2559140583634196</v>
      </c>
      <c r="I25" s="5">
        <f>Elastic!B25</f>
        <v>5.2896480968939699</v>
      </c>
      <c r="J25" s="5">
        <f>GBR!B25</f>
        <v>5.1504759302728997</v>
      </c>
      <c r="K25" s="6">
        <f t="shared" ref="K25:K35" si="6">AVERAGE(C25:J25,B62)</f>
        <v>5.2842074256889706</v>
      </c>
      <c r="L25">
        <f t="shared" si="2"/>
        <v>5.9477124183006502</v>
      </c>
      <c r="M25">
        <f t="shared" si="3"/>
        <v>5.1000002232283297</v>
      </c>
      <c r="N25">
        <v>5.2</v>
      </c>
      <c r="O25" s="5">
        <f>RF!C25</f>
        <v>6.01</v>
      </c>
      <c r="P25" s="5">
        <f>LR!C25</f>
        <v>5.9070909572159902</v>
      </c>
      <c r="Q25" s="5">
        <f>Adaboost!C25</f>
        <v>6.7231503579952197</v>
      </c>
      <c r="R25" s="5">
        <f>XGBR!C25</f>
        <v>5.1062493</v>
      </c>
      <c r="S25" s="5">
        <f>Huber!C25</f>
        <v>5.80000016890562</v>
      </c>
      <c r="T25" s="5">
        <f>BayesRidge!C25</f>
        <v>5.9116454668707403</v>
      </c>
      <c r="U25" s="5">
        <f>Elastic!C25</f>
        <v>5.7965663569601098</v>
      </c>
      <c r="V25" s="5">
        <f>GBR!C25</f>
        <v>6.0632554728552099</v>
      </c>
      <c r="W25" s="6">
        <f t="shared" si="1"/>
        <v>5.8949225694535876</v>
      </c>
      <c r="X25" s="6">
        <f t="shared" si="4"/>
        <v>6.7231503579952197</v>
      </c>
      <c r="Y25" s="6">
        <f t="shared" si="5"/>
        <v>5.1062493</v>
      </c>
      <c r="Z25">
        <v>6.1</v>
      </c>
      <c r="AC25" s="6"/>
      <c r="AE25" t="s">
        <v>176</v>
      </c>
      <c r="AF25" s="6">
        <f>RF!D25</f>
        <v>5.29</v>
      </c>
      <c r="AG25" s="6">
        <f>LR!D25</f>
        <v>4.8568073238214797</v>
      </c>
      <c r="AH25" s="6">
        <f>Adaboost!D25</f>
        <v>4.5860238832375</v>
      </c>
      <c r="AI25" s="6">
        <f>XGBR!D25</f>
        <v>5.3038043999999998</v>
      </c>
      <c r="AJ25" s="6">
        <f>Huber!D25</f>
        <v>4.8559791771737499</v>
      </c>
      <c r="AK25" s="6">
        <f>BayesRidge!D25</f>
        <v>4.8617237915739704</v>
      </c>
      <c r="AL25" s="6">
        <f>Elastic!D25</f>
        <v>4.9999181402147803</v>
      </c>
      <c r="AM25" s="6">
        <f>GBR!D25</f>
        <v>4.84562644080445</v>
      </c>
      <c r="AN25" s="6">
        <f>AVERAGE(AF25:AM25,Neural!D25)</f>
        <v>4.9509601105714047</v>
      </c>
      <c r="AO25" s="6">
        <f>MAX(AF25:AM25,Neural!D25)</f>
        <v>5.3038043999999998</v>
      </c>
      <c r="AP25" s="6">
        <f>MIN(AF25:AM25,Neural!D25)</f>
        <v>4.5860238832375</v>
      </c>
    </row>
    <row r="26" spans="1:42" ht="15" thickBot="1" x14ac:dyDescent="0.35">
      <c r="A26" t="s">
        <v>146</v>
      </c>
      <c r="B26" t="s">
        <v>148</v>
      </c>
      <c r="C26" s="5">
        <f>RF!B26</f>
        <v>3</v>
      </c>
      <c r="D26" s="5">
        <f>LR!B26</f>
        <v>3.4779299156941601</v>
      </c>
      <c r="E26" s="5">
        <f>Adaboost!B26</f>
        <v>3.6196754563894502</v>
      </c>
      <c r="F26" s="5">
        <f>XGBR!B26</f>
        <v>3.0768354000000002</v>
      </c>
      <c r="G26" s="5">
        <f>Huber!B26</f>
        <v>3.30000024810457</v>
      </c>
      <c r="H26" s="5">
        <f>BayesRidge!B26</f>
        <v>3.4889385891995501</v>
      </c>
      <c r="I26" s="5">
        <f>Elastic!B26</f>
        <v>3.8918518288061499</v>
      </c>
      <c r="J26" s="5">
        <f>GBR!B26</f>
        <v>3.1308788904666098</v>
      </c>
      <c r="K26" s="6">
        <f t="shared" si="6"/>
        <v>3.401144128520615</v>
      </c>
      <c r="L26">
        <f t="shared" si="2"/>
        <v>3.8918518288061499</v>
      </c>
      <c r="M26">
        <f t="shared" si="3"/>
        <v>3</v>
      </c>
      <c r="N26">
        <v>3.8</v>
      </c>
      <c r="O26" s="5">
        <f>RF!C26</f>
        <v>5.01</v>
      </c>
      <c r="P26" s="5">
        <f>LR!C26</f>
        <v>5.2371830120902798</v>
      </c>
      <c r="Q26" s="5">
        <f>Adaboost!C26</f>
        <v>5.7632027257240201</v>
      </c>
      <c r="R26" s="5">
        <f>XGBR!C26</f>
        <v>5.1070333000000003</v>
      </c>
      <c r="S26" s="5">
        <f>Huber!C26</f>
        <v>5.0000021009426501</v>
      </c>
      <c r="T26" s="5">
        <f>BayesRidge!C26</f>
        <v>5.2383073784883196</v>
      </c>
      <c r="U26" s="5">
        <f>Elastic!C26</f>
        <v>4.9170530651501201</v>
      </c>
      <c r="V26" s="5">
        <f>GBR!C26</f>
        <v>5.0835551251988402</v>
      </c>
      <c r="W26" s="6">
        <f t="shared" si="1"/>
        <v>5.1850049130874005</v>
      </c>
      <c r="X26" s="6">
        <f t="shared" si="4"/>
        <v>5.7632027257240201</v>
      </c>
      <c r="Y26" s="6">
        <f t="shared" si="5"/>
        <v>4.9170530651501201</v>
      </c>
      <c r="Z26">
        <v>5.3</v>
      </c>
      <c r="AA26" s="6">
        <f>MAX(L26,M26,X27,Y27)-MIN(L27,M27,X26,Y26)</f>
        <v>0.72807642880614987</v>
      </c>
      <c r="AB26" s="6">
        <f>MIN(L26,M26,X27,Y27)-MAX(L27,M27,X26,Y26)</f>
        <v>-3.7632027257240201</v>
      </c>
      <c r="AC26" s="6"/>
      <c r="AE26" t="s">
        <v>179</v>
      </c>
      <c r="AF26" s="6">
        <f>RF!D26</f>
        <v>4.8600000000000003</v>
      </c>
      <c r="AG26" s="6">
        <f>LR!D26</f>
        <v>4.8891667144498001</v>
      </c>
      <c r="AH26" s="6">
        <f>Adaboost!D26</f>
        <v>4.5420560747663501</v>
      </c>
      <c r="AI26" s="6">
        <f>XGBR!D26</f>
        <v>4.7295866000000002</v>
      </c>
      <c r="AJ26" s="6">
        <f>Huber!D26</f>
        <v>4.8840244350981497</v>
      </c>
      <c r="AK26" s="6">
        <f>BayesRidge!D26</f>
        <v>4.9446727241539401</v>
      </c>
      <c r="AL26" s="6">
        <f>Elastic!D26</f>
        <v>4.8700625578452597</v>
      </c>
      <c r="AM26" s="6">
        <f>GBR!D26</f>
        <v>4.88791104342046</v>
      </c>
      <c r="AN26" s="6">
        <f>AVERAGE(AF26:AM26,Neural!D26)</f>
        <v>4.8352065682524881</v>
      </c>
      <c r="AO26" s="6">
        <f>MAX(AF26:AM26,Neural!D26)</f>
        <v>4.9446727241539401</v>
      </c>
      <c r="AP26" s="6">
        <f>MIN(AF26:AM26,Neural!D26)</f>
        <v>4.5420560747663501</v>
      </c>
    </row>
    <row r="27" spans="1:42" ht="15" thickBot="1" x14ac:dyDescent="0.35">
      <c r="A27" t="s">
        <v>148</v>
      </c>
      <c r="B27" t="s">
        <v>146</v>
      </c>
      <c r="C27" s="5">
        <f>RF!B27</f>
        <v>4.03</v>
      </c>
      <c r="D27" s="5">
        <f>LR!B27</f>
        <v>3.7833168142492801</v>
      </c>
      <c r="E27" s="5">
        <f>Adaboost!B27</f>
        <v>4.6817518248175096</v>
      </c>
      <c r="F27" s="5">
        <f>XGBR!B27</f>
        <v>3.1637754</v>
      </c>
      <c r="G27" s="5">
        <f>Huber!B27</f>
        <v>3.60000019184774</v>
      </c>
      <c r="H27" s="5">
        <f>BayesRidge!B27</f>
        <v>3.7915824295512</v>
      </c>
      <c r="I27" s="5">
        <f>Elastic!B27</f>
        <v>3.9709523101583</v>
      </c>
      <c r="J27" s="5">
        <f>GBR!B27</f>
        <v>4.1632266150167201</v>
      </c>
      <c r="K27" s="6">
        <f t="shared" si="6"/>
        <v>3.8816553879195359</v>
      </c>
      <c r="L27">
        <f t="shared" si="2"/>
        <v>4.6817518248175096</v>
      </c>
      <c r="M27">
        <f t="shared" si="3"/>
        <v>3.1637754</v>
      </c>
      <c r="N27">
        <v>3.8</v>
      </c>
      <c r="O27" s="5">
        <f>RF!C27</f>
        <v>2</v>
      </c>
      <c r="P27" s="5">
        <f>LR!C27</f>
        <v>2.6784370788083498</v>
      </c>
      <c r="Q27" s="5">
        <f>Adaboost!C27</f>
        <v>2.8265027322404301</v>
      </c>
      <c r="R27" s="5">
        <f>XGBR!C27</f>
        <v>2.0460189999999998</v>
      </c>
      <c r="S27" s="5">
        <f>Huber!C27</f>
        <v>2.5000014346683099</v>
      </c>
      <c r="T27" s="5">
        <f>BayesRidge!C27</f>
        <v>2.6821315146254601</v>
      </c>
      <c r="U27" s="5">
        <f>Elastic!C27</f>
        <v>3.1602949176913402</v>
      </c>
      <c r="V27" s="5">
        <f>GBR!C27</f>
        <v>2.0959422727370698</v>
      </c>
      <c r="W27" s="6">
        <f t="shared" si="1"/>
        <v>2.5161406752521991</v>
      </c>
      <c r="X27" s="6">
        <f t="shared" si="4"/>
        <v>3.1602949176913402</v>
      </c>
      <c r="Y27" s="6">
        <f t="shared" si="5"/>
        <v>2</v>
      </c>
      <c r="Z27">
        <v>2.8</v>
      </c>
      <c r="AC27" s="6"/>
      <c r="AE27" t="s">
        <v>191</v>
      </c>
      <c r="AF27" s="6">
        <f>RF!D27</f>
        <v>5.56</v>
      </c>
      <c r="AG27" s="6">
        <f>LR!D27</f>
        <v>6.0685564456689098</v>
      </c>
      <c r="AH27" s="6">
        <f>Adaboost!D27</f>
        <v>5.2789783889980297</v>
      </c>
      <c r="AI27" s="6">
        <f>XGBR!D27</f>
        <v>5.5514507000000002</v>
      </c>
      <c r="AJ27" s="6">
        <f>Huber!D27</f>
        <v>6.0405881927918701</v>
      </c>
      <c r="AK27" s="6">
        <f>BayesRidge!D27</f>
        <v>6.0171171175949603</v>
      </c>
      <c r="AL27" s="6">
        <f>Elastic!D27</f>
        <v>5.2759286059117798</v>
      </c>
      <c r="AM27" s="6">
        <f>GBR!D27</f>
        <v>6.1784619096286599</v>
      </c>
      <c r="AN27" s="6">
        <f>AVERAGE(AF27:AM27,Neural!D27)</f>
        <v>5.7613528745752847</v>
      </c>
      <c r="AO27" s="6">
        <f>MAX(AF27:AM27,Neural!D27)</f>
        <v>6.1784619096286599</v>
      </c>
      <c r="AP27" s="6">
        <f>MIN(AF27:AM27,Neural!D27)</f>
        <v>5.2759286059117798</v>
      </c>
    </row>
    <row r="28" spans="1:42" ht="15" thickBot="1" x14ac:dyDescent="0.35">
      <c r="A28" t="s">
        <v>136</v>
      </c>
      <c r="B28" t="s">
        <v>147</v>
      </c>
      <c r="C28" s="5">
        <f>RF!B28</f>
        <v>4.04</v>
      </c>
      <c r="D28" s="5">
        <f>LR!B28</f>
        <v>4.0078380109503797</v>
      </c>
      <c r="E28" s="5">
        <f>Adaboost!B28</f>
        <v>4.6817518248175096</v>
      </c>
      <c r="F28" s="5">
        <f>XGBR!B28</f>
        <v>3.1394565000000001</v>
      </c>
      <c r="G28" s="5">
        <f>Huber!B28</f>
        <v>3.80002259139376</v>
      </c>
      <c r="H28" s="5">
        <f>BayesRidge!B28</f>
        <v>4.0048453864321303</v>
      </c>
      <c r="I28" s="5">
        <f>Elastic!B28</f>
        <v>4.0454450145576599</v>
      </c>
      <c r="J28" s="5">
        <f>GBR!B28</f>
        <v>4.1215305653670802</v>
      </c>
      <c r="K28" s="6">
        <f t="shared" si="6"/>
        <v>3.9763439438542338</v>
      </c>
      <c r="L28">
        <f t="shared" si="2"/>
        <v>4.6817518248175096</v>
      </c>
      <c r="M28">
        <f t="shared" si="3"/>
        <v>3.1394565000000001</v>
      </c>
      <c r="N28">
        <v>3.9</v>
      </c>
      <c r="O28" s="5">
        <f>RF!C28</f>
        <v>3</v>
      </c>
      <c r="P28" s="5">
        <f>LR!C28</f>
        <v>2.7511376997221002</v>
      </c>
      <c r="Q28" s="5">
        <f>Adaboost!C28</f>
        <v>3.2019543973941298</v>
      </c>
      <c r="R28" s="5">
        <f>XGBR!C28</f>
        <v>2.0680386999999998</v>
      </c>
      <c r="S28" s="5">
        <f>Huber!C28</f>
        <v>2.7000706302078101</v>
      </c>
      <c r="T28" s="5">
        <f>BayesRidge!C28</f>
        <v>2.76210054930073</v>
      </c>
      <c r="U28" s="5">
        <f>Elastic!C28</f>
        <v>3.30491752733559</v>
      </c>
      <c r="V28" s="5">
        <f>GBR!C28</f>
        <v>3.0556436212149598</v>
      </c>
      <c r="W28" s="6">
        <f t="shared" si="1"/>
        <v>2.8474639065472607</v>
      </c>
      <c r="X28" s="6">
        <f t="shared" si="4"/>
        <v>3.30491752733559</v>
      </c>
      <c r="Y28" s="6">
        <f t="shared" si="5"/>
        <v>2.0680386999999998</v>
      </c>
      <c r="Z28">
        <v>2.8</v>
      </c>
      <c r="AA28" s="6">
        <f>MAX(L28,M28,X29,Y29)-MIN(L29,M29,X28,Y28)</f>
        <v>3.6951640257240204</v>
      </c>
      <c r="AB28" s="6">
        <f>MIN(L28,M28,X29,Y29)-MAX(L29,M29,X28,Y28)</f>
        <v>-4.8238639633204592</v>
      </c>
      <c r="AC28" s="6"/>
      <c r="AE28" t="s">
        <v>177</v>
      </c>
      <c r="AF28" s="6">
        <f>RF!D28</f>
        <v>3.97</v>
      </c>
      <c r="AG28" s="6">
        <f>LR!D28</f>
        <v>4.5589585386203897</v>
      </c>
      <c r="AH28" s="6">
        <f>Adaboost!D28</f>
        <v>3.68590998043052</v>
      </c>
      <c r="AI28" s="6">
        <f>XGBR!D28</f>
        <v>4.1928573</v>
      </c>
      <c r="AJ28" s="6">
        <f>Huber!D28</f>
        <v>4.5612227452378296</v>
      </c>
      <c r="AK28" s="6">
        <f>BayesRidge!D28</f>
        <v>4.5395579569175704</v>
      </c>
      <c r="AL28" s="6">
        <f>Elastic!D28</f>
        <v>4.6624449622155302</v>
      </c>
      <c r="AM28" s="6">
        <f>GBR!D28</f>
        <v>3.8886359296894302</v>
      </c>
      <c r="AN28" s="6">
        <f>AVERAGE(AF28:AM28,Neural!D28)</f>
        <v>4.269611761811313</v>
      </c>
      <c r="AO28" s="6">
        <f>MAX(AF28:AM28,Neural!D28)</f>
        <v>4.6624449622155302</v>
      </c>
      <c r="AP28" s="6">
        <f>MIN(AF28:AM28,Neural!D28)</f>
        <v>3.68590998043052</v>
      </c>
    </row>
    <row r="29" spans="1:42" ht="15" thickBot="1" x14ac:dyDescent="0.35">
      <c r="A29" t="s">
        <v>147</v>
      </c>
      <c r="B29" t="s">
        <v>136</v>
      </c>
      <c r="C29" s="5">
        <f>RF!B29</f>
        <v>7.05</v>
      </c>
      <c r="D29" s="5">
        <f>LR!B29</f>
        <v>7.1876339881759304</v>
      </c>
      <c r="E29" s="5">
        <f>Adaboost!B29</f>
        <v>7.9633204633204597</v>
      </c>
      <c r="F29" s="5">
        <f>XGBR!B29</f>
        <v>6.9886220000000003</v>
      </c>
      <c r="G29" s="5">
        <f>Huber!B29</f>
        <v>6.9999996680801804</v>
      </c>
      <c r="H29" s="5">
        <f>BayesRidge!B29</f>
        <v>7.2078195097701103</v>
      </c>
      <c r="I29" s="5">
        <f>Elastic!B29</f>
        <v>6.0907054887498697</v>
      </c>
      <c r="J29" s="5">
        <f>GBR!B29</f>
        <v>7.20122759788691</v>
      </c>
      <c r="K29" s="6">
        <f t="shared" si="6"/>
        <v>7.0983500553244863</v>
      </c>
      <c r="L29">
        <f t="shared" si="2"/>
        <v>7.9633204633204597</v>
      </c>
      <c r="M29">
        <f t="shared" si="3"/>
        <v>6.0907054887498697</v>
      </c>
      <c r="N29">
        <v>7.3</v>
      </c>
      <c r="O29" s="5">
        <f>RF!C29</f>
        <v>5.21</v>
      </c>
      <c r="P29" s="5">
        <f>LR!C29</f>
        <v>5.2149864310570599</v>
      </c>
      <c r="Q29" s="5">
        <f>Adaboost!C29</f>
        <v>5.7632027257240201</v>
      </c>
      <c r="R29" s="5">
        <f>XGBR!C29</f>
        <v>4.3099164999999999</v>
      </c>
      <c r="S29" s="5">
        <f>Huber!C29</f>
        <v>4.8000024221209703</v>
      </c>
      <c r="T29" s="5">
        <f>BayesRidge!C29</f>
        <v>5.2021845187397098</v>
      </c>
      <c r="U29" s="5">
        <f>Elastic!C29</f>
        <v>5.0882422252841399</v>
      </c>
      <c r="V29" s="5">
        <f>GBR!C29</f>
        <v>5.1999740770023797</v>
      </c>
      <c r="W29" s="6">
        <f t="shared" si="1"/>
        <v>5.0974609447115675</v>
      </c>
      <c r="X29" s="6">
        <f t="shared" si="4"/>
        <v>5.7632027257240201</v>
      </c>
      <c r="Y29" s="6">
        <f t="shared" si="5"/>
        <v>4.3099164999999999</v>
      </c>
      <c r="Z29">
        <v>5</v>
      </c>
      <c r="AC29" s="6"/>
      <c r="AE29" t="s">
        <v>186</v>
      </c>
      <c r="AF29" s="6">
        <f>RF!D29</f>
        <v>2.69</v>
      </c>
      <c r="AG29" s="6">
        <f>LR!D29</f>
        <v>3.35283126749344</v>
      </c>
      <c r="AH29" s="6">
        <f>Adaboost!D29</f>
        <v>3.3924137931034402</v>
      </c>
      <c r="AI29" s="6">
        <f>XGBR!D29</f>
        <v>2.3495278000000002</v>
      </c>
      <c r="AJ29" s="6">
        <f>Huber!D29</f>
        <v>3.36244662081987</v>
      </c>
      <c r="AK29" s="6">
        <f>BayesRidge!D29</f>
        <v>3.27042223664965</v>
      </c>
      <c r="AL29" s="6">
        <f>Elastic!D29</f>
        <v>4.1319272513654104</v>
      </c>
      <c r="AM29" s="6">
        <f>GBR!D29</f>
        <v>2.7861677650246102</v>
      </c>
      <c r="AN29" s="6">
        <f>AVERAGE(AF29:AM29,Neural!D29)</f>
        <v>3.1756533707432997</v>
      </c>
      <c r="AO29" s="6">
        <f>MAX(AF29:AM29,Neural!D29)</f>
        <v>4.1319272513654104</v>
      </c>
      <c r="AP29" s="6">
        <f>MIN(AF29:AM29,Neural!D29)</f>
        <v>2.3495278000000002</v>
      </c>
    </row>
    <row r="30" spans="1:42" ht="15" thickBot="1" x14ac:dyDescent="0.35">
      <c r="A30" t="s">
        <v>155</v>
      </c>
      <c r="B30" t="s">
        <v>150</v>
      </c>
      <c r="C30" s="5">
        <f>RF!B30</f>
        <v>3.07</v>
      </c>
      <c r="D30" s="5">
        <f>LR!B30</f>
        <v>3.3989093449387</v>
      </c>
      <c r="E30" s="5">
        <f>Adaboost!B30</f>
        <v>3.6196754563894502</v>
      </c>
      <c r="F30" s="5">
        <f>XGBR!B30</f>
        <v>2.9863705999999999</v>
      </c>
      <c r="G30" s="5">
        <f>Huber!B30</f>
        <v>3.2000007078263502</v>
      </c>
      <c r="H30" s="5">
        <f>BayesRidge!B30</f>
        <v>3.3928710770158901</v>
      </c>
      <c r="I30" s="5">
        <f>Elastic!B30</f>
        <v>3.8808266434216598</v>
      </c>
      <c r="J30" s="5">
        <f>GBR!B30</f>
        <v>3.1349755860570898</v>
      </c>
      <c r="K30" s="6">
        <f t="shared" si="6"/>
        <v>3.3349885460650981</v>
      </c>
      <c r="L30">
        <f t="shared" si="2"/>
        <v>3.8808266434216598</v>
      </c>
      <c r="M30">
        <f t="shared" si="3"/>
        <v>2.9863705999999999</v>
      </c>
      <c r="N30">
        <v>3.6</v>
      </c>
      <c r="O30" s="5">
        <f>RF!C30</f>
        <v>4.0199999999999996</v>
      </c>
      <c r="P30" s="5">
        <f>LR!C30</f>
        <v>3.92132000540632</v>
      </c>
      <c r="Q30" s="5">
        <f>Adaboost!C30</f>
        <v>4.3891752577319503</v>
      </c>
      <c r="R30" s="5">
        <f>XGBR!C30</f>
        <v>3.0956451999999999</v>
      </c>
      <c r="S30" s="5">
        <f>Huber!C30</f>
        <v>3.8000011321617899</v>
      </c>
      <c r="T30" s="5">
        <f>BayesRidge!C30</f>
        <v>3.9246132490688299</v>
      </c>
      <c r="U30" s="5">
        <f>Elastic!C30</f>
        <v>4.0764348736359803</v>
      </c>
      <c r="V30" s="5">
        <f>GBR!C30</f>
        <v>4.0968763413099003</v>
      </c>
      <c r="W30" s="6">
        <f t="shared" si="1"/>
        <v>3.9216041319539858</v>
      </c>
      <c r="X30" s="6">
        <f t="shared" si="4"/>
        <v>4.3891752577319503</v>
      </c>
      <c r="Y30" s="6">
        <f t="shared" si="5"/>
        <v>3.0956451999999999</v>
      </c>
      <c r="Z30">
        <v>4.0999999999999996</v>
      </c>
      <c r="AC30" s="6"/>
      <c r="AE30" t="s">
        <v>192</v>
      </c>
      <c r="AF30" s="6">
        <f>RF!D30</f>
        <v>5.12</v>
      </c>
      <c r="AG30" s="6">
        <f>LR!D30</f>
        <v>4.4573338925714197</v>
      </c>
      <c r="AH30" s="6">
        <f>Adaboost!D30</f>
        <v>4.2156295224312501</v>
      </c>
      <c r="AI30" s="6">
        <f>XGBR!D30</f>
        <v>4.0671587000000002</v>
      </c>
      <c r="AJ30" s="6">
        <f>Huber!D30</f>
        <v>4.4658345245447597</v>
      </c>
      <c r="AK30" s="6">
        <f>BayesRidge!D30</f>
        <v>4.4489518490911504</v>
      </c>
      <c r="AL30" s="6">
        <f>Elastic!D30</f>
        <v>4.6668247851377203</v>
      </c>
      <c r="AM30" s="6">
        <f>GBR!D30</f>
        <v>4.3390293048855799</v>
      </c>
      <c r="AN30" s="6">
        <f>AVERAGE(AF30:AM30,Neural!D30)</f>
        <v>4.4567485651437098</v>
      </c>
      <c r="AO30" s="6">
        <f>MAX(AF30:AM30,Neural!D30)</f>
        <v>5.12</v>
      </c>
      <c r="AP30" s="6">
        <f>MIN(AF30:AM30,Neural!D30)</f>
        <v>4.0671587000000002</v>
      </c>
    </row>
    <row r="31" spans="1:42" ht="15" thickBot="1" x14ac:dyDescent="0.35">
      <c r="A31" t="s">
        <v>150</v>
      </c>
      <c r="B31" t="s">
        <v>155</v>
      </c>
      <c r="C31" s="5">
        <f>RF!B31</f>
        <v>4.03</v>
      </c>
      <c r="D31" s="5">
        <f>LR!B31</f>
        <v>4.46683312347899</v>
      </c>
      <c r="E31" s="5">
        <f>Adaboost!B31</f>
        <v>4.6817518248175096</v>
      </c>
      <c r="F31" s="5">
        <f>XGBR!B31</f>
        <v>4.2082259999999998</v>
      </c>
      <c r="G31" s="5">
        <f>Huber!B31</f>
        <v>4.3000226801390502</v>
      </c>
      <c r="H31" s="5">
        <f>BayesRidge!B31</f>
        <v>4.4674023301739902</v>
      </c>
      <c r="I31" s="5">
        <f>Elastic!B31</f>
        <v>4.5787126467624004</v>
      </c>
      <c r="J31" s="5">
        <f>GBR!B31</f>
        <v>4.1628196324332798</v>
      </c>
      <c r="K31" s="6">
        <f t="shared" si="6"/>
        <v>4.3762937107717121</v>
      </c>
      <c r="L31">
        <f t="shared" si="2"/>
        <v>4.6817518248175096</v>
      </c>
      <c r="M31">
        <f t="shared" si="3"/>
        <v>4.03</v>
      </c>
      <c r="N31">
        <v>4.4000000000000004</v>
      </c>
      <c r="O31" s="5">
        <f>RF!C31</f>
        <v>5.04</v>
      </c>
      <c r="P31" s="5">
        <f>LR!C31</f>
        <v>5.2473883017954099</v>
      </c>
      <c r="Q31" s="5">
        <f>Adaboost!C31</f>
        <v>5.7632027257240201</v>
      </c>
      <c r="R31" s="5">
        <f>XGBR!C31</f>
        <v>4.9786415000000002</v>
      </c>
      <c r="S31" s="5">
        <f>Huber!C31</f>
        <v>5.0000724953051003</v>
      </c>
      <c r="T31" s="5">
        <f>BayesRidge!C31</f>
        <v>5.2530206873565701</v>
      </c>
      <c r="U31" s="5">
        <f>Elastic!C31</f>
        <v>5.1956910476818896</v>
      </c>
      <c r="V31" s="5">
        <f>GBR!C31</f>
        <v>5.1298762590255302</v>
      </c>
      <c r="W31" s="6">
        <f t="shared" si="1"/>
        <v>5.1942138300495992</v>
      </c>
      <c r="X31" s="6">
        <f t="shared" si="4"/>
        <v>5.7632027257240201</v>
      </c>
      <c r="Y31" s="6">
        <f t="shared" si="5"/>
        <v>4.9786415000000002</v>
      </c>
      <c r="Z31">
        <v>5.2</v>
      </c>
      <c r="AC31" s="6"/>
      <c r="AE31" t="s">
        <v>180</v>
      </c>
      <c r="AF31" s="6">
        <f>RF!D31</f>
        <v>4.6399999999999997</v>
      </c>
      <c r="AG31" s="6">
        <f>LR!D31</f>
        <v>4.9294680340960504</v>
      </c>
      <c r="AH31" s="6">
        <f>Adaboost!D31</f>
        <v>4.3622641509433899</v>
      </c>
      <c r="AI31" s="6">
        <f>XGBR!D31</f>
        <v>4.5049523999999996</v>
      </c>
      <c r="AJ31" s="6">
        <f>Huber!D31</f>
        <v>4.9480509404095701</v>
      </c>
      <c r="AK31" s="6">
        <f>BayesRidge!D31</f>
        <v>4.9375151343358104</v>
      </c>
      <c r="AL31" s="6">
        <f>Elastic!D31</f>
        <v>4.7451717584196196</v>
      </c>
      <c r="AM31" s="6">
        <f>GBR!D31</f>
        <v>4.7948678184250397</v>
      </c>
      <c r="AN31" s="6">
        <f>AVERAGE(AF31:AM31,Neural!D31)</f>
        <v>4.7634968610273312</v>
      </c>
      <c r="AO31" s="6">
        <f>MAX(AF31:AM31,Neural!D31)</f>
        <v>5.0091815126165002</v>
      </c>
      <c r="AP31" s="6">
        <f>MIN(AF31:AM31,Neural!D31)</f>
        <v>4.3622641509433899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BAL</v>
      </c>
      <c r="E38" s="6" t="str">
        <f>B2</f>
        <v>MIA</v>
      </c>
      <c r="F38" s="6">
        <f>(K2+W3)/2</f>
        <v>4.2153417226834495</v>
      </c>
      <c r="G38" s="6">
        <f>(K3+W2)/2</f>
        <v>4.179250021366788</v>
      </c>
      <c r="H38" s="6">
        <f>F38-G38</f>
        <v>3.6091701316661506E-2</v>
      </c>
      <c r="I38" s="6" t="str">
        <f>IF(G38&gt;F38,E38,D38)</f>
        <v>BAL</v>
      </c>
      <c r="J38" s="6">
        <f t="shared" ref="J38:J51" si="7">F38+G38</f>
        <v>8.3945917440502384</v>
      </c>
      <c r="L38" s="10">
        <f>MAX(K2,W3)</f>
        <v>5.1224654289124123</v>
      </c>
      <c r="M38" s="6">
        <f>MAX(K3,W2)</f>
        <v>4.8746372924608252</v>
      </c>
      <c r="N38" s="6">
        <f t="shared" ref="N38:N54" si="8">L38-M38</f>
        <v>0.24782813645158708</v>
      </c>
      <c r="O38" s="6" t="str">
        <f t="shared" ref="O38:O54" si="9">IF(M38&gt;L38,E38,D38)</f>
        <v>BAL</v>
      </c>
      <c r="P38" s="6">
        <f t="shared" ref="P38:P54" si="10">L38+M38</f>
        <v>9.9971027213732384</v>
      </c>
      <c r="AA38"/>
      <c r="AC38" s="6"/>
    </row>
    <row r="39" spans="1:42" ht="15" thickBot="1" x14ac:dyDescent="0.35">
      <c r="A39" t="str">
        <f>A2</f>
        <v>BAL</v>
      </c>
      <c r="B39" s="5">
        <f>Neural!B2</f>
        <v>3.3677690241338998</v>
      </c>
      <c r="C39" s="5">
        <f>Neural!C2</f>
        <v>4.8467618399057599</v>
      </c>
      <c r="D39" s="6" t="str">
        <f>A4</f>
        <v>DET</v>
      </c>
      <c r="E39" s="6" t="str">
        <f>B4</f>
        <v>CLE</v>
      </c>
      <c r="F39" s="6">
        <f>(K4+W5)/2</f>
        <v>5.3346685595564223</v>
      </c>
      <c r="G39" s="6">
        <f>(K5+W4)/2</f>
        <v>3.6408853795152849</v>
      </c>
      <c r="H39" s="6">
        <f t="shared" ref="H39:H46" si="11">F39-G39</f>
        <v>1.6937831800411374</v>
      </c>
      <c r="I39" s="6" t="str">
        <f t="shared" ref="I39:I51" si="12">IF(G39&gt;F39,E39,D39)</f>
        <v>DET</v>
      </c>
      <c r="J39" s="6">
        <f t="shared" si="7"/>
        <v>8.9755539390717072</v>
      </c>
      <c r="L39" s="10">
        <f>MAX(K4,W5)</f>
        <v>6.2608272403666003</v>
      </c>
      <c r="M39" s="11">
        <f>MAX(K5,W4)</f>
        <v>4.308118437758349</v>
      </c>
      <c r="N39" s="6">
        <f t="shared" si="8"/>
        <v>1.9527088026082513</v>
      </c>
      <c r="O39" s="6" t="str">
        <f t="shared" si="9"/>
        <v>DET</v>
      </c>
      <c r="P39" s="6">
        <f t="shared" si="10"/>
        <v>10.568945678124949</v>
      </c>
      <c r="AA39"/>
      <c r="AC39" s="6"/>
    </row>
    <row r="40" spans="1:42" ht="15" thickBot="1" x14ac:dyDescent="0.35">
      <c r="A40" t="str">
        <f>A3</f>
        <v>MIA</v>
      </c>
      <c r="B40" s="5">
        <f>Neural!B3</f>
        <v>3.6415090865828601</v>
      </c>
      <c r="C40" s="5">
        <f>Neural!C3</f>
        <v>5.0380584764423704</v>
      </c>
      <c r="D40" s="6" t="str">
        <f>A6</f>
        <v>STL</v>
      </c>
      <c r="E40" s="6" t="str">
        <f>B6</f>
        <v>PIT</v>
      </c>
      <c r="F40" s="6">
        <f>(K6+W7)/2</f>
        <v>3.8735783285492627</v>
      </c>
      <c r="G40" s="6">
        <f>(K7+W6)/2</f>
        <v>4.9224357980011124</v>
      </c>
      <c r="H40" s="6">
        <f t="shared" si="11"/>
        <v>-1.0488574694518498</v>
      </c>
      <c r="I40" s="6" t="str">
        <f t="shared" si="12"/>
        <v>PIT</v>
      </c>
      <c r="J40" s="6">
        <f t="shared" si="7"/>
        <v>8.7960141265503751</v>
      </c>
      <c r="L40" s="10">
        <f>MAX(K6,W7)</f>
        <v>4.4634836092909111</v>
      </c>
      <c r="M40" s="10">
        <f>MAX(K7,W6)</f>
        <v>4.972520880320662</v>
      </c>
      <c r="N40" s="6">
        <f t="shared" si="8"/>
        <v>-0.50903727102975083</v>
      </c>
      <c r="O40" s="6" t="str">
        <f t="shared" si="9"/>
        <v>PIT</v>
      </c>
      <c r="P40" s="6">
        <f t="shared" si="10"/>
        <v>9.4360044896115731</v>
      </c>
      <c r="AA40"/>
      <c r="AC40" s="6"/>
    </row>
    <row r="41" spans="1:42" ht="15" thickBot="1" x14ac:dyDescent="0.35">
      <c r="A41" t="str">
        <f>A4</f>
        <v>DET</v>
      </c>
      <c r="B41" s="5">
        <f>Neural!B4</f>
        <v>6.4869837706328104</v>
      </c>
      <c r="C41" s="5">
        <f>Neural!C4</f>
        <v>4.46330227537607</v>
      </c>
      <c r="D41" s="6" t="str">
        <f>A8</f>
        <v>SDP</v>
      </c>
      <c r="E41" s="6" t="str">
        <f>B8</f>
        <v>WSN</v>
      </c>
      <c r="F41" s="6">
        <f>(K8+W9)/2</f>
        <v>4.0358180092157134</v>
      </c>
      <c r="G41" s="6">
        <f>(K9+W8)/2</f>
        <v>3.9070753066174646</v>
      </c>
      <c r="H41" s="6">
        <f t="shared" si="11"/>
        <v>0.12874270259824883</v>
      </c>
      <c r="I41" s="6" t="str">
        <f t="shared" si="12"/>
        <v>SDP</v>
      </c>
      <c r="J41" s="6">
        <f t="shared" si="7"/>
        <v>7.942893315833178</v>
      </c>
      <c r="L41" s="10">
        <f>MAX(K8,W9)</f>
        <v>5.1605651684975697</v>
      </c>
      <c r="M41" s="10">
        <f>MAX(K9,W8)</f>
        <v>4.3009593977154461</v>
      </c>
      <c r="N41" s="6">
        <f t="shared" si="8"/>
        <v>0.85960577078212363</v>
      </c>
      <c r="O41" s="6" t="str">
        <f t="shared" si="9"/>
        <v>SDP</v>
      </c>
      <c r="P41" s="6">
        <f t="shared" si="10"/>
        <v>9.461524566213015</v>
      </c>
      <c r="AA41"/>
      <c r="AC41" s="6"/>
    </row>
    <row r="42" spans="1:42" ht="15" thickBot="1" x14ac:dyDescent="0.35">
      <c r="A42" t="str">
        <f>A5</f>
        <v>CLE</v>
      </c>
      <c r="B42" s="5">
        <f>Neural!B5</f>
        <v>2.96682100998766</v>
      </c>
      <c r="C42" s="5">
        <f>Neural!C5</f>
        <v>4.5774876874761503</v>
      </c>
      <c r="D42" s="6" t="str">
        <f>A10</f>
        <v>NYM</v>
      </c>
      <c r="E42" s="6" t="str">
        <f>B10</f>
        <v>NYY</v>
      </c>
      <c r="F42" s="6">
        <f>(K10+W11)/2</f>
        <v>4.3250100819407518</v>
      </c>
      <c r="G42" s="6">
        <f>(K11+W10)/2</f>
        <v>4.16129936576551</v>
      </c>
      <c r="H42" s="6">
        <f t="shared" si="11"/>
        <v>0.1637107161752418</v>
      </c>
      <c r="I42" s="6" t="str">
        <f t="shared" si="12"/>
        <v>NYM</v>
      </c>
      <c r="J42" s="6">
        <f t="shared" si="7"/>
        <v>8.4863094477062617</v>
      </c>
      <c r="L42" s="10">
        <f>MAX(K10,W11)</f>
        <v>5.2435235525797781</v>
      </c>
      <c r="M42" s="6">
        <f>MAX(K11,W10)</f>
        <v>4.4187503615105559</v>
      </c>
      <c r="N42" s="6">
        <f t="shared" si="8"/>
        <v>0.8247731910692222</v>
      </c>
      <c r="O42" s="6" t="str">
        <f t="shared" si="9"/>
        <v>NYM</v>
      </c>
      <c r="P42" s="6">
        <f t="shared" si="10"/>
        <v>9.6622739140903349</v>
      </c>
      <c r="R42" s="25" t="s">
        <v>49</v>
      </c>
      <c r="S42" s="25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STL</v>
      </c>
      <c r="B43" s="5">
        <f>Neural!B6</f>
        <v>4.62020981095369</v>
      </c>
      <c r="C43" s="5">
        <f>Neural!C6</f>
        <v>5.0172564047789701</v>
      </c>
      <c r="D43" s="6" t="str">
        <f>A12</f>
        <v>TBR</v>
      </c>
      <c r="E43" s="6" t="str">
        <f>B12</f>
        <v>TOR</v>
      </c>
      <c r="F43" s="6">
        <f>(K12+W13)/2</f>
        <v>4.3837242641503611</v>
      </c>
      <c r="G43" s="6">
        <f>(K13+W12)/2</f>
        <v>4.1296605798392712</v>
      </c>
      <c r="H43" s="6">
        <f t="shared" si="11"/>
        <v>0.25406368431108994</v>
      </c>
      <c r="I43" s="6" t="str">
        <f t="shared" si="12"/>
        <v>TBR</v>
      </c>
      <c r="J43" s="6">
        <f t="shared" si="7"/>
        <v>8.5133848439896322</v>
      </c>
      <c r="L43" s="10">
        <f>MAX(K12,W13)</f>
        <v>5.4132072861459379</v>
      </c>
      <c r="M43" s="6">
        <f>MAX(K13,W12)</f>
        <v>4.927929213808909</v>
      </c>
      <c r="N43" s="6">
        <f t="shared" si="8"/>
        <v>0.48527807233702891</v>
      </c>
      <c r="O43" s="6" t="str">
        <f t="shared" si="9"/>
        <v>TBR</v>
      </c>
      <c r="P43" s="6">
        <f t="shared" si="10"/>
        <v>10.341136499954846</v>
      </c>
      <c r="R43" t="s">
        <v>143</v>
      </c>
      <c r="S43" t="s">
        <v>140</v>
      </c>
      <c r="T43">
        <v>6</v>
      </c>
      <c r="AA43"/>
      <c r="AC43" s="6"/>
    </row>
    <row r="44" spans="1:42" ht="15" thickBot="1" x14ac:dyDescent="0.35">
      <c r="A44" t="str">
        <f>A8</f>
        <v>SDP</v>
      </c>
      <c r="B44" s="5">
        <f>Neural!B7</f>
        <v>4.7858458778170299</v>
      </c>
      <c r="C44" s="5">
        <f>Neural!C7</f>
        <v>3.4078183890632099</v>
      </c>
      <c r="D44" s="6" t="str">
        <f>A14</f>
        <v>CIN</v>
      </c>
      <c r="E44" s="6" t="str">
        <f>B14</f>
        <v>ATL</v>
      </c>
      <c r="F44" s="6">
        <f>(K14+W15)/2</f>
        <v>4.9835036785340314</v>
      </c>
      <c r="G44" s="6">
        <f>(K15+W14)/2</f>
        <v>3.888485733549405</v>
      </c>
      <c r="H44" s="6">
        <f t="shared" si="11"/>
        <v>1.0950179449846265</v>
      </c>
      <c r="I44" s="6" t="str">
        <f t="shared" si="12"/>
        <v>CIN</v>
      </c>
      <c r="J44" s="6">
        <f t="shared" si="7"/>
        <v>8.8719894120834368</v>
      </c>
      <c r="L44" s="10">
        <f>MAX(K14,W15)</f>
        <v>5.9870295750338682</v>
      </c>
      <c r="M44" s="6">
        <f>MAX(K15,W14)</f>
        <v>4.4102150901750754</v>
      </c>
      <c r="N44" s="6">
        <f t="shared" si="8"/>
        <v>1.5768144848587928</v>
      </c>
      <c r="O44" s="6" t="str">
        <f t="shared" si="9"/>
        <v>CIN</v>
      </c>
      <c r="P44" s="6">
        <f t="shared" si="10"/>
        <v>10.397244665208945</v>
      </c>
      <c r="R44" t="s">
        <v>140</v>
      </c>
      <c r="S44" t="s">
        <v>143</v>
      </c>
      <c r="T44">
        <v>3.75</v>
      </c>
      <c r="AA44"/>
      <c r="AC44" s="6"/>
    </row>
    <row r="45" spans="1:42" ht="15" thickBot="1" x14ac:dyDescent="0.35">
      <c r="A45" t="str">
        <f>A7</f>
        <v>PIT</v>
      </c>
      <c r="B45" s="5">
        <f>Neural!B8</f>
        <v>2.8213110442368201</v>
      </c>
      <c r="C45" s="5">
        <f>Neural!C8</f>
        <v>4.4507416275499798</v>
      </c>
      <c r="D45" s="6" t="str">
        <f>A16</f>
        <v>PHI</v>
      </c>
      <c r="E45" s="6" t="str">
        <f>B16</f>
        <v>MIN</v>
      </c>
      <c r="F45" s="6">
        <f>(K16+W17)/2</f>
        <v>4.6498973892055151</v>
      </c>
      <c r="G45" s="6">
        <f>(K17+W16)/2</f>
        <v>4.6144352013312373</v>
      </c>
      <c r="H45" s="6">
        <f t="shared" si="11"/>
        <v>3.5462187874277795E-2</v>
      </c>
      <c r="I45" s="6" t="str">
        <f t="shared" si="12"/>
        <v>PHI</v>
      </c>
      <c r="J45" s="6">
        <f t="shared" si="7"/>
        <v>9.2643325905367533</v>
      </c>
      <c r="L45" s="10">
        <f>MAX(K16,W17)</f>
        <v>5.1764796545657754</v>
      </c>
      <c r="M45" s="6">
        <f>MAX(K17,W16)</f>
        <v>5.2807579825431565</v>
      </c>
      <c r="N45" s="6">
        <f t="shared" si="8"/>
        <v>-0.10427832797738112</v>
      </c>
      <c r="O45" s="6" t="str">
        <f t="shared" si="9"/>
        <v>MIN</v>
      </c>
      <c r="P45" s="6">
        <f t="shared" si="10"/>
        <v>10.457237637108932</v>
      </c>
      <c r="R45" t="s">
        <v>141</v>
      </c>
      <c r="S45" t="s">
        <v>142</v>
      </c>
      <c r="T45">
        <v>3.4285714285714279</v>
      </c>
      <c r="AA45"/>
      <c r="AC45" s="6"/>
    </row>
    <row r="46" spans="1:42" ht="15" thickBot="1" x14ac:dyDescent="0.35">
      <c r="A46" t="str">
        <f t="shared" ref="A46:A61" si="13">A9</f>
        <v>WSN</v>
      </c>
      <c r="B46" s="5">
        <f>Neural!B9</f>
        <v>3.8109782431002399</v>
      </c>
      <c r="C46" s="5">
        <f>Neural!C9</f>
        <v>5.1189948895380404</v>
      </c>
      <c r="D46" s="6" t="str">
        <f>A18</f>
        <v>CHW</v>
      </c>
      <c r="E46" s="6" t="str">
        <f>B18</f>
        <v>TEX</v>
      </c>
      <c r="F46" s="6">
        <f>(K18+W19)/2</f>
        <v>3.3600591161338009</v>
      </c>
      <c r="G46" s="6">
        <f>(K19+W18)/2</f>
        <v>4.5429387692030758</v>
      </c>
      <c r="H46" s="6">
        <f t="shared" si="11"/>
        <v>-1.1828796530692749</v>
      </c>
      <c r="I46" s="6" t="str">
        <f t="shared" si="12"/>
        <v>TEX</v>
      </c>
      <c r="J46" s="6">
        <f t="shared" si="7"/>
        <v>7.9029978853368767</v>
      </c>
      <c r="L46" s="10">
        <f>MAX(K18,W19)</f>
        <v>4.3539057505655405</v>
      </c>
      <c r="M46" s="6">
        <f>MAX(K19,W18)</f>
        <v>5.2486274838575007</v>
      </c>
      <c r="N46" s="6">
        <f t="shared" si="8"/>
        <v>-0.89472173329196014</v>
      </c>
      <c r="O46" s="6" t="str">
        <f t="shared" si="9"/>
        <v>TEX</v>
      </c>
      <c r="P46" s="6">
        <f t="shared" si="10"/>
        <v>9.6025332344230421</v>
      </c>
      <c r="R46" t="s">
        <v>142</v>
      </c>
      <c r="S46" t="s">
        <v>141</v>
      </c>
      <c r="T46">
        <v>2.8571428571428572</v>
      </c>
      <c r="AA46"/>
      <c r="AC46" s="6"/>
    </row>
    <row r="47" spans="1:42" ht="15" thickBot="1" x14ac:dyDescent="0.35">
      <c r="A47" t="str">
        <f t="shared" si="13"/>
        <v>NYM</v>
      </c>
      <c r="B47" s="5">
        <f>Neural!B10</f>
        <v>5.2797199072843402</v>
      </c>
      <c r="C47" s="5">
        <f>Neural!C10</f>
        <v>3.8847372459511198</v>
      </c>
      <c r="D47" s="6" t="str">
        <f>A20</f>
        <v>MIL</v>
      </c>
      <c r="E47" s="6" t="str">
        <f>B20</f>
        <v>CHC</v>
      </c>
      <c r="F47" s="6">
        <f>(K20+W21)/2</f>
        <v>4.1944420781641201</v>
      </c>
      <c r="G47" s="6">
        <f>(K21+W20)/2</f>
        <v>4.1490052622545939</v>
      </c>
      <c r="H47" s="6">
        <f t="shared" ref="H47:H48" si="14">F47-G47</f>
        <v>4.5436815909526196E-2</v>
      </c>
      <c r="I47" s="6" t="str">
        <f t="shared" si="12"/>
        <v>MIL</v>
      </c>
      <c r="J47" s="6">
        <f t="shared" si="7"/>
        <v>8.3434473404187131</v>
      </c>
      <c r="L47" s="10">
        <f>MAX(K20,W21)</f>
        <v>5.3309840467881893</v>
      </c>
      <c r="M47" s="6">
        <f>MAX(K21,W20)</f>
        <v>4.2369939995324275</v>
      </c>
      <c r="N47" s="6">
        <f t="shared" si="8"/>
        <v>1.0939900472557618</v>
      </c>
      <c r="O47" s="6" t="str">
        <f t="shared" si="9"/>
        <v>MIL</v>
      </c>
      <c r="P47" s="6">
        <f t="shared" si="10"/>
        <v>9.5679780463206168</v>
      </c>
      <c r="R47" t="s">
        <v>201</v>
      </c>
      <c r="S47" t="s">
        <v>202</v>
      </c>
      <c r="T47">
        <v>8</v>
      </c>
      <c r="AA47"/>
      <c r="AC47" s="6"/>
    </row>
    <row r="48" spans="1:42" ht="15" thickBot="1" x14ac:dyDescent="0.35">
      <c r="A48" t="str">
        <f t="shared" si="13"/>
        <v>NYY</v>
      </c>
      <c r="B48" s="5">
        <f>Neural!B11</f>
        <v>4.4835078722075599</v>
      </c>
      <c r="C48" s="5">
        <f>Neural!C11</f>
        <v>3.6193138766991302</v>
      </c>
      <c r="D48" s="6" t="str">
        <f>A22</f>
        <v>ARI</v>
      </c>
      <c r="E48" s="6" t="str">
        <f>B22</f>
        <v>KCR</v>
      </c>
      <c r="F48" s="6">
        <f>(K22+W23)/2</f>
        <v>3.9623639018437045</v>
      </c>
      <c r="G48" s="6">
        <f>(K23+W22)/2</f>
        <v>5.055062972343956</v>
      </c>
      <c r="H48" s="6">
        <f t="shared" si="14"/>
        <v>-1.0926990705002515</v>
      </c>
      <c r="I48" s="6" t="str">
        <f t="shared" si="12"/>
        <v>KCR</v>
      </c>
      <c r="J48" s="6">
        <f t="shared" si="7"/>
        <v>9.0174268741876595</v>
      </c>
      <c r="L48" s="10">
        <f>MAX(K22,W23)</f>
        <v>4.9644562961379508</v>
      </c>
      <c r="M48" s="6">
        <f>MAX(K23,W22)</f>
        <v>6.1429445413276751</v>
      </c>
      <c r="N48" s="6">
        <f t="shared" si="8"/>
        <v>-1.1784882451897243</v>
      </c>
      <c r="O48" s="6" t="str">
        <f t="shared" si="9"/>
        <v>KCR</v>
      </c>
      <c r="P48" s="6">
        <f t="shared" si="10"/>
        <v>11.107400837465626</v>
      </c>
      <c r="R48" t="s">
        <v>202</v>
      </c>
      <c r="S48" t="s">
        <v>201</v>
      </c>
      <c r="T48">
        <v>6</v>
      </c>
      <c r="AA48"/>
      <c r="AC48" s="6"/>
    </row>
    <row r="49" spans="1:29" ht="15" thickBot="1" x14ac:dyDescent="0.35">
      <c r="A49" t="str">
        <f t="shared" si="13"/>
        <v>TBR</v>
      </c>
      <c r="B49" s="5">
        <f>Neural!B12</f>
        <v>3.3386941282790699</v>
      </c>
      <c r="C49" s="5">
        <f>Neural!C12</f>
        <v>3.49529388053306</v>
      </c>
      <c r="D49" s="6" t="str">
        <f>A24</f>
        <v>BOS</v>
      </c>
      <c r="E49" s="6" t="str">
        <f>B24</f>
        <v>COL</v>
      </c>
      <c r="F49" s="6">
        <f>(K24+W25)/2</f>
        <v>5.6498112469491071</v>
      </c>
      <c r="G49" s="6">
        <f>(K25+W24)/2</f>
        <v>5.3165886182883169</v>
      </c>
      <c r="H49" s="6">
        <f t="shared" ref="H49" si="15">F49-G49</f>
        <v>0.33322262866079022</v>
      </c>
      <c r="I49" s="6" t="str">
        <f t="shared" si="12"/>
        <v>BOS</v>
      </c>
      <c r="J49" s="6">
        <f t="shared" si="7"/>
        <v>10.966399865237424</v>
      </c>
      <c r="L49" s="10">
        <f>MAX(K24,W25)</f>
        <v>5.8949225694535876</v>
      </c>
      <c r="M49" s="6">
        <f>MAX(K25,W24)</f>
        <v>5.3489698108876631</v>
      </c>
      <c r="N49" s="6">
        <f t="shared" si="8"/>
        <v>0.54595275856592451</v>
      </c>
      <c r="O49" s="6" t="str">
        <f t="shared" si="9"/>
        <v>BOS</v>
      </c>
      <c r="P49" s="6">
        <f t="shared" si="10"/>
        <v>11.243892380341251</v>
      </c>
      <c r="R49" t="s">
        <v>137</v>
      </c>
      <c r="S49" t="s">
        <v>154</v>
      </c>
      <c r="T49">
        <v>10.5</v>
      </c>
      <c r="AA49"/>
      <c r="AC49" s="6"/>
    </row>
    <row r="50" spans="1:29" ht="15" thickBot="1" x14ac:dyDescent="0.35">
      <c r="A50" t="str">
        <f t="shared" si="13"/>
        <v>TOR</v>
      </c>
      <c r="B50" s="5">
        <f>Neural!B13</f>
        <v>4.9263618643519598</v>
      </c>
      <c r="C50" s="5">
        <f>Neural!C13</f>
        <v>5.6221415158007897</v>
      </c>
      <c r="D50" s="6" t="str">
        <f>A26</f>
        <v>LAA</v>
      </c>
      <c r="E50" s="6" t="str">
        <f>B26</f>
        <v>SEA</v>
      </c>
      <c r="F50" s="6">
        <f>(K26+W27)/2</f>
        <v>2.958642401886407</v>
      </c>
      <c r="G50" s="6">
        <f>(K27+W26)/2</f>
        <v>4.5333301505034687</v>
      </c>
      <c r="H50" s="6">
        <f t="shared" ref="H50:H51" si="16">F50-G50</f>
        <v>-1.5746877486170616</v>
      </c>
      <c r="I50" s="6" t="str">
        <f t="shared" si="12"/>
        <v>SEA</v>
      </c>
      <c r="J50" s="6">
        <f t="shared" si="7"/>
        <v>7.4919725523898757</v>
      </c>
      <c r="L50" s="10">
        <f>MAX(K26,W27)</f>
        <v>3.401144128520615</v>
      </c>
      <c r="M50" s="6">
        <f>MAX(K27,W26)</f>
        <v>5.1850049130874005</v>
      </c>
      <c r="N50" s="6">
        <f t="shared" si="8"/>
        <v>-1.7838607845667855</v>
      </c>
      <c r="O50" s="6" t="str">
        <f t="shared" si="9"/>
        <v>SEA</v>
      </c>
      <c r="P50" s="6">
        <f t="shared" si="10"/>
        <v>8.5861490416080155</v>
      </c>
      <c r="R50" t="s">
        <v>154</v>
      </c>
      <c r="S50" t="s">
        <v>137</v>
      </c>
      <c r="T50">
        <v>4.5</v>
      </c>
      <c r="AA50"/>
      <c r="AC50" s="6"/>
    </row>
    <row r="51" spans="1:29" ht="15" thickBot="1" x14ac:dyDescent="0.35">
      <c r="A51" t="str">
        <f t="shared" si="13"/>
        <v>CIN</v>
      </c>
      <c r="B51" s="5">
        <f>Neural!B14</f>
        <v>5.95569698088104</v>
      </c>
      <c r="C51" s="5">
        <f>Neural!C14</f>
        <v>4.6545276810943799</v>
      </c>
      <c r="D51" s="6" t="str">
        <f>A28</f>
        <v>HOU</v>
      </c>
      <c r="E51" s="6" t="str">
        <f>B28</f>
        <v>OAK</v>
      </c>
      <c r="F51" s="6">
        <f>(K28+W29)/2</f>
        <v>4.5369024442829007</v>
      </c>
      <c r="G51" s="6">
        <f>(K29+W28)/2</f>
        <v>4.972906980935873</v>
      </c>
      <c r="H51" s="6">
        <f t="shared" si="16"/>
        <v>-0.43600453665297234</v>
      </c>
      <c r="I51" s="6" t="str">
        <f t="shared" si="12"/>
        <v>OAK</v>
      </c>
      <c r="J51" s="6">
        <f t="shared" si="7"/>
        <v>9.5098094252187728</v>
      </c>
      <c r="L51" s="10">
        <f>MAX(K28,W29)</f>
        <v>5.0974609447115675</v>
      </c>
      <c r="M51" s="6">
        <f>MAX(K29,W28)</f>
        <v>7.0983500553244863</v>
      </c>
      <c r="N51" s="6">
        <f t="shared" si="8"/>
        <v>-2.0008891106129187</v>
      </c>
      <c r="O51" s="6" t="str">
        <f t="shared" si="9"/>
        <v>OAK</v>
      </c>
      <c r="P51" s="6">
        <f t="shared" si="10"/>
        <v>12.195811000036054</v>
      </c>
      <c r="R51" t="s">
        <v>144</v>
      </c>
      <c r="S51" t="s">
        <v>197</v>
      </c>
      <c r="T51">
        <v>4</v>
      </c>
      <c r="AA51"/>
      <c r="AC51" s="6"/>
    </row>
    <row r="52" spans="1:29" ht="15" thickBot="1" x14ac:dyDescent="0.35">
      <c r="A52" t="str">
        <f t="shared" si="13"/>
        <v>ATL</v>
      </c>
      <c r="B52" s="5">
        <f>Neural!B15</f>
        <v>3.3987181211419601</v>
      </c>
      <c r="C52" s="5">
        <f>Neural!C15</f>
        <v>3.9931710300880598</v>
      </c>
      <c r="D52" s="6" t="str">
        <f>A30</f>
        <v>SFG</v>
      </c>
      <c r="E52" s="6" t="str">
        <f>B30</f>
        <v>LAD</v>
      </c>
      <c r="F52" s="6">
        <f>(K30+W31)/2</f>
        <v>4.2646011880573482</v>
      </c>
      <c r="G52" s="6">
        <f>(K31+W30)/2</f>
        <v>4.148948921362849</v>
      </c>
      <c r="H52" s="6">
        <f t="shared" ref="H52" si="17">F52-G52</f>
        <v>0.11565226669449924</v>
      </c>
      <c r="I52" s="6" t="str">
        <f t="shared" ref="I52" si="18">IF(G52&gt;F52,E52,D52)</f>
        <v>SFG</v>
      </c>
      <c r="J52" s="6">
        <f t="shared" ref="J52" si="19">F52+G52</f>
        <v>8.4135501094201963</v>
      </c>
      <c r="L52" s="10">
        <f>MAX(K30,W31)</f>
        <v>5.1942138300495992</v>
      </c>
      <c r="M52" s="6">
        <f>MAX(K31,W30)</f>
        <v>4.3762937107717121</v>
      </c>
      <c r="N52" s="6">
        <f t="shared" si="8"/>
        <v>0.8179201192778871</v>
      </c>
      <c r="O52" s="6" t="str">
        <f t="shared" si="9"/>
        <v>SFG</v>
      </c>
      <c r="P52" s="6">
        <f t="shared" si="10"/>
        <v>9.5705075408213105</v>
      </c>
      <c r="R52" t="s">
        <v>197</v>
      </c>
      <c r="S52" t="s">
        <v>144</v>
      </c>
      <c r="T52">
        <v>4.5714285714285712</v>
      </c>
      <c r="AA52"/>
      <c r="AC52" s="6"/>
    </row>
    <row r="53" spans="1:29" ht="15" thickBot="1" x14ac:dyDescent="0.35">
      <c r="A53" t="str">
        <f t="shared" si="13"/>
        <v>PHI</v>
      </c>
      <c r="B53" s="5">
        <f>Neural!B16</f>
        <v>5.2173557379398501</v>
      </c>
      <c r="C53" s="5">
        <f>Neural!C16</f>
        <v>5.4681082688379403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153</v>
      </c>
      <c r="S53" t="s">
        <v>156</v>
      </c>
      <c r="T53">
        <v>4</v>
      </c>
      <c r="AA53"/>
      <c r="AC53" s="6"/>
    </row>
    <row r="54" spans="1:29" ht="15" thickBot="1" x14ac:dyDescent="0.35">
      <c r="A54" t="str">
        <f t="shared" si="13"/>
        <v>MIN</v>
      </c>
      <c r="B54" s="5">
        <f>Neural!B17</f>
        <v>3.81098377507639</v>
      </c>
      <c r="C54" s="5">
        <f>Neural!C17</f>
        <v>4.10974959114274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156</v>
      </c>
      <c r="S54" t="s">
        <v>153</v>
      </c>
      <c r="T54">
        <v>1</v>
      </c>
      <c r="AA54"/>
      <c r="AC54" s="6"/>
    </row>
    <row r="55" spans="1:29" ht="15" thickBot="1" x14ac:dyDescent="0.35">
      <c r="A55" t="str">
        <f t="shared" si="13"/>
        <v>CHW</v>
      </c>
      <c r="B55" s="5">
        <f>Neural!B18</f>
        <v>2.3732361779981002</v>
      </c>
      <c r="C55" s="5">
        <f>Neural!C18</f>
        <v>5.3963257753857601</v>
      </c>
      <c r="N55" s="10"/>
      <c r="R55" t="s">
        <v>157</v>
      </c>
      <c r="S55" t="s">
        <v>36</v>
      </c>
      <c r="T55">
        <v>2</v>
      </c>
    </row>
    <row r="56" spans="1:29" ht="15" thickBot="1" x14ac:dyDescent="0.35">
      <c r="A56" t="str">
        <f t="shared" si="13"/>
        <v>TEX</v>
      </c>
      <c r="B56" s="5">
        <f>Neural!B19</f>
        <v>3.8221724202075502</v>
      </c>
      <c r="C56" s="5">
        <f>Neural!C19</f>
        <v>4.4929200168435104</v>
      </c>
      <c r="D56" s="6" t="s">
        <v>39</v>
      </c>
      <c r="L56" s="6" t="s">
        <v>36</v>
      </c>
      <c r="R56" t="s">
        <v>36</v>
      </c>
      <c r="S56" t="s">
        <v>157</v>
      </c>
      <c r="T56">
        <v>7</v>
      </c>
      <c r="AA56"/>
      <c r="AC56" s="6"/>
    </row>
    <row r="57" spans="1:29" ht="15" thickBot="1" x14ac:dyDescent="0.35">
      <c r="A57" t="str">
        <f t="shared" si="13"/>
        <v>MIL</v>
      </c>
      <c r="B57" s="5">
        <f>Neural!B20</f>
        <v>5.4814498437189103</v>
      </c>
      <c r="C57" s="5">
        <f>Neural!C20</f>
        <v>4.3405612412533303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139</v>
      </c>
      <c r="S57" t="s">
        <v>159</v>
      </c>
      <c r="T57">
        <v>3</v>
      </c>
      <c r="AA57"/>
      <c r="AC57" s="6"/>
    </row>
    <row r="58" spans="1:29" ht="15" thickBot="1" x14ac:dyDescent="0.35">
      <c r="A58" t="str">
        <f t="shared" si="13"/>
        <v>CHC</v>
      </c>
      <c r="B58" s="5">
        <f>Neural!B21</f>
        <v>3.9674512867198399</v>
      </c>
      <c r="C58" s="5">
        <f>Neural!C21</f>
        <v>3.1801822270186801</v>
      </c>
      <c r="D58" s="8" t="str">
        <f t="shared" ref="D58:E74" si="23">D38</f>
        <v>BAL</v>
      </c>
      <c r="E58" s="8" t="str">
        <f t="shared" si="23"/>
        <v>MIA</v>
      </c>
      <c r="F58" s="6">
        <f t="shared" ref="F58:F74" si="24">MIN(L38,L58)</f>
        <v>3.3082180164544863</v>
      </c>
      <c r="G58" s="6">
        <f t="shared" ref="G58:G74" si="25">MAX(M38,M58)</f>
        <v>4.8746372924608252</v>
      </c>
      <c r="H58" s="6">
        <f t="shared" ref="H58:H69" si="26">F58-G58</f>
        <v>-1.5664192760063389</v>
      </c>
      <c r="I58" s="6" t="str">
        <f>IF(G58&gt;F58,E58,D58)</f>
        <v>MIA</v>
      </c>
      <c r="J58" s="6">
        <f t="shared" ref="J58:J71" si="27">F58+G58</f>
        <v>8.1828553089153111</v>
      </c>
      <c r="L58" s="6">
        <f>MIN(K2,W3)</f>
        <v>3.3082180164544863</v>
      </c>
      <c r="M58" s="6">
        <f>MIN(K3,W2)</f>
        <v>3.4838627502727508</v>
      </c>
      <c r="N58" s="6">
        <f t="shared" ref="N58:N74" si="28">L58-M58</f>
        <v>-0.17564473381826451</v>
      </c>
      <c r="O58" s="6" t="str">
        <f t="shared" ref="O58:O74" si="29">IF(M58&gt;L58,E58,D58)</f>
        <v>MIA</v>
      </c>
      <c r="P58" s="6">
        <f t="shared" ref="P58:P74" si="30">L58+M58</f>
        <v>6.7920807667272367</v>
      </c>
      <c r="R58" t="s">
        <v>159</v>
      </c>
      <c r="S58" t="s">
        <v>139</v>
      </c>
      <c r="T58">
        <v>4</v>
      </c>
      <c r="AA58"/>
      <c r="AC58" s="6"/>
    </row>
    <row r="59" spans="1:29" ht="15" thickBot="1" x14ac:dyDescent="0.35">
      <c r="A59" t="str">
        <f t="shared" si="13"/>
        <v>ARI</v>
      </c>
      <c r="B59" s="5">
        <f>Neural!B22</f>
        <v>4.9391610466377003</v>
      </c>
      <c r="C59" s="5">
        <f>Neural!C22</f>
        <v>3.9242096542290401</v>
      </c>
      <c r="D59" s="8" t="str">
        <f t="shared" si="23"/>
        <v>DET</v>
      </c>
      <c r="E59" s="8" t="str">
        <f t="shared" si="23"/>
        <v>CLE</v>
      </c>
      <c r="F59" s="6">
        <f t="shared" si="24"/>
        <v>4.4085098787462442</v>
      </c>
      <c r="G59" s="6">
        <f t="shared" si="25"/>
        <v>4.308118437758349</v>
      </c>
      <c r="H59" s="6">
        <f t="shared" si="26"/>
        <v>0.10039144098789521</v>
      </c>
      <c r="I59" s="6" t="str">
        <f t="shared" ref="I59:I71" si="31">IF(G59&gt;F59,E59,D59)</f>
        <v>DET</v>
      </c>
      <c r="J59" s="6">
        <f t="shared" si="27"/>
        <v>8.7166283165045932</v>
      </c>
      <c r="L59" s="6">
        <f>MIN(K4,W5)</f>
        <v>4.4085098787462442</v>
      </c>
      <c r="M59" s="6">
        <f>MIN(K5,W4)</f>
        <v>2.9736523212722208</v>
      </c>
      <c r="N59" s="6">
        <f t="shared" si="28"/>
        <v>1.4348575574740234</v>
      </c>
      <c r="O59" s="6" t="str">
        <f t="shared" si="29"/>
        <v>DET</v>
      </c>
      <c r="P59" s="6">
        <f t="shared" si="30"/>
        <v>7.382162200018465</v>
      </c>
      <c r="R59" t="s">
        <v>138</v>
      </c>
      <c r="S59" t="s">
        <v>158</v>
      </c>
      <c r="T59">
        <v>4.2727272727272716</v>
      </c>
      <c r="AA59"/>
      <c r="AC59" s="6"/>
    </row>
    <row r="60" spans="1:29" ht="15" thickBot="1" x14ac:dyDescent="0.35">
      <c r="A60" t="str">
        <f t="shared" si="13"/>
        <v>KCR</v>
      </c>
      <c r="B60" s="5">
        <f>Neural!B23</f>
        <v>6.2189322272596801</v>
      </c>
      <c r="C60" s="5">
        <f>Neural!C23</f>
        <v>2.94647361227157</v>
      </c>
      <c r="D60" s="8" t="str">
        <f t="shared" si="23"/>
        <v>STL</v>
      </c>
      <c r="E60" s="8" t="str">
        <f t="shared" si="23"/>
        <v>PIT</v>
      </c>
      <c r="F60" s="6">
        <f t="shared" si="24"/>
        <v>3.2836730478076146</v>
      </c>
      <c r="G60" s="6">
        <f t="shared" si="25"/>
        <v>4.972520880320662</v>
      </c>
      <c r="H60" s="6">
        <f t="shared" si="26"/>
        <v>-1.6888478325130474</v>
      </c>
      <c r="I60" s="6" t="str">
        <f t="shared" si="31"/>
        <v>PIT</v>
      </c>
      <c r="J60" s="6">
        <f t="shared" si="27"/>
        <v>8.2561939281282761</v>
      </c>
      <c r="L60" s="6">
        <f>MIN(K6,W7)</f>
        <v>3.2836730478076146</v>
      </c>
      <c r="M60" s="6">
        <f>MIN(K7,W6)</f>
        <v>4.872350715681562</v>
      </c>
      <c r="N60" s="6">
        <f t="shared" si="28"/>
        <v>-1.5886776678739474</v>
      </c>
      <c r="O60" s="6" t="str">
        <f t="shared" si="29"/>
        <v>PIT</v>
      </c>
      <c r="P60" s="6">
        <f t="shared" si="30"/>
        <v>8.156023763489177</v>
      </c>
      <c r="R60" t="s">
        <v>158</v>
      </c>
      <c r="S60" t="s">
        <v>138</v>
      </c>
      <c r="T60">
        <v>3.6363636363636358</v>
      </c>
      <c r="AA60"/>
      <c r="AC60" s="6"/>
    </row>
    <row r="61" spans="1:29" ht="15" thickBot="1" x14ac:dyDescent="0.35">
      <c r="A61" t="str">
        <f t="shared" si="13"/>
        <v>BOS</v>
      </c>
      <c r="B61" s="5">
        <f>Neural!B24</f>
        <v>5.5317546219359501</v>
      </c>
      <c r="C61" s="5">
        <f>Neural!C24</f>
        <v>5.5666860413589996</v>
      </c>
      <c r="D61" s="8" t="str">
        <f t="shared" si="23"/>
        <v>SDP</v>
      </c>
      <c r="E61" s="8" t="str">
        <f t="shared" si="23"/>
        <v>WSN</v>
      </c>
      <c r="F61" s="6">
        <f t="shared" si="24"/>
        <v>2.9110708499338562</v>
      </c>
      <c r="G61" s="6">
        <f t="shared" si="25"/>
        <v>4.3009593977154461</v>
      </c>
      <c r="H61" s="6">
        <f t="shared" si="26"/>
        <v>-1.3898885477815899</v>
      </c>
      <c r="I61" s="6" t="str">
        <f t="shared" si="31"/>
        <v>WSN</v>
      </c>
      <c r="J61" s="6">
        <f t="shared" si="27"/>
        <v>7.2120302476493023</v>
      </c>
      <c r="L61" s="6">
        <f>MIN(K8,W9)</f>
        <v>2.9110708499338562</v>
      </c>
      <c r="M61" s="6">
        <f>MIN(K9,W8)</f>
        <v>3.5131912155194835</v>
      </c>
      <c r="N61" s="6">
        <f t="shared" si="28"/>
        <v>-0.60212036558562732</v>
      </c>
      <c r="O61" s="6" t="str">
        <f t="shared" si="29"/>
        <v>WSN</v>
      </c>
      <c r="P61" s="6">
        <f t="shared" si="30"/>
        <v>6.4242620654533393</v>
      </c>
      <c r="R61" t="s">
        <v>149</v>
      </c>
      <c r="S61" t="s">
        <v>145</v>
      </c>
      <c r="T61">
        <v>4</v>
      </c>
      <c r="AA61"/>
      <c r="AC61" s="6"/>
    </row>
    <row r="62" spans="1:29" ht="15" thickBot="1" x14ac:dyDescent="0.35">
      <c r="A62" t="str">
        <f t="shared" ref="A62:A66" si="32">A25</f>
        <v>COL</v>
      </c>
      <c r="B62" s="5">
        <f>Neural!B25</f>
        <v>5.2845285684335002</v>
      </c>
      <c r="C62" s="5">
        <f>Neural!C25</f>
        <v>5.7363450442793997</v>
      </c>
      <c r="D62" s="8" t="str">
        <f t="shared" si="23"/>
        <v>NYM</v>
      </c>
      <c r="E62" s="8" t="str">
        <f t="shared" si="23"/>
        <v>NYY</v>
      </c>
      <c r="F62" s="6">
        <f t="shared" si="24"/>
        <v>3.4064966113017254</v>
      </c>
      <c r="G62" s="6">
        <f t="shared" si="25"/>
        <v>4.4187503615105559</v>
      </c>
      <c r="H62" s="6">
        <f t="shared" si="26"/>
        <v>-1.0122537502088305</v>
      </c>
      <c r="I62" s="6" t="str">
        <f t="shared" si="31"/>
        <v>NYY</v>
      </c>
      <c r="J62" s="6">
        <f t="shared" si="27"/>
        <v>7.8252469728122813</v>
      </c>
      <c r="L62" s="6">
        <f>MIN(K10,W11)</f>
        <v>3.4064966113017254</v>
      </c>
      <c r="M62" s="6">
        <f>MIN(K11,W9)</f>
        <v>4.4187503615105559</v>
      </c>
      <c r="N62" s="6">
        <f t="shared" si="28"/>
        <v>-1.0122537502088305</v>
      </c>
      <c r="O62" s="6" t="str">
        <f t="shared" si="29"/>
        <v>NYY</v>
      </c>
      <c r="P62" s="6">
        <f t="shared" si="30"/>
        <v>7.8252469728122813</v>
      </c>
      <c r="R62" t="s">
        <v>145</v>
      </c>
      <c r="S62" t="s">
        <v>149</v>
      </c>
      <c r="T62">
        <v>10</v>
      </c>
      <c r="AA62"/>
      <c r="AC62" s="6"/>
    </row>
    <row r="63" spans="1:29" ht="15" thickBot="1" x14ac:dyDescent="0.35">
      <c r="A63" t="str">
        <f t="shared" si="32"/>
        <v>LAA</v>
      </c>
      <c r="B63" s="5">
        <f>Neural!B26</f>
        <v>3.6241868280250502</v>
      </c>
      <c r="C63" s="5">
        <f>Neural!C26</f>
        <v>5.30870751019238</v>
      </c>
      <c r="D63" s="8" t="str">
        <f t="shared" si="23"/>
        <v>TBR</v>
      </c>
      <c r="E63" s="8" t="str">
        <f t="shared" si="23"/>
        <v>TOR</v>
      </c>
      <c r="F63" s="6">
        <f t="shared" si="24"/>
        <v>3.3542412421547843</v>
      </c>
      <c r="G63" s="6">
        <f t="shared" si="25"/>
        <v>4.927929213808909</v>
      </c>
      <c r="H63" s="6">
        <f t="shared" si="26"/>
        <v>-1.5736879716541248</v>
      </c>
      <c r="I63" s="6" t="str">
        <f t="shared" si="31"/>
        <v>TOR</v>
      </c>
      <c r="J63" s="6">
        <f t="shared" si="27"/>
        <v>8.2821704559636942</v>
      </c>
      <c r="L63" s="6">
        <f>MIN(K12,W13)</f>
        <v>3.3542412421547843</v>
      </c>
      <c r="M63" s="6">
        <f>MIN(K13,W12)</f>
        <v>3.3313919458696342</v>
      </c>
      <c r="N63" s="6">
        <f t="shared" si="28"/>
        <v>2.2849296285150089E-2</v>
      </c>
      <c r="O63" s="6" t="str">
        <f t="shared" si="29"/>
        <v>TBR</v>
      </c>
      <c r="P63" s="6">
        <f t="shared" si="30"/>
        <v>6.6856331880244184</v>
      </c>
      <c r="R63" t="s">
        <v>151</v>
      </c>
      <c r="S63" t="s">
        <v>135</v>
      </c>
      <c r="T63">
        <v>8</v>
      </c>
      <c r="AA63"/>
      <c r="AC63" s="6"/>
    </row>
    <row r="64" spans="1:29" ht="15" thickBot="1" x14ac:dyDescent="0.35">
      <c r="A64" t="str">
        <f t="shared" si="32"/>
        <v>SEA</v>
      </c>
      <c r="B64" s="5">
        <f>Neural!B27</f>
        <v>3.75029290563507</v>
      </c>
      <c r="C64" s="5">
        <f>Neural!C27</f>
        <v>2.6559371264988298</v>
      </c>
      <c r="D64" s="8" t="str">
        <f t="shared" si="23"/>
        <v>CIN</v>
      </c>
      <c r="E64" s="8" t="str">
        <f t="shared" si="23"/>
        <v>ATL</v>
      </c>
      <c r="F64" s="6">
        <f t="shared" si="24"/>
        <v>3.9799777820341942</v>
      </c>
      <c r="G64" s="6">
        <f t="shared" si="25"/>
        <v>4.4102150901750754</v>
      </c>
      <c r="H64" s="6">
        <f t="shared" si="26"/>
        <v>-0.43023730814088124</v>
      </c>
      <c r="I64" s="6" t="str">
        <f t="shared" si="31"/>
        <v>ATL</v>
      </c>
      <c r="J64" s="6">
        <f t="shared" si="27"/>
        <v>8.3901928722092691</v>
      </c>
      <c r="L64" s="6">
        <f>MIN(K14,W15)</f>
        <v>3.9799777820341942</v>
      </c>
      <c r="M64" s="6">
        <f>MIN(K15,W14)</f>
        <v>3.3667563769237345</v>
      </c>
      <c r="N64" s="6">
        <f t="shared" si="28"/>
        <v>0.61322140511045964</v>
      </c>
      <c r="O64" s="6" t="str">
        <f t="shared" si="29"/>
        <v>CIN</v>
      </c>
      <c r="P64" s="6">
        <f t="shared" si="30"/>
        <v>7.3467341589579291</v>
      </c>
      <c r="R64" t="s">
        <v>135</v>
      </c>
      <c r="S64" t="s">
        <v>151</v>
      </c>
      <c r="T64">
        <v>9</v>
      </c>
      <c r="U64"/>
      <c r="AA64"/>
      <c r="AC64" s="6"/>
    </row>
    <row r="65" spans="1:43" ht="15" thickBot="1" x14ac:dyDescent="0.35">
      <c r="A65" t="str">
        <f t="shared" si="32"/>
        <v>HOU</v>
      </c>
      <c r="B65" s="5">
        <f>Neural!B28</f>
        <v>3.9462056011695799</v>
      </c>
      <c r="C65" s="5">
        <f>Neural!C28</f>
        <v>2.7833120337500299</v>
      </c>
      <c r="D65" s="8" t="str">
        <f t="shared" si="23"/>
        <v>PHI</v>
      </c>
      <c r="E65" s="8" t="str">
        <f t="shared" si="23"/>
        <v>MIN</v>
      </c>
      <c r="F65" s="6">
        <f t="shared" si="24"/>
        <v>4.1233151238452557</v>
      </c>
      <c r="G65" s="6">
        <f t="shared" si="25"/>
        <v>5.2807579825431565</v>
      </c>
      <c r="H65" s="6">
        <f t="shared" si="26"/>
        <v>-1.1574428586979009</v>
      </c>
      <c r="I65" s="6" t="str">
        <f t="shared" si="31"/>
        <v>MIN</v>
      </c>
      <c r="J65" s="6">
        <f t="shared" si="27"/>
        <v>9.4040731063884131</v>
      </c>
      <c r="L65" s="6">
        <f>MIN(K16,W17)</f>
        <v>4.1233151238452557</v>
      </c>
      <c r="M65" s="6">
        <f>MIN(K17,W16)</f>
        <v>3.9481124201193176</v>
      </c>
      <c r="N65" s="6">
        <f t="shared" si="28"/>
        <v>0.17520270372593805</v>
      </c>
      <c r="O65" s="6" t="str">
        <f t="shared" si="29"/>
        <v>PHI</v>
      </c>
      <c r="P65" s="6">
        <f t="shared" si="30"/>
        <v>8.0714275439645728</v>
      </c>
      <c r="R65" t="s">
        <v>146</v>
      </c>
      <c r="S65" t="s">
        <v>148</v>
      </c>
      <c r="T65">
        <v>2.375</v>
      </c>
      <c r="U65"/>
      <c r="AA65"/>
      <c r="AC65" s="6"/>
    </row>
    <row r="66" spans="1:43" ht="15" thickBot="1" x14ac:dyDescent="0.35">
      <c r="A66" t="str">
        <f t="shared" si="32"/>
        <v>OAK</v>
      </c>
      <c r="B66" s="5">
        <f>Neural!B29</f>
        <v>7.1958217819369104</v>
      </c>
      <c r="C66" s="5">
        <f>Neural!C29</f>
        <v>5.0886396024758298</v>
      </c>
      <c r="D66" s="8" t="str">
        <f t="shared" si="23"/>
        <v>CHW</v>
      </c>
      <c r="E66" s="8" t="str">
        <f t="shared" si="23"/>
        <v>TEX</v>
      </c>
      <c r="F66" s="6">
        <f t="shared" si="24"/>
        <v>2.3662124817020618</v>
      </c>
      <c r="G66" s="6">
        <f t="shared" si="25"/>
        <v>5.2486274838575007</v>
      </c>
      <c r="H66" s="6">
        <f t="shared" si="26"/>
        <v>-2.8824150021554389</v>
      </c>
      <c r="I66" s="6" t="str">
        <f t="shared" si="31"/>
        <v>TEX</v>
      </c>
      <c r="J66" s="6">
        <f t="shared" si="27"/>
        <v>7.6148399655595629</v>
      </c>
      <c r="L66" s="10">
        <f>MIN(K18,W19)</f>
        <v>2.3662124817020618</v>
      </c>
      <c r="M66" s="6">
        <f>MIN(K19,W18)</f>
        <v>3.8372500545486514</v>
      </c>
      <c r="N66" s="6">
        <f t="shared" si="28"/>
        <v>-1.4710375728465896</v>
      </c>
      <c r="O66" s="6" t="str">
        <f t="shared" si="29"/>
        <v>TEX</v>
      </c>
      <c r="P66" s="6">
        <f t="shared" si="30"/>
        <v>6.2034625362507132</v>
      </c>
      <c r="R66" t="s">
        <v>148</v>
      </c>
      <c r="S66" t="s">
        <v>146</v>
      </c>
      <c r="T66">
        <v>4.875</v>
      </c>
      <c r="U66"/>
      <c r="AA66"/>
      <c r="AC66" s="6"/>
    </row>
    <row r="67" spans="1:43" ht="15" thickBot="1" x14ac:dyDescent="0.35">
      <c r="A67" t="str">
        <f t="shared" ref="A67:A70" si="33">A30</f>
        <v>SFG</v>
      </c>
      <c r="B67" s="5">
        <f>Neural!B30</f>
        <v>3.3312674989367399</v>
      </c>
      <c r="C67" s="5">
        <f>Neural!C30</f>
        <v>3.9703711282711001</v>
      </c>
      <c r="D67" s="8" t="str">
        <f t="shared" si="23"/>
        <v>MIL</v>
      </c>
      <c r="E67" s="8" t="str">
        <f t="shared" si="23"/>
        <v>CHC</v>
      </c>
      <c r="F67" s="6">
        <f t="shared" si="24"/>
        <v>3.0579001095400513</v>
      </c>
      <c r="G67" s="6">
        <f t="shared" si="25"/>
        <v>4.2369939995324275</v>
      </c>
      <c r="H67" s="6">
        <f t="shared" si="26"/>
        <v>-1.1790938899923762</v>
      </c>
      <c r="I67" s="6" t="str">
        <f t="shared" si="31"/>
        <v>CHC</v>
      </c>
      <c r="J67" s="6">
        <f t="shared" si="27"/>
        <v>7.2948941090724784</v>
      </c>
      <c r="L67" s="10">
        <f>MIN(K20,W21)</f>
        <v>3.0579001095400513</v>
      </c>
      <c r="M67" s="6">
        <f>MIN(K21,W20)</f>
        <v>4.0610165249767594</v>
      </c>
      <c r="N67" s="6">
        <f t="shared" si="28"/>
        <v>-1.003116415436708</v>
      </c>
      <c r="O67" s="6" t="str">
        <f t="shared" si="29"/>
        <v>CHC</v>
      </c>
      <c r="P67" s="6">
        <f t="shared" si="30"/>
        <v>7.1189166345168111</v>
      </c>
      <c r="R67" t="s">
        <v>136</v>
      </c>
      <c r="S67" t="s">
        <v>147</v>
      </c>
      <c r="T67">
        <v>4.25</v>
      </c>
      <c r="U67"/>
      <c r="AA67"/>
      <c r="AC67" s="6"/>
    </row>
    <row r="68" spans="1:43" ht="15" thickBot="1" x14ac:dyDescent="0.35">
      <c r="A68" t="str">
        <f t="shared" si="33"/>
        <v>LAD</v>
      </c>
      <c r="B68" s="5">
        <f>Neural!B31</f>
        <v>4.4908751591401899</v>
      </c>
      <c r="C68" s="5">
        <f>Neural!C31</f>
        <v>5.1400314535578699</v>
      </c>
      <c r="D68" s="8" t="str">
        <f t="shared" si="23"/>
        <v>ARI</v>
      </c>
      <c r="E68" s="8" t="str">
        <f t="shared" si="23"/>
        <v>KCR</v>
      </c>
      <c r="F68" s="6">
        <f t="shared" si="24"/>
        <v>2.9602715075494586</v>
      </c>
      <c r="G68" s="6">
        <f t="shared" si="25"/>
        <v>6.1429445413276751</v>
      </c>
      <c r="H68" s="6">
        <f t="shared" si="26"/>
        <v>-3.1826730337782165</v>
      </c>
      <c r="I68" s="6" t="str">
        <f t="shared" si="31"/>
        <v>KCR</v>
      </c>
      <c r="J68" s="6">
        <f t="shared" si="27"/>
        <v>9.1032160488771332</v>
      </c>
      <c r="L68" s="10">
        <f>MIN(K22,W23)</f>
        <v>2.9602715075494586</v>
      </c>
      <c r="M68" s="6">
        <f>MIN(K23,W22)</f>
        <v>3.9671814033602368</v>
      </c>
      <c r="N68" s="6">
        <f t="shared" si="28"/>
        <v>-1.0069098958107783</v>
      </c>
      <c r="O68" s="6" t="str">
        <f t="shared" si="29"/>
        <v>KCR</v>
      </c>
      <c r="P68" s="6">
        <f t="shared" si="30"/>
        <v>6.9274529109096949</v>
      </c>
      <c r="R68" t="s">
        <v>147</v>
      </c>
      <c r="S68" t="s">
        <v>136</v>
      </c>
      <c r="T68">
        <v>2</v>
      </c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BOS</v>
      </c>
      <c r="E69" s="8" t="str">
        <f t="shared" si="23"/>
        <v>COL</v>
      </c>
      <c r="F69" s="6">
        <f t="shared" si="24"/>
        <v>5.4046999244446265</v>
      </c>
      <c r="G69" s="6">
        <f t="shared" si="25"/>
        <v>5.3489698108876631</v>
      </c>
      <c r="H69" s="6">
        <f t="shared" si="26"/>
        <v>5.5730113556963445E-2</v>
      </c>
      <c r="I69" s="6" t="str">
        <f t="shared" si="31"/>
        <v>BOS</v>
      </c>
      <c r="J69" s="6">
        <f t="shared" si="27"/>
        <v>10.75366973533229</v>
      </c>
      <c r="L69" s="10">
        <f>MIN(K24,W25)</f>
        <v>5.4046999244446265</v>
      </c>
      <c r="M69" s="6">
        <f>MIN(K25,W24)</f>
        <v>5.2842074256889706</v>
      </c>
      <c r="N69" s="6">
        <f t="shared" si="28"/>
        <v>0.12049249875565593</v>
      </c>
      <c r="O69" s="6" t="str">
        <f t="shared" si="29"/>
        <v>BOS</v>
      </c>
      <c r="P69" s="6">
        <f t="shared" si="30"/>
        <v>10.688907350133597</v>
      </c>
      <c r="R69" t="s">
        <v>155</v>
      </c>
      <c r="S69" t="s">
        <v>150</v>
      </c>
      <c r="T69">
        <v>4.5</v>
      </c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LAA</v>
      </c>
      <c r="E70" s="8" t="str">
        <f t="shared" si="23"/>
        <v>SEA</v>
      </c>
      <c r="F70" s="6">
        <f t="shared" si="24"/>
        <v>2.5161406752521991</v>
      </c>
      <c r="G70" s="6">
        <f t="shared" si="25"/>
        <v>5.1850049130874005</v>
      </c>
      <c r="H70" s="6">
        <f t="shared" ref="H70:H71" si="34">F70-G70</f>
        <v>-2.6688642378352014</v>
      </c>
      <c r="I70" s="6" t="str">
        <f t="shared" si="31"/>
        <v>SEA</v>
      </c>
      <c r="J70" s="6">
        <f t="shared" si="27"/>
        <v>7.7011455883395996</v>
      </c>
      <c r="L70" s="10">
        <f>MIN(K26,W27)</f>
        <v>2.5161406752521991</v>
      </c>
      <c r="M70" s="6">
        <f>MIN(K27,W26)</f>
        <v>3.8816553879195359</v>
      </c>
      <c r="N70" s="6">
        <f t="shared" si="28"/>
        <v>-1.3655147126673368</v>
      </c>
      <c r="O70" s="6" t="str">
        <f t="shared" si="29"/>
        <v>SEA</v>
      </c>
      <c r="P70" s="6">
        <f t="shared" si="30"/>
        <v>6.397796063171735</v>
      </c>
      <c r="R70" t="s">
        <v>150</v>
      </c>
      <c r="S70" t="s">
        <v>155</v>
      </c>
      <c r="T70">
        <v>5.9</v>
      </c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HOU</v>
      </c>
      <c r="E71" s="8" t="str">
        <f t="shared" si="23"/>
        <v>OAK</v>
      </c>
      <c r="F71" s="6">
        <f t="shared" si="24"/>
        <v>3.9763439438542338</v>
      </c>
      <c r="G71" s="6">
        <f t="shared" si="25"/>
        <v>7.0983500553244863</v>
      </c>
      <c r="H71" s="6">
        <f t="shared" si="34"/>
        <v>-3.1220061114702524</v>
      </c>
      <c r="I71" s="6" t="str">
        <f t="shared" si="31"/>
        <v>OAK</v>
      </c>
      <c r="J71" s="6">
        <f t="shared" si="27"/>
        <v>11.07469399917872</v>
      </c>
      <c r="L71" s="10">
        <f>MIN(K28,W29)</f>
        <v>3.9763439438542338</v>
      </c>
      <c r="M71" s="6">
        <f>MIN(K29,W28)</f>
        <v>2.8474639065472607</v>
      </c>
      <c r="N71" s="6">
        <f t="shared" si="28"/>
        <v>1.1288800373069732</v>
      </c>
      <c r="O71" s="6" t="str">
        <f t="shared" si="29"/>
        <v>HOU</v>
      </c>
      <c r="P71" s="6">
        <f t="shared" si="30"/>
        <v>6.8238078504014945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SFG</v>
      </c>
      <c r="E72" s="6" t="str">
        <f t="shared" si="23"/>
        <v>LAD</v>
      </c>
      <c r="F72" s="6">
        <f t="shared" si="24"/>
        <v>3.3349885460650981</v>
      </c>
      <c r="G72" s="6">
        <f t="shared" si="25"/>
        <v>4.3762937107717121</v>
      </c>
      <c r="H72" s="6">
        <f t="shared" ref="H72" si="35">F72-G72</f>
        <v>-1.0413051647066141</v>
      </c>
      <c r="I72" s="6" t="str">
        <f t="shared" ref="I72" si="36">IF(G72&gt;F72,E72,D72)</f>
        <v>LAD</v>
      </c>
      <c r="J72" s="6">
        <f t="shared" ref="J72" si="37">F72+G72</f>
        <v>7.7112822568368102</v>
      </c>
      <c r="L72" s="10">
        <f>MIN(K30,W31)</f>
        <v>3.3349885460650981</v>
      </c>
      <c r="M72" s="6">
        <f>MIN(K31,W30)</f>
        <v>3.9216041319539858</v>
      </c>
      <c r="N72" s="6">
        <f t="shared" si="28"/>
        <v>-0.58661558588888774</v>
      </c>
      <c r="O72" s="6" t="str">
        <f t="shared" si="29"/>
        <v>LAD</v>
      </c>
      <c r="P72" s="6">
        <f t="shared" si="30"/>
        <v>7.2565926780190839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2" t="s">
        <v>48</v>
      </c>
      <c r="Q77" s="15" t="s">
        <v>118</v>
      </c>
      <c r="R77" s="15" t="s">
        <v>123</v>
      </c>
      <c r="S77" s="15" t="s">
        <v>124</v>
      </c>
      <c r="T77" s="22" t="s">
        <v>52</v>
      </c>
      <c r="U77" s="22" t="s">
        <v>53</v>
      </c>
      <c r="V77" s="23" t="s">
        <v>54</v>
      </c>
      <c r="W77" s="23" t="s">
        <v>55</v>
      </c>
      <c r="X77" s="24" t="s">
        <v>116</v>
      </c>
      <c r="Y77" s="24" t="s">
        <v>119</v>
      </c>
      <c r="Z77" s="24" t="s">
        <v>131</v>
      </c>
      <c r="AA77" s="24" t="s">
        <v>130</v>
      </c>
      <c r="AB77" s="24" t="s">
        <v>127</v>
      </c>
      <c r="AC77" s="24" t="s">
        <v>60</v>
      </c>
      <c r="AD77" s="24" t="s">
        <v>14</v>
      </c>
      <c r="AE77" s="23" t="s">
        <v>17</v>
      </c>
      <c r="AF77" s="23" t="s">
        <v>45</v>
      </c>
      <c r="AG77" s="23" t="s">
        <v>46</v>
      </c>
      <c r="AH77" s="24" t="s">
        <v>116</v>
      </c>
      <c r="AI77" s="24" t="s">
        <v>121</v>
      </c>
      <c r="AJ77" s="24" t="s">
        <v>120</v>
      </c>
      <c r="AK77" s="24" t="s">
        <v>128</v>
      </c>
      <c r="AL77" s="24" t="s">
        <v>129</v>
      </c>
      <c r="AM77" s="24" t="s">
        <v>60</v>
      </c>
      <c r="AN77" s="22" t="s">
        <v>14</v>
      </c>
      <c r="AQ77"/>
    </row>
    <row r="78" spans="1:43" x14ac:dyDescent="0.3">
      <c r="D78" s="8" t="str">
        <f t="shared" ref="D78:E91" si="41">D38</f>
        <v>BAL</v>
      </c>
      <c r="E78" s="8" t="str">
        <f t="shared" si="41"/>
        <v>MIA</v>
      </c>
      <c r="F78" s="6">
        <f t="shared" ref="F78:F94" si="42">MAX(L38,L58)</f>
        <v>5.1224654289124123</v>
      </c>
      <c r="G78" s="6">
        <f t="shared" ref="G78:G94" si="43">MIN(M38,M58)</f>
        <v>3.4838627502727508</v>
      </c>
      <c r="H78" s="6">
        <f t="shared" ref="H78:H89" si="44">F78-G78</f>
        <v>1.6386026786396615</v>
      </c>
      <c r="I78" s="6" t="str">
        <f>IF(G78&gt;F78,E78,D78)</f>
        <v>BAL</v>
      </c>
      <c r="J78" s="6">
        <f t="shared" ref="J78:J91" si="45">F78+G78</f>
        <v>8.6063281791851622</v>
      </c>
      <c r="L78" s="15" t="str">
        <f t="shared" ref="L78:L92" si="46">D78</f>
        <v>BAL</v>
      </c>
      <c r="M78" s="15">
        <f>N2</f>
        <v>3.5</v>
      </c>
      <c r="N78" s="15">
        <f>Z2</f>
        <v>4.7</v>
      </c>
      <c r="O78" s="15" t="s">
        <v>213</v>
      </c>
      <c r="P78" s="15" t="str">
        <f t="shared" ref="P78:P92" si="47">E78</f>
        <v>MIA</v>
      </c>
      <c r="Q78" s="15">
        <f>N3</f>
        <v>3.4</v>
      </c>
      <c r="R78" s="15">
        <f>Z3</f>
        <v>5.0999999999999996</v>
      </c>
      <c r="S78" s="15" t="s">
        <v>213</v>
      </c>
      <c r="T78" s="16" t="s">
        <v>166</v>
      </c>
      <c r="U78" s="16" t="s">
        <v>160</v>
      </c>
      <c r="V78" s="30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BAL</v>
      </c>
      <c r="W78" s="31">
        <f t="shared" ref="W78:W92" si="49">(COUNTIF(I38, V78) + COUNTIF(O38, V78) + COUNTIF(I58, V78) + COUNTIF(O58, V78) + COUNTIF(I78, V78))/5</f>
        <v>0.6</v>
      </c>
      <c r="X78" s="31">
        <f>IF(W78=1, 5, IF(W78=0.8, 4, IF(W78=0.6, 3, IF(W78=0.4, 2, IF(W78=0.2, 1, 0)))))</f>
        <v>3</v>
      </c>
      <c r="Y78" s="31">
        <f t="shared" ref="Y78:Y92" si="50">((Q78+N78)/2)-((M78+R78)/2)</f>
        <v>-0.25</v>
      </c>
      <c r="Z78" s="31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0.5</v>
      </c>
      <c r="AA78" s="31" t="e">
        <f>S78-O78</f>
        <v>#VALUE!</v>
      </c>
      <c r="AB78" s="31" t="e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#VALUE!</v>
      </c>
      <c r="AC78" s="31">
        <f>SUM(IF(ISNUMBER(X78), X78, 0), IF(ISNUMBER(Z78), Z78, 0), IF(ISNUMBER(AB78), AB78, 0))</f>
        <v>3.5</v>
      </c>
      <c r="AD78" s="31" t="s">
        <v>152</v>
      </c>
      <c r="AE78" s="30">
        <v>8.5</v>
      </c>
      <c r="AF78" s="30" t="str">
        <f t="shared" ref="AF78:AF92" si="51">IF(COUNTIF(J38, "&gt;" &amp; AE78) + COUNTIF(P38, "&gt;" &amp; AE78) + COUNTIF(J58, "&gt;" &amp; AE78) + COUNTIF(J78, "&gt;" &amp; AE78) + COUNTIF(P58, "&gt;" &amp; AE78) &gt;= 3, "Over", "Under")</f>
        <v>Under</v>
      </c>
      <c r="AG78" s="31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0.6</v>
      </c>
      <c r="AH78" s="31">
        <f>IF(AG78=1, 5, IF(AG78=0.8, 4, IF(AG78=0.6, 3, IF(AG78=0.4, 2, IF(AG78=0.2, 1, 0)))))</f>
        <v>3</v>
      </c>
      <c r="AI78" s="31">
        <f t="shared" ref="AI78:AI92" si="53">(((N78+Q78)/2)+((M78+R78)/2))-AE78</f>
        <v>-0.15000000000000036</v>
      </c>
      <c r="AJ78" s="31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0</v>
      </c>
      <c r="AK78" s="31" t="e">
        <f>O78+S78</f>
        <v>#VALUE!</v>
      </c>
      <c r="AL78" s="31" t="e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#VALUE!</v>
      </c>
      <c r="AM78" s="31">
        <f>SUM(IF(ISNUMBER(AH78), AH78, 0), IF(ISNUMBER(AJ78), AJ78, 0), IF(ISNUMBER(AL78), AL78, 0))</f>
        <v>3</v>
      </c>
      <c r="AN78" s="31">
        <v>9</v>
      </c>
      <c r="AQ78"/>
    </row>
    <row r="79" spans="1:43" x14ac:dyDescent="0.3">
      <c r="D79" s="8" t="str">
        <f t="shared" si="41"/>
        <v>DET</v>
      </c>
      <c r="E79" s="8" t="str">
        <f t="shared" si="41"/>
        <v>CLE</v>
      </c>
      <c r="F79" s="6">
        <f t="shared" si="42"/>
        <v>6.2608272403666003</v>
      </c>
      <c r="G79" s="6">
        <f t="shared" si="43"/>
        <v>2.9736523212722208</v>
      </c>
      <c r="H79" s="6">
        <f t="shared" si="44"/>
        <v>3.2871749190943795</v>
      </c>
      <c r="I79" s="6" t="str">
        <f t="shared" ref="I79:I91" si="54">IF(G79&gt;F79,E79,D79)</f>
        <v>DET</v>
      </c>
      <c r="J79" s="6">
        <f t="shared" si="45"/>
        <v>9.2344795616388211</v>
      </c>
      <c r="L79" s="27" t="str">
        <f t="shared" si="46"/>
        <v>DET</v>
      </c>
      <c r="M79" s="27">
        <f>N4</f>
        <v>6.5</v>
      </c>
      <c r="N79" s="27">
        <f>Z4</f>
        <v>4.4000000000000004</v>
      </c>
      <c r="O79" s="27">
        <v>6</v>
      </c>
      <c r="P79" s="27" t="str">
        <f t="shared" si="47"/>
        <v>CLE</v>
      </c>
      <c r="Q79" s="27">
        <f>N5</f>
        <v>2.8</v>
      </c>
      <c r="R79" s="27">
        <f>Z5</f>
        <v>4.5999999999999996</v>
      </c>
      <c r="S79" s="27">
        <v>3.75</v>
      </c>
      <c r="T79" s="28" t="s">
        <v>204</v>
      </c>
      <c r="U79" s="28" t="s">
        <v>206</v>
      </c>
      <c r="V79" s="30" t="str">
        <f t="shared" si="48"/>
        <v>DET</v>
      </c>
      <c r="W79" s="31">
        <f t="shared" si="49"/>
        <v>1</v>
      </c>
      <c r="X79" s="31">
        <f t="shared" ref="X79:X92" si="55">IF(W79=1, 5, IF(W79=0.8, 4, IF(W79=0.6, 3, IF(W79=0.4, 2, IF(W79=0.2, 1, 0)))))</f>
        <v>5</v>
      </c>
      <c r="Y79" s="31">
        <f t="shared" si="50"/>
        <v>-1.9499999999999997</v>
      </c>
      <c r="Z79" s="31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2.5</v>
      </c>
      <c r="AA79" s="31">
        <f t="shared" ref="AA79" si="57">S79-O79</f>
        <v>-2.25</v>
      </c>
      <c r="AB79" s="31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2.5</v>
      </c>
      <c r="AC79" s="31">
        <f t="shared" ref="AC79:AC92" si="59">SUM(IF(ISNUMBER(X79), X79, 0), IF(ISNUMBER(Z79), Z79, 0), IF(ISNUMBER(AB79), AB79, 0))</f>
        <v>10</v>
      </c>
      <c r="AD79" s="31" t="s">
        <v>140</v>
      </c>
      <c r="AE79" s="34">
        <v>8.5</v>
      </c>
      <c r="AF79" s="32" t="str">
        <f t="shared" si="51"/>
        <v>Over</v>
      </c>
      <c r="AG79" s="33">
        <f t="shared" si="52"/>
        <v>0.8</v>
      </c>
      <c r="AH79" s="33">
        <f t="shared" ref="AH79:AH92" si="60">IF(AG79=1, 5, IF(AG79=0.8, 4, IF(AG79=0.6, 3, IF(AG79=0.4, 2, IF(AG79=0.2, 1, 0)))))</f>
        <v>4</v>
      </c>
      <c r="AI79" s="33">
        <f t="shared" si="53"/>
        <v>0.65000000000000036</v>
      </c>
      <c r="AJ79" s="33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33">
        <f t="shared" ref="AK79" si="62">O79+S79</f>
        <v>9.75</v>
      </c>
      <c r="AL79" s="33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1.25</v>
      </c>
      <c r="AM79" s="33">
        <f t="shared" ref="AM79:AM92" si="64">SUM(IF(ISNUMBER(AH79), AH79, 0), IF(ISNUMBER(AJ79), AJ79, 0), IF(ISNUMBER(AL79), AL79, 0))</f>
        <v>5.25</v>
      </c>
      <c r="AN79" s="33">
        <v>9</v>
      </c>
      <c r="AQ79"/>
    </row>
    <row r="80" spans="1:43" x14ac:dyDescent="0.3">
      <c r="D80" s="8" t="str">
        <f t="shared" si="41"/>
        <v>STL</v>
      </c>
      <c r="E80" s="8" t="str">
        <f t="shared" si="41"/>
        <v>PIT</v>
      </c>
      <c r="F80" s="6">
        <f t="shared" si="42"/>
        <v>4.4634836092909111</v>
      </c>
      <c r="G80" s="6">
        <f t="shared" si="43"/>
        <v>4.872350715681562</v>
      </c>
      <c r="H80" s="6">
        <f t="shared" si="44"/>
        <v>-0.40886710639065083</v>
      </c>
      <c r="I80" s="6" t="str">
        <f t="shared" si="54"/>
        <v>PIT</v>
      </c>
      <c r="J80" s="6">
        <f t="shared" si="45"/>
        <v>9.335834324972474</v>
      </c>
      <c r="L80" s="15" t="str">
        <f t="shared" si="46"/>
        <v>STL</v>
      </c>
      <c r="M80" s="15">
        <f>N6</f>
        <v>4.7</v>
      </c>
      <c r="N80" s="15">
        <f>Z6</f>
        <v>4.5999999999999996</v>
      </c>
      <c r="O80" s="15">
        <v>3.4285000000000001</v>
      </c>
      <c r="P80" s="15" t="str">
        <f t="shared" si="47"/>
        <v>PIT</v>
      </c>
      <c r="Q80" s="15">
        <f>N7</f>
        <v>4.5999999999999996</v>
      </c>
      <c r="R80" s="15">
        <f>Z7</f>
        <v>3.3</v>
      </c>
      <c r="S80" s="15">
        <v>2.8570000000000002</v>
      </c>
      <c r="T80" s="16" t="s">
        <v>207</v>
      </c>
      <c r="U80" s="16" t="s">
        <v>208</v>
      </c>
      <c r="V80" s="30" t="str">
        <f t="shared" si="48"/>
        <v>PIT</v>
      </c>
      <c r="W80" s="31">
        <f t="shared" si="49"/>
        <v>1</v>
      </c>
      <c r="X80" s="31">
        <f t="shared" si="55"/>
        <v>5</v>
      </c>
      <c r="Y80" s="31">
        <f t="shared" si="50"/>
        <v>0.59999999999999964</v>
      </c>
      <c r="Z80" s="31">
        <f t="shared" si="56"/>
        <v>1</v>
      </c>
      <c r="AA80" s="31">
        <f t="shared" ref="AA80:AA92" si="65">S80-O80</f>
        <v>-0.5714999999999999</v>
      </c>
      <c r="AB80" s="31">
        <f t="shared" si="58"/>
        <v>1</v>
      </c>
      <c r="AC80" s="31">
        <f t="shared" si="59"/>
        <v>7</v>
      </c>
      <c r="AD80" s="31" t="s">
        <v>141</v>
      </c>
      <c r="AE80" s="30">
        <v>7.5</v>
      </c>
      <c r="AF80" s="30" t="str">
        <f t="shared" si="51"/>
        <v>Over</v>
      </c>
      <c r="AG80" s="31">
        <f t="shared" si="52"/>
        <v>1</v>
      </c>
      <c r="AH80" s="31">
        <f t="shared" si="60"/>
        <v>5</v>
      </c>
      <c r="AI80" s="31">
        <f t="shared" si="53"/>
        <v>1.0999999999999996</v>
      </c>
      <c r="AJ80" s="31">
        <f t="shared" si="61"/>
        <v>1.25</v>
      </c>
      <c r="AK80" s="31">
        <f t="shared" ref="AK80:AK92" si="66">O80+S80</f>
        <v>6.2855000000000008</v>
      </c>
      <c r="AL80" s="31">
        <f t="shared" si="63"/>
        <v>0</v>
      </c>
      <c r="AM80" s="31">
        <f t="shared" si="64"/>
        <v>6.25</v>
      </c>
      <c r="AN80" s="31">
        <v>3</v>
      </c>
      <c r="AO80" s="20"/>
      <c r="AQ80"/>
    </row>
    <row r="81" spans="4:43" x14ac:dyDescent="0.3">
      <c r="D81" s="8" t="str">
        <f t="shared" si="41"/>
        <v>SDP</v>
      </c>
      <c r="E81" s="8" t="str">
        <f t="shared" si="41"/>
        <v>WSN</v>
      </c>
      <c r="F81" s="6">
        <f t="shared" si="42"/>
        <v>5.1605651684975697</v>
      </c>
      <c r="G81" s="6">
        <f t="shared" si="43"/>
        <v>3.5131912155194835</v>
      </c>
      <c r="H81" s="6">
        <f t="shared" si="44"/>
        <v>1.6473739529780862</v>
      </c>
      <c r="I81" s="6" t="str">
        <f t="shared" si="54"/>
        <v>SDP</v>
      </c>
      <c r="J81" s="6">
        <f t="shared" si="45"/>
        <v>8.6737563840170537</v>
      </c>
      <c r="L81" s="15" t="str">
        <f t="shared" si="46"/>
        <v>SDP</v>
      </c>
      <c r="M81" s="15">
        <f>N8</f>
        <v>2.6</v>
      </c>
      <c r="N81" s="15">
        <f>Z8</f>
        <v>4.5999999999999996</v>
      </c>
      <c r="O81" s="15">
        <v>8</v>
      </c>
      <c r="P81" s="15" t="str">
        <f t="shared" si="47"/>
        <v>WSN</v>
      </c>
      <c r="Q81" s="15">
        <f>N9</f>
        <v>3.9</v>
      </c>
      <c r="R81" s="15">
        <f>Z9</f>
        <v>5.3</v>
      </c>
      <c r="S81" s="15">
        <v>6</v>
      </c>
      <c r="T81" s="16" t="s">
        <v>134</v>
      </c>
      <c r="U81" s="16" t="s">
        <v>133</v>
      </c>
      <c r="V81" s="32" t="str">
        <f t="shared" si="48"/>
        <v>SDP</v>
      </c>
      <c r="W81" s="33">
        <f t="shared" si="49"/>
        <v>0.6</v>
      </c>
      <c r="X81" s="33">
        <f t="shared" si="55"/>
        <v>3</v>
      </c>
      <c r="Y81" s="33">
        <f t="shared" si="50"/>
        <v>0.29999999999999982</v>
      </c>
      <c r="Z81" s="33">
        <f t="shared" si="56"/>
        <v>0</v>
      </c>
      <c r="AA81" s="33">
        <f t="shared" si="65"/>
        <v>-2</v>
      </c>
      <c r="AB81" s="33">
        <f t="shared" si="58"/>
        <v>2.5</v>
      </c>
      <c r="AC81" s="33">
        <f t="shared" si="59"/>
        <v>5.5</v>
      </c>
      <c r="AD81" s="33" t="s">
        <v>201</v>
      </c>
      <c r="AE81" s="34">
        <v>9.5</v>
      </c>
      <c r="AF81" s="32" t="str">
        <f t="shared" si="51"/>
        <v>Under</v>
      </c>
      <c r="AG81" s="33">
        <f t="shared" si="52"/>
        <v>1</v>
      </c>
      <c r="AH81" s="33">
        <f t="shared" si="60"/>
        <v>5</v>
      </c>
      <c r="AI81" s="33">
        <f t="shared" si="53"/>
        <v>-1.3000000000000007</v>
      </c>
      <c r="AJ81" s="33">
        <f t="shared" si="61"/>
        <v>1.25</v>
      </c>
      <c r="AK81" s="33">
        <f t="shared" si="66"/>
        <v>14</v>
      </c>
      <c r="AL81" s="33">
        <f t="shared" si="63"/>
        <v>0</v>
      </c>
      <c r="AM81" s="33">
        <f t="shared" si="64"/>
        <v>6.25</v>
      </c>
      <c r="AN81" s="33">
        <v>4</v>
      </c>
      <c r="AQ81"/>
    </row>
    <row r="82" spans="4:43" x14ac:dyDescent="0.3">
      <c r="D82" s="8" t="str">
        <f t="shared" si="41"/>
        <v>NYM</v>
      </c>
      <c r="E82" s="8" t="str">
        <f t="shared" si="41"/>
        <v>NYY</v>
      </c>
      <c r="F82" s="6">
        <f t="shared" si="42"/>
        <v>5.2435235525797781</v>
      </c>
      <c r="G82" s="6">
        <f t="shared" si="43"/>
        <v>4.4187503615105559</v>
      </c>
      <c r="H82" s="6">
        <f t="shared" si="44"/>
        <v>0.8247731910692222</v>
      </c>
      <c r="I82" s="6" t="str">
        <f t="shared" si="54"/>
        <v>NYM</v>
      </c>
      <c r="J82" s="6">
        <f t="shared" si="45"/>
        <v>9.6622739140903349</v>
      </c>
      <c r="L82" s="15" t="str">
        <f t="shared" si="46"/>
        <v>NYM</v>
      </c>
      <c r="M82" s="15">
        <f>N10</f>
        <v>5.2</v>
      </c>
      <c r="N82" s="15">
        <f>Z10</f>
        <v>3.8</v>
      </c>
      <c r="O82" s="15">
        <v>10.5</v>
      </c>
      <c r="P82" s="15" t="str">
        <f t="shared" si="47"/>
        <v>NYY</v>
      </c>
      <c r="Q82" s="15">
        <f>N11</f>
        <v>4.4000000000000004</v>
      </c>
      <c r="R82" s="15">
        <f>Z11</f>
        <v>3.6</v>
      </c>
      <c r="S82" s="15">
        <v>4.5</v>
      </c>
      <c r="T82" s="16" t="s">
        <v>163</v>
      </c>
      <c r="U82" s="16" t="s">
        <v>167</v>
      </c>
      <c r="V82" s="32" t="str">
        <f t="shared" si="48"/>
        <v>NYM</v>
      </c>
      <c r="W82" s="33">
        <f t="shared" si="49"/>
        <v>0.6</v>
      </c>
      <c r="X82" s="33">
        <f t="shared" si="55"/>
        <v>3</v>
      </c>
      <c r="Y82" s="33">
        <f t="shared" si="50"/>
        <v>-0.30000000000000071</v>
      </c>
      <c r="Z82" s="33">
        <f t="shared" si="56"/>
        <v>0.5</v>
      </c>
      <c r="AA82" s="33">
        <f t="shared" si="65"/>
        <v>-6</v>
      </c>
      <c r="AB82" s="33">
        <f t="shared" si="58"/>
        <v>2.5</v>
      </c>
      <c r="AC82" s="33">
        <f t="shared" si="59"/>
        <v>6</v>
      </c>
      <c r="AD82" s="33" t="s">
        <v>137</v>
      </c>
      <c r="AE82" s="34">
        <v>9.5</v>
      </c>
      <c r="AF82" s="32" t="str">
        <f t="shared" si="51"/>
        <v>Under</v>
      </c>
      <c r="AG82" s="33">
        <f t="shared" si="52"/>
        <v>0.6</v>
      </c>
      <c r="AH82" s="33">
        <f t="shared" si="60"/>
        <v>3</v>
      </c>
      <c r="AI82" s="33">
        <f t="shared" si="53"/>
        <v>-1</v>
      </c>
      <c r="AJ82" s="33">
        <f t="shared" si="61"/>
        <v>0</v>
      </c>
      <c r="AK82" s="33">
        <f t="shared" si="66"/>
        <v>15</v>
      </c>
      <c r="AL82" s="33">
        <f t="shared" si="63"/>
        <v>0</v>
      </c>
      <c r="AM82" s="33">
        <f t="shared" si="64"/>
        <v>3</v>
      </c>
      <c r="AN82" s="33">
        <v>5</v>
      </c>
      <c r="AQ82"/>
    </row>
    <row r="83" spans="4:43" x14ac:dyDescent="0.3">
      <c r="D83" s="8" t="str">
        <f t="shared" si="41"/>
        <v>TBR</v>
      </c>
      <c r="E83" s="8" t="str">
        <f t="shared" si="41"/>
        <v>TOR</v>
      </c>
      <c r="F83" s="6">
        <f t="shared" si="42"/>
        <v>5.4132072861459379</v>
      </c>
      <c r="G83" s="6">
        <f t="shared" si="43"/>
        <v>3.3313919458696342</v>
      </c>
      <c r="H83" s="6">
        <f t="shared" si="44"/>
        <v>2.0818153402763038</v>
      </c>
      <c r="I83" s="6" t="str">
        <f t="shared" si="54"/>
        <v>TBR</v>
      </c>
      <c r="J83" s="6">
        <f t="shared" si="45"/>
        <v>8.7445992320155721</v>
      </c>
      <c r="L83" s="15" t="str">
        <f t="shared" si="46"/>
        <v>TBR</v>
      </c>
      <c r="M83" s="15">
        <f>N12</f>
        <v>3.4</v>
      </c>
      <c r="N83" s="15">
        <f>Z12</f>
        <v>3.3</v>
      </c>
      <c r="O83" s="15">
        <v>4</v>
      </c>
      <c r="P83" s="15" t="str">
        <f t="shared" si="47"/>
        <v>TOR</v>
      </c>
      <c r="Q83" s="15">
        <f>N13</f>
        <v>4.8</v>
      </c>
      <c r="R83" s="15">
        <f>Z13</f>
        <v>5.7</v>
      </c>
      <c r="S83" s="15">
        <v>4.5709999999999997</v>
      </c>
      <c r="T83" s="16" t="s">
        <v>205</v>
      </c>
      <c r="U83" s="16" t="s">
        <v>209</v>
      </c>
      <c r="V83" s="32" t="str">
        <f t="shared" si="48"/>
        <v>TBR</v>
      </c>
      <c r="W83" s="33">
        <f t="shared" si="49"/>
        <v>0.8</v>
      </c>
      <c r="X83" s="33">
        <f t="shared" si="55"/>
        <v>4</v>
      </c>
      <c r="Y83" s="33">
        <f t="shared" si="50"/>
        <v>-0.5</v>
      </c>
      <c r="Z83" s="33">
        <f t="shared" si="56"/>
        <v>1</v>
      </c>
      <c r="AA83" s="33">
        <f t="shared" si="65"/>
        <v>0.57099999999999973</v>
      </c>
      <c r="AB83" s="33">
        <f t="shared" si="58"/>
        <v>0</v>
      </c>
      <c r="AC83" s="33">
        <f t="shared" si="59"/>
        <v>5</v>
      </c>
      <c r="AD83" s="33" t="s">
        <v>144</v>
      </c>
      <c r="AE83" s="30">
        <v>8.5</v>
      </c>
      <c r="AF83" s="30" t="str">
        <f t="shared" si="51"/>
        <v>Over</v>
      </c>
      <c r="AG83" s="31">
        <f t="shared" si="52"/>
        <v>0.6</v>
      </c>
      <c r="AH83" s="31">
        <f t="shared" si="60"/>
        <v>3</v>
      </c>
      <c r="AI83" s="31">
        <f t="shared" si="53"/>
        <v>9.9999999999999645E-2</v>
      </c>
      <c r="AJ83" s="31">
        <f t="shared" si="61"/>
        <v>0</v>
      </c>
      <c r="AK83" s="31">
        <f t="shared" si="66"/>
        <v>8.5709999999999997</v>
      </c>
      <c r="AL83" s="31">
        <f t="shared" si="63"/>
        <v>0</v>
      </c>
      <c r="AM83" s="31">
        <f t="shared" si="64"/>
        <v>3</v>
      </c>
      <c r="AN83" s="31">
        <v>6</v>
      </c>
      <c r="AQ83"/>
    </row>
    <row r="84" spans="4:43" x14ac:dyDescent="0.3">
      <c r="D84" s="8" t="str">
        <f t="shared" si="41"/>
        <v>CIN</v>
      </c>
      <c r="E84" s="8" t="str">
        <f t="shared" si="41"/>
        <v>ATL</v>
      </c>
      <c r="F84" s="6">
        <f t="shared" si="42"/>
        <v>5.9870295750338682</v>
      </c>
      <c r="G84" s="6">
        <f t="shared" si="43"/>
        <v>3.3667563769237345</v>
      </c>
      <c r="H84" s="6">
        <f t="shared" si="44"/>
        <v>2.6202731981101337</v>
      </c>
      <c r="I84" s="6" t="str">
        <f t="shared" si="54"/>
        <v>CIN</v>
      </c>
      <c r="J84" s="6">
        <f t="shared" si="45"/>
        <v>9.3537859519576028</v>
      </c>
      <c r="L84" s="15" t="str">
        <f t="shared" si="46"/>
        <v>CIN</v>
      </c>
      <c r="M84" s="15">
        <f>N14</f>
        <v>5.9</v>
      </c>
      <c r="N84" s="15">
        <f>Z14</f>
        <v>4.5</v>
      </c>
      <c r="O84" s="15">
        <v>4</v>
      </c>
      <c r="P84" s="15" t="str">
        <f t="shared" si="47"/>
        <v>ATL</v>
      </c>
      <c r="Q84" s="15">
        <f>N15</f>
        <v>3.4</v>
      </c>
      <c r="R84" s="15">
        <f>Z15</f>
        <v>3.9</v>
      </c>
      <c r="S84" s="15">
        <v>1</v>
      </c>
      <c r="T84" s="16" t="s">
        <v>210</v>
      </c>
      <c r="U84" s="16" t="s">
        <v>211</v>
      </c>
      <c r="V84" s="19" t="str">
        <f t="shared" si="48"/>
        <v>CIN</v>
      </c>
      <c r="W84" s="13">
        <f t="shared" si="49"/>
        <v>0.8</v>
      </c>
      <c r="X84" s="13">
        <f t="shared" si="55"/>
        <v>4</v>
      </c>
      <c r="Y84" s="13">
        <f t="shared" si="50"/>
        <v>-0.95000000000000018</v>
      </c>
      <c r="Z84" s="13">
        <f t="shared" si="56"/>
        <v>1.5</v>
      </c>
      <c r="AA84" s="13">
        <f t="shared" si="65"/>
        <v>-3</v>
      </c>
      <c r="AB84" s="13">
        <f t="shared" si="58"/>
        <v>2.5</v>
      </c>
      <c r="AC84" s="13">
        <f t="shared" si="59"/>
        <v>8</v>
      </c>
      <c r="AD84" s="13" t="s">
        <v>214</v>
      </c>
      <c r="AE84" s="12">
        <v>7.5</v>
      </c>
      <c r="AF84" s="19" t="str">
        <f t="shared" si="51"/>
        <v>Over</v>
      </c>
      <c r="AG84" s="13">
        <f t="shared" si="52"/>
        <v>0.8</v>
      </c>
      <c r="AH84" s="13">
        <f t="shared" si="60"/>
        <v>4</v>
      </c>
      <c r="AI84" s="13">
        <f t="shared" si="53"/>
        <v>1.3500000000000014</v>
      </c>
      <c r="AJ84" s="13">
        <f t="shared" si="61"/>
        <v>1.25</v>
      </c>
      <c r="AK84" s="13">
        <f t="shared" si="66"/>
        <v>5</v>
      </c>
      <c r="AL84" s="13">
        <f t="shared" si="63"/>
        <v>0</v>
      </c>
      <c r="AM84" s="13">
        <f t="shared" si="64"/>
        <v>5.25</v>
      </c>
      <c r="AN84" s="13" t="s">
        <v>215</v>
      </c>
      <c r="AQ84"/>
    </row>
    <row r="85" spans="4:43" x14ac:dyDescent="0.3">
      <c r="D85" s="8" t="str">
        <f t="shared" si="41"/>
        <v>PHI</v>
      </c>
      <c r="E85" s="8" t="str">
        <f t="shared" si="41"/>
        <v>MIN</v>
      </c>
      <c r="F85" s="6">
        <f t="shared" si="42"/>
        <v>5.1764796545657754</v>
      </c>
      <c r="G85" s="6">
        <f t="shared" si="43"/>
        <v>3.9481124201193176</v>
      </c>
      <c r="H85" s="6">
        <f t="shared" si="44"/>
        <v>1.2283672344464578</v>
      </c>
      <c r="I85" s="6" t="str">
        <f t="shared" si="54"/>
        <v>PHI</v>
      </c>
      <c r="J85" s="6">
        <f t="shared" si="45"/>
        <v>9.1245920746850935</v>
      </c>
      <c r="L85" s="15" t="str">
        <f t="shared" si="46"/>
        <v>PHI</v>
      </c>
      <c r="M85" s="15">
        <f>N16</f>
        <v>5.0999999999999996</v>
      </c>
      <c r="N85" s="15">
        <f>Z16</f>
        <v>5.3</v>
      </c>
      <c r="O85" s="15">
        <v>2</v>
      </c>
      <c r="P85" s="15" t="str">
        <f t="shared" si="47"/>
        <v>MIN</v>
      </c>
      <c r="Q85" s="15">
        <f>N17</f>
        <v>4</v>
      </c>
      <c r="R85" s="15">
        <f>Z17</f>
        <v>4.3</v>
      </c>
      <c r="S85" s="15">
        <v>7</v>
      </c>
      <c r="T85" s="16" t="s">
        <v>164</v>
      </c>
      <c r="U85" s="16" t="s">
        <v>165</v>
      </c>
      <c r="V85" s="32" t="str">
        <f t="shared" si="48"/>
        <v>PHI</v>
      </c>
      <c r="W85" s="33">
        <f t="shared" si="49"/>
        <v>0.6</v>
      </c>
      <c r="X85" s="33">
        <f t="shared" si="55"/>
        <v>3</v>
      </c>
      <c r="Y85" s="33">
        <f t="shared" si="50"/>
        <v>-4.9999999999998934E-2</v>
      </c>
      <c r="Z85" s="33">
        <f t="shared" si="56"/>
        <v>0.5</v>
      </c>
      <c r="AA85" s="33">
        <f t="shared" si="65"/>
        <v>5</v>
      </c>
      <c r="AB85" s="33">
        <f t="shared" si="58"/>
        <v>0</v>
      </c>
      <c r="AC85" s="33">
        <f t="shared" si="59"/>
        <v>3.5</v>
      </c>
      <c r="AD85" s="33" t="s">
        <v>157</v>
      </c>
      <c r="AE85" s="30">
        <v>7.5</v>
      </c>
      <c r="AF85" s="30" t="str">
        <f t="shared" si="51"/>
        <v>Over</v>
      </c>
      <c r="AG85" s="31">
        <f t="shared" si="52"/>
        <v>1</v>
      </c>
      <c r="AH85" s="31">
        <f t="shared" si="60"/>
        <v>5</v>
      </c>
      <c r="AI85" s="31">
        <f t="shared" si="53"/>
        <v>1.8499999999999996</v>
      </c>
      <c r="AJ85" s="31">
        <f t="shared" si="61"/>
        <v>1.25</v>
      </c>
      <c r="AK85" s="31">
        <f t="shared" si="66"/>
        <v>9</v>
      </c>
      <c r="AL85" s="31">
        <f t="shared" si="63"/>
        <v>1.25</v>
      </c>
      <c r="AM85" s="31">
        <f t="shared" si="64"/>
        <v>7.5</v>
      </c>
      <c r="AN85" s="31">
        <v>3</v>
      </c>
      <c r="AQ85"/>
    </row>
    <row r="86" spans="4:43" x14ac:dyDescent="0.3">
      <c r="D86" s="8" t="str">
        <f t="shared" si="41"/>
        <v>CHW</v>
      </c>
      <c r="E86" s="8" t="str">
        <f t="shared" si="41"/>
        <v>TEX</v>
      </c>
      <c r="F86" s="6">
        <f t="shared" si="42"/>
        <v>4.3539057505655405</v>
      </c>
      <c r="G86" s="6">
        <f t="shared" si="43"/>
        <v>3.8372500545486514</v>
      </c>
      <c r="H86" s="6">
        <f t="shared" si="44"/>
        <v>0.5166556960168891</v>
      </c>
      <c r="I86" s="6" t="str">
        <f t="shared" si="54"/>
        <v>CHW</v>
      </c>
      <c r="J86" s="6">
        <f t="shared" si="45"/>
        <v>8.1911558051141924</v>
      </c>
      <c r="L86" s="12" t="str">
        <f t="shared" si="46"/>
        <v>CHW</v>
      </c>
      <c r="M86" s="15">
        <f>N18</f>
        <v>2.4</v>
      </c>
      <c r="N86" s="15">
        <f>Z18</f>
        <v>5.2</v>
      </c>
      <c r="O86" s="15">
        <v>3</v>
      </c>
      <c r="P86" s="12" t="str">
        <f t="shared" si="47"/>
        <v>TEX</v>
      </c>
      <c r="Q86" s="15">
        <f>N19</f>
        <v>3.7</v>
      </c>
      <c r="R86" s="15">
        <f>Z19</f>
        <v>4.5999999999999996</v>
      </c>
      <c r="S86" s="15">
        <v>4</v>
      </c>
      <c r="T86" s="16" t="s">
        <v>205</v>
      </c>
      <c r="U86" s="16" t="s">
        <v>209</v>
      </c>
      <c r="V86" s="32" t="str">
        <f t="shared" si="48"/>
        <v>TEX</v>
      </c>
      <c r="W86" s="33">
        <f t="shared" si="49"/>
        <v>0.8</v>
      </c>
      <c r="X86" s="33">
        <f t="shared" si="55"/>
        <v>4</v>
      </c>
      <c r="Y86" s="33">
        <f t="shared" si="50"/>
        <v>0.95000000000000018</v>
      </c>
      <c r="Z86" s="33">
        <f t="shared" si="56"/>
        <v>1.5</v>
      </c>
      <c r="AA86" s="33">
        <f t="shared" si="65"/>
        <v>1</v>
      </c>
      <c r="AB86" s="33">
        <f t="shared" si="58"/>
        <v>1.5</v>
      </c>
      <c r="AC86" s="33">
        <f t="shared" si="59"/>
        <v>7</v>
      </c>
      <c r="AD86" s="33" t="s">
        <v>159</v>
      </c>
      <c r="AE86" s="30">
        <v>7.5</v>
      </c>
      <c r="AF86" s="30" t="str">
        <f t="shared" si="51"/>
        <v>Over</v>
      </c>
      <c r="AG86" s="31">
        <f t="shared" si="52"/>
        <v>0.8</v>
      </c>
      <c r="AH86" s="31">
        <f t="shared" si="60"/>
        <v>4</v>
      </c>
      <c r="AI86" s="31">
        <f t="shared" si="53"/>
        <v>0.45000000000000018</v>
      </c>
      <c r="AJ86" s="31">
        <f t="shared" si="61"/>
        <v>0</v>
      </c>
      <c r="AK86" s="31">
        <f t="shared" si="66"/>
        <v>7</v>
      </c>
      <c r="AL86" s="31">
        <f t="shared" si="63"/>
        <v>0</v>
      </c>
      <c r="AM86" s="31">
        <f t="shared" si="64"/>
        <v>4</v>
      </c>
      <c r="AN86" s="31">
        <v>5</v>
      </c>
      <c r="AQ86"/>
    </row>
    <row r="87" spans="4:43" x14ac:dyDescent="0.3">
      <c r="D87" s="8" t="str">
        <f t="shared" si="41"/>
        <v>MIL</v>
      </c>
      <c r="E87" s="8" t="str">
        <f t="shared" si="41"/>
        <v>CHC</v>
      </c>
      <c r="F87" s="6">
        <f t="shared" si="42"/>
        <v>5.3309840467881893</v>
      </c>
      <c r="G87" s="6">
        <f t="shared" si="43"/>
        <v>4.0610165249767594</v>
      </c>
      <c r="H87" s="6">
        <f t="shared" si="44"/>
        <v>1.2699675218114299</v>
      </c>
      <c r="I87" s="6" t="str">
        <f t="shared" si="54"/>
        <v>MIL</v>
      </c>
      <c r="J87" s="6">
        <f t="shared" si="45"/>
        <v>9.3920005717649495</v>
      </c>
      <c r="L87" s="12" t="str">
        <f>D87</f>
        <v>MIL</v>
      </c>
      <c r="M87" s="15">
        <f>N20</f>
        <v>5.3</v>
      </c>
      <c r="N87" s="15">
        <f>Z20</f>
        <v>4.3</v>
      </c>
      <c r="O87" s="15">
        <v>4.2699999999999996</v>
      </c>
      <c r="P87" s="12" t="str">
        <f t="shared" si="47"/>
        <v>CHC</v>
      </c>
      <c r="Q87" s="15">
        <f>N21</f>
        <v>3.9</v>
      </c>
      <c r="R87" s="15">
        <f>Z21</f>
        <v>3</v>
      </c>
      <c r="S87" s="15">
        <v>3.63</v>
      </c>
      <c r="T87" s="16" t="s">
        <v>212</v>
      </c>
      <c r="U87" s="16" t="s">
        <v>212</v>
      </c>
      <c r="V87" s="32" t="str">
        <f t="shared" si="48"/>
        <v>MIL</v>
      </c>
      <c r="W87" s="33">
        <f t="shared" si="49"/>
        <v>0.6</v>
      </c>
      <c r="X87" s="33">
        <f t="shared" si="55"/>
        <v>3</v>
      </c>
      <c r="Y87" s="33">
        <f t="shared" si="50"/>
        <v>-5.0000000000000711E-2</v>
      </c>
      <c r="Z87" s="33">
        <f t="shared" si="56"/>
        <v>0.5</v>
      </c>
      <c r="AA87" s="33">
        <f t="shared" si="65"/>
        <v>-0.63999999999999968</v>
      </c>
      <c r="AB87" s="33">
        <f t="shared" si="58"/>
        <v>1</v>
      </c>
      <c r="AC87" s="33">
        <f t="shared" si="59"/>
        <v>4.5</v>
      </c>
      <c r="AD87" s="33" t="s">
        <v>138</v>
      </c>
      <c r="AE87" s="34">
        <v>8.5</v>
      </c>
      <c r="AF87" s="32" t="str">
        <f t="shared" si="51"/>
        <v>Under</v>
      </c>
      <c r="AG87" s="33">
        <f t="shared" si="52"/>
        <v>0.6</v>
      </c>
      <c r="AH87" s="33">
        <f t="shared" si="60"/>
        <v>3</v>
      </c>
      <c r="AI87" s="33">
        <f t="shared" si="53"/>
        <v>-0.25</v>
      </c>
      <c r="AJ87" s="33">
        <f t="shared" si="61"/>
        <v>0</v>
      </c>
      <c r="AK87" s="33">
        <f t="shared" si="66"/>
        <v>7.8999999999999995</v>
      </c>
      <c r="AL87" s="33">
        <f t="shared" si="63"/>
        <v>0</v>
      </c>
      <c r="AM87" s="33">
        <f t="shared" si="64"/>
        <v>3</v>
      </c>
      <c r="AN87" s="33">
        <v>1</v>
      </c>
      <c r="AQ87"/>
    </row>
    <row r="88" spans="4:43" x14ac:dyDescent="0.3">
      <c r="D88" s="8" t="str">
        <f t="shared" si="41"/>
        <v>ARI</v>
      </c>
      <c r="E88" s="8" t="str">
        <f t="shared" si="41"/>
        <v>KCR</v>
      </c>
      <c r="F88" s="6">
        <f t="shared" si="42"/>
        <v>4.9644562961379508</v>
      </c>
      <c r="G88" s="6">
        <f t="shared" si="43"/>
        <v>3.9671814033602368</v>
      </c>
      <c r="H88" s="6">
        <f t="shared" si="44"/>
        <v>0.99727489277771397</v>
      </c>
      <c r="I88" s="6" t="str">
        <f t="shared" si="54"/>
        <v>ARI</v>
      </c>
      <c r="J88" s="6">
        <f t="shared" si="45"/>
        <v>8.9316376994981876</v>
      </c>
      <c r="L88" s="12" t="str">
        <f t="shared" si="46"/>
        <v>ARI</v>
      </c>
      <c r="M88" s="15">
        <f>N22</f>
        <v>4.7</v>
      </c>
      <c r="N88" s="15">
        <f>Z22</f>
        <v>3.8</v>
      </c>
      <c r="O88" s="15">
        <v>4</v>
      </c>
      <c r="P88" s="12" t="str">
        <f t="shared" si="47"/>
        <v>KCR</v>
      </c>
      <c r="Q88" s="15">
        <f>N23</f>
        <v>6.1</v>
      </c>
      <c r="R88" s="15">
        <f>Z23</f>
        <v>2.8</v>
      </c>
      <c r="S88" s="15">
        <v>10</v>
      </c>
      <c r="T88" s="16" t="s">
        <v>134</v>
      </c>
      <c r="U88" s="16" t="s">
        <v>133</v>
      </c>
      <c r="V88" s="30" t="str">
        <f t="shared" si="48"/>
        <v>KCR</v>
      </c>
      <c r="W88" s="31">
        <f t="shared" si="49"/>
        <v>0.8</v>
      </c>
      <c r="X88" s="31">
        <f t="shared" si="55"/>
        <v>4</v>
      </c>
      <c r="Y88" s="31">
        <f t="shared" si="50"/>
        <v>1.1999999999999993</v>
      </c>
      <c r="Z88" s="31">
        <f t="shared" si="56"/>
        <v>2</v>
      </c>
      <c r="AA88" s="31">
        <f t="shared" si="65"/>
        <v>6</v>
      </c>
      <c r="AB88" s="31">
        <f t="shared" si="58"/>
        <v>2</v>
      </c>
      <c r="AC88" s="31">
        <f t="shared" si="59"/>
        <v>8</v>
      </c>
      <c r="AD88" s="31" t="s">
        <v>149</v>
      </c>
      <c r="AE88" s="34">
        <v>9.5</v>
      </c>
      <c r="AF88" s="32" t="str">
        <f t="shared" si="51"/>
        <v>Under</v>
      </c>
      <c r="AG88" s="33">
        <f t="shared" si="52"/>
        <v>0.8</v>
      </c>
      <c r="AH88" s="33">
        <f t="shared" si="60"/>
        <v>4</v>
      </c>
      <c r="AI88" s="33">
        <f t="shared" si="53"/>
        <v>-0.80000000000000071</v>
      </c>
      <c r="AJ88" s="33">
        <f t="shared" si="61"/>
        <v>0</v>
      </c>
      <c r="AK88" s="33">
        <f t="shared" si="66"/>
        <v>14</v>
      </c>
      <c r="AL88" s="33">
        <f t="shared" si="63"/>
        <v>0</v>
      </c>
      <c r="AM88" s="33">
        <f t="shared" si="64"/>
        <v>4</v>
      </c>
      <c r="AN88" s="33">
        <v>8</v>
      </c>
      <c r="AQ88"/>
    </row>
    <row r="89" spans="4:43" x14ac:dyDescent="0.3">
      <c r="D89" s="8" t="str">
        <f t="shared" si="41"/>
        <v>BOS</v>
      </c>
      <c r="E89" s="8" t="str">
        <f t="shared" si="41"/>
        <v>COL</v>
      </c>
      <c r="F89" s="6">
        <f t="shared" si="42"/>
        <v>5.8949225694535876</v>
      </c>
      <c r="G89" s="6">
        <f t="shared" si="43"/>
        <v>5.2842074256889706</v>
      </c>
      <c r="H89" s="6">
        <f t="shared" si="44"/>
        <v>0.610715143764617</v>
      </c>
      <c r="I89" s="6" t="str">
        <f t="shared" si="54"/>
        <v>BOS</v>
      </c>
      <c r="J89" s="6">
        <f t="shared" si="45"/>
        <v>11.179129995142558</v>
      </c>
      <c r="L89" s="15" t="str">
        <f t="shared" si="46"/>
        <v>BOS</v>
      </c>
      <c r="M89" s="15">
        <f>N24</f>
        <v>5.3</v>
      </c>
      <c r="N89" s="15">
        <f>Z24</f>
        <v>5.3</v>
      </c>
      <c r="O89" s="15">
        <v>8</v>
      </c>
      <c r="P89" s="15" t="str">
        <f t="shared" si="47"/>
        <v>COL</v>
      </c>
      <c r="Q89" s="15">
        <f>N25</f>
        <v>5.2</v>
      </c>
      <c r="R89" s="15">
        <f>Z25</f>
        <v>6.1</v>
      </c>
      <c r="S89" s="15">
        <v>9</v>
      </c>
      <c r="T89" s="16" t="s">
        <v>167</v>
      </c>
      <c r="U89" s="16" t="s">
        <v>163</v>
      </c>
      <c r="V89" s="32" t="str">
        <f t="shared" si="48"/>
        <v>BOS</v>
      </c>
      <c r="W89" s="33">
        <f t="shared" si="49"/>
        <v>1</v>
      </c>
      <c r="X89" s="33">
        <f t="shared" si="55"/>
        <v>5</v>
      </c>
      <c r="Y89" s="33">
        <f t="shared" si="50"/>
        <v>-0.44999999999999929</v>
      </c>
      <c r="Z89" s="33">
        <f t="shared" si="56"/>
        <v>1</v>
      </c>
      <c r="AA89" s="33">
        <f t="shared" si="65"/>
        <v>1</v>
      </c>
      <c r="AB89" s="33">
        <f t="shared" si="58"/>
        <v>0</v>
      </c>
      <c r="AC89" s="33">
        <f t="shared" si="59"/>
        <v>6</v>
      </c>
      <c r="AD89" s="33" t="s">
        <v>151</v>
      </c>
      <c r="AE89" s="34">
        <v>11.5</v>
      </c>
      <c r="AF89" s="32" t="str">
        <f t="shared" si="51"/>
        <v>Under</v>
      </c>
      <c r="AG89" s="33">
        <f t="shared" si="52"/>
        <v>1</v>
      </c>
      <c r="AH89" s="33">
        <f t="shared" si="60"/>
        <v>5</v>
      </c>
      <c r="AI89" s="33">
        <f t="shared" si="53"/>
        <v>-0.55000000000000071</v>
      </c>
      <c r="AJ89" s="33">
        <f t="shared" si="61"/>
        <v>0</v>
      </c>
      <c r="AK89" s="33">
        <f t="shared" si="66"/>
        <v>17</v>
      </c>
      <c r="AL89" s="33">
        <f t="shared" si="63"/>
        <v>0</v>
      </c>
      <c r="AM89" s="33">
        <f t="shared" si="64"/>
        <v>5</v>
      </c>
      <c r="AN89" s="33">
        <v>6</v>
      </c>
      <c r="AQ89"/>
    </row>
    <row r="90" spans="4:43" x14ac:dyDescent="0.3">
      <c r="D90" s="8" t="str">
        <f t="shared" si="41"/>
        <v>LAA</v>
      </c>
      <c r="E90" s="8" t="str">
        <f t="shared" si="41"/>
        <v>SEA</v>
      </c>
      <c r="F90" s="6">
        <f t="shared" si="42"/>
        <v>3.401144128520615</v>
      </c>
      <c r="G90" s="6">
        <f t="shared" si="43"/>
        <v>3.8816553879195359</v>
      </c>
      <c r="H90" s="6">
        <f t="shared" ref="H90:H91" si="67">F90-G90</f>
        <v>-0.48051125939892092</v>
      </c>
      <c r="I90" s="6" t="str">
        <f t="shared" si="54"/>
        <v>SEA</v>
      </c>
      <c r="J90" s="6">
        <f t="shared" si="45"/>
        <v>7.2827995164401509</v>
      </c>
      <c r="L90" s="29" t="str">
        <f t="shared" si="46"/>
        <v>LAA</v>
      </c>
      <c r="M90" s="27">
        <f>N26</f>
        <v>3.8</v>
      </c>
      <c r="N90" s="27">
        <f>Z26</f>
        <v>5.3</v>
      </c>
      <c r="O90" s="27">
        <v>2.375</v>
      </c>
      <c r="P90" s="29" t="str">
        <f t="shared" si="47"/>
        <v>SEA</v>
      </c>
      <c r="Q90" s="27">
        <f>N27</f>
        <v>3.8</v>
      </c>
      <c r="R90" s="27">
        <f>Z27</f>
        <v>2.8</v>
      </c>
      <c r="S90" s="27">
        <v>4.875</v>
      </c>
      <c r="T90" s="28" t="s">
        <v>163</v>
      </c>
      <c r="U90" s="28" t="s">
        <v>167</v>
      </c>
      <c r="V90" s="30" t="str">
        <f t="shared" si="48"/>
        <v>SEA</v>
      </c>
      <c r="W90" s="31">
        <f t="shared" si="49"/>
        <v>1</v>
      </c>
      <c r="X90" s="31">
        <f t="shared" si="55"/>
        <v>5</v>
      </c>
      <c r="Y90" s="31">
        <f t="shared" si="50"/>
        <v>1.25</v>
      </c>
      <c r="Z90" s="31">
        <f t="shared" si="56"/>
        <v>2</v>
      </c>
      <c r="AA90" s="31">
        <f t="shared" si="65"/>
        <v>2.5</v>
      </c>
      <c r="AB90" s="31">
        <f t="shared" si="58"/>
        <v>2</v>
      </c>
      <c r="AC90" s="31">
        <f t="shared" si="59"/>
        <v>9</v>
      </c>
      <c r="AD90" s="31" t="s">
        <v>146</v>
      </c>
      <c r="AE90" s="30">
        <v>6.5</v>
      </c>
      <c r="AF90" s="30" t="str">
        <f t="shared" si="51"/>
        <v>Over</v>
      </c>
      <c r="AG90" s="31">
        <f t="shared" si="52"/>
        <v>0.8</v>
      </c>
      <c r="AH90" s="31">
        <f t="shared" si="60"/>
        <v>4</v>
      </c>
      <c r="AI90" s="31">
        <f t="shared" si="53"/>
        <v>1.3499999999999996</v>
      </c>
      <c r="AJ90" s="31">
        <f t="shared" si="61"/>
        <v>1.25</v>
      </c>
      <c r="AK90" s="31">
        <f t="shared" si="66"/>
        <v>7.25</v>
      </c>
      <c r="AL90" s="31">
        <f t="shared" si="63"/>
        <v>0</v>
      </c>
      <c r="AM90" s="31">
        <f t="shared" si="64"/>
        <v>5.25</v>
      </c>
      <c r="AN90" s="31">
        <v>6</v>
      </c>
      <c r="AQ90"/>
    </row>
    <row r="91" spans="4:43" x14ac:dyDescent="0.3">
      <c r="D91" s="8" t="str">
        <f t="shared" si="41"/>
        <v>HOU</v>
      </c>
      <c r="E91" s="8" t="str">
        <f t="shared" si="41"/>
        <v>OAK</v>
      </c>
      <c r="F91" s="6">
        <f t="shared" si="42"/>
        <v>5.0974609447115675</v>
      </c>
      <c r="G91" s="6">
        <f t="shared" si="43"/>
        <v>2.8474639065472607</v>
      </c>
      <c r="H91" s="6">
        <f t="shared" si="67"/>
        <v>2.2499970381643069</v>
      </c>
      <c r="I91" s="6" t="str">
        <f t="shared" si="54"/>
        <v>HOU</v>
      </c>
      <c r="J91" s="6">
        <f t="shared" si="45"/>
        <v>7.9449248512588282</v>
      </c>
      <c r="L91" s="12" t="str">
        <f t="shared" si="46"/>
        <v>HOU</v>
      </c>
      <c r="M91" s="15">
        <f>N28</f>
        <v>3.9</v>
      </c>
      <c r="N91" s="15">
        <f>Z28</f>
        <v>2.8</v>
      </c>
      <c r="O91" s="15">
        <v>4.25</v>
      </c>
      <c r="P91" s="12" t="str">
        <f t="shared" si="47"/>
        <v>OAK</v>
      </c>
      <c r="Q91" s="15">
        <f>N29</f>
        <v>7.3</v>
      </c>
      <c r="R91" s="15">
        <f>Z29</f>
        <v>5</v>
      </c>
      <c r="S91" s="15">
        <v>2</v>
      </c>
      <c r="T91" s="16" t="s">
        <v>206</v>
      </c>
      <c r="U91" s="16" t="s">
        <v>204</v>
      </c>
      <c r="V91" s="32" t="str">
        <f t="shared" si="48"/>
        <v>OAK</v>
      </c>
      <c r="W91" s="33">
        <f t="shared" si="49"/>
        <v>0.6</v>
      </c>
      <c r="X91" s="33">
        <f t="shared" si="55"/>
        <v>3</v>
      </c>
      <c r="Y91" s="33">
        <f t="shared" si="50"/>
        <v>0.59999999999999964</v>
      </c>
      <c r="Z91" s="33">
        <f t="shared" si="56"/>
        <v>1</v>
      </c>
      <c r="AA91" s="33">
        <f t="shared" si="65"/>
        <v>-2.25</v>
      </c>
      <c r="AB91" s="33">
        <f t="shared" si="58"/>
        <v>1</v>
      </c>
      <c r="AC91" s="33">
        <f t="shared" si="59"/>
        <v>5</v>
      </c>
      <c r="AD91" s="33" t="s">
        <v>147</v>
      </c>
      <c r="AE91" s="34">
        <v>8.5</v>
      </c>
      <c r="AF91" s="32" t="str">
        <f t="shared" si="51"/>
        <v>Over</v>
      </c>
      <c r="AG91" s="33">
        <f t="shared" si="52"/>
        <v>0.6</v>
      </c>
      <c r="AH91" s="33">
        <f t="shared" si="60"/>
        <v>3</v>
      </c>
      <c r="AI91" s="33">
        <f t="shared" si="53"/>
        <v>1</v>
      </c>
      <c r="AJ91" s="33">
        <f t="shared" si="61"/>
        <v>0</v>
      </c>
      <c r="AK91" s="33">
        <f t="shared" si="66"/>
        <v>6.25</v>
      </c>
      <c r="AL91" s="33">
        <f t="shared" si="63"/>
        <v>0</v>
      </c>
      <c r="AM91" s="33">
        <f t="shared" si="64"/>
        <v>3</v>
      </c>
      <c r="AN91" s="33">
        <v>10</v>
      </c>
      <c r="AQ91"/>
    </row>
    <row r="92" spans="4:43" x14ac:dyDescent="0.3">
      <c r="D92" s="6" t="str">
        <f>D72</f>
        <v>SFG</v>
      </c>
      <c r="E92" s="6" t="str">
        <f>E72</f>
        <v>LAD</v>
      </c>
      <c r="F92" s="6">
        <f t="shared" si="42"/>
        <v>5.1942138300495992</v>
      </c>
      <c r="G92" s="6">
        <f t="shared" si="43"/>
        <v>3.9216041319539858</v>
      </c>
      <c r="H92" s="6">
        <f t="shared" ref="H92" si="68">F92-G92</f>
        <v>1.2726096980956134</v>
      </c>
      <c r="I92" s="6" t="str">
        <f t="shared" ref="I92" si="69">IF(G92&gt;F92,E92,D92)</f>
        <v>SFG</v>
      </c>
      <c r="J92" s="6">
        <f t="shared" ref="J92" si="70">F92+G92</f>
        <v>9.115817962003586</v>
      </c>
      <c r="L92" s="12" t="str">
        <f t="shared" si="46"/>
        <v>SFG</v>
      </c>
      <c r="M92" s="15">
        <f>N30</f>
        <v>3.6</v>
      </c>
      <c r="N92" s="15">
        <f>Z30</f>
        <v>4.0999999999999996</v>
      </c>
      <c r="O92" s="15">
        <v>4.5</v>
      </c>
      <c r="P92" s="12" t="str">
        <f t="shared" si="47"/>
        <v>LAD</v>
      </c>
      <c r="Q92" s="15">
        <f>N31</f>
        <v>4.4000000000000004</v>
      </c>
      <c r="R92" s="15">
        <f>Z31</f>
        <v>5.2</v>
      </c>
      <c r="S92" s="15">
        <v>5.9</v>
      </c>
      <c r="T92" s="16" t="s">
        <v>165</v>
      </c>
      <c r="U92" s="16" t="s">
        <v>164</v>
      </c>
      <c r="V92" s="30" t="str">
        <f t="shared" si="48"/>
        <v>SFG</v>
      </c>
      <c r="W92" s="31">
        <f t="shared" si="49"/>
        <v>0.6</v>
      </c>
      <c r="X92" s="31">
        <f t="shared" si="55"/>
        <v>3</v>
      </c>
      <c r="Y92" s="31">
        <f t="shared" si="50"/>
        <v>-0.15000000000000036</v>
      </c>
      <c r="Z92" s="31">
        <f t="shared" si="56"/>
        <v>0.5</v>
      </c>
      <c r="AA92" s="31">
        <f t="shared" si="65"/>
        <v>1.4000000000000004</v>
      </c>
      <c r="AB92" s="31">
        <f t="shared" si="58"/>
        <v>0</v>
      </c>
      <c r="AC92" s="31">
        <f t="shared" si="59"/>
        <v>3.5</v>
      </c>
      <c r="AD92" s="31" t="s">
        <v>150</v>
      </c>
      <c r="AE92" s="34">
        <v>8.5</v>
      </c>
      <c r="AF92" s="32" t="str">
        <f t="shared" si="51"/>
        <v>Under</v>
      </c>
      <c r="AG92" s="33">
        <f t="shared" si="52"/>
        <v>0.6</v>
      </c>
      <c r="AH92" s="33">
        <f t="shared" si="60"/>
        <v>3</v>
      </c>
      <c r="AI92" s="33">
        <f t="shared" si="53"/>
        <v>0.15000000000000036</v>
      </c>
      <c r="AJ92" s="33">
        <f t="shared" si="61"/>
        <v>0</v>
      </c>
      <c r="AK92" s="33">
        <f t="shared" si="66"/>
        <v>10.4</v>
      </c>
      <c r="AL92" s="33">
        <f t="shared" si="63"/>
        <v>0</v>
      </c>
      <c r="AM92" s="33">
        <f t="shared" si="64"/>
        <v>3</v>
      </c>
      <c r="AN92" s="33">
        <v>7</v>
      </c>
      <c r="AQ92"/>
    </row>
    <row r="93" spans="4:43" x14ac:dyDescent="0.3">
      <c r="D93" s="6">
        <f t="shared" ref="D93:E93" si="71">D73</f>
        <v>0</v>
      </c>
      <c r="E93" s="6">
        <f t="shared" si="71"/>
        <v>0</v>
      </c>
      <c r="F93" s="6">
        <f t="shared" si="42"/>
        <v>0</v>
      </c>
      <c r="G93" s="6">
        <f t="shared" si="43"/>
        <v>0</v>
      </c>
      <c r="H93" s="6">
        <f t="shared" ref="H93:H94" si="72">F93-G93</f>
        <v>0</v>
      </c>
      <c r="I93" s="6">
        <f t="shared" ref="I93:I94" si="73">IF(G93&gt;F93,E93,D93)</f>
        <v>0</v>
      </c>
      <c r="J93" s="6">
        <f t="shared" ref="J93:J94" si="74">F93+G93</f>
        <v>0</v>
      </c>
      <c r="L93" s="12"/>
      <c r="M93" s="15"/>
      <c r="N93" s="15"/>
      <c r="O93" s="15"/>
      <c r="P93" s="12"/>
      <c r="Q93" s="15"/>
      <c r="R93" s="15"/>
      <c r="S93" s="15"/>
      <c r="T93" s="16"/>
      <c r="U93" s="16"/>
      <c r="V93" s="19"/>
      <c r="W93" s="13"/>
      <c r="X93" s="13"/>
      <c r="Y93" s="13"/>
      <c r="Z93" s="13"/>
      <c r="AA93" s="13"/>
      <c r="AB93" s="13"/>
      <c r="AC93" s="13"/>
      <c r="AD93" s="13"/>
      <c r="AE93" s="13"/>
      <c r="AF93" s="19"/>
      <c r="AG93" s="13"/>
      <c r="AH93" s="13"/>
      <c r="AI93" s="13"/>
      <c r="AJ93" s="13"/>
      <c r="AK93" s="13"/>
      <c r="AL93" s="13"/>
      <c r="AM93" s="13"/>
      <c r="AN93" s="13"/>
    </row>
    <row r="94" spans="4:43" x14ac:dyDescent="0.3">
      <c r="D94" s="6">
        <f t="shared" ref="D94:E94" si="75">D74</f>
        <v>0</v>
      </c>
      <c r="E94" s="6">
        <f t="shared" si="75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0"/>
      <c r="Z97" s="21"/>
    </row>
    <row r="98" spans="22:26" x14ac:dyDescent="0.3">
      <c r="V98" s="20"/>
      <c r="Z98" s="21"/>
    </row>
    <row r="99" spans="22:26" x14ac:dyDescent="0.3">
      <c r="V99" s="20"/>
      <c r="Z99" s="21"/>
    </row>
    <row r="100" spans="22:26" x14ac:dyDescent="0.3">
      <c r="V100" s="20"/>
      <c r="Z100" s="21"/>
    </row>
    <row r="101" spans="22:26" x14ac:dyDescent="0.3">
      <c r="V101" s="20"/>
      <c r="Z101" s="21"/>
    </row>
    <row r="102" spans="22:26" x14ac:dyDescent="0.3">
      <c r="V102" s="20"/>
      <c r="Z102" s="21"/>
    </row>
    <row r="103" spans="22:26" x14ac:dyDescent="0.3">
      <c r="V103" s="20"/>
      <c r="Z103" s="21"/>
    </row>
    <row r="104" spans="22:26" x14ac:dyDescent="0.3">
      <c r="V104" s="20"/>
      <c r="Z104" s="21"/>
    </row>
    <row r="105" spans="22:26" x14ac:dyDescent="0.3">
      <c r="V105" s="20"/>
      <c r="Z105" s="21"/>
    </row>
    <row r="106" spans="22:26" x14ac:dyDescent="0.3">
      <c r="V106" s="20"/>
      <c r="Z106" s="21"/>
    </row>
    <row r="107" spans="22:26" x14ac:dyDescent="0.3">
      <c r="V107" s="20"/>
      <c r="Z107" s="21"/>
    </row>
    <row r="108" spans="22:26" x14ac:dyDescent="0.3">
      <c r="V108" s="20"/>
      <c r="Z108" s="21"/>
    </row>
    <row r="109" spans="22:26" x14ac:dyDescent="0.3">
      <c r="V109" s="20"/>
      <c r="Z109" s="21"/>
    </row>
    <row r="110" spans="22:26" x14ac:dyDescent="0.3">
      <c r="V110" s="20"/>
      <c r="Z110" s="21"/>
    </row>
    <row r="111" spans="22:26" x14ac:dyDescent="0.3">
      <c r="V111" s="20"/>
      <c r="Z111" s="21"/>
    </row>
    <row r="112" spans="22:26" x14ac:dyDescent="0.3">
      <c r="V112" s="20"/>
      <c r="Z112" s="21"/>
    </row>
    <row r="113" spans="22:26" x14ac:dyDescent="0.3">
      <c r="V113" s="20"/>
      <c r="Z113" s="21"/>
    </row>
    <row r="114" spans="22:26" x14ac:dyDescent="0.3">
      <c r="V114" s="20"/>
      <c r="Z114" s="21"/>
    </row>
    <row r="115" spans="22:26" x14ac:dyDescent="0.3">
      <c r="V115" s="20"/>
      <c r="Z115" s="21"/>
    </row>
    <row r="116" spans="22:26" x14ac:dyDescent="0.3">
      <c r="V116" s="20"/>
      <c r="Z116" s="21"/>
    </row>
    <row r="117" spans="22:26" x14ac:dyDescent="0.3">
      <c r="V117" s="20"/>
      <c r="Z117" s="21"/>
    </row>
    <row r="118" spans="22:26" x14ac:dyDescent="0.3">
      <c r="V118" s="20"/>
      <c r="Z118" s="21"/>
    </row>
    <row r="119" spans="22:26" x14ac:dyDescent="0.3">
      <c r="V119" s="20"/>
      <c r="Z119" s="21"/>
    </row>
    <row r="120" spans="22:26" x14ac:dyDescent="0.3">
      <c r="V120" s="20"/>
      <c r="Z120" s="21"/>
    </row>
    <row r="121" spans="22:26" x14ac:dyDescent="0.3">
      <c r="V121" s="20"/>
      <c r="Z121" s="21"/>
    </row>
    <row r="122" spans="22:26" x14ac:dyDescent="0.3">
      <c r="V122" s="20"/>
      <c r="Z122" s="21"/>
    </row>
    <row r="123" spans="22:26" x14ac:dyDescent="0.3">
      <c r="V123" s="20"/>
      <c r="Z123" s="21"/>
    </row>
    <row r="124" spans="22:26" x14ac:dyDescent="0.3">
      <c r="V124" s="20"/>
      <c r="Z124" s="21"/>
    </row>
    <row r="125" spans="22:26" x14ac:dyDescent="0.3">
      <c r="V125" s="20"/>
      <c r="Z125" s="21"/>
    </row>
    <row r="126" spans="22:26" x14ac:dyDescent="0.3">
      <c r="V126" s="20"/>
      <c r="Z126" s="21"/>
    </row>
    <row r="127" spans="22:26" x14ac:dyDescent="0.3">
      <c r="V127" s="20"/>
      <c r="Z127" s="21"/>
    </row>
    <row r="128" spans="22:26" x14ac:dyDescent="0.3">
      <c r="V128" s="20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28</v>
      </c>
      <c r="B2" s="1">
        <v>3.1000014157846199</v>
      </c>
      <c r="C2" s="1">
        <v>4.7000011841453997</v>
      </c>
      <c r="D2" s="1">
        <v>5.2499569043883696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</v>
      </c>
      <c r="B3" s="1">
        <v>3.4001067899583099</v>
      </c>
      <c r="C3" s="1">
        <v>5.0000953562038397</v>
      </c>
      <c r="D3" s="1">
        <v>3.75313326938875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6</v>
      </c>
      <c r="B4" s="1">
        <v>6.2000007926653904</v>
      </c>
      <c r="C4" s="1">
        <v>4.30000058015293</v>
      </c>
      <c r="D4" s="1">
        <v>4.8151991583963696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5</v>
      </c>
      <c r="B5" s="1">
        <v>2.80010666255883</v>
      </c>
      <c r="C5" s="1">
        <v>4.3000979321274997</v>
      </c>
      <c r="D5" s="1">
        <v>4.2015695280315901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22</v>
      </c>
      <c r="B6" s="1">
        <v>4.5000007170351504</v>
      </c>
      <c r="C6" s="1">
        <v>4.6000055836685201</v>
      </c>
      <c r="D6" s="1">
        <v>4.0062626930466996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21</v>
      </c>
      <c r="B7" s="1">
        <v>4.60000069370885</v>
      </c>
      <c r="C7" s="1">
        <v>3.2000017751815801</v>
      </c>
      <c r="D7" s="1">
        <v>5.5547881554979401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27</v>
      </c>
      <c r="B8" s="1">
        <v>2.6000006499805801</v>
      </c>
      <c r="C8" s="1">
        <v>4.4000005300023401</v>
      </c>
      <c r="D8" s="1">
        <v>5.0239471752289999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30</v>
      </c>
      <c r="B9" s="1">
        <v>3.5000005517760502</v>
      </c>
      <c r="C9" s="1">
        <v>5.0000018370875496</v>
      </c>
      <c r="D9" s="1">
        <v>4.9702821533797401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</v>
      </c>
      <c r="B10" s="1">
        <v>5.0000010422773098</v>
      </c>
      <c r="C10" s="1">
        <v>3.6000019551314399</v>
      </c>
      <c r="D10" s="1">
        <v>5.8236564894657503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17</v>
      </c>
      <c r="B11" s="1">
        <v>4.2999994993240698</v>
      </c>
      <c r="C11" s="1">
        <v>3.4000007233674201</v>
      </c>
      <c r="D11" s="1">
        <v>5.7578846951236402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18</v>
      </c>
      <c r="B12" s="1">
        <v>3.1000246302285501</v>
      </c>
      <c r="C12" s="1">
        <v>3.2000766675004599</v>
      </c>
      <c r="D12" s="1">
        <v>1.71780379169218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29</v>
      </c>
      <c r="B13" s="1">
        <v>4.6999995809408901</v>
      </c>
      <c r="C13" s="1">
        <v>5.49999944964752</v>
      </c>
      <c r="D13" s="1">
        <v>5.6576100867430803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</v>
      </c>
      <c r="B14" s="1">
        <v>5.7000006750593197</v>
      </c>
      <c r="C14" s="1">
        <v>4.3000039846412204</v>
      </c>
      <c r="D14" s="1">
        <v>4.9911747921335303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</v>
      </c>
      <c r="B15" s="1">
        <v>3.29999922997836</v>
      </c>
      <c r="C15" s="1">
        <v>3.8000003210214999</v>
      </c>
      <c r="D15" s="1">
        <v>5.9761019580682699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16</v>
      </c>
      <c r="B16" s="1">
        <v>5.0001078392388303</v>
      </c>
      <c r="C16" s="1">
        <v>5.2000975695906897</v>
      </c>
      <c r="D16" s="1">
        <v>5.5665656029287804</v>
      </c>
    </row>
    <row r="17" spans="1:4" ht="15" thickBot="1" x14ac:dyDescent="0.35">
      <c r="A17" s="1">
        <v>15</v>
      </c>
      <c r="B17" s="1">
        <v>3.6000228591856702</v>
      </c>
      <c r="C17" s="1">
        <v>4.1000716311163998</v>
      </c>
      <c r="D17" s="1">
        <v>4.9196751359162203</v>
      </c>
    </row>
    <row r="18" spans="1:4" ht="15" thickBot="1" x14ac:dyDescent="0.35">
      <c r="A18" s="1">
        <v>25</v>
      </c>
      <c r="B18" s="1">
        <v>2.1999999699243298</v>
      </c>
      <c r="C18" s="1">
        <v>5.2000001850016204</v>
      </c>
      <c r="D18" s="1">
        <v>4.4819805198392499</v>
      </c>
    </row>
    <row r="19" spans="1:4" ht="15" thickBot="1" x14ac:dyDescent="0.35">
      <c r="A19" s="1">
        <v>26</v>
      </c>
      <c r="B19" s="1">
        <v>3.5999997367468399</v>
      </c>
      <c r="C19" s="1">
        <v>4.3000018394355797</v>
      </c>
      <c r="D19" s="1">
        <v>5.0425170803919901</v>
      </c>
    </row>
    <row r="20" spans="1:4" ht="15" thickBot="1" x14ac:dyDescent="0.35">
      <c r="A20" s="1">
        <v>4</v>
      </c>
      <c r="B20" s="1">
        <v>5.2001084703879501</v>
      </c>
      <c r="C20" s="1">
        <v>4.1000972293854998</v>
      </c>
      <c r="D20" s="1">
        <v>4.9851004953710198</v>
      </c>
    </row>
    <row r="21" spans="1:4" ht="15" thickBot="1" x14ac:dyDescent="0.35">
      <c r="A21" s="1">
        <v>3</v>
      </c>
      <c r="B21" s="1">
        <v>3.8000002799478101</v>
      </c>
      <c r="C21" s="1">
        <v>2.9000038507855099</v>
      </c>
      <c r="D21" s="1">
        <v>5.2543816480576497</v>
      </c>
    </row>
    <row r="22" spans="1:4" ht="15" thickBot="1" x14ac:dyDescent="0.35">
      <c r="A22" s="1">
        <v>9</v>
      </c>
      <c r="B22" s="1">
        <v>4.7000008705638896</v>
      </c>
      <c r="C22" s="1">
        <v>3.6000044387941701</v>
      </c>
      <c r="D22" s="1">
        <v>3.7351786255541102</v>
      </c>
    </row>
    <row r="23" spans="1:4" ht="15" thickBot="1" x14ac:dyDescent="0.35">
      <c r="A23" s="1">
        <v>10</v>
      </c>
      <c r="B23" s="1">
        <v>6.1000009394897701</v>
      </c>
      <c r="C23" s="1">
        <v>2.80000215609491</v>
      </c>
      <c r="D23" s="1">
        <v>5.2885227616371697</v>
      </c>
    </row>
    <row r="24" spans="1:4" ht="15" thickBot="1" x14ac:dyDescent="0.35">
      <c r="A24" s="1">
        <v>7</v>
      </c>
      <c r="B24" s="1">
        <v>5.3000013272314499</v>
      </c>
      <c r="C24" s="1">
        <v>5.3000034132785396</v>
      </c>
      <c r="D24" s="1">
        <v>4.2784862975766096</v>
      </c>
    </row>
    <row r="25" spans="1:4" ht="15" thickBot="1" x14ac:dyDescent="0.35">
      <c r="A25" s="1">
        <v>8</v>
      </c>
      <c r="B25" s="1">
        <v>5.1000002232283297</v>
      </c>
      <c r="C25" s="1">
        <v>5.80000016890562</v>
      </c>
      <c r="D25" s="1">
        <v>4.8559791771737499</v>
      </c>
    </row>
    <row r="26" spans="1:4" ht="15" thickBot="1" x14ac:dyDescent="0.35">
      <c r="A26" s="1">
        <v>23</v>
      </c>
      <c r="B26" s="1">
        <v>3.30000024810457</v>
      </c>
      <c r="C26" s="1">
        <v>5.0000021009426501</v>
      </c>
      <c r="D26" s="1">
        <v>4.8840244350981497</v>
      </c>
    </row>
    <row r="27" spans="1:4" ht="15" thickBot="1" x14ac:dyDescent="0.35">
      <c r="A27" s="1">
        <v>24</v>
      </c>
      <c r="B27" s="1">
        <v>3.60000019184774</v>
      </c>
      <c r="C27" s="1">
        <v>2.5000014346683099</v>
      </c>
      <c r="D27" s="1">
        <v>6.0405881927918701</v>
      </c>
    </row>
    <row r="28" spans="1:4" ht="15" thickBot="1" x14ac:dyDescent="0.35">
      <c r="A28" s="1">
        <v>19</v>
      </c>
      <c r="B28" s="1">
        <v>3.80002259139376</v>
      </c>
      <c r="C28" s="1">
        <v>2.7000706302078101</v>
      </c>
      <c r="D28" s="1">
        <v>4.5612227452378296</v>
      </c>
    </row>
    <row r="29" spans="1:4" ht="15" thickBot="1" x14ac:dyDescent="0.35">
      <c r="A29" s="1">
        <v>20</v>
      </c>
      <c r="B29" s="1">
        <v>6.9999996680801804</v>
      </c>
      <c r="C29" s="1">
        <v>4.8000024221209703</v>
      </c>
      <c r="D29" s="1">
        <v>3.36244662081987</v>
      </c>
    </row>
    <row r="30" spans="1:4" ht="15" thickBot="1" x14ac:dyDescent="0.35">
      <c r="A30" s="1">
        <v>12</v>
      </c>
      <c r="B30" s="1">
        <v>3.2000007078263502</v>
      </c>
      <c r="C30" s="1">
        <v>3.8000011321617899</v>
      </c>
      <c r="D30" s="1">
        <v>4.4658345245447597</v>
      </c>
    </row>
    <row r="31" spans="1:4" ht="15" thickBot="1" x14ac:dyDescent="0.35">
      <c r="A31" s="1">
        <v>11</v>
      </c>
      <c r="B31" s="1">
        <v>4.3000226801390502</v>
      </c>
      <c r="C31" s="1">
        <v>5.0000724953051003</v>
      </c>
      <c r="D31" s="1">
        <v>4.9480509404095701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28</v>
      </c>
      <c r="B2" s="1">
        <v>3.31529688304138</v>
      </c>
      <c r="C2" s="1">
        <v>4.8180338685008097</v>
      </c>
      <c r="D2" s="1">
        <v>5.2258384459624496</v>
      </c>
    </row>
    <row r="3" spans="1:5" ht="15" thickBot="1" x14ac:dyDescent="0.35">
      <c r="A3" s="1">
        <v>13</v>
      </c>
      <c r="B3" s="1">
        <v>3.6275683114875799</v>
      </c>
      <c r="C3" s="1">
        <v>5.1430024322658197</v>
      </c>
      <c r="D3" s="1">
        <v>3.81061570557394</v>
      </c>
    </row>
    <row r="4" spans="1:5" ht="15" thickBot="1" x14ac:dyDescent="0.35">
      <c r="A4" s="1">
        <v>6</v>
      </c>
      <c r="B4" s="1">
        <v>6.4262685820269301</v>
      </c>
      <c r="C4" s="1">
        <v>4.3893744011710503</v>
      </c>
      <c r="D4" s="1">
        <v>4.7441307783367197</v>
      </c>
    </row>
    <row r="5" spans="1:5" ht="15" thickBot="1" x14ac:dyDescent="0.35">
      <c r="A5" s="1">
        <v>5</v>
      </c>
      <c r="B5" s="1">
        <v>2.9670012625533499</v>
      </c>
      <c r="C5" s="1">
        <v>4.6612414801584201</v>
      </c>
      <c r="D5" s="1">
        <v>4.1474810941025897</v>
      </c>
    </row>
    <row r="6" spans="1:5" ht="15" thickBot="1" x14ac:dyDescent="0.35">
      <c r="A6" s="1">
        <v>22</v>
      </c>
      <c r="B6" s="1">
        <v>4.6624309564641599</v>
      </c>
      <c r="C6" s="1">
        <v>4.9237195918340904</v>
      </c>
      <c r="D6" s="1">
        <v>4.0368639856641897</v>
      </c>
    </row>
    <row r="7" spans="1:5" ht="15" thickBot="1" x14ac:dyDescent="0.35">
      <c r="A7" s="1">
        <v>21</v>
      </c>
      <c r="B7" s="1">
        <v>4.7985021361985796</v>
      </c>
      <c r="C7" s="1">
        <v>3.4191740498188201</v>
      </c>
      <c r="D7" s="1">
        <v>5.5337310671253004</v>
      </c>
    </row>
    <row r="8" spans="1:5" ht="15" thickBot="1" x14ac:dyDescent="0.35">
      <c r="A8" s="1">
        <v>27</v>
      </c>
      <c r="B8" s="1">
        <v>2.79474430028346</v>
      </c>
      <c r="C8" s="1">
        <v>4.44381419560262</v>
      </c>
      <c r="D8" s="1">
        <v>4.9760809789134797</v>
      </c>
    </row>
    <row r="9" spans="1:5" ht="15" thickBot="1" x14ac:dyDescent="0.35">
      <c r="A9" s="1">
        <v>30</v>
      </c>
      <c r="B9" s="1">
        <v>3.7300532583908099</v>
      </c>
      <c r="C9" s="1">
        <v>5.1803136544369597</v>
      </c>
      <c r="D9" s="1">
        <v>4.93905106150868</v>
      </c>
    </row>
    <row r="10" spans="1:5" ht="15" thickBot="1" x14ac:dyDescent="0.35">
      <c r="A10" s="1">
        <v>14</v>
      </c>
      <c r="B10" s="1">
        <v>5.2324765765744603</v>
      </c>
      <c r="C10" s="1">
        <v>3.8504516814183001</v>
      </c>
      <c r="D10" s="1">
        <v>5.8555149391782599</v>
      </c>
    </row>
    <row r="11" spans="1:5" ht="15" thickBot="1" x14ac:dyDescent="0.35">
      <c r="A11" s="1">
        <v>17</v>
      </c>
      <c r="B11" s="1">
        <v>4.5318386214330104</v>
      </c>
      <c r="C11" s="1">
        <v>3.6465150517635401</v>
      </c>
      <c r="D11" s="1">
        <v>5.73524046565168</v>
      </c>
    </row>
    <row r="12" spans="1:5" ht="15" thickBot="1" x14ac:dyDescent="0.35">
      <c r="A12" s="1">
        <v>18</v>
      </c>
      <c r="B12" s="1">
        <v>3.3485625082704402</v>
      </c>
      <c r="C12" s="1">
        <v>3.5381516834135498</v>
      </c>
      <c r="D12" s="1">
        <v>1.7585769948152801</v>
      </c>
    </row>
    <row r="13" spans="1:5" ht="15" thickBot="1" x14ac:dyDescent="0.35">
      <c r="A13" s="1">
        <v>29</v>
      </c>
      <c r="B13" s="1">
        <v>4.8155987868410799</v>
      </c>
      <c r="C13" s="1">
        <v>5.6568156803179601</v>
      </c>
      <c r="D13" s="1">
        <v>5.6465557525181396</v>
      </c>
    </row>
    <row r="14" spans="1:5" ht="15" thickBot="1" x14ac:dyDescent="0.35">
      <c r="A14" s="1">
        <v>2</v>
      </c>
      <c r="B14" s="1">
        <v>5.9056787269812299</v>
      </c>
      <c r="C14" s="1">
        <v>4.6114327308476302</v>
      </c>
      <c r="D14" s="1">
        <v>5.0212049096012104</v>
      </c>
    </row>
    <row r="15" spans="1:5" ht="15" thickBot="1" x14ac:dyDescent="0.35">
      <c r="A15" s="1">
        <v>1</v>
      </c>
      <c r="B15" s="1">
        <v>3.4594280018750898</v>
      </c>
      <c r="C15" s="1">
        <v>4.0202527524949598</v>
      </c>
      <c r="D15" s="1">
        <v>6.0061895262768603</v>
      </c>
    </row>
    <row r="16" spans="1:5" ht="15" thickBot="1" x14ac:dyDescent="0.35">
      <c r="A16" s="1">
        <v>16</v>
      </c>
      <c r="B16" s="1">
        <v>5.1763615780962402</v>
      </c>
      <c r="C16" s="1">
        <v>5.40312854629512</v>
      </c>
      <c r="D16" s="1">
        <v>5.6440563978200204</v>
      </c>
    </row>
    <row r="17" spans="1:4" ht="15" thickBot="1" x14ac:dyDescent="0.35">
      <c r="A17" s="1">
        <v>15</v>
      </c>
      <c r="B17" s="1">
        <v>3.8503832087933199</v>
      </c>
      <c r="C17" s="1">
        <v>4.1811113506755104</v>
      </c>
      <c r="D17" s="1">
        <v>4.8811602717544904</v>
      </c>
    </row>
    <row r="18" spans="1:4" ht="15" thickBot="1" x14ac:dyDescent="0.35">
      <c r="A18" s="1">
        <v>25</v>
      </c>
      <c r="B18" s="1">
        <v>2.3159924042103301</v>
      </c>
      <c r="C18" s="1">
        <v>5.3931677781968697</v>
      </c>
      <c r="D18" s="1">
        <v>4.5389259594811602</v>
      </c>
    </row>
    <row r="19" spans="1:4" ht="15" thickBot="1" x14ac:dyDescent="0.35">
      <c r="A19" s="1">
        <v>26</v>
      </c>
      <c r="B19" s="1">
        <v>3.7677383973108398</v>
      </c>
      <c r="C19" s="1">
        <v>4.5484046621443897</v>
      </c>
      <c r="D19" s="1">
        <v>5.03563231869642</v>
      </c>
    </row>
    <row r="20" spans="1:4" ht="15" thickBot="1" x14ac:dyDescent="0.35">
      <c r="A20" s="1">
        <v>4</v>
      </c>
      <c r="B20" s="1">
        <v>5.4664532001982096</v>
      </c>
      <c r="C20" s="1">
        <v>4.2944222289205198</v>
      </c>
      <c r="D20" s="1">
        <v>4.99659534746311</v>
      </c>
    </row>
    <row r="21" spans="1:4" ht="15" thickBot="1" x14ac:dyDescent="0.35">
      <c r="A21" s="1">
        <v>3</v>
      </c>
      <c r="B21" s="1">
        <v>4.0336757463881296</v>
      </c>
      <c r="C21" s="1">
        <v>3.1975326440442</v>
      </c>
      <c r="D21" s="1">
        <v>5.2158788212091496</v>
      </c>
    </row>
    <row r="22" spans="1:4" ht="15" thickBot="1" x14ac:dyDescent="0.35">
      <c r="A22" s="1">
        <v>9</v>
      </c>
      <c r="B22" s="1">
        <v>4.9222967264677298</v>
      </c>
      <c r="C22" s="1">
        <v>3.8852932413763899</v>
      </c>
      <c r="D22" s="1">
        <v>3.74023576305957</v>
      </c>
    </row>
    <row r="23" spans="1:4" ht="15" thickBot="1" x14ac:dyDescent="0.35">
      <c r="A23" s="1">
        <v>10</v>
      </c>
      <c r="B23" s="1">
        <v>6.2926907983003497</v>
      </c>
      <c r="C23" s="1">
        <v>2.9540682379107301</v>
      </c>
      <c r="D23" s="1">
        <v>5.2260451969650701</v>
      </c>
    </row>
    <row r="24" spans="1:4" ht="15" thickBot="1" x14ac:dyDescent="0.35">
      <c r="A24" s="1">
        <v>7</v>
      </c>
      <c r="B24" s="1">
        <v>5.4731167953300099</v>
      </c>
      <c r="C24" s="1">
        <v>5.5277223685928902</v>
      </c>
      <c r="D24" s="1">
        <v>4.2678084702932102</v>
      </c>
    </row>
    <row r="25" spans="1:4" ht="15" thickBot="1" x14ac:dyDescent="0.35">
      <c r="A25" s="1">
        <v>8</v>
      </c>
      <c r="B25" s="1">
        <v>5.2559140583634196</v>
      </c>
      <c r="C25" s="1">
        <v>5.9116454668707403</v>
      </c>
      <c r="D25" s="1">
        <v>4.8617237915739704</v>
      </c>
    </row>
    <row r="26" spans="1:4" ht="15" thickBot="1" x14ac:dyDescent="0.35">
      <c r="A26" s="1">
        <v>23</v>
      </c>
      <c r="B26" s="1">
        <v>3.4889385891995501</v>
      </c>
      <c r="C26" s="1">
        <v>5.2383073784883196</v>
      </c>
      <c r="D26" s="1">
        <v>4.9446727241539401</v>
      </c>
    </row>
    <row r="27" spans="1:4" ht="15" thickBot="1" x14ac:dyDescent="0.35">
      <c r="A27" s="1">
        <v>24</v>
      </c>
      <c r="B27" s="1">
        <v>3.7915824295512</v>
      </c>
      <c r="C27" s="1">
        <v>2.6821315146254601</v>
      </c>
      <c r="D27" s="1">
        <v>6.0171171175949603</v>
      </c>
    </row>
    <row r="28" spans="1:4" ht="15" thickBot="1" x14ac:dyDescent="0.35">
      <c r="A28" s="1">
        <v>19</v>
      </c>
      <c r="B28" s="1">
        <v>4.0048453864321303</v>
      </c>
      <c r="C28" s="1">
        <v>2.76210054930073</v>
      </c>
      <c r="D28" s="1">
        <v>4.5395579569175704</v>
      </c>
    </row>
    <row r="29" spans="1:4" ht="15" thickBot="1" x14ac:dyDescent="0.35">
      <c r="A29" s="1">
        <v>20</v>
      </c>
      <c r="B29" s="1">
        <v>7.2078195097701103</v>
      </c>
      <c r="C29" s="1">
        <v>5.2021845187397098</v>
      </c>
      <c r="D29" s="1">
        <v>3.27042223664965</v>
      </c>
    </row>
    <row r="30" spans="1:4" ht="15" thickBot="1" x14ac:dyDescent="0.35">
      <c r="A30" s="1">
        <v>12</v>
      </c>
      <c r="B30" s="1">
        <v>3.3928710770158901</v>
      </c>
      <c r="C30" s="1">
        <v>3.9246132490688299</v>
      </c>
      <c r="D30" s="1">
        <v>4.4489518490911504</v>
      </c>
    </row>
    <row r="31" spans="1:4" ht="15" thickBot="1" x14ac:dyDescent="0.35">
      <c r="A31" s="1">
        <v>11</v>
      </c>
      <c r="B31" s="1">
        <v>4.4674023301739902</v>
      </c>
      <c r="C31" s="1">
        <v>5.2530206873565701</v>
      </c>
      <c r="D31" s="1">
        <v>4.9375151343358104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28</v>
      </c>
      <c r="B2" s="1">
        <v>3.90869739833972</v>
      </c>
      <c r="C2" s="1">
        <v>4.6383184468260197</v>
      </c>
      <c r="D2" s="1">
        <v>5.0193419736228702</v>
      </c>
    </row>
    <row r="3" spans="1:4" ht="15" thickBot="1" x14ac:dyDescent="0.35">
      <c r="A3" s="1">
        <v>13</v>
      </c>
      <c r="B3" s="1">
        <v>4.2583899752139196</v>
      </c>
      <c r="C3" s="1">
        <v>4.8286411888704901</v>
      </c>
      <c r="D3" s="1">
        <v>4.4402073527628696</v>
      </c>
    </row>
    <row r="4" spans="1:4" ht="15" thickBot="1" x14ac:dyDescent="0.35">
      <c r="A4" s="1">
        <v>6</v>
      </c>
      <c r="B4" s="1">
        <v>5.7559362529098799</v>
      </c>
      <c r="C4" s="1">
        <v>4.6069447148037996</v>
      </c>
      <c r="D4" s="1">
        <v>4.7985595428868404</v>
      </c>
    </row>
    <row r="5" spans="1:4" ht="15" thickBot="1" x14ac:dyDescent="0.35">
      <c r="A5" s="1">
        <v>5</v>
      </c>
      <c r="B5" s="1">
        <v>3.2373937647912099</v>
      </c>
      <c r="C5" s="1">
        <v>4.6873774732956397</v>
      </c>
      <c r="D5" s="1">
        <v>4.4982314231717702</v>
      </c>
    </row>
    <row r="6" spans="1:4" ht="15" thickBot="1" x14ac:dyDescent="0.35">
      <c r="A6" s="1">
        <v>22</v>
      </c>
      <c r="B6" s="1">
        <v>4.7710632132819502</v>
      </c>
      <c r="C6" s="1">
        <v>4.9192599467457896</v>
      </c>
      <c r="D6" s="1">
        <v>4.4340309281988697</v>
      </c>
    </row>
    <row r="7" spans="1:4" ht="15" thickBot="1" x14ac:dyDescent="0.35">
      <c r="A7" s="1">
        <v>21</v>
      </c>
      <c r="B7" s="1">
        <v>4.5505518898679496</v>
      </c>
      <c r="C7" s="1">
        <v>3.7916429664311799</v>
      </c>
      <c r="D7" s="1">
        <v>5.1616916299639604</v>
      </c>
    </row>
    <row r="8" spans="1:4" ht="15" thickBot="1" x14ac:dyDescent="0.35">
      <c r="A8" s="1">
        <v>27</v>
      </c>
      <c r="B8" s="1">
        <v>3.39313507250642</v>
      </c>
      <c r="C8" s="1">
        <v>4.2361655965385498</v>
      </c>
      <c r="D8" s="1">
        <v>5.00963879260651</v>
      </c>
    </row>
    <row r="9" spans="1:4" ht="15" thickBot="1" x14ac:dyDescent="0.35">
      <c r="A9" s="1">
        <v>30</v>
      </c>
      <c r="B9" s="1">
        <v>4.0339573628738599</v>
      </c>
      <c r="C9" s="1">
        <v>4.8380212425822302</v>
      </c>
      <c r="D9" s="1">
        <v>4.7883319944995204</v>
      </c>
    </row>
    <row r="10" spans="1:4" ht="15" thickBot="1" x14ac:dyDescent="0.35">
      <c r="A10" s="1">
        <v>14</v>
      </c>
      <c r="B10" s="1">
        <v>5.2116953631776903</v>
      </c>
      <c r="C10" s="1">
        <v>4.3465310496240797</v>
      </c>
      <c r="D10" s="1">
        <v>5.2689347467676599</v>
      </c>
    </row>
    <row r="11" spans="1:4" ht="15" thickBot="1" x14ac:dyDescent="0.35">
      <c r="A11" s="1">
        <v>17</v>
      </c>
      <c r="B11" s="1">
        <v>4.6918967502141298</v>
      </c>
      <c r="C11" s="1">
        <v>4.0064029549021898</v>
      </c>
      <c r="D11" s="1">
        <v>5.1470520278895302</v>
      </c>
    </row>
    <row r="12" spans="1:4" ht="15" thickBot="1" x14ac:dyDescent="0.35">
      <c r="A12" s="1">
        <v>18</v>
      </c>
      <c r="B12" s="1">
        <v>3.9802026945268199</v>
      </c>
      <c r="C12" s="1">
        <v>3.7243476149096302</v>
      </c>
      <c r="D12" s="1">
        <v>3.6212257703072801</v>
      </c>
    </row>
    <row r="13" spans="1:4" ht="15" thickBot="1" x14ac:dyDescent="0.35">
      <c r="A13" s="1">
        <v>29</v>
      </c>
      <c r="B13" s="1">
        <v>4.69037922640128</v>
      </c>
      <c r="C13" s="1">
        <v>5.1303415446196396</v>
      </c>
      <c r="D13" s="1">
        <v>5.30686757270787</v>
      </c>
    </row>
    <row r="14" spans="1:4" ht="15" thickBot="1" x14ac:dyDescent="0.35">
      <c r="A14" s="1">
        <v>2</v>
      </c>
      <c r="B14" s="1">
        <v>5.6328510320185901</v>
      </c>
      <c r="C14" s="1">
        <v>4.7864569304773097</v>
      </c>
      <c r="D14" s="1">
        <v>5.0092183069333496</v>
      </c>
    </row>
    <row r="15" spans="1:4" ht="15" thickBot="1" x14ac:dyDescent="0.35">
      <c r="A15" s="1">
        <v>1</v>
      </c>
      <c r="B15" s="1">
        <v>3.8794875723566902</v>
      </c>
      <c r="C15" s="1">
        <v>4.3343174012022798</v>
      </c>
      <c r="D15" s="1">
        <v>5.2173806114455497</v>
      </c>
    </row>
    <row r="16" spans="1:4" ht="15" thickBot="1" x14ac:dyDescent="0.35">
      <c r="A16" s="1">
        <v>16</v>
      </c>
      <c r="B16" s="1">
        <v>4.9403679834831902</v>
      </c>
      <c r="C16" s="1">
        <v>5.0800996323181096</v>
      </c>
      <c r="D16" s="1">
        <v>5.11537759080261</v>
      </c>
    </row>
    <row r="17" spans="1:4" ht="15" thickBot="1" x14ac:dyDescent="0.35">
      <c r="A17" s="1">
        <v>15</v>
      </c>
      <c r="B17" s="1">
        <v>4.36104519178775</v>
      </c>
      <c r="C17" s="1">
        <v>4.0105670386867001</v>
      </c>
      <c r="D17" s="1">
        <v>4.8644048267038498</v>
      </c>
    </row>
    <row r="18" spans="1:4" ht="15" thickBot="1" x14ac:dyDescent="0.35">
      <c r="A18" s="1">
        <v>25</v>
      </c>
      <c r="B18" s="1">
        <v>2.9523025716414</v>
      </c>
      <c r="C18" s="1">
        <v>4.85373114967439</v>
      </c>
      <c r="D18" s="1">
        <v>4.6651565715385797</v>
      </c>
    </row>
    <row r="19" spans="1:4" ht="15" thickBot="1" x14ac:dyDescent="0.35">
      <c r="A19" s="1">
        <v>26</v>
      </c>
      <c r="B19" s="1">
        <v>3.7799169249115998</v>
      </c>
      <c r="C19" s="1">
        <v>4.6420785767292303</v>
      </c>
      <c r="D19" s="1">
        <v>5.0196386599212399</v>
      </c>
    </row>
    <row r="20" spans="1:4" ht="15" thickBot="1" x14ac:dyDescent="0.35">
      <c r="A20" s="1">
        <v>4</v>
      </c>
      <c r="B20" s="1">
        <v>5.0705077516880799</v>
      </c>
      <c r="C20" s="1">
        <v>4.4253463303280904</v>
      </c>
      <c r="D20" s="1">
        <v>5.0170947011845497</v>
      </c>
    </row>
    <row r="21" spans="1:4" ht="15" thickBot="1" x14ac:dyDescent="0.35">
      <c r="A21" s="1">
        <v>3</v>
      </c>
      <c r="B21" s="1">
        <v>4.4712842017341297</v>
      </c>
      <c r="C21" s="1">
        <v>3.6867366052937798</v>
      </c>
      <c r="D21" s="1">
        <v>4.91111812988298</v>
      </c>
    </row>
    <row r="22" spans="1:4" ht="15" thickBot="1" x14ac:dyDescent="0.35">
      <c r="A22" s="1">
        <v>9</v>
      </c>
      <c r="B22" s="1">
        <v>4.6256100077581701</v>
      </c>
      <c r="C22" s="1">
        <v>4.2298546735188802</v>
      </c>
      <c r="D22" s="1">
        <v>4.4719284199164804</v>
      </c>
    </row>
    <row r="23" spans="1:4" ht="15" thickBot="1" x14ac:dyDescent="0.35">
      <c r="A23" s="1">
        <v>10</v>
      </c>
      <c r="B23" s="1">
        <v>5.4885147220566601</v>
      </c>
      <c r="C23" s="1">
        <v>3.68450972289323</v>
      </c>
      <c r="D23" s="1">
        <v>4.9813057465307304</v>
      </c>
    </row>
    <row r="24" spans="1:4" ht="15" thickBot="1" x14ac:dyDescent="0.35">
      <c r="A24" s="1">
        <v>7</v>
      </c>
      <c r="B24" s="1">
        <v>5.4987134062662903</v>
      </c>
      <c r="C24" s="1">
        <v>5.0718952087793303</v>
      </c>
      <c r="D24" s="1">
        <v>4.7001071423610004</v>
      </c>
    </row>
    <row r="25" spans="1:4" ht="15" thickBot="1" x14ac:dyDescent="0.35">
      <c r="A25" s="1">
        <v>8</v>
      </c>
      <c r="B25" s="1">
        <v>5.2896480968939699</v>
      </c>
      <c r="C25" s="1">
        <v>5.7965663569601098</v>
      </c>
      <c r="D25" s="1">
        <v>4.9999181402147803</v>
      </c>
    </row>
    <row r="26" spans="1:4" ht="15" thickBot="1" x14ac:dyDescent="0.35">
      <c r="A26" s="1">
        <v>23</v>
      </c>
      <c r="B26" s="1">
        <v>3.8918518288061499</v>
      </c>
      <c r="C26" s="1">
        <v>4.9170530651501201</v>
      </c>
      <c r="D26" s="1">
        <v>4.8700625578452597</v>
      </c>
    </row>
    <row r="27" spans="1:4" ht="15" thickBot="1" x14ac:dyDescent="0.35">
      <c r="A27" s="1">
        <v>24</v>
      </c>
      <c r="B27" s="1">
        <v>3.9709523101583</v>
      </c>
      <c r="C27" s="1">
        <v>3.1602949176913402</v>
      </c>
      <c r="D27" s="1">
        <v>5.2759286059117798</v>
      </c>
    </row>
    <row r="28" spans="1:4" ht="15" thickBot="1" x14ac:dyDescent="0.35">
      <c r="A28" s="1">
        <v>19</v>
      </c>
      <c r="B28" s="1">
        <v>4.0454450145576599</v>
      </c>
      <c r="C28" s="1">
        <v>3.30491752733559</v>
      </c>
      <c r="D28" s="1">
        <v>4.6624449622155302</v>
      </c>
    </row>
    <row r="29" spans="1:4" ht="15" thickBot="1" x14ac:dyDescent="0.35">
      <c r="A29" s="1">
        <v>20</v>
      </c>
      <c r="B29" s="1">
        <v>6.0907054887498697</v>
      </c>
      <c r="C29" s="1">
        <v>5.0882422252841399</v>
      </c>
      <c r="D29" s="1">
        <v>4.1319272513654104</v>
      </c>
    </row>
    <row r="30" spans="1:4" ht="15" thickBot="1" x14ac:dyDescent="0.35">
      <c r="A30" s="1">
        <v>12</v>
      </c>
      <c r="B30" s="1">
        <v>3.8808266434216598</v>
      </c>
      <c r="C30" s="1">
        <v>4.0764348736359803</v>
      </c>
      <c r="D30" s="1">
        <v>4.6668247851377203</v>
      </c>
    </row>
    <row r="31" spans="1:4" ht="15" thickBot="1" x14ac:dyDescent="0.35">
      <c r="A31" s="1">
        <v>11</v>
      </c>
      <c r="B31" s="1">
        <v>4.5787126467624004</v>
      </c>
      <c r="C31" s="1">
        <v>5.1956910476818896</v>
      </c>
      <c r="D31" s="1">
        <v>4.7451717584196196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28</v>
      </c>
      <c r="B2" s="1">
        <v>3.1360053045991201</v>
      </c>
      <c r="C2" s="1">
        <v>5.0972966047393102</v>
      </c>
      <c r="D2" s="1">
        <v>4.8231654769568797</v>
      </c>
    </row>
    <row r="3" spans="1:4" ht="15" thickBot="1" x14ac:dyDescent="0.35">
      <c r="A3" s="1">
        <v>13</v>
      </c>
      <c r="B3" s="1">
        <v>3.1809738019651999</v>
      </c>
      <c r="C3" s="1">
        <v>5.0973019254179697</v>
      </c>
      <c r="D3" s="1">
        <v>4.1101105539711096</v>
      </c>
    </row>
    <row r="4" spans="1:4" ht="15" thickBot="1" x14ac:dyDescent="0.35">
      <c r="A4" s="1">
        <v>6</v>
      </c>
      <c r="B4" s="1">
        <v>6.11457664494091</v>
      </c>
      <c r="C4" s="1">
        <v>4.09459224597909</v>
      </c>
      <c r="D4" s="1">
        <v>4.84001241224321</v>
      </c>
    </row>
    <row r="5" spans="1:4" ht="15" thickBot="1" x14ac:dyDescent="0.35">
      <c r="A5" s="1">
        <v>5</v>
      </c>
      <c r="B5" s="1">
        <v>3.0639683043780899</v>
      </c>
      <c r="C5" s="1">
        <v>4.1369240342378903</v>
      </c>
      <c r="D5" s="1">
        <v>3.8658853553775501</v>
      </c>
    </row>
    <row r="6" spans="1:4" ht="15" thickBot="1" x14ac:dyDescent="0.35">
      <c r="A6" s="1">
        <v>22</v>
      </c>
      <c r="B6" s="1">
        <v>4.1216254058133899</v>
      </c>
      <c r="C6" s="1">
        <v>5.3057169833187299</v>
      </c>
      <c r="D6" s="1">
        <v>3.7077966293605802</v>
      </c>
    </row>
    <row r="7" spans="1:4" ht="15" thickBot="1" x14ac:dyDescent="0.35">
      <c r="A7" s="1">
        <v>21</v>
      </c>
      <c r="B7" s="1">
        <v>5.1034616616179402</v>
      </c>
      <c r="C7" s="1">
        <v>3.0542070637914902</v>
      </c>
      <c r="D7" s="1">
        <v>5.96332052840524</v>
      </c>
    </row>
    <row r="8" spans="1:4" ht="15" thickBot="1" x14ac:dyDescent="0.35">
      <c r="A8" s="1">
        <v>27</v>
      </c>
      <c r="B8" s="1">
        <v>3.0976730413858098</v>
      </c>
      <c r="C8" s="1">
        <v>4.0541166530540798</v>
      </c>
      <c r="D8" s="1">
        <v>4.8221253115394198</v>
      </c>
    </row>
    <row r="9" spans="1:4" ht="15" thickBot="1" x14ac:dyDescent="0.35">
      <c r="A9" s="1">
        <v>30</v>
      </c>
      <c r="B9" s="1">
        <v>3.1332889933185002</v>
      </c>
      <c r="C9" s="1">
        <v>5.0972361694288599</v>
      </c>
      <c r="D9" s="1">
        <v>4.29036687483209</v>
      </c>
    </row>
    <row r="10" spans="1:4" ht="15" thickBot="1" x14ac:dyDescent="0.35">
      <c r="A10" s="1">
        <v>14</v>
      </c>
      <c r="B10" s="1">
        <v>5.1914997817412702</v>
      </c>
      <c r="C10" s="1">
        <v>4.1057998330704804</v>
      </c>
      <c r="D10" s="1">
        <v>6.2823028263971397</v>
      </c>
    </row>
    <row r="11" spans="1:4" ht="15" thickBot="1" x14ac:dyDescent="0.35">
      <c r="A11" s="1">
        <v>17</v>
      </c>
      <c r="B11" s="1">
        <v>4.2263880636228901</v>
      </c>
      <c r="C11" s="1">
        <v>3.0896175223516398</v>
      </c>
      <c r="D11" s="1">
        <v>5.3148848383216798</v>
      </c>
    </row>
    <row r="12" spans="1:4" ht="15" thickBot="1" x14ac:dyDescent="0.35">
      <c r="A12" s="1">
        <v>18</v>
      </c>
      <c r="B12" s="1">
        <v>3.1330894618845102</v>
      </c>
      <c r="C12" s="1">
        <v>3.0983953710322298</v>
      </c>
      <c r="D12" s="1">
        <v>2.3372099806250799</v>
      </c>
    </row>
    <row r="13" spans="1:4" ht="15" thickBot="1" x14ac:dyDescent="0.35">
      <c r="A13" s="1">
        <v>29</v>
      </c>
      <c r="B13" s="1">
        <v>5.0955031225206602</v>
      </c>
      <c r="C13" s="1">
        <v>5.1292371520136903</v>
      </c>
      <c r="D13" s="1">
        <v>5.9700702773607999</v>
      </c>
    </row>
    <row r="14" spans="1:4" ht="15" thickBot="1" x14ac:dyDescent="0.35">
      <c r="A14" s="1">
        <v>2</v>
      </c>
      <c r="B14" s="1">
        <v>6.1557755236324398</v>
      </c>
      <c r="C14" s="1">
        <v>4.1332151911100103</v>
      </c>
      <c r="D14" s="1">
        <v>4.9117230226645603</v>
      </c>
    </row>
    <row r="15" spans="1:4" ht="15" thickBot="1" x14ac:dyDescent="0.35">
      <c r="A15" s="1">
        <v>1</v>
      </c>
      <c r="B15" s="1">
        <v>3.1216134543817802</v>
      </c>
      <c r="C15" s="1">
        <v>4.10033167035993</v>
      </c>
      <c r="D15" s="1">
        <v>6.4056279557349196</v>
      </c>
    </row>
    <row r="16" spans="1:4" ht="15" thickBot="1" x14ac:dyDescent="0.35">
      <c r="A16" s="1">
        <v>16</v>
      </c>
      <c r="B16" s="1">
        <v>5.1168974843617097</v>
      </c>
      <c r="C16" s="1">
        <v>5.0931943083176696</v>
      </c>
      <c r="D16" s="1">
        <v>5.4085237166469202</v>
      </c>
    </row>
    <row r="17" spans="1:4" ht="15" thickBot="1" x14ac:dyDescent="0.35">
      <c r="A17" s="1">
        <v>15</v>
      </c>
      <c r="B17" s="1">
        <v>4.2487508448467199</v>
      </c>
      <c r="C17" s="1">
        <v>4.0585242321116599</v>
      </c>
      <c r="D17" s="1">
        <v>4.6884637830551998</v>
      </c>
    </row>
    <row r="18" spans="1:4" ht="15" thickBot="1" x14ac:dyDescent="0.35">
      <c r="A18" s="1">
        <v>25</v>
      </c>
      <c r="B18" s="1">
        <v>2.1177917916917202</v>
      </c>
      <c r="C18" s="1">
        <v>5.1100130205908796</v>
      </c>
      <c r="D18" s="1">
        <v>4.9761985501435397</v>
      </c>
    </row>
    <row r="19" spans="1:4" ht="15" thickBot="1" x14ac:dyDescent="0.35">
      <c r="A19" s="1">
        <v>26</v>
      </c>
      <c r="B19" s="1">
        <v>4.0903980225289702</v>
      </c>
      <c r="C19" s="1">
        <v>4.0968763413099003</v>
      </c>
      <c r="D19" s="1">
        <v>4.6831093054775899</v>
      </c>
    </row>
    <row r="20" spans="1:4" ht="15" thickBot="1" x14ac:dyDescent="0.35">
      <c r="A20" s="1">
        <v>4</v>
      </c>
      <c r="B20" s="1">
        <v>5.2052348246818401</v>
      </c>
      <c r="C20" s="1">
        <v>4.1095688621452799</v>
      </c>
      <c r="D20" s="1">
        <v>5.4613052061886798</v>
      </c>
    </row>
    <row r="21" spans="1:4" ht="15" thickBot="1" x14ac:dyDescent="0.35">
      <c r="A21" s="1">
        <v>3</v>
      </c>
      <c r="B21" s="1">
        <v>4.17471005106996</v>
      </c>
      <c r="C21" s="1">
        <v>3.0583658433077399</v>
      </c>
      <c r="D21" s="1">
        <v>5.2283156780673101</v>
      </c>
    </row>
    <row r="22" spans="1:4" ht="15" thickBot="1" x14ac:dyDescent="0.35">
      <c r="A22" s="1">
        <v>9</v>
      </c>
      <c r="B22" s="1">
        <v>5.1338225844585601</v>
      </c>
      <c r="C22" s="1">
        <v>4.4605863622960902</v>
      </c>
      <c r="D22" s="1">
        <v>3.8080282026797301</v>
      </c>
    </row>
    <row r="23" spans="1:4" ht="15" thickBot="1" x14ac:dyDescent="0.35">
      <c r="A23" s="1">
        <v>10</v>
      </c>
      <c r="B23" s="1">
        <v>6.1472242515242304</v>
      </c>
      <c r="C23" s="1">
        <v>3.0432621043739001</v>
      </c>
      <c r="D23" s="1">
        <v>5.4304739345353896</v>
      </c>
    </row>
    <row r="24" spans="1:4" ht="15" thickBot="1" x14ac:dyDescent="0.35">
      <c r="A24" s="1">
        <v>7</v>
      </c>
      <c r="B24" s="1">
        <v>5.0987739536524002</v>
      </c>
      <c r="C24" s="1">
        <v>5.0796098314603801</v>
      </c>
      <c r="D24" s="1">
        <v>4.1899914089594503</v>
      </c>
    </row>
    <row r="25" spans="1:4" ht="15" thickBot="1" x14ac:dyDescent="0.35">
      <c r="A25" s="1">
        <v>8</v>
      </c>
      <c r="B25" s="1">
        <v>5.1504759302728997</v>
      </c>
      <c r="C25" s="1">
        <v>6.0632554728552099</v>
      </c>
      <c r="D25" s="1">
        <v>4.84562644080445</v>
      </c>
    </row>
    <row r="26" spans="1:4" ht="15" thickBot="1" x14ac:dyDescent="0.35">
      <c r="A26" s="1">
        <v>23</v>
      </c>
      <c r="B26" s="1">
        <v>3.1308788904666098</v>
      </c>
      <c r="C26" s="1">
        <v>5.0835551251988402</v>
      </c>
      <c r="D26" s="1">
        <v>4.88791104342046</v>
      </c>
    </row>
    <row r="27" spans="1:4" ht="15" thickBot="1" x14ac:dyDescent="0.35">
      <c r="A27" s="1">
        <v>24</v>
      </c>
      <c r="B27" s="1">
        <v>4.1632266150167201</v>
      </c>
      <c r="C27" s="1">
        <v>2.0959422727370698</v>
      </c>
      <c r="D27" s="1">
        <v>6.1784619096286599</v>
      </c>
    </row>
    <row r="28" spans="1:4" ht="15" thickBot="1" x14ac:dyDescent="0.35">
      <c r="A28" s="1">
        <v>19</v>
      </c>
      <c r="B28" s="1">
        <v>4.1215305653670802</v>
      </c>
      <c r="C28" s="1">
        <v>3.0556436212149598</v>
      </c>
      <c r="D28" s="1">
        <v>3.8886359296894302</v>
      </c>
    </row>
    <row r="29" spans="1:4" ht="15" thickBot="1" x14ac:dyDescent="0.35">
      <c r="A29" s="1">
        <v>20</v>
      </c>
      <c r="B29" s="1">
        <v>7.20122759788691</v>
      </c>
      <c r="C29" s="1">
        <v>5.1999740770023797</v>
      </c>
      <c r="D29" s="1">
        <v>2.7861677650246102</v>
      </c>
    </row>
    <row r="30" spans="1:4" ht="15" thickBot="1" x14ac:dyDescent="0.35">
      <c r="A30" s="1">
        <v>12</v>
      </c>
      <c r="B30" s="1">
        <v>3.1349755860570898</v>
      </c>
      <c r="C30" s="1">
        <v>4.0968763413099003</v>
      </c>
      <c r="D30" s="1">
        <v>4.3390293048855799</v>
      </c>
    </row>
    <row r="31" spans="1:4" ht="15" thickBot="1" x14ac:dyDescent="0.35">
      <c r="A31" s="1">
        <v>11</v>
      </c>
      <c r="B31" s="1">
        <v>4.1628196324332798</v>
      </c>
      <c r="C31" s="1">
        <v>5.1298762590255302</v>
      </c>
      <c r="D31" s="1">
        <v>4.7948678184250397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workbookViewId="0">
      <selection activeCell="F9" sqref="F9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171</v>
      </c>
      <c r="B2" t="s">
        <v>152</v>
      </c>
      <c r="C2" t="s">
        <v>10</v>
      </c>
      <c r="D2" t="s">
        <v>170</v>
      </c>
      <c r="E2">
        <v>37.5</v>
      </c>
      <c r="F2">
        <v>34.200000000000003</v>
      </c>
      <c r="G2">
        <v>3.5</v>
      </c>
      <c r="H2">
        <v>7.7</v>
      </c>
      <c r="I2">
        <v>4.8</v>
      </c>
      <c r="J2">
        <v>1.2</v>
      </c>
      <c r="K2">
        <v>0.4</v>
      </c>
      <c r="L2">
        <v>1.3</v>
      </c>
      <c r="M2">
        <v>3.1</v>
      </c>
      <c r="N2">
        <v>0.6</v>
      </c>
      <c r="O2">
        <v>0</v>
      </c>
      <c r="P2">
        <v>2.7</v>
      </c>
      <c r="Q2">
        <v>8.4</v>
      </c>
      <c r="R2">
        <v>0.2215</v>
      </c>
      <c r="S2">
        <v>0.28129999999999999</v>
      </c>
      <c r="T2">
        <v>0.3891</v>
      </c>
      <c r="U2">
        <v>0.6702999999999999</v>
      </c>
      <c r="V2">
        <v>13.6</v>
      </c>
      <c r="W2">
        <v>0.5</v>
      </c>
      <c r="X2">
        <v>0.5</v>
      </c>
      <c r="Y2">
        <v>0.1</v>
      </c>
      <c r="Z2">
        <v>0</v>
      </c>
      <c r="AA2">
        <v>0.1</v>
      </c>
      <c r="AB2">
        <v>38.9</v>
      </c>
      <c r="AC2">
        <v>34.200000000000003</v>
      </c>
      <c r="AD2">
        <v>4.7</v>
      </c>
      <c r="AE2">
        <v>8.3000000000000007</v>
      </c>
      <c r="AF2">
        <v>5</v>
      </c>
      <c r="AG2">
        <v>2</v>
      </c>
      <c r="AH2">
        <v>0.1</v>
      </c>
      <c r="AI2">
        <v>1.2</v>
      </c>
      <c r="AJ2">
        <v>4.7</v>
      </c>
      <c r="AK2">
        <v>0.4</v>
      </c>
      <c r="AL2">
        <v>0.2</v>
      </c>
      <c r="AM2">
        <v>3.8</v>
      </c>
      <c r="AN2">
        <v>9.3000000000000007</v>
      </c>
      <c r="AO2">
        <v>0.23499999999999999</v>
      </c>
      <c r="AP2">
        <v>0.32200000000000001</v>
      </c>
      <c r="AQ2">
        <v>0.4</v>
      </c>
      <c r="AR2">
        <v>0.72219999999999995</v>
      </c>
      <c r="AS2">
        <v>14.1</v>
      </c>
      <c r="AT2">
        <v>0.4</v>
      </c>
      <c r="AU2">
        <v>0.6</v>
      </c>
      <c r="AV2">
        <v>0.1</v>
      </c>
      <c r="AW2">
        <v>0.2</v>
      </c>
      <c r="AX2">
        <v>0</v>
      </c>
      <c r="AY2">
        <v>4.8916666666666666</v>
      </c>
      <c r="AZ2">
        <v>1.75</v>
      </c>
      <c r="BA2">
        <v>0</v>
      </c>
      <c r="BB2">
        <v>0.33333333333333331</v>
      </c>
      <c r="BC2">
        <v>1.833333333333333</v>
      </c>
      <c r="BD2">
        <v>4.083333333333333</v>
      </c>
      <c r="BE2">
        <v>21.666666666666671</v>
      </c>
      <c r="BF2">
        <v>6.916666666666667</v>
      </c>
    </row>
    <row r="3" spans="1:58" x14ac:dyDescent="0.3">
      <c r="A3" t="s">
        <v>152</v>
      </c>
      <c r="B3" t="s">
        <v>171</v>
      </c>
      <c r="C3" t="s">
        <v>11</v>
      </c>
      <c r="D3" t="s">
        <v>181</v>
      </c>
      <c r="E3">
        <v>37.700000000000003</v>
      </c>
      <c r="F3">
        <v>33.9</v>
      </c>
      <c r="G3">
        <v>3.4</v>
      </c>
      <c r="H3">
        <v>9</v>
      </c>
      <c r="I3">
        <v>6.5</v>
      </c>
      <c r="J3">
        <v>1.3</v>
      </c>
      <c r="K3">
        <v>0</v>
      </c>
      <c r="L3">
        <v>1.2</v>
      </c>
      <c r="M3">
        <v>3.4</v>
      </c>
      <c r="N3">
        <v>1.1000000000000001</v>
      </c>
      <c r="O3">
        <v>0.2</v>
      </c>
      <c r="P3">
        <v>3</v>
      </c>
      <c r="Q3">
        <v>10.1</v>
      </c>
      <c r="R3">
        <v>0.26090000000000002</v>
      </c>
      <c r="S3">
        <v>0.32490000000000002</v>
      </c>
      <c r="T3">
        <v>0.40210000000000001</v>
      </c>
      <c r="U3">
        <v>0.72699999999999998</v>
      </c>
      <c r="V3">
        <v>13.9</v>
      </c>
      <c r="W3">
        <v>0.9</v>
      </c>
      <c r="X3">
        <v>0.3</v>
      </c>
      <c r="Y3">
        <v>0.3</v>
      </c>
      <c r="Z3">
        <v>0.1</v>
      </c>
      <c r="AA3">
        <v>0</v>
      </c>
      <c r="AB3">
        <v>37.5</v>
      </c>
      <c r="AC3">
        <v>32.9</v>
      </c>
      <c r="AD3">
        <v>5.0999999999999996</v>
      </c>
      <c r="AE3">
        <v>8.3000000000000007</v>
      </c>
      <c r="AF3">
        <v>5.2</v>
      </c>
      <c r="AG3">
        <v>1.2</v>
      </c>
      <c r="AH3">
        <v>0.2</v>
      </c>
      <c r="AI3">
        <v>1.7</v>
      </c>
      <c r="AJ3">
        <v>5</v>
      </c>
      <c r="AK3">
        <v>1.1000000000000001</v>
      </c>
      <c r="AL3">
        <v>0.2</v>
      </c>
      <c r="AM3">
        <v>3.6</v>
      </c>
      <c r="AN3">
        <v>7.8</v>
      </c>
      <c r="AO3">
        <v>0.24809999999999999</v>
      </c>
      <c r="AP3">
        <v>0.32690000000000002</v>
      </c>
      <c r="AQ3">
        <v>0.44879999999999998</v>
      </c>
      <c r="AR3">
        <v>0.77539999999999998</v>
      </c>
      <c r="AS3">
        <v>15</v>
      </c>
      <c r="AT3">
        <v>0.3</v>
      </c>
      <c r="AU3">
        <v>0.5</v>
      </c>
      <c r="AV3">
        <v>0</v>
      </c>
      <c r="AW3">
        <v>0.5</v>
      </c>
      <c r="AX3">
        <v>0.2</v>
      </c>
      <c r="AY3">
        <v>4.4333333333333336</v>
      </c>
      <c r="AZ3">
        <v>1.666666666666667</v>
      </c>
      <c r="BA3">
        <v>0</v>
      </c>
      <c r="BB3">
        <v>0.33333333333333331</v>
      </c>
      <c r="BC3">
        <v>2.666666666666667</v>
      </c>
      <c r="BD3">
        <v>3</v>
      </c>
      <c r="BE3">
        <v>19</v>
      </c>
      <c r="BF3">
        <v>6.333333333333333</v>
      </c>
    </row>
    <row r="4" spans="1:58" x14ac:dyDescent="0.3">
      <c r="A4" t="s">
        <v>143</v>
      </c>
      <c r="B4" t="s">
        <v>140</v>
      </c>
      <c r="C4" t="s">
        <v>10</v>
      </c>
      <c r="D4" t="s">
        <v>200</v>
      </c>
      <c r="E4">
        <v>39.299999999999997</v>
      </c>
      <c r="F4">
        <v>34.700000000000003</v>
      </c>
      <c r="G4">
        <v>6.5</v>
      </c>
      <c r="H4">
        <v>9.6</v>
      </c>
      <c r="I4">
        <v>5.5</v>
      </c>
      <c r="J4">
        <v>2</v>
      </c>
      <c r="K4">
        <v>0.5</v>
      </c>
      <c r="L4">
        <v>1.6</v>
      </c>
      <c r="M4">
        <v>6.2</v>
      </c>
      <c r="N4">
        <v>0.6</v>
      </c>
      <c r="O4">
        <v>0.1</v>
      </c>
      <c r="P4">
        <v>3.4</v>
      </c>
      <c r="Q4">
        <v>8.3000000000000007</v>
      </c>
      <c r="R4">
        <v>0.27239999999999998</v>
      </c>
      <c r="S4">
        <v>0.34179999999999999</v>
      </c>
      <c r="T4">
        <v>0.4929</v>
      </c>
      <c r="U4">
        <v>0.83460000000000001</v>
      </c>
      <c r="V4">
        <v>17.399999999999999</v>
      </c>
      <c r="W4">
        <v>0.2</v>
      </c>
      <c r="X4">
        <v>0.5</v>
      </c>
      <c r="Y4">
        <v>0.2</v>
      </c>
      <c r="Z4">
        <v>0.5</v>
      </c>
      <c r="AA4">
        <v>0</v>
      </c>
      <c r="AB4">
        <v>38.5</v>
      </c>
      <c r="AC4">
        <v>34.6</v>
      </c>
      <c r="AD4">
        <v>4.4000000000000004</v>
      </c>
      <c r="AE4">
        <v>8.8000000000000007</v>
      </c>
      <c r="AF4">
        <v>6.1</v>
      </c>
      <c r="AG4">
        <v>1.4</v>
      </c>
      <c r="AH4">
        <v>0.1</v>
      </c>
      <c r="AI4">
        <v>1.2</v>
      </c>
      <c r="AJ4">
        <v>4.3</v>
      </c>
      <c r="AK4">
        <v>0.8</v>
      </c>
      <c r="AL4">
        <v>0.4</v>
      </c>
      <c r="AM4">
        <v>3.4</v>
      </c>
      <c r="AN4">
        <v>8.1</v>
      </c>
      <c r="AO4">
        <v>0.24829999999999999</v>
      </c>
      <c r="AP4">
        <v>0.3105</v>
      </c>
      <c r="AQ4">
        <v>0.39710000000000001</v>
      </c>
      <c r="AR4">
        <v>0.70760000000000001</v>
      </c>
      <c r="AS4">
        <v>14</v>
      </c>
      <c r="AT4">
        <v>0.8</v>
      </c>
      <c r="AU4">
        <v>0.2</v>
      </c>
      <c r="AV4">
        <v>0</v>
      </c>
      <c r="AW4">
        <v>0.3</v>
      </c>
      <c r="AX4">
        <v>0.6</v>
      </c>
      <c r="AY4">
        <v>5.16</v>
      </c>
      <c r="AZ4">
        <v>3</v>
      </c>
      <c r="BA4">
        <v>0</v>
      </c>
      <c r="BB4">
        <v>0.6</v>
      </c>
      <c r="BC4">
        <v>2.4</v>
      </c>
      <c r="BD4">
        <v>4.5999999999999996</v>
      </c>
      <c r="BE4">
        <v>24.6</v>
      </c>
      <c r="BF4">
        <v>8.6</v>
      </c>
    </row>
    <row r="5" spans="1:58" x14ac:dyDescent="0.3">
      <c r="A5" t="s">
        <v>140</v>
      </c>
      <c r="B5" t="s">
        <v>143</v>
      </c>
      <c r="C5" t="s">
        <v>11</v>
      </c>
      <c r="D5" t="s">
        <v>175</v>
      </c>
      <c r="E5">
        <v>36</v>
      </c>
      <c r="F5">
        <v>32.700000000000003</v>
      </c>
      <c r="G5">
        <v>2.8</v>
      </c>
      <c r="H5">
        <v>6.9</v>
      </c>
      <c r="I5">
        <v>5.2</v>
      </c>
      <c r="J5">
        <v>1</v>
      </c>
      <c r="K5">
        <v>0.1</v>
      </c>
      <c r="L5">
        <v>0.6</v>
      </c>
      <c r="M5">
        <v>2.8</v>
      </c>
      <c r="N5">
        <v>0.6</v>
      </c>
      <c r="O5">
        <v>0</v>
      </c>
      <c r="P5">
        <v>2.4</v>
      </c>
      <c r="Q5">
        <v>7.8</v>
      </c>
      <c r="R5">
        <v>0.19869999999999999</v>
      </c>
      <c r="S5">
        <v>0.25269999999999998</v>
      </c>
      <c r="T5">
        <v>0.28510000000000002</v>
      </c>
      <c r="U5">
        <v>0.53810000000000002</v>
      </c>
      <c r="V5">
        <v>9.9</v>
      </c>
      <c r="W5">
        <v>0.7</v>
      </c>
      <c r="X5">
        <v>0.4</v>
      </c>
      <c r="Y5">
        <v>0.1</v>
      </c>
      <c r="Z5">
        <v>0.3</v>
      </c>
      <c r="AA5">
        <v>0.4</v>
      </c>
      <c r="AB5">
        <v>37.799999999999997</v>
      </c>
      <c r="AC5">
        <v>33.6</v>
      </c>
      <c r="AD5">
        <v>4.5999999999999996</v>
      </c>
      <c r="AE5">
        <v>8.6</v>
      </c>
      <c r="AF5">
        <v>5.0999999999999996</v>
      </c>
      <c r="AG5">
        <v>1.9</v>
      </c>
      <c r="AH5">
        <v>0.4</v>
      </c>
      <c r="AI5">
        <v>1.2</v>
      </c>
      <c r="AJ5">
        <v>4.3</v>
      </c>
      <c r="AK5">
        <v>0.9</v>
      </c>
      <c r="AL5">
        <v>0.2</v>
      </c>
      <c r="AM5">
        <v>3.2</v>
      </c>
      <c r="AN5">
        <v>8.4</v>
      </c>
      <c r="AO5">
        <v>0.25159999999999999</v>
      </c>
      <c r="AP5">
        <v>0.32329999999999998</v>
      </c>
      <c r="AQ5">
        <v>0.43909999999999999</v>
      </c>
      <c r="AR5">
        <v>0.76219999999999999</v>
      </c>
      <c r="AS5">
        <v>14.9</v>
      </c>
      <c r="AT5">
        <v>0.4</v>
      </c>
      <c r="AU5">
        <v>0.6</v>
      </c>
      <c r="AV5">
        <v>0</v>
      </c>
      <c r="AW5">
        <v>0.4</v>
      </c>
      <c r="AX5">
        <v>0</v>
      </c>
      <c r="AY5">
        <v>4.0666666666666664</v>
      </c>
      <c r="AZ5">
        <v>2.666666666666667</v>
      </c>
      <c r="BA5">
        <v>0.33333333333333331</v>
      </c>
      <c r="BB5">
        <v>0.66666666666666663</v>
      </c>
      <c r="BC5">
        <v>1</v>
      </c>
      <c r="BD5">
        <v>2.666666666666667</v>
      </c>
      <c r="BE5">
        <v>18.666666666666671</v>
      </c>
      <c r="BF5">
        <v>6</v>
      </c>
    </row>
    <row r="6" spans="1:58" x14ac:dyDescent="0.3">
      <c r="A6" t="s">
        <v>141</v>
      </c>
      <c r="B6" t="s">
        <v>142</v>
      </c>
      <c r="C6" t="s">
        <v>10</v>
      </c>
      <c r="D6" t="s">
        <v>193</v>
      </c>
      <c r="E6">
        <v>37</v>
      </c>
      <c r="F6">
        <v>34.6</v>
      </c>
      <c r="G6">
        <v>4.7</v>
      </c>
      <c r="H6">
        <v>9.3000000000000007</v>
      </c>
      <c r="I6">
        <v>6.4</v>
      </c>
      <c r="J6">
        <v>1.1000000000000001</v>
      </c>
      <c r="K6">
        <v>0.2</v>
      </c>
      <c r="L6">
        <v>1.6</v>
      </c>
      <c r="M6">
        <v>4.5</v>
      </c>
      <c r="N6">
        <v>0.5</v>
      </c>
      <c r="O6">
        <v>0.2</v>
      </c>
      <c r="P6">
        <v>2.1</v>
      </c>
      <c r="Q6">
        <v>8.3000000000000007</v>
      </c>
      <c r="R6">
        <v>0.26619999999999999</v>
      </c>
      <c r="S6">
        <v>0.30790000000000001</v>
      </c>
      <c r="T6">
        <v>0.44619999999999999</v>
      </c>
      <c r="U6">
        <v>0.75409999999999999</v>
      </c>
      <c r="V6">
        <v>15.6</v>
      </c>
      <c r="W6">
        <v>0.6</v>
      </c>
      <c r="X6">
        <v>0.1</v>
      </c>
      <c r="Y6">
        <v>0</v>
      </c>
      <c r="Z6">
        <v>0.2</v>
      </c>
      <c r="AA6">
        <v>0</v>
      </c>
      <c r="AB6">
        <v>36.799999999999997</v>
      </c>
      <c r="AC6">
        <v>34.4</v>
      </c>
      <c r="AD6">
        <v>4.5999999999999996</v>
      </c>
      <c r="AE6">
        <v>9.6</v>
      </c>
      <c r="AF6">
        <v>6</v>
      </c>
      <c r="AG6">
        <v>1.6</v>
      </c>
      <c r="AH6">
        <v>0.1</v>
      </c>
      <c r="AI6">
        <v>1.9</v>
      </c>
      <c r="AJ6">
        <v>4.5999999999999996</v>
      </c>
      <c r="AK6">
        <v>0.7</v>
      </c>
      <c r="AL6">
        <v>0.1</v>
      </c>
      <c r="AM6">
        <v>1.5</v>
      </c>
      <c r="AN6">
        <v>7.1</v>
      </c>
      <c r="AO6">
        <v>0.27650000000000002</v>
      </c>
      <c r="AP6">
        <v>0.30249999999999999</v>
      </c>
      <c r="AQ6">
        <v>0.49030000000000001</v>
      </c>
      <c r="AR6">
        <v>0.79289999999999994</v>
      </c>
      <c r="AS6">
        <v>17.100000000000001</v>
      </c>
      <c r="AT6">
        <v>1.1000000000000001</v>
      </c>
      <c r="AU6">
        <v>0</v>
      </c>
      <c r="AV6">
        <v>0.3</v>
      </c>
      <c r="AW6">
        <v>0.6</v>
      </c>
      <c r="AX6">
        <v>0</v>
      </c>
      <c r="AY6">
        <v>4.9473684210526319</v>
      </c>
      <c r="AZ6">
        <v>2.4736842105263159</v>
      </c>
      <c r="BA6">
        <v>0.73684210526315785</v>
      </c>
      <c r="BB6">
        <v>0.73684210526315785</v>
      </c>
      <c r="BC6">
        <v>1.9473684210526321</v>
      </c>
      <c r="BD6">
        <v>4.8421052631578947</v>
      </c>
      <c r="BE6">
        <v>22.421052631578949</v>
      </c>
      <c r="BF6">
        <v>7.6315789473684212</v>
      </c>
    </row>
    <row r="7" spans="1:58" x14ac:dyDescent="0.3">
      <c r="A7" t="s">
        <v>142</v>
      </c>
      <c r="B7" t="s">
        <v>141</v>
      </c>
      <c r="C7" t="s">
        <v>11</v>
      </c>
      <c r="D7" t="s">
        <v>188</v>
      </c>
      <c r="E7">
        <v>36.9</v>
      </c>
      <c r="F7">
        <v>33.5</v>
      </c>
      <c r="G7">
        <v>4.5999999999999996</v>
      </c>
      <c r="H7">
        <v>8.6999999999999993</v>
      </c>
      <c r="I7">
        <v>5.9</v>
      </c>
      <c r="J7">
        <v>1.8</v>
      </c>
      <c r="K7">
        <v>0.1</v>
      </c>
      <c r="L7">
        <v>0.9</v>
      </c>
      <c r="M7">
        <v>4.5999999999999996</v>
      </c>
      <c r="N7">
        <v>0.7</v>
      </c>
      <c r="O7">
        <v>0.2</v>
      </c>
      <c r="P7">
        <v>2.4</v>
      </c>
      <c r="Q7">
        <v>6.8</v>
      </c>
      <c r="R7">
        <v>0.25669999999999998</v>
      </c>
      <c r="S7">
        <v>0.30499999999999999</v>
      </c>
      <c r="T7">
        <v>0.39069999999999999</v>
      </c>
      <c r="U7">
        <v>0.6956</v>
      </c>
      <c r="V7">
        <v>13.4</v>
      </c>
      <c r="W7">
        <v>0.9</v>
      </c>
      <c r="X7">
        <v>0.4</v>
      </c>
      <c r="Y7">
        <v>0</v>
      </c>
      <c r="Z7">
        <v>0.6</v>
      </c>
      <c r="AA7">
        <v>0</v>
      </c>
      <c r="AB7">
        <v>37.6</v>
      </c>
      <c r="AC7">
        <v>33.799999999999997</v>
      </c>
      <c r="AD7">
        <v>3.3</v>
      </c>
      <c r="AE7">
        <v>8.1</v>
      </c>
      <c r="AF7">
        <v>5.7</v>
      </c>
      <c r="AG7">
        <v>1.4</v>
      </c>
      <c r="AH7">
        <v>0.2</v>
      </c>
      <c r="AI7">
        <v>0.8</v>
      </c>
      <c r="AJ7">
        <v>3.2</v>
      </c>
      <c r="AK7">
        <v>1</v>
      </c>
      <c r="AL7">
        <v>0.2</v>
      </c>
      <c r="AM7">
        <v>3.2</v>
      </c>
      <c r="AN7">
        <v>8.6</v>
      </c>
      <c r="AO7">
        <v>0.23200000000000001</v>
      </c>
      <c r="AP7">
        <v>0.29920000000000002</v>
      </c>
      <c r="AQ7">
        <v>0.35139999999999999</v>
      </c>
      <c r="AR7">
        <v>0.65069999999999995</v>
      </c>
      <c r="AS7">
        <v>12.3</v>
      </c>
      <c r="AT7">
        <v>0.8</v>
      </c>
      <c r="AU7">
        <v>0.4</v>
      </c>
      <c r="AV7">
        <v>0</v>
      </c>
      <c r="AW7">
        <v>0.2</v>
      </c>
      <c r="AX7">
        <v>0</v>
      </c>
      <c r="AY7">
        <v>6.0090909090909088</v>
      </c>
      <c r="AZ7">
        <v>1.2727272727272729</v>
      </c>
      <c r="BA7">
        <v>0</v>
      </c>
      <c r="BB7">
        <v>0.63636363636363635</v>
      </c>
      <c r="BC7">
        <v>1.1818181818181821</v>
      </c>
      <c r="BD7">
        <v>8.0909090909090917</v>
      </c>
      <c r="BE7">
        <v>23.18181818181818</v>
      </c>
      <c r="BF7">
        <v>6</v>
      </c>
    </row>
    <row r="8" spans="1:58" x14ac:dyDescent="0.3">
      <c r="A8" t="s">
        <v>201</v>
      </c>
      <c r="B8" t="s">
        <v>202</v>
      </c>
      <c r="C8" t="s">
        <v>10</v>
      </c>
      <c r="D8" t="s">
        <v>189</v>
      </c>
      <c r="E8">
        <v>36</v>
      </c>
      <c r="F8">
        <v>33.700000000000003</v>
      </c>
      <c r="G8">
        <v>2.6</v>
      </c>
      <c r="H8">
        <v>7.7</v>
      </c>
      <c r="I8">
        <v>5.6</v>
      </c>
      <c r="J8">
        <v>1.4</v>
      </c>
      <c r="K8">
        <v>0</v>
      </c>
      <c r="L8">
        <v>0.7</v>
      </c>
      <c r="M8">
        <v>2.6</v>
      </c>
      <c r="N8">
        <v>0.6</v>
      </c>
      <c r="O8">
        <v>0.1</v>
      </c>
      <c r="P8">
        <v>2</v>
      </c>
      <c r="Q8">
        <v>7.1</v>
      </c>
      <c r="R8">
        <v>0.22090000000000001</v>
      </c>
      <c r="S8">
        <v>0.26960000000000001</v>
      </c>
      <c r="T8">
        <v>0.32269999999999999</v>
      </c>
      <c r="U8">
        <v>0.59219999999999995</v>
      </c>
      <c r="V8">
        <v>11.2</v>
      </c>
      <c r="W8">
        <v>0.9</v>
      </c>
      <c r="X8">
        <v>0.3</v>
      </c>
      <c r="Y8">
        <v>0</v>
      </c>
      <c r="Z8">
        <v>0</v>
      </c>
      <c r="AA8">
        <v>0</v>
      </c>
      <c r="AB8">
        <v>36.1</v>
      </c>
      <c r="AC8">
        <v>32.9</v>
      </c>
      <c r="AD8">
        <v>4.5999999999999996</v>
      </c>
      <c r="AE8">
        <v>7.5</v>
      </c>
      <c r="AF8">
        <v>4.5999999999999996</v>
      </c>
      <c r="AG8">
        <v>1.6</v>
      </c>
      <c r="AH8">
        <v>0.2</v>
      </c>
      <c r="AI8">
        <v>1.1000000000000001</v>
      </c>
      <c r="AJ8">
        <v>4.4000000000000004</v>
      </c>
      <c r="AK8">
        <v>0.5</v>
      </c>
      <c r="AL8">
        <v>0.1</v>
      </c>
      <c r="AM8">
        <v>2.1</v>
      </c>
      <c r="AN8">
        <v>9.5</v>
      </c>
      <c r="AO8">
        <v>0.21870000000000001</v>
      </c>
      <c r="AP8">
        <v>0.27210000000000001</v>
      </c>
      <c r="AQ8">
        <v>0.37009999999999998</v>
      </c>
      <c r="AR8">
        <v>0.64209999999999989</v>
      </c>
      <c r="AS8">
        <v>12.8</v>
      </c>
      <c r="AT8">
        <v>1</v>
      </c>
      <c r="AU8">
        <v>0.5</v>
      </c>
      <c r="AV8">
        <v>0.4</v>
      </c>
      <c r="AW8">
        <v>0.2</v>
      </c>
      <c r="AX8">
        <v>0</v>
      </c>
      <c r="AY8">
        <v>4.6846153846153848</v>
      </c>
      <c r="AZ8">
        <v>2.4615384615384621</v>
      </c>
      <c r="BA8">
        <v>0.23076923076923081</v>
      </c>
      <c r="BB8">
        <v>0.84615384615384615</v>
      </c>
      <c r="BC8">
        <v>1.153846153846154</v>
      </c>
      <c r="BD8">
        <v>3.307692307692307</v>
      </c>
      <c r="BE8">
        <v>21.15384615384615</v>
      </c>
      <c r="BF8">
        <v>7.7692307692307692</v>
      </c>
    </row>
    <row r="9" spans="1:58" x14ac:dyDescent="0.3">
      <c r="A9" t="s">
        <v>202</v>
      </c>
      <c r="B9" t="s">
        <v>201</v>
      </c>
      <c r="C9" t="s">
        <v>11</v>
      </c>
      <c r="D9" t="s">
        <v>198</v>
      </c>
      <c r="E9">
        <v>36.299999999999997</v>
      </c>
      <c r="F9">
        <v>33</v>
      </c>
      <c r="G9">
        <v>3.9</v>
      </c>
      <c r="H9">
        <v>8.1</v>
      </c>
      <c r="I9">
        <v>5.6</v>
      </c>
      <c r="J9">
        <v>1.5</v>
      </c>
      <c r="K9">
        <v>0.1</v>
      </c>
      <c r="L9">
        <v>0.9</v>
      </c>
      <c r="M9">
        <v>3.5</v>
      </c>
      <c r="N9">
        <v>1.6</v>
      </c>
      <c r="O9">
        <v>0.4</v>
      </c>
      <c r="P9">
        <v>2.2000000000000002</v>
      </c>
      <c r="Q9">
        <v>7.7</v>
      </c>
      <c r="R9">
        <v>0.2429</v>
      </c>
      <c r="S9">
        <v>0.30859999999999999</v>
      </c>
      <c r="T9">
        <v>0.37490000000000001</v>
      </c>
      <c r="U9">
        <v>0.68359999999999999</v>
      </c>
      <c r="V9">
        <v>12.5</v>
      </c>
      <c r="W9">
        <v>0.6</v>
      </c>
      <c r="X9">
        <v>0.9</v>
      </c>
      <c r="Y9">
        <v>0.2</v>
      </c>
      <c r="Z9">
        <v>0</v>
      </c>
      <c r="AA9">
        <v>0.1</v>
      </c>
      <c r="AB9">
        <v>37.5</v>
      </c>
      <c r="AC9">
        <v>33.5</v>
      </c>
      <c r="AD9">
        <v>5.3</v>
      </c>
      <c r="AE9">
        <v>8.4</v>
      </c>
      <c r="AF9">
        <v>5</v>
      </c>
      <c r="AG9">
        <v>2.1</v>
      </c>
      <c r="AH9">
        <v>0.2</v>
      </c>
      <c r="AI9">
        <v>1.1000000000000001</v>
      </c>
      <c r="AJ9">
        <v>5</v>
      </c>
      <c r="AK9">
        <v>1.1000000000000001</v>
      </c>
      <c r="AL9">
        <v>0.1</v>
      </c>
      <c r="AM9">
        <v>3.7</v>
      </c>
      <c r="AN9">
        <v>9.1999999999999993</v>
      </c>
      <c r="AO9">
        <v>0.24859999999999999</v>
      </c>
      <c r="AP9">
        <v>0.32519999999999999</v>
      </c>
      <c r="AQ9">
        <v>0.42030000000000001</v>
      </c>
      <c r="AR9">
        <v>0.74559999999999993</v>
      </c>
      <c r="AS9">
        <v>14.2</v>
      </c>
      <c r="AT9">
        <v>0.4</v>
      </c>
      <c r="AU9">
        <v>0.2</v>
      </c>
      <c r="AV9">
        <v>0</v>
      </c>
      <c r="AW9">
        <v>0.1</v>
      </c>
      <c r="AX9">
        <v>0</v>
      </c>
      <c r="AY9">
        <v>4.2428571428571429</v>
      </c>
      <c r="AZ9">
        <v>2.5714285714285721</v>
      </c>
      <c r="BA9">
        <v>0.2857142857142857</v>
      </c>
      <c r="BB9">
        <v>0.8571428571428571</v>
      </c>
      <c r="BC9">
        <v>1.285714285714286</v>
      </c>
      <c r="BD9">
        <v>5.8571428571428568</v>
      </c>
      <c r="BE9">
        <v>20.142857142857139</v>
      </c>
      <c r="BF9">
        <v>6.5714285714285712</v>
      </c>
    </row>
    <row r="10" spans="1:58" x14ac:dyDescent="0.3">
      <c r="A10" t="s">
        <v>137</v>
      </c>
      <c r="B10" t="s">
        <v>154</v>
      </c>
      <c r="C10" t="s">
        <v>10</v>
      </c>
      <c r="D10" t="s">
        <v>184</v>
      </c>
      <c r="E10">
        <v>38.799999999999997</v>
      </c>
      <c r="F10">
        <v>33.6</v>
      </c>
      <c r="G10">
        <v>5.2</v>
      </c>
      <c r="H10">
        <v>9.1999999999999993</v>
      </c>
      <c r="I10">
        <v>6</v>
      </c>
      <c r="J10">
        <v>1.4</v>
      </c>
      <c r="K10">
        <v>0.3</v>
      </c>
      <c r="L10">
        <v>1.5</v>
      </c>
      <c r="M10">
        <v>5</v>
      </c>
      <c r="N10">
        <v>0.8</v>
      </c>
      <c r="O10">
        <v>0.2</v>
      </c>
      <c r="P10">
        <v>4.5</v>
      </c>
      <c r="Q10">
        <v>8.6</v>
      </c>
      <c r="R10">
        <v>0.27279999999999999</v>
      </c>
      <c r="S10">
        <v>0.3624</v>
      </c>
      <c r="T10">
        <v>0.46650000000000003</v>
      </c>
      <c r="U10">
        <v>0.82889999999999997</v>
      </c>
      <c r="V10">
        <v>15.7</v>
      </c>
      <c r="W10">
        <v>0.4</v>
      </c>
      <c r="X10">
        <v>0.4</v>
      </c>
      <c r="Y10">
        <v>0</v>
      </c>
      <c r="Z10">
        <v>0.3</v>
      </c>
      <c r="AA10">
        <v>0</v>
      </c>
      <c r="AB10">
        <v>37.5</v>
      </c>
      <c r="AC10">
        <v>32.6</v>
      </c>
      <c r="AD10">
        <v>3.8</v>
      </c>
      <c r="AE10">
        <v>7.5</v>
      </c>
      <c r="AF10">
        <v>4.2</v>
      </c>
      <c r="AG10">
        <v>1.4</v>
      </c>
      <c r="AH10">
        <v>0</v>
      </c>
      <c r="AI10">
        <v>1.9</v>
      </c>
      <c r="AJ10">
        <v>3.6</v>
      </c>
      <c r="AK10">
        <v>0.8</v>
      </c>
      <c r="AL10">
        <v>0.5</v>
      </c>
      <c r="AM10">
        <v>3.4</v>
      </c>
      <c r="AN10">
        <v>9.8000000000000007</v>
      </c>
      <c r="AO10">
        <v>0.2291</v>
      </c>
      <c r="AP10">
        <v>0.32179999999999997</v>
      </c>
      <c r="AQ10">
        <v>0.43900000000000011</v>
      </c>
      <c r="AR10">
        <v>0.76090000000000002</v>
      </c>
      <c r="AS10">
        <v>14.6</v>
      </c>
      <c r="AT10">
        <v>0.3</v>
      </c>
      <c r="AU10">
        <v>1.1000000000000001</v>
      </c>
      <c r="AV10">
        <v>0.3</v>
      </c>
      <c r="AW10">
        <v>0.1</v>
      </c>
      <c r="AX10">
        <v>0</v>
      </c>
      <c r="AY10">
        <v>5.2263157894736842</v>
      </c>
      <c r="AZ10">
        <v>2.4736842105263159</v>
      </c>
      <c r="BA10">
        <v>5.2631578947368418E-2</v>
      </c>
      <c r="BB10">
        <v>0.89473684210526316</v>
      </c>
      <c r="BC10">
        <v>1.7894736842105261</v>
      </c>
      <c r="BD10">
        <v>4.1578947368421053</v>
      </c>
      <c r="BE10">
        <v>22.94736842105263</v>
      </c>
      <c r="BF10">
        <v>7.2631578947368416</v>
      </c>
    </row>
    <row r="11" spans="1:58" x14ac:dyDescent="0.3">
      <c r="A11" t="s">
        <v>154</v>
      </c>
      <c r="B11" t="s">
        <v>137</v>
      </c>
      <c r="C11" t="s">
        <v>11</v>
      </c>
      <c r="D11" t="s">
        <v>185</v>
      </c>
      <c r="E11">
        <v>38.5</v>
      </c>
      <c r="F11">
        <v>33.299999999999997</v>
      </c>
      <c r="G11">
        <v>4.4000000000000004</v>
      </c>
      <c r="H11">
        <v>8.3000000000000007</v>
      </c>
      <c r="I11">
        <v>5.2</v>
      </c>
      <c r="J11">
        <v>1.5</v>
      </c>
      <c r="K11">
        <v>0.1</v>
      </c>
      <c r="L11">
        <v>1.5</v>
      </c>
      <c r="M11">
        <v>4.3</v>
      </c>
      <c r="N11">
        <v>0.5</v>
      </c>
      <c r="O11">
        <v>0.2</v>
      </c>
      <c r="P11">
        <v>4.5</v>
      </c>
      <c r="Q11">
        <v>9</v>
      </c>
      <c r="R11">
        <v>0.24610000000000001</v>
      </c>
      <c r="S11">
        <v>0.33860000000000001</v>
      </c>
      <c r="T11">
        <v>0.4264</v>
      </c>
      <c r="U11">
        <v>0.7651</v>
      </c>
      <c r="V11">
        <v>14.5</v>
      </c>
      <c r="W11">
        <v>1</v>
      </c>
      <c r="X11">
        <v>0.3</v>
      </c>
      <c r="Y11">
        <v>0.2</v>
      </c>
      <c r="Z11">
        <v>0.2</v>
      </c>
      <c r="AA11">
        <v>0</v>
      </c>
      <c r="AB11">
        <v>36.1</v>
      </c>
      <c r="AC11">
        <v>32.799999999999997</v>
      </c>
      <c r="AD11">
        <v>3.6</v>
      </c>
      <c r="AE11">
        <v>7.6</v>
      </c>
      <c r="AF11">
        <v>4.7</v>
      </c>
      <c r="AG11">
        <v>1.2</v>
      </c>
      <c r="AH11">
        <v>0.3</v>
      </c>
      <c r="AI11">
        <v>1.4</v>
      </c>
      <c r="AJ11">
        <v>3.4</v>
      </c>
      <c r="AK11">
        <v>0.9</v>
      </c>
      <c r="AL11">
        <v>0.4</v>
      </c>
      <c r="AM11">
        <v>2.8</v>
      </c>
      <c r="AN11">
        <v>9.4</v>
      </c>
      <c r="AO11">
        <v>0.22950000000000001</v>
      </c>
      <c r="AP11">
        <v>0.29490000000000011</v>
      </c>
      <c r="AQ11">
        <v>0.41049999999999998</v>
      </c>
      <c r="AR11">
        <v>0.70519999999999994</v>
      </c>
      <c r="AS11">
        <v>13.6</v>
      </c>
      <c r="AT11">
        <v>0.6</v>
      </c>
      <c r="AU11">
        <v>0.4</v>
      </c>
      <c r="AV11">
        <v>0</v>
      </c>
      <c r="AW11">
        <v>0.1</v>
      </c>
      <c r="AX11">
        <v>0</v>
      </c>
      <c r="AY11">
        <v>5.2263157894736842</v>
      </c>
      <c r="AZ11">
        <v>1.8947368421052631</v>
      </c>
      <c r="BA11">
        <v>5.2631578947368418E-2</v>
      </c>
      <c r="BB11">
        <v>0.47368421052631582</v>
      </c>
      <c r="BC11">
        <v>2.5789473684210531</v>
      </c>
      <c r="BD11">
        <v>6.2105263157894726</v>
      </c>
      <c r="BE11">
        <v>22.05263157894737</v>
      </c>
      <c r="BF11">
        <v>6.1578947368421053</v>
      </c>
    </row>
    <row r="12" spans="1:58" x14ac:dyDescent="0.3">
      <c r="A12" t="s">
        <v>144</v>
      </c>
      <c r="B12" t="s">
        <v>197</v>
      </c>
      <c r="C12" t="s">
        <v>10</v>
      </c>
      <c r="D12" t="s">
        <v>194</v>
      </c>
      <c r="E12">
        <v>35.700000000000003</v>
      </c>
      <c r="F12">
        <v>32.200000000000003</v>
      </c>
      <c r="G12">
        <v>3.4</v>
      </c>
      <c r="H12">
        <v>7.6</v>
      </c>
      <c r="I12">
        <v>4.4000000000000004</v>
      </c>
      <c r="J12">
        <v>1.7</v>
      </c>
      <c r="K12">
        <v>0.1</v>
      </c>
      <c r="L12">
        <v>1.4</v>
      </c>
      <c r="M12">
        <v>3.1</v>
      </c>
      <c r="N12">
        <v>1</v>
      </c>
      <c r="O12">
        <v>0.5</v>
      </c>
      <c r="P12">
        <v>3</v>
      </c>
      <c r="Q12">
        <v>8.8000000000000007</v>
      </c>
      <c r="R12">
        <v>0.2329</v>
      </c>
      <c r="S12">
        <v>0.30370000000000003</v>
      </c>
      <c r="T12">
        <v>0.42109999999999997</v>
      </c>
      <c r="U12">
        <v>0.72450000000000003</v>
      </c>
      <c r="V12">
        <v>13.7</v>
      </c>
      <c r="W12">
        <v>0.6</v>
      </c>
      <c r="X12">
        <v>0.4</v>
      </c>
      <c r="Y12">
        <v>0</v>
      </c>
      <c r="Z12">
        <v>0.1</v>
      </c>
      <c r="AA12">
        <v>0</v>
      </c>
      <c r="AB12">
        <v>37.1</v>
      </c>
      <c r="AC12">
        <v>33.1</v>
      </c>
      <c r="AD12">
        <v>3.3</v>
      </c>
      <c r="AE12">
        <v>7.8</v>
      </c>
      <c r="AF12">
        <v>5.5</v>
      </c>
      <c r="AG12">
        <v>1.1000000000000001</v>
      </c>
      <c r="AH12">
        <v>0.1</v>
      </c>
      <c r="AI12">
        <v>1.1000000000000001</v>
      </c>
      <c r="AJ12">
        <v>3.2</v>
      </c>
      <c r="AK12">
        <v>0.7</v>
      </c>
      <c r="AL12">
        <v>0.1</v>
      </c>
      <c r="AM12">
        <v>3.2</v>
      </c>
      <c r="AN12">
        <v>8.3000000000000007</v>
      </c>
      <c r="AO12">
        <v>0.23130000000000001</v>
      </c>
      <c r="AP12">
        <v>0.30199999999999999</v>
      </c>
      <c r="AQ12">
        <v>0.36380000000000001</v>
      </c>
      <c r="AR12">
        <v>0.66600000000000004</v>
      </c>
      <c r="AS12">
        <v>12.4</v>
      </c>
      <c r="AT12">
        <v>0.9</v>
      </c>
      <c r="AU12">
        <v>0.4</v>
      </c>
      <c r="AV12">
        <v>0.1</v>
      </c>
      <c r="AW12">
        <v>0.2</v>
      </c>
      <c r="AX12">
        <v>0</v>
      </c>
      <c r="AY12">
        <v>1.6</v>
      </c>
      <c r="AZ12">
        <v>0.6</v>
      </c>
      <c r="BA12">
        <v>0.2</v>
      </c>
      <c r="BB12">
        <v>0</v>
      </c>
      <c r="BC12">
        <v>0.4</v>
      </c>
      <c r="BD12">
        <v>2.4</v>
      </c>
      <c r="BE12">
        <v>6.6</v>
      </c>
      <c r="BF12">
        <v>2</v>
      </c>
    </row>
    <row r="13" spans="1:58" x14ac:dyDescent="0.3">
      <c r="A13" t="s">
        <v>197</v>
      </c>
      <c r="B13" t="s">
        <v>144</v>
      </c>
      <c r="C13" t="s">
        <v>11</v>
      </c>
      <c r="D13" t="s">
        <v>196</v>
      </c>
      <c r="E13">
        <v>37.1</v>
      </c>
      <c r="F13">
        <v>34</v>
      </c>
      <c r="G13">
        <v>4.8</v>
      </c>
      <c r="H13">
        <v>8.8000000000000007</v>
      </c>
      <c r="I13">
        <v>5.8</v>
      </c>
      <c r="J13">
        <v>1.4</v>
      </c>
      <c r="K13">
        <v>0.4</v>
      </c>
      <c r="L13">
        <v>1.2</v>
      </c>
      <c r="M13">
        <v>4.7</v>
      </c>
      <c r="N13">
        <v>0.3</v>
      </c>
      <c r="O13">
        <v>0.2</v>
      </c>
      <c r="P13">
        <v>2.1</v>
      </c>
      <c r="Q13">
        <v>7.4</v>
      </c>
      <c r="R13">
        <v>0.25109999999999999</v>
      </c>
      <c r="S13">
        <v>0.29870000000000002</v>
      </c>
      <c r="T13">
        <v>0.41860000000000003</v>
      </c>
      <c r="U13">
        <v>0.71750000000000003</v>
      </c>
      <c r="V13">
        <v>14.6</v>
      </c>
      <c r="W13">
        <v>1</v>
      </c>
      <c r="X13">
        <v>0.3</v>
      </c>
      <c r="Y13">
        <v>0.1</v>
      </c>
      <c r="Z13">
        <v>0.6</v>
      </c>
      <c r="AA13">
        <v>0.1</v>
      </c>
      <c r="AB13">
        <v>40</v>
      </c>
      <c r="AC13">
        <v>34.799999999999997</v>
      </c>
      <c r="AD13">
        <v>5.7</v>
      </c>
      <c r="AE13">
        <v>8.6999999999999993</v>
      </c>
      <c r="AF13">
        <v>6.2</v>
      </c>
      <c r="AG13">
        <v>0.8</v>
      </c>
      <c r="AH13">
        <v>0.1</v>
      </c>
      <c r="AI13">
        <v>1.6</v>
      </c>
      <c r="AJ13">
        <v>5.5</v>
      </c>
      <c r="AK13">
        <v>0.9</v>
      </c>
      <c r="AL13">
        <v>0</v>
      </c>
      <c r="AM13">
        <v>4.0999999999999996</v>
      </c>
      <c r="AN13">
        <v>9.1999999999999993</v>
      </c>
      <c r="AO13">
        <v>0.24729999999999999</v>
      </c>
      <c r="AP13">
        <v>0.3296</v>
      </c>
      <c r="AQ13">
        <v>0.41210000000000002</v>
      </c>
      <c r="AR13">
        <v>0.74160000000000004</v>
      </c>
      <c r="AS13">
        <v>14.5</v>
      </c>
      <c r="AT13">
        <v>0.1</v>
      </c>
      <c r="AU13">
        <v>0.6</v>
      </c>
      <c r="AV13">
        <v>0.2</v>
      </c>
      <c r="AW13">
        <v>0.3</v>
      </c>
      <c r="AX13">
        <v>0.3</v>
      </c>
      <c r="AY13">
        <v>5.88</v>
      </c>
      <c r="AZ13">
        <v>2.65</v>
      </c>
      <c r="BA13">
        <v>0</v>
      </c>
      <c r="BB13">
        <v>1.05</v>
      </c>
      <c r="BC13">
        <v>1.65</v>
      </c>
      <c r="BD13">
        <v>4.3499999999999996</v>
      </c>
      <c r="BE13">
        <v>24.45</v>
      </c>
      <c r="BF13">
        <v>7.65</v>
      </c>
    </row>
    <row r="14" spans="1:58" x14ac:dyDescent="0.3">
      <c r="A14" t="s">
        <v>153</v>
      </c>
      <c r="B14" t="s">
        <v>156</v>
      </c>
      <c r="C14" t="s">
        <v>10</v>
      </c>
      <c r="D14" t="s">
        <v>203</v>
      </c>
      <c r="E14">
        <v>38.200000000000003</v>
      </c>
      <c r="F14">
        <v>34.200000000000003</v>
      </c>
      <c r="G14">
        <v>5.9</v>
      </c>
      <c r="H14">
        <v>9.1999999999999993</v>
      </c>
      <c r="I14">
        <v>4.5</v>
      </c>
      <c r="J14">
        <v>2.2000000000000002</v>
      </c>
      <c r="K14">
        <v>0.2</v>
      </c>
      <c r="L14">
        <v>2.2999999999999998</v>
      </c>
      <c r="M14">
        <v>5.7</v>
      </c>
      <c r="N14">
        <v>1.3</v>
      </c>
      <c r="O14">
        <v>0.1</v>
      </c>
      <c r="P14">
        <v>3</v>
      </c>
      <c r="Q14">
        <v>8.8000000000000007</v>
      </c>
      <c r="R14">
        <v>0.2646</v>
      </c>
      <c r="S14">
        <v>0.32790000000000002</v>
      </c>
      <c r="T14">
        <v>0.53870000000000007</v>
      </c>
      <c r="U14">
        <v>0.86639999999999995</v>
      </c>
      <c r="V14">
        <v>18.7</v>
      </c>
      <c r="W14">
        <v>0.1</v>
      </c>
      <c r="X14">
        <v>0.5</v>
      </c>
      <c r="Y14">
        <v>0</v>
      </c>
      <c r="Z14">
        <v>0.5</v>
      </c>
      <c r="AA14">
        <v>0.2</v>
      </c>
      <c r="AB14">
        <v>37.799999999999997</v>
      </c>
      <c r="AC14">
        <v>33.799999999999997</v>
      </c>
      <c r="AD14">
        <v>4.5</v>
      </c>
      <c r="AE14">
        <v>8.8000000000000007</v>
      </c>
      <c r="AF14">
        <v>5.9</v>
      </c>
      <c r="AG14">
        <v>1.6</v>
      </c>
      <c r="AH14">
        <v>0</v>
      </c>
      <c r="AI14">
        <v>1.3</v>
      </c>
      <c r="AJ14">
        <v>4.3</v>
      </c>
      <c r="AK14">
        <v>1.3</v>
      </c>
      <c r="AL14">
        <v>0.4</v>
      </c>
      <c r="AM14">
        <v>3.1</v>
      </c>
      <c r="AN14">
        <v>9</v>
      </c>
      <c r="AO14">
        <v>0.25190000000000001</v>
      </c>
      <c r="AP14">
        <v>0.3271</v>
      </c>
      <c r="AQ14">
        <v>0.40970000000000012</v>
      </c>
      <c r="AR14">
        <v>0.73680000000000001</v>
      </c>
      <c r="AS14">
        <v>14.3</v>
      </c>
      <c r="AT14">
        <v>0.8</v>
      </c>
      <c r="AU14">
        <v>0.6</v>
      </c>
      <c r="AV14">
        <v>0.1</v>
      </c>
      <c r="AW14">
        <v>0.2</v>
      </c>
      <c r="AX14">
        <v>0.1</v>
      </c>
      <c r="AY14">
        <v>5.04</v>
      </c>
      <c r="AZ14">
        <v>4.2</v>
      </c>
      <c r="BA14">
        <v>0.4</v>
      </c>
      <c r="BB14">
        <v>0.6</v>
      </c>
      <c r="BC14">
        <v>0.8</v>
      </c>
      <c r="BD14">
        <v>3.4</v>
      </c>
      <c r="BE14">
        <v>24.2</v>
      </c>
      <c r="BF14">
        <v>9.1999999999999993</v>
      </c>
    </row>
    <row r="15" spans="1:58" x14ac:dyDescent="0.3">
      <c r="A15" t="s">
        <v>156</v>
      </c>
      <c r="B15" t="s">
        <v>153</v>
      </c>
      <c r="C15" t="s">
        <v>11</v>
      </c>
      <c r="D15" t="s">
        <v>169</v>
      </c>
      <c r="E15">
        <v>36.200000000000003</v>
      </c>
      <c r="F15">
        <v>33</v>
      </c>
      <c r="G15">
        <v>3.4</v>
      </c>
      <c r="H15">
        <v>7.4</v>
      </c>
      <c r="I15">
        <v>4.5</v>
      </c>
      <c r="J15">
        <v>1.4</v>
      </c>
      <c r="K15">
        <v>0.2</v>
      </c>
      <c r="L15">
        <v>1.3</v>
      </c>
      <c r="M15">
        <v>3.3</v>
      </c>
      <c r="N15">
        <v>0.4</v>
      </c>
      <c r="O15">
        <v>0</v>
      </c>
      <c r="P15">
        <v>2.4</v>
      </c>
      <c r="Q15">
        <v>8.4</v>
      </c>
      <c r="R15">
        <v>0.22059999999999999</v>
      </c>
      <c r="S15">
        <v>0.2742</v>
      </c>
      <c r="T15">
        <v>0.38819999999999999</v>
      </c>
      <c r="U15">
        <v>0.66239999999999999</v>
      </c>
      <c r="V15">
        <v>13.1</v>
      </c>
      <c r="W15">
        <v>1</v>
      </c>
      <c r="X15">
        <v>0.1</v>
      </c>
      <c r="Y15">
        <v>0.3</v>
      </c>
      <c r="Z15">
        <v>0.4</v>
      </c>
      <c r="AA15">
        <v>0.1</v>
      </c>
      <c r="AB15">
        <v>36.200000000000003</v>
      </c>
      <c r="AC15">
        <v>33.5</v>
      </c>
      <c r="AD15">
        <v>3.9</v>
      </c>
      <c r="AE15">
        <v>8.8000000000000007</v>
      </c>
      <c r="AF15">
        <v>5.7</v>
      </c>
      <c r="AG15">
        <v>1.4</v>
      </c>
      <c r="AH15">
        <v>0.4</v>
      </c>
      <c r="AI15">
        <v>1.3</v>
      </c>
      <c r="AJ15">
        <v>3.8</v>
      </c>
      <c r="AK15">
        <v>1.1000000000000001</v>
      </c>
      <c r="AL15">
        <v>0.1</v>
      </c>
      <c r="AM15">
        <v>2.1</v>
      </c>
      <c r="AN15">
        <v>8.6999999999999993</v>
      </c>
      <c r="AO15">
        <v>0.2596</v>
      </c>
      <c r="AP15">
        <v>0.3049</v>
      </c>
      <c r="AQ15">
        <v>0.43990000000000001</v>
      </c>
      <c r="AR15">
        <v>0.74459999999999993</v>
      </c>
      <c r="AS15">
        <v>14.9</v>
      </c>
      <c r="AT15">
        <v>0.8</v>
      </c>
      <c r="AU15">
        <v>0.2</v>
      </c>
      <c r="AV15">
        <v>0</v>
      </c>
      <c r="AW15">
        <v>0.4</v>
      </c>
      <c r="AX15">
        <v>0.1</v>
      </c>
      <c r="AY15">
        <v>6.072222222222222</v>
      </c>
      <c r="AZ15">
        <v>1.833333333333333</v>
      </c>
      <c r="BA15">
        <v>0</v>
      </c>
      <c r="BB15">
        <v>0.3888888888888889</v>
      </c>
      <c r="BC15">
        <v>1.333333333333333</v>
      </c>
      <c r="BD15">
        <v>7.7777777777777777</v>
      </c>
      <c r="BE15">
        <v>24</v>
      </c>
      <c r="BF15">
        <v>6.166666666666667</v>
      </c>
    </row>
    <row r="16" spans="1:58" x14ac:dyDescent="0.3">
      <c r="A16" t="s">
        <v>157</v>
      </c>
      <c r="B16" t="s">
        <v>36</v>
      </c>
      <c r="C16" t="s">
        <v>10</v>
      </c>
      <c r="D16" t="s">
        <v>187</v>
      </c>
      <c r="E16">
        <v>37.4</v>
      </c>
      <c r="F16">
        <v>33</v>
      </c>
      <c r="G16">
        <v>5.0999999999999996</v>
      </c>
      <c r="H16">
        <v>8.3000000000000007</v>
      </c>
      <c r="I16">
        <v>5</v>
      </c>
      <c r="J16">
        <v>1.4</v>
      </c>
      <c r="K16">
        <v>0.2</v>
      </c>
      <c r="L16">
        <v>1.7</v>
      </c>
      <c r="M16">
        <v>5</v>
      </c>
      <c r="N16">
        <v>0.8</v>
      </c>
      <c r="O16">
        <v>0.2</v>
      </c>
      <c r="P16">
        <v>3.4</v>
      </c>
      <c r="Q16">
        <v>7.6</v>
      </c>
      <c r="R16">
        <v>0.24590000000000001</v>
      </c>
      <c r="S16">
        <v>0.31929999999999997</v>
      </c>
      <c r="T16">
        <v>0.45200000000000001</v>
      </c>
      <c r="U16">
        <v>0.77129999999999999</v>
      </c>
      <c r="V16">
        <v>15.2</v>
      </c>
      <c r="W16">
        <v>0.5</v>
      </c>
      <c r="X16">
        <v>0.6</v>
      </c>
      <c r="Y16">
        <v>0</v>
      </c>
      <c r="Z16">
        <v>0.3</v>
      </c>
      <c r="AA16">
        <v>0.2</v>
      </c>
      <c r="AB16">
        <v>38.6</v>
      </c>
      <c r="AC16">
        <v>34.6</v>
      </c>
      <c r="AD16">
        <v>5.3</v>
      </c>
      <c r="AE16">
        <v>9.5</v>
      </c>
      <c r="AF16">
        <v>6</v>
      </c>
      <c r="AG16">
        <v>1.9</v>
      </c>
      <c r="AH16">
        <v>0.1</v>
      </c>
      <c r="AI16">
        <v>1.5</v>
      </c>
      <c r="AJ16">
        <v>5.2</v>
      </c>
      <c r="AK16">
        <v>0.6</v>
      </c>
      <c r="AL16">
        <v>0.2</v>
      </c>
      <c r="AM16">
        <v>3.3</v>
      </c>
      <c r="AN16">
        <v>8.3000000000000007</v>
      </c>
      <c r="AO16">
        <v>0.27100000000000002</v>
      </c>
      <c r="AP16">
        <v>0.33389999999999997</v>
      </c>
      <c r="AQ16">
        <v>0.4516</v>
      </c>
      <c r="AR16">
        <v>0.78539999999999999</v>
      </c>
      <c r="AS16">
        <v>16.100000000000001</v>
      </c>
      <c r="AT16">
        <v>0.6</v>
      </c>
      <c r="AU16">
        <v>0.3</v>
      </c>
      <c r="AV16">
        <v>0</v>
      </c>
      <c r="AW16">
        <v>0.4</v>
      </c>
      <c r="AX16">
        <v>0</v>
      </c>
      <c r="AY16">
        <v>6.0789473684210522</v>
      </c>
      <c r="AZ16">
        <v>1.8421052631578949</v>
      </c>
      <c r="BA16">
        <v>0.2105263157894737</v>
      </c>
      <c r="BB16">
        <v>0.57894736842105265</v>
      </c>
      <c r="BC16">
        <v>1.8421052631578949</v>
      </c>
      <c r="BD16">
        <v>6.6315789473684212</v>
      </c>
      <c r="BE16">
        <v>24.578947368421051</v>
      </c>
      <c r="BF16">
        <v>6.8421052631578947</v>
      </c>
    </row>
    <row r="17" spans="1:58" x14ac:dyDescent="0.3">
      <c r="A17" t="s">
        <v>36</v>
      </c>
      <c r="B17" t="s">
        <v>157</v>
      </c>
      <c r="C17" t="s">
        <v>11</v>
      </c>
      <c r="D17" t="s">
        <v>183</v>
      </c>
      <c r="E17">
        <v>39.6</v>
      </c>
      <c r="F17">
        <v>35.6</v>
      </c>
      <c r="G17">
        <v>4</v>
      </c>
      <c r="H17">
        <v>8.8000000000000007</v>
      </c>
      <c r="I17">
        <v>5.7</v>
      </c>
      <c r="J17">
        <v>1.9</v>
      </c>
      <c r="K17">
        <v>0</v>
      </c>
      <c r="L17">
        <v>1.2</v>
      </c>
      <c r="M17">
        <v>3.6</v>
      </c>
      <c r="N17">
        <v>0.2</v>
      </c>
      <c r="O17">
        <v>0.2</v>
      </c>
      <c r="P17">
        <v>3.3</v>
      </c>
      <c r="Q17">
        <v>8</v>
      </c>
      <c r="R17">
        <v>0.24429999999999999</v>
      </c>
      <c r="S17">
        <v>0.31759999999999999</v>
      </c>
      <c r="T17">
        <v>0.39389999999999997</v>
      </c>
      <c r="U17">
        <v>0.71140000000000003</v>
      </c>
      <c r="V17">
        <v>14.3</v>
      </c>
      <c r="W17">
        <v>0.8</v>
      </c>
      <c r="X17">
        <v>0.7</v>
      </c>
      <c r="Y17">
        <v>0</v>
      </c>
      <c r="Z17">
        <v>0</v>
      </c>
      <c r="AA17">
        <v>0.1</v>
      </c>
      <c r="AB17">
        <v>36.799999999999997</v>
      </c>
      <c r="AC17">
        <v>33.5</v>
      </c>
      <c r="AD17">
        <v>4.3</v>
      </c>
      <c r="AE17">
        <v>7.1</v>
      </c>
      <c r="AF17">
        <v>4.0999999999999996</v>
      </c>
      <c r="AG17">
        <v>1.8</v>
      </c>
      <c r="AH17">
        <v>0.4</v>
      </c>
      <c r="AI17">
        <v>0.8</v>
      </c>
      <c r="AJ17">
        <v>4.0999999999999996</v>
      </c>
      <c r="AK17">
        <v>0.6</v>
      </c>
      <c r="AL17">
        <v>0.1</v>
      </c>
      <c r="AM17">
        <v>2.2999999999999998</v>
      </c>
      <c r="AN17">
        <v>8.6999999999999993</v>
      </c>
      <c r="AO17">
        <v>0.2084</v>
      </c>
      <c r="AP17">
        <v>0.25979999999999998</v>
      </c>
      <c r="AQ17">
        <v>0.35849999999999999</v>
      </c>
      <c r="AR17">
        <v>0.61819999999999997</v>
      </c>
      <c r="AS17">
        <v>12.1</v>
      </c>
      <c r="AT17">
        <v>0.7</v>
      </c>
      <c r="AU17">
        <v>0.3</v>
      </c>
      <c r="AV17">
        <v>0.2</v>
      </c>
      <c r="AW17">
        <v>0.4</v>
      </c>
      <c r="AX17">
        <v>0.2</v>
      </c>
      <c r="AY17">
        <v>4.95</v>
      </c>
      <c r="AZ17">
        <v>2</v>
      </c>
      <c r="BA17">
        <v>6.25E-2</v>
      </c>
      <c r="BB17">
        <v>0.5</v>
      </c>
      <c r="BC17">
        <v>1.5</v>
      </c>
      <c r="BD17">
        <v>4.4375</v>
      </c>
      <c r="BE17">
        <v>21.25</v>
      </c>
      <c r="BF17">
        <v>6.1875</v>
      </c>
    </row>
    <row r="18" spans="1:58" x14ac:dyDescent="0.3">
      <c r="A18" t="s">
        <v>139</v>
      </c>
      <c r="B18" t="s">
        <v>159</v>
      </c>
      <c r="C18" t="s">
        <v>10</v>
      </c>
      <c r="D18" t="s">
        <v>174</v>
      </c>
      <c r="E18">
        <v>35.299999999999997</v>
      </c>
      <c r="F18">
        <v>32.6</v>
      </c>
      <c r="G18">
        <v>2.4</v>
      </c>
      <c r="H18">
        <v>6.2</v>
      </c>
      <c r="I18">
        <v>4.0999999999999996</v>
      </c>
      <c r="J18">
        <v>1.3</v>
      </c>
      <c r="K18">
        <v>0.1</v>
      </c>
      <c r="L18">
        <v>0.7</v>
      </c>
      <c r="M18">
        <v>2.2000000000000002</v>
      </c>
      <c r="N18">
        <v>0.9</v>
      </c>
      <c r="O18">
        <v>0.3</v>
      </c>
      <c r="P18">
        <v>2.2000000000000002</v>
      </c>
      <c r="Q18">
        <v>9.3000000000000007</v>
      </c>
      <c r="R18">
        <v>0.18779999999999999</v>
      </c>
      <c r="S18">
        <v>0.2417</v>
      </c>
      <c r="T18">
        <v>0.2969</v>
      </c>
      <c r="U18">
        <v>0.53869999999999996</v>
      </c>
      <c r="V18">
        <v>9.8000000000000007</v>
      </c>
      <c r="W18">
        <v>1</v>
      </c>
      <c r="X18">
        <v>0.4</v>
      </c>
      <c r="Y18">
        <v>0</v>
      </c>
      <c r="Z18">
        <v>0.1</v>
      </c>
      <c r="AA18">
        <v>0.1</v>
      </c>
      <c r="AB18">
        <v>38.6</v>
      </c>
      <c r="AC18">
        <v>34</v>
      </c>
      <c r="AD18">
        <v>5.2</v>
      </c>
      <c r="AE18">
        <v>8.6999999999999993</v>
      </c>
      <c r="AF18">
        <v>5.6</v>
      </c>
      <c r="AG18">
        <v>1.8</v>
      </c>
      <c r="AH18">
        <v>0.2</v>
      </c>
      <c r="AI18">
        <v>1.1000000000000001</v>
      </c>
      <c r="AJ18">
        <v>5.2</v>
      </c>
      <c r="AK18">
        <v>0.4</v>
      </c>
      <c r="AL18">
        <v>0.3</v>
      </c>
      <c r="AM18">
        <v>3.3</v>
      </c>
      <c r="AN18">
        <v>7.6</v>
      </c>
      <c r="AO18">
        <v>0.25269999999999998</v>
      </c>
      <c r="AP18">
        <v>0.32519999999999999</v>
      </c>
      <c r="AQ18">
        <v>0.40720000000000001</v>
      </c>
      <c r="AR18">
        <v>0.73230000000000006</v>
      </c>
      <c r="AS18">
        <v>14.2</v>
      </c>
      <c r="AT18">
        <v>0.8</v>
      </c>
      <c r="AU18">
        <v>0.5</v>
      </c>
      <c r="AV18">
        <v>0.4</v>
      </c>
      <c r="AW18">
        <v>0.4</v>
      </c>
      <c r="AX18">
        <v>0.4</v>
      </c>
      <c r="AY18">
        <v>5.32</v>
      </c>
      <c r="AZ18">
        <v>1.8</v>
      </c>
      <c r="BA18">
        <v>0.05</v>
      </c>
      <c r="BB18">
        <v>0.5</v>
      </c>
      <c r="BC18">
        <v>1.1499999999999999</v>
      </c>
      <c r="BD18">
        <v>7.5</v>
      </c>
      <c r="BE18">
        <v>21.3</v>
      </c>
      <c r="BF18">
        <v>5.55</v>
      </c>
    </row>
    <row r="19" spans="1:58" x14ac:dyDescent="0.3">
      <c r="A19" t="s">
        <v>159</v>
      </c>
      <c r="B19" t="s">
        <v>139</v>
      </c>
      <c r="C19" t="s">
        <v>11</v>
      </c>
      <c r="D19" t="s">
        <v>195</v>
      </c>
      <c r="E19">
        <v>37.4</v>
      </c>
      <c r="F19">
        <v>32.4</v>
      </c>
      <c r="G19">
        <v>3.7</v>
      </c>
      <c r="H19">
        <v>6.2</v>
      </c>
      <c r="I19">
        <v>4.2</v>
      </c>
      <c r="J19">
        <v>0.7</v>
      </c>
      <c r="K19">
        <v>0</v>
      </c>
      <c r="L19">
        <v>1.3</v>
      </c>
      <c r="M19">
        <v>3.6</v>
      </c>
      <c r="N19">
        <v>0.7</v>
      </c>
      <c r="O19">
        <v>0.1</v>
      </c>
      <c r="P19">
        <v>4.3</v>
      </c>
      <c r="Q19">
        <v>8.4</v>
      </c>
      <c r="R19">
        <v>0.18740000000000001</v>
      </c>
      <c r="S19">
        <v>0.29199999999999998</v>
      </c>
      <c r="T19">
        <v>0.32800000000000001</v>
      </c>
      <c r="U19">
        <v>0.62</v>
      </c>
      <c r="V19">
        <v>10.8</v>
      </c>
      <c r="W19">
        <v>0.8</v>
      </c>
      <c r="X19">
        <v>0.5</v>
      </c>
      <c r="Y19">
        <v>0.1</v>
      </c>
      <c r="Z19">
        <v>0.1</v>
      </c>
      <c r="AA19">
        <v>0.4</v>
      </c>
      <c r="AB19">
        <v>38.5</v>
      </c>
      <c r="AC19">
        <v>34.6</v>
      </c>
      <c r="AD19">
        <v>4.5999999999999996</v>
      </c>
      <c r="AE19">
        <v>8.4</v>
      </c>
      <c r="AF19">
        <v>5.4</v>
      </c>
      <c r="AG19">
        <v>1.1000000000000001</v>
      </c>
      <c r="AH19">
        <v>0.1</v>
      </c>
      <c r="AI19">
        <v>1.8</v>
      </c>
      <c r="AJ19">
        <v>4.3</v>
      </c>
      <c r="AK19">
        <v>0.7</v>
      </c>
      <c r="AL19">
        <v>0.2</v>
      </c>
      <c r="AM19">
        <v>3.3</v>
      </c>
      <c r="AN19">
        <v>9.1999999999999993</v>
      </c>
      <c r="AO19">
        <v>0.2412</v>
      </c>
      <c r="AP19">
        <v>0.312</v>
      </c>
      <c r="AQ19">
        <v>0.43459999999999999</v>
      </c>
      <c r="AR19">
        <v>0.74649999999999994</v>
      </c>
      <c r="AS19">
        <v>15.1</v>
      </c>
      <c r="AT19">
        <v>0.5</v>
      </c>
      <c r="AU19">
        <v>0.5</v>
      </c>
      <c r="AV19">
        <v>0.1</v>
      </c>
      <c r="AW19">
        <v>0</v>
      </c>
      <c r="AX19">
        <v>0.2</v>
      </c>
      <c r="AY19">
        <v>4.9812500000000002</v>
      </c>
      <c r="AZ19">
        <v>2.375</v>
      </c>
      <c r="BA19">
        <v>0.1875</v>
      </c>
      <c r="BB19">
        <v>0.5</v>
      </c>
      <c r="BC19">
        <v>1.375</v>
      </c>
      <c r="BD19">
        <v>4.0625</v>
      </c>
      <c r="BE19">
        <v>21.875</v>
      </c>
      <c r="BF19">
        <v>7</v>
      </c>
    </row>
    <row r="20" spans="1:58" x14ac:dyDescent="0.3">
      <c r="A20" t="s">
        <v>138</v>
      </c>
      <c r="B20" t="s">
        <v>158</v>
      </c>
      <c r="C20" t="s">
        <v>10</v>
      </c>
      <c r="D20" t="s">
        <v>182</v>
      </c>
      <c r="E20">
        <v>39.6</v>
      </c>
      <c r="F20">
        <v>34.299999999999997</v>
      </c>
      <c r="G20">
        <v>5.3</v>
      </c>
      <c r="H20">
        <v>8.4</v>
      </c>
      <c r="I20">
        <v>4.4000000000000004</v>
      </c>
      <c r="J20">
        <v>2.6</v>
      </c>
      <c r="K20">
        <v>0.1</v>
      </c>
      <c r="L20">
        <v>1.3</v>
      </c>
      <c r="M20">
        <v>5.2</v>
      </c>
      <c r="N20">
        <v>1.5</v>
      </c>
      <c r="O20">
        <v>0.3</v>
      </c>
      <c r="P20">
        <v>4.5999999999999996</v>
      </c>
      <c r="Q20">
        <v>10.199999999999999</v>
      </c>
      <c r="R20">
        <v>0.2379</v>
      </c>
      <c r="S20">
        <v>0.33210000000000001</v>
      </c>
      <c r="T20">
        <v>0.42880000000000001</v>
      </c>
      <c r="U20">
        <v>0.7611</v>
      </c>
      <c r="V20">
        <v>15.1</v>
      </c>
      <c r="W20">
        <v>0.5</v>
      </c>
      <c r="X20">
        <v>0.3</v>
      </c>
      <c r="Y20">
        <v>0.2</v>
      </c>
      <c r="Z20">
        <v>0.1</v>
      </c>
      <c r="AA20">
        <v>0.2</v>
      </c>
      <c r="AB20">
        <v>38.4</v>
      </c>
      <c r="AC20">
        <v>35.1</v>
      </c>
      <c r="AD20">
        <v>4.3</v>
      </c>
      <c r="AE20">
        <v>8.3000000000000007</v>
      </c>
      <c r="AF20">
        <v>5.4</v>
      </c>
      <c r="AG20">
        <v>1.4</v>
      </c>
      <c r="AH20">
        <v>0.1</v>
      </c>
      <c r="AI20">
        <v>1.4</v>
      </c>
      <c r="AJ20">
        <v>4.0999999999999996</v>
      </c>
      <c r="AK20">
        <v>1.3</v>
      </c>
      <c r="AL20">
        <v>0.1</v>
      </c>
      <c r="AM20">
        <v>3</v>
      </c>
      <c r="AN20">
        <v>8.6</v>
      </c>
      <c r="AO20">
        <v>0.2356</v>
      </c>
      <c r="AP20">
        <v>0.29699999999999999</v>
      </c>
      <c r="AQ20">
        <v>0.39610000000000001</v>
      </c>
      <c r="AR20">
        <v>0.69320000000000004</v>
      </c>
      <c r="AS20">
        <v>14.1</v>
      </c>
      <c r="AT20">
        <v>0.9</v>
      </c>
      <c r="AU20">
        <v>0.2</v>
      </c>
      <c r="AV20">
        <v>0.1</v>
      </c>
      <c r="AW20">
        <v>0</v>
      </c>
      <c r="AX20">
        <v>0.1</v>
      </c>
      <c r="AY20">
        <v>5.4874999999999998</v>
      </c>
      <c r="AZ20">
        <v>2.5</v>
      </c>
      <c r="BA20">
        <v>0.125</v>
      </c>
      <c r="BB20">
        <v>0.875</v>
      </c>
      <c r="BC20">
        <v>1.5625</v>
      </c>
      <c r="BD20">
        <v>4.0625</v>
      </c>
      <c r="BE20">
        <v>23.5</v>
      </c>
      <c r="BF20">
        <v>7.3125</v>
      </c>
    </row>
    <row r="21" spans="1:58" x14ac:dyDescent="0.3">
      <c r="A21" t="s">
        <v>158</v>
      </c>
      <c r="B21" t="s">
        <v>138</v>
      </c>
      <c r="C21" t="s">
        <v>11</v>
      </c>
      <c r="D21" t="s">
        <v>173</v>
      </c>
      <c r="E21">
        <v>37.9</v>
      </c>
      <c r="F21">
        <v>34.700000000000003</v>
      </c>
      <c r="G21">
        <v>3.9</v>
      </c>
      <c r="H21">
        <v>9.1</v>
      </c>
      <c r="I21">
        <v>5.7</v>
      </c>
      <c r="J21">
        <v>2.1</v>
      </c>
      <c r="K21">
        <v>0.1</v>
      </c>
      <c r="L21">
        <v>1.2</v>
      </c>
      <c r="M21">
        <v>3.8</v>
      </c>
      <c r="N21">
        <v>0.7</v>
      </c>
      <c r="O21">
        <v>0.2</v>
      </c>
      <c r="P21">
        <v>2.6</v>
      </c>
      <c r="Q21">
        <v>7.5</v>
      </c>
      <c r="R21">
        <v>0.2571</v>
      </c>
      <c r="S21">
        <v>0.31330000000000002</v>
      </c>
      <c r="T21">
        <v>0.42180000000000001</v>
      </c>
      <c r="U21">
        <v>0.73499999999999999</v>
      </c>
      <c r="V21">
        <v>15</v>
      </c>
      <c r="W21">
        <v>0.7</v>
      </c>
      <c r="X21">
        <v>0.2</v>
      </c>
      <c r="Y21">
        <v>0.1</v>
      </c>
      <c r="Z21">
        <v>0.3</v>
      </c>
      <c r="AA21">
        <v>0.1</v>
      </c>
      <c r="AB21">
        <v>36.6</v>
      </c>
      <c r="AC21">
        <v>33.200000000000003</v>
      </c>
      <c r="AD21">
        <v>3</v>
      </c>
      <c r="AE21">
        <v>7.7</v>
      </c>
      <c r="AF21">
        <v>5.0999999999999996</v>
      </c>
      <c r="AG21">
        <v>1.8</v>
      </c>
      <c r="AH21">
        <v>0</v>
      </c>
      <c r="AI21">
        <v>0.8</v>
      </c>
      <c r="AJ21">
        <v>2.9</v>
      </c>
      <c r="AK21">
        <v>0.4</v>
      </c>
      <c r="AL21">
        <v>0.1</v>
      </c>
      <c r="AM21">
        <v>2.6</v>
      </c>
      <c r="AN21">
        <v>8</v>
      </c>
      <c r="AO21">
        <v>0.22889999999999999</v>
      </c>
      <c r="AP21">
        <v>0.29220000000000002</v>
      </c>
      <c r="AQ21">
        <v>0.35539999999999999</v>
      </c>
      <c r="AR21">
        <v>0.64759999999999995</v>
      </c>
      <c r="AS21">
        <v>11.9</v>
      </c>
      <c r="AT21">
        <v>0.6</v>
      </c>
      <c r="AU21">
        <v>0.5</v>
      </c>
      <c r="AV21">
        <v>0.1</v>
      </c>
      <c r="AW21">
        <v>0.2</v>
      </c>
      <c r="AX21">
        <v>0</v>
      </c>
      <c r="AY21">
        <v>5.6812500000000004</v>
      </c>
      <c r="AZ21">
        <v>2</v>
      </c>
      <c r="BA21">
        <v>0.4375</v>
      </c>
      <c r="BB21">
        <v>0.75</v>
      </c>
      <c r="BC21">
        <v>1.125</v>
      </c>
      <c r="BD21">
        <v>4.6875</v>
      </c>
      <c r="BE21">
        <v>23.9375</v>
      </c>
      <c r="BF21">
        <v>6.9375</v>
      </c>
    </row>
    <row r="22" spans="1:58" x14ac:dyDescent="0.3">
      <c r="A22" t="s">
        <v>149</v>
      </c>
      <c r="B22" t="s">
        <v>145</v>
      </c>
      <c r="C22" t="s">
        <v>10</v>
      </c>
      <c r="D22" t="s">
        <v>168</v>
      </c>
      <c r="E22">
        <v>38.299999999999997</v>
      </c>
      <c r="F22">
        <v>32.700000000000003</v>
      </c>
      <c r="G22">
        <v>4.7</v>
      </c>
      <c r="H22">
        <v>7.9</v>
      </c>
      <c r="I22">
        <v>5.3</v>
      </c>
      <c r="J22">
        <v>1.3</v>
      </c>
      <c r="K22">
        <v>0.2</v>
      </c>
      <c r="L22">
        <v>1.1000000000000001</v>
      </c>
      <c r="M22">
        <v>4.7</v>
      </c>
      <c r="N22">
        <v>0.7</v>
      </c>
      <c r="O22">
        <v>0.1</v>
      </c>
      <c r="P22">
        <v>4.0999999999999996</v>
      </c>
      <c r="Q22">
        <v>9.1</v>
      </c>
      <c r="R22">
        <v>0.2374</v>
      </c>
      <c r="S22">
        <v>0.32619999999999999</v>
      </c>
      <c r="T22">
        <v>0.38919999999999999</v>
      </c>
      <c r="U22">
        <v>0.71530000000000005</v>
      </c>
      <c r="V22">
        <v>12.9</v>
      </c>
      <c r="W22">
        <v>0.5</v>
      </c>
      <c r="X22">
        <v>0.7</v>
      </c>
      <c r="Y22">
        <v>0.2</v>
      </c>
      <c r="Z22">
        <v>0.6</v>
      </c>
      <c r="AA22">
        <v>0.2</v>
      </c>
      <c r="AB22">
        <v>37.5</v>
      </c>
      <c r="AC22">
        <v>33.799999999999997</v>
      </c>
      <c r="AD22">
        <v>3.8</v>
      </c>
      <c r="AE22">
        <v>8.1999999999999993</v>
      </c>
      <c r="AF22">
        <v>5</v>
      </c>
      <c r="AG22">
        <v>1.9</v>
      </c>
      <c r="AH22">
        <v>0.6</v>
      </c>
      <c r="AI22">
        <v>0.7</v>
      </c>
      <c r="AJ22">
        <v>3.6</v>
      </c>
      <c r="AK22">
        <v>0.2</v>
      </c>
      <c r="AL22">
        <v>0</v>
      </c>
      <c r="AM22">
        <v>2.8</v>
      </c>
      <c r="AN22">
        <v>7.2</v>
      </c>
      <c r="AO22">
        <v>0.2349</v>
      </c>
      <c r="AP22">
        <v>0.29459999999999997</v>
      </c>
      <c r="AQ22">
        <v>0.38100000000000001</v>
      </c>
      <c r="AR22">
        <v>0.67559999999999998</v>
      </c>
      <c r="AS22">
        <v>13.4</v>
      </c>
      <c r="AT22">
        <v>0.6</v>
      </c>
      <c r="AU22">
        <v>0.2</v>
      </c>
      <c r="AV22">
        <v>0</v>
      </c>
      <c r="AW22">
        <v>0.7</v>
      </c>
      <c r="AX22">
        <v>0.2</v>
      </c>
      <c r="AY22">
        <v>4.9615384615384617</v>
      </c>
      <c r="AZ22">
        <v>3.2307692307692308</v>
      </c>
      <c r="BA22">
        <v>0.53846153846153844</v>
      </c>
      <c r="BB22">
        <v>0.61538461538461542</v>
      </c>
      <c r="BC22">
        <v>1.7692307692307689</v>
      </c>
      <c r="BD22">
        <v>3.4615384615384621</v>
      </c>
      <c r="BE22">
        <v>22.92307692307692</v>
      </c>
      <c r="BF22">
        <v>8.384615384615385</v>
      </c>
    </row>
    <row r="23" spans="1:58" x14ac:dyDescent="0.3">
      <c r="A23" t="s">
        <v>145</v>
      </c>
      <c r="B23" t="s">
        <v>149</v>
      </c>
      <c r="C23" t="s">
        <v>11</v>
      </c>
      <c r="D23" t="s">
        <v>178</v>
      </c>
      <c r="E23">
        <v>37.200000000000003</v>
      </c>
      <c r="F23">
        <v>33.6</v>
      </c>
      <c r="G23">
        <v>6.1</v>
      </c>
      <c r="H23">
        <v>9.8000000000000007</v>
      </c>
      <c r="I23">
        <v>7</v>
      </c>
      <c r="J23">
        <v>1.1000000000000001</v>
      </c>
      <c r="K23">
        <v>0.2</v>
      </c>
      <c r="L23">
        <v>1.5</v>
      </c>
      <c r="M23">
        <v>6.1</v>
      </c>
      <c r="N23">
        <v>0.5</v>
      </c>
      <c r="O23">
        <v>0.2</v>
      </c>
      <c r="P23">
        <v>1.9</v>
      </c>
      <c r="Q23">
        <v>6.2</v>
      </c>
      <c r="R23">
        <v>0.28820000000000001</v>
      </c>
      <c r="S23">
        <v>0.32929999999999998</v>
      </c>
      <c r="T23">
        <v>0.46029999999999999</v>
      </c>
      <c r="U23">
        <v>0.78950000000000009</v>
      </c>
      <c r="V23">
        <v>15.8</v>
      </c>
      <c r="W23">
        <v>0.4</v>
      </c>
      <c r="X23">
        <v>0.5</v>
      </c>
      <c r="Y23">
        <v>0.4</v>
      </c>
      <c r="Z23">
        <v>0.8</v>
      </c>
      <c r="AA23">
        <v>0.2</v>
      </c>
      <c r="AB23">
        <v>35.200000000000003</v>
      </c>
      <c r="AC23">
        <v>32.799999999999997</v>
      </c>
      <c r="AD23">
        <v>2.8</v>
      </c>
      <c r="AE23">
        <v>7.8</v>
      </c>
      <c r="AF23">
        <v>5.0999999999999996</v>
      </c>
      <c r="AG23">
        <v>1.8</v>
      </c>
      <c r="AH23">
        <v>0</v>
      </c>
      <c r="AI23">
        <v>0.9</v>
      </c>
      <c r="AJ23">
        <v>2.8</v>
      </c>
      <c r="AK23">
        <v>0.1</v>
      </c>
      <c r="AL23">
        <v>0.4</v>
      </c>
      <c r="AM23">
        <v>1.9</v>
      </c>
      <c r="AN23">
        <v>8.8000000000000007</v>
      </c>
      <c r="AO23">
        <v>0.2331</v>
      </c>
      <c r="AP23">
        <v>0.27939999999999998</v>
      </c>
      <c r="AQ23">
        <v>0.36520000000000002</v>
      </c>
      <c r="AR23">
        <v>0.64480000000000004</v>
      </c>
      <c r="AS23">
        <v>12.3</v>
      </c>
      <c r="AT23">
        <v>0.8</v>
      </c>
      <c r="AU23">
        <v>0.3</v>
      </c>
      <c r="AV23">
        <v>0.1</v>
      </c>
      <c r="AW23">
        <v>0.1</v>
      </c>
      <c r="AX23">
        <v>0</v>
      </c>
      <c r="AY23">
        <v>5.223529411764706</v>
      </c>
      <c r="AZ23">
        <v>2.7058823529411771</v>
      </c>
      <c r="BA23">
        <v>5.8823529411764712E-2</v>
      </c>
      <c r="BB23">
        <v>0.76470588235294112</v>
      </c>
      <c r="BC23">
        <v>1.705882352941176</v>
      </c>
      <c r="BD23">
        <v>4.882352941176471</v>
      </c>
      <c r="BE23">
        <v>22.17647058823529</v>
      </c>
      <c r="BF23">
        <v>6.882352941176471</v>
      </c>
    </row>
    <row r="24" spans="1:58" x14ac:dyDescent="0.3">
      <c r="A24" t="s">
        <v>151</v>
      </c>
      <c r="B24" t="s">
        <v>135</v>
      </c>
      <c r="C24" t="s">
        <v>10</v>
      </c>
      <c r="D24" t="s">
        <v>172</v>
      </c>
      <c r="E24">
        <v>39.4</v>
      </c>
      <c r="F24">
        <v>35.799999999999997</v>
      </c>
      <c r="G24">
        <v>5.3</v>
      </c>
      <c r="H24">
        <v>10.3</v>
      </c>
      <c r="I24">
        <v>5.9</v>
      </c>
      <c r="J24">
        <v>2.7</v>
      </c>
      <c r="K24">
        <v>0.2</v>
      </c>
      <c r="L24">
        <v>1.5</v>
      </c>
      <c r="M24">
        <v>5.3</v>
      </c>
      <c r="N24">
        <v>0.6</v>
      </c>
      <c r="O24">
        <v>0.3</v>
      </c>
      <c r="P24">
        <v>2.7</v>
      </c>
      <c r="Q24">
        <v>10.6</v>
      </c>
      <c r="R24">
        <v>0.28699999999999998</v>
      </c>
      <c r="S24">
        <v>0.34110000000000001</v>
      </c>
      <c r="T24">
        <v>0.49690000000000001</v>
      </c>
      <c r="U24">
        <v>0.83799999999999986</v>
      </c>
      <c r="V24">
        <v>17.899999999999999</v>
      </c>
      <c r="W24">
        <v>1.1000000000000001</v>
      </c>
      <c r="X24">
        <v>0.6</v>
      </c>
      <c r="Y24">
        <v>0</v>
      </c>
      <c r="Z24">
        <v>0.3</v>
      </c>
      <c r="AA24">
        <v>0.1</v>
      </c>
      <c r="AB24">
        <v>39.299999999999997</v>
      </c>
      <c r="AC24">
        <v>34.9</v>
      </c>
      <c r="AD24">
        <v>5.3</v>
      </c>
      <c r="AE24">
        <v>9</v>
      </c>
      <c r="AF24">
        <v>5.6</v>
      </c>
      <c r="AG24">
        <v>1.7</v>
      </c>
      <c r="AH24">
        <v>0</v>
      </c>
      <c r="AI24">
        <v>1.7</v>
      </c>
      <c r="AJ24">
        <v>5.3</v>
      </c>
      <c r="AK24">
        <v>0.8</v>
      </c>
      <c r="AL24">
        <v>0.1</v>
      </c>
      <c r="AM24">
        <v>3.3</v>
      </c>
      <c r="AN24">
        <v>8.6</v>
      </c>
      <c r="AO24">
        <v>0.24970000000000001</v>
      </c>
      <c r="AP24">
        <v>0.31340000000000001</v>
      </c>
      <c r="AQ24">
        <v>0.44000000000000011</v>
      </c>
      <c r="AR24">
        <v>0.75370000000000004</v>
      </c>
      <c r="AS24">
        <v>15.8</v>
      </c>
      <c r="AT24">
        <v>0.4</v>
      </c>
      <c r="AU24">
        <v>0.3</v>
      </c>
      <c r="AV24">
        <v>0.3</v>
      </c>
      <c r="AW24">
        <v>0.5</v>
      </c>
      <c r="AX24">
        <v>0.7</v>
      </c>
      <c r="AY24">
        <v>4.541666666666667</v>
      </c>
      <c r="AZ24">
        <v>2.25</v>
      </c>
      <c r="BA24">
        <v>0.33333333333333331</v>
      </c>
      <c r="BB24">
        <v>0.58333333333333337</v>
      </c>
      <c r="BC24">
        <v>1.166666666666667</v>
      </c>
      <c r="BD24">
        <v>4.166666666666667</v>
      </c>
      <c r="BE24">
        <v>19.583333333333329</v>
      </c>
      <c r="BF24">
        <v>6.333333333333333</v>
      </c>
    </row>
    <row r="25" spans="1:58" x14ac:dyDescent="0.3">
      <c r="A25" t="s">
        <v>135</v>
      </c>
      <c r="B25" t="s">
        <v>151</v>
      </c>
      <c r="C25" t="s">
        <v>11</v>
      </c>
      <c r="D25" t="s">
        <v>176</v>
      </c>
      <c r="E25">
        <v>38.799999999999997</v>
      </c>
      <c r="F25">
        <v>34.299999999999997</v>
      </c>
      <c r="G25">
        <v>5.2</v>
      </c>
      <c r="H25">
        <v>8.6</v>
      </c>
      <c r="I25">
        <v>4.4000000000000004</v>
      </c>
      <c r="J25">
        <v>1.7</v>
      </c>
      <c r="K25">
        <v>0</v>
      </c>
      <c r="L25">
        <v>2.5</v>
      </c>
      <c r="M25">
        <v>5.0999999999999996</v>
      </c>
      <c r="N25">
        <v>0.3</v>
      </c>
      <c r="O25">
        <v>0.6</v>
      </c>
      <c r="P25">
        <v>3.7</v>
      </c>
      <c r="Q25">
        <v>10.9</v>
      </c>
      <c r="R25">
        <v>0.24429999999999999</v>
      </c>
      <c r="S25">
        <v>0.32650000000000001</v>
      </c>
      <c r="T25">
        <v>0.50739999999999996</v>
      </c>
      <c r="U25">
        <v>0.83390000000000009</v>
      </c>
      <c r="V25">
        <v>17.8</v>
      </c>
      <c r="W25">
        <v>1</v>
      </c>
      <c r="X25">
        <v>0.6</v>
      </c>
      <c r="Y25">
        <v>0.1</v>
      </c>
      <c r="Z25">
        <v>0.1</v>
      </c>
      <c r="AA25">
        <v>0.5</v>
      </c>
      <c r="AB25">
        <v>39.4</v>
      </c>
      <c r="AC25">
        <v>35.5</v>
      </c>
      <c r="AD25">
        <v>6.1</v>
      </c>
      <c r="AE25">
        <v>9.8000000000000007</v>
      </c>
      <c r="AF25">
        <v>4.8</v>
      </c>
      <c r="AG25">
        <v>2.5</v>
      </c>
      <c r="AH25">
        <v>0.4</v>
      </c>
      <c r="AI25">
        <v>2.1</v>
      </c>
      <c r="AJ25">
        <v>5.8</v>
      </c>
      <c r="AK25">
        <v>0.7</v>
      </c>
      <c r="AL25">
        <v>0.2</v>
      </c>
      <c r="AM25">
        <v>3</v>
      </c>
      <c r="AN25">
        <v>9</v>
      </c>
      <c r="AO25">
        <v>0.27200000000000002</v>
      </c>
      <c r="AP25">
        <v>0.3347</v>
      </c>
      <c r="AQ25">
        <v>0.54160000000000008</v>
      </c>
      <c r="AR25">
        <v>0.87639999999999996</v>
      </c>
      <c r="AS25">
        <v>19.399999999999999</v>
      </c>
      <c r="AT25">
        <v>0.5</v>
      </c>
      <c r="AU25">
        <v>0.6</v>
      </c>
      <c r="AV25">
        <v>0</v>
      </c>
      <c r="AW25">
        <v>0.3</v>
      </c>
      <c r="AX25">
        <v>0</v>
      </c>
      <c r="AY25">
        <v>5.0444444444444443</v>
      </c>
      <c r="AZ25">
        <v>3.333333333333333</v>
      </c>
      <c r="BA25">
        <v>0</v>
      </c>
      <c r="BB25">
        <v>1</v>
      </c>
      <c r="BC25">
        <v>1</v>
      </c>
      <c r="BD25">
        <v>2.666666666666667</v>
      </c>
      <c r="BE25">
        <v>23.333333333333329</v>
      </c>
      <c r="BF25">
        <v>8.5555555555555554</v>
      </c>
    </row>
    <row r="26" spans="1:58" x14ac:dyDescent="0.3">
      <c r="A26" t="s">
        <v>146</v>
      </c>
      <c r="B26" t="s">
        <v>148</v>
      </c>
      <c r="C26" t="s">
        <v>10</v>
      </c>
      <c r="D26" t="s">
        <v>179</v>
      </c>
      <c r="E26">
        <v>36.4</v>
      </c>
      <c r="F26">
        <v>32</v>
      </c>
      <c r="G26">
        <v>3.8</v>
      </c>
      <c r="H26">
        <v>7.5</v>
      </c>
      <c r="I26">
        <v>5</v>
      </c>
      <c r="J26">
        <v>1.5</v>
      </c>
      <c r="K26">
        <v>0</v>
      </c>
      <c r="L26">
        <v>1</v>
      </c>
      <c r="M26">
        <v>3.3</v>
      </c>
      <c r="N26">
        <v>1.1000000000000001</v>
      </c>
      <c r="O26">
        <v>0.2</v>
      </c>
      <c r="P26">
        <v>3.4</v>
      </c>
      <c r="Q26">
        <v>8.4</v>
      </c>
      <c r="R26">
        <v>0.22700000000000001</v>
      </c>
      <c r="S26">
        <v>0.30940000000000001</v>
      </c>
      <c r="T26">
        <v>0.36580000000000001</v>
      </c>
      <c r="U26">
        <v>0.67520000000000002</v>
      </c>
      <c r="V26">
        <v>12</v>
      </c>
      <c r="W26">
        <v>0.8</v>
      </c>
      <c r="X26">
        <v>0.7</v>
      </c>
      <c r="Y26">
        <v>0</v>
      </c>
      <c r="Z26">
        <v>0.3</v>
      </c>
      <c r="AA26">
        <v>0</v>
      </c>
      <c r="AB26">
        <v>38.299999999999997</v>
      </c>
      <c r="AC26">
        <v>33.799999999999997</v>
      </c>
      <c r="AD26">
        <v>5.3</v>
      </c>
      <c r="AE26">
        <v>8.8000000000000007</v>
      </c>
      <c r="AF26">
        <v>5.7</v>
      </c>
      <c r="AG26">
        <v>1.6</v>
      </c>
      <c r="AH26">
        <v>0.1</v>
      </c>
      <c r="AI26">
        <v>1.4</v>
      </c>
      <c r="AJ26">
        <v>5</v>
      </c>
      <c r="AK26">
        <v>0.4</v>
      </c>
      <c r="AL26">
        <v>0.3</v>
      </c>
      <c r="AM26">
        <v>3.5</v>
      </c>
      <c r="AN26">
        <v>8.3000000000000007</v>
      </c>
      <c r="AO26">
        <v>0.25540000000000002</v>
      </c>
      <c r="AP26">
        <v>0.3407</v>
      </c>
      <c r="AQ26">
        <v>0.42509999999999998</v>
      </c>
      <c r="AR26">
        <v>0.76559999999999995</v>
      </c>
      <c r="AS26">
        <v>14.8</v>
      </c>
      <c r="AT26">
        <v>1.1000000000000001</v>
      </c>
      <c r="AU26">
        <v>0.9</v>
      </c>
      <c r="AV26">
        <v>0</v>
      </c>
      <c r="AW26">
        <v>0.1</v>
      </c>
      <c r="AX26">
        <v>0.4</v>
      </c>
      <c r="AY26">
        <v>5.3133333333333326</v>
      </c>
      <c r="AZ26">
        <v>2.2000000000000002</v>
      </c>
      <c r="BA26">
        <v>0.26666666666666672</v>
      </c>
      <c r="BB26">
        <v>0.4</v>
      </c>
      <c r="BC26">
        <v>2.0666666666666669</v>
      </c>
      <c r="BD26">
        <v>4.5999999999999996</v>
      </c>
      <c r="BE26">
        <v>22.333333333333329</v>
      </c>
      <c r="BF26">
        <v>7.1333333333333337</v>
      </c>
    </row>
    <row r="27" spans="1:58" x14ac:dyDescent="0.3">
      <c r="A27" t="s">
        <v>148</v>
      </c>
      <c r="B27" t="s">
        <v>146</v>
      </c>
      <c r="C27" t="s">
        <v>11</v>
      </c>
      <c r="D27" t="s">
        <v>191</v>
      </c>
      <c r="E27">
        <v>37</v>
      </c>
      <c r="F27">
        <v>32.9</v>
      </c>
      <c r="G27">
        <v>3.8</v>
      </c>
      <c r="H27">
        <v>7.2</v>
      </c>
      <c r="I27">
        <v>4.5</v>
      </c>
      <c r="J27">
        <v>1.4</v>
      </c>
      <c r="K27">
        <v>0.1</v>
      </c>
      <c r="L27">
        <v>1.2</v>
      </c>
      <c r="M27">
        <v>3.6</v>
      </c>
      <c r="N27">
        <v>0.9</v>
      </c>
      <c r="O27">
        <v>0.4</v>
      </c>
      <c r="P27">
        <v>2.8</v>
      </c>
      <c r="Q27">
        <v>10.199999999999999</v>
      </c>
      <c r="R27">
        <v>0.2102</v>
      </c>
      <c r="S27">
        <v>0.29870000000000002</v>
      </c>
      <c r="T27">
        <v>0.35809999999999997</v>
      </c>
      <c r="U27">
        <v>0.65670000000000006</v>
      </c>
      <c r="V27">
        <v>12.4</v>
      </c>
      <c r="W27">
        <v>0.9</v>
      </c>
      <c r="X27">
        <v>1.3</v>
      </c>
      <c r="Y27">
        <v>0</v>
      </c>
      <c r="Z27">
        <v>0</v>
      </c>
      <c r="AA27">
        <v>0.1</v>
      </c>
      <c r="AB27">
        <v>34.299999999999997</v>
      </c>
      <c r="AC27">
        <v>31.1</v>
      </c>
      <c r="AD27">
        <v>2.8</v>
      </c>
      <c r="AE27">
        <v>6</v>
      </c>
      <c r="AF27">
        <v>3.8</v>
      </c>
      <c r="AG27">
        <v>1.2</v>
      </c>
      <c r="AH27">
        <v>0.1</v>
      </c>
      <c r="AI27">
        <v>0.9</v>
      </c>
      <c r="AJ27">
        <v>2.5</v>
      </c>
      <c r="AK27">
        <v>0.6</v>
      </c>
      <c r="AL27">
        <v>0.1</v>
      </c>
      <c r="AM27">
        <v>2.5</v>
      </c>
      <c r="AN27">
        <v>8.5</v>
      </c>
      <c r="AO27">
        <v>0.18920000000000001</v>
      </c>
      <c r="AP27">
        <v>0.2596</v>
      </c>
      <c r="AQ27">
        <v>0.31790000000000002</v>
      </c>
      <c r="AR27">
        <v>0.57750000000000001</v>
      </c>
      <c r="AS27">
        <v>10.1</v>
      </c>
      <c r="AT27">
        <v>1</v>
      </c>
      <c r="AU27">
        <v>0.6</v>
      </c>
      <c r="AV27">
        <v>0</v>
      </c>
      <c r="AW27">
        <v>0.1</v>
      </c>
      <c r="AX27">
        <v>0.1</v>
      </c>
      <c r="AY27">
        <v>6.43</v>
      </c>
      <c r="AZ27">
        <v>2.0499999999999998</v>
      </c>
      <c r="BA27">
        <v>0.05</v>
      </c>
      <c r="BB27">
        <v>0.75</v>
      </c>
      <c r="BC27">
        <v>1.25</v>
      </c>
      <c r="BD27">
        <v>6.2</v>
      </c>
      <c r="BE27">
        <v>25</v>
      </c>
      <c r="BF27">
        <v>6</v>
      </c>
    </row>
    <row r="28" spans="1:58" x14ac:dyDescent="0.3">
      <c r="A28" t="s">
        <v>136</v>
      </c>
      <c r="B28" t="s">
        <v>147</v>
      </c>
      <c r="C28" t="s">
        <v>10</v>
      </c>
      <c r="D28" t="s">
        <v>177</v>
      </c>
      <c r="E28">
        <v>35.9</v>
      </c>
      <c r="F28">
        <v>33.4</v>
      </c>
      <c r="G28">
        <v>3.9</v>
      </c>
      <c r="H28">
        <v>7.9</v>
      </c>
      <c r="I28">
        <v>5.4</v>
      </c>
      <c r="J28">
        <v>1.3</v>
      </c>
      <c r="K28">
        <v>0.2</v>
      </c>
      <c r="L28">
        <v>1</v>
      </c>
      <c r="M28">
        <v>3.8</v>
      </c>
      <c r="N28">
        <v>0.7</v>
      </c>
      <c r="O28">
        <v>0.1</v>
      </c>
      <c r="P28">
        <v>1.8</v>
      </c>
      <c r="Q28">
        <v>8.3000000000000007</v>
      </c>
      <c r="R28">
        <v>0.23419999999999999</v>
      </c>
      <c r="S28">
        <v>0.28089999999999998</v>
      </c>
      <c r="T28">
        <v>0.37490000000000001</v>
      </c>
      <c r="U28">
        <v>0.65570000000000006</v>
      </c>
      <c r="V28">
        <v>12.6</v>
      </c>
      <c r="W28">
        <v>0.9</v>
      </c>
      <c r="X28">
        <v>0.4</v>
      </c>
      <c r="Y28">
        <v>0.1</v>
      </c>
      <c r="Z28">
        <v>0.2</v>
      </c>
      <c r="AA28">
        <v>0.2</v>
      </c>
      <c r="AB28">
        <v>35.1</v>
      </c>
      <c r="AC28">
        <v>31.5</v>
      </c>
      <c r="AD28">
        <v>2.8</v>
      </c>
      <c r="AE28">
        <v>6.1</v>
      </c>
      <c r="AF28">
        <v>4.2</v>
      </c>
      <c r="AG28">
        <v>0.7</v>
      </c>
      <c r="AH28">
        <v>0.1</v>
      </c>
      <c r="AI28">
        <v>1.1000000000000001</v>
      </c>
      <c r="AJ28">
        <v>2.7</v>
      </c>
      <c r="AK28">
        <v>0.9</v>
      </c>
      <c r="AL28">
        <v>0.2</v>
      </c>
      <c r="AM28">
        <v>3.2</v>
      </c>
      <c r="AN28">
        <v>9.5</v>
      </c>
      <c r="AO28">
        <v>0.19089999999999999</v>
      </c>
      <c r="AP28">
        <v>0.27189999999999998</v>
      </c>
      <c r="AQ28">
        <v>0.32240000000000002</v>
      </c>
      <c r="AR28">
        <v>0.59409999999999996</v>
      </c>
      <c r="AS28">
        <v>10.3</v>
      </c>
      <c r="AT28">
        <v>1</v>
      </c>
      <c r="AU28">
        <v>0.3</v>
      </c>
      <c r="AV28">
        <v>0</v>
      </c>
      <c r="AW28">
        <v>0</v>
      </c>
      <c r="AX28">
        <v>0</v>
      </c>
      <c r="AY28">
        <v>3.6</v>
      </c>
      <c r="AZ28">
        <v>2</v>
      </c>
      <c r="BA28">
        <v>0</v>
      </c>
      <c r="BB28">
        <v>0.5</v>
      </c>
      <c r="BC28">
        <v>1</v>
      </c>
      <c r="BD28">
        <v>3</v>
      </c>
      <c r="BE28">
        <v>18</v>
      </c>
      <c r="BF28">
        <v>6</v>
      </c>
    </row>
    <row r="29" spans="1:58" x14ac:dyDescent="0.3">
      <c r="A29" t="s">
        <v>147</v>
      </c>
      <c r="B29" t="s">
        <v>136</v>
      </c>
      <c r="C29" t="s">
        <v>11</v>
      </c>
      <c r="D29" t="s">
        <v>186</v>
      </c>
      <c r="E29">
        <v>38.9</v>
      </c>
      <c r="F29">
        <v>34.700000000000003</v>
      </c>
      <c r="G29">
        <v>7.3</v>
      </c>
      <c r="H29">
        <v>9.9</v>
      </c>
      <c r="I29">
        <v>5.8</v>
      </c>
      <c r="J29">
        <v>2.1</v>
      </c>
      <c r="K29">
        <v>0.2</v>
      </c>
      <c r="L29">
        <v>1.8</v>
      </c>
      <c r="M29">
        <v>7</v>
      </c>
      <c r="N29">
        <v>0.7</v>
      </c>
      <c r="O29">
        <v>0.2</v>
      </c>
      <c r="P29">
        <v>3.8</v>
      </c>
      <c r="Q29">
        <v>8.4</v>
      </c>
      <c r="R29">
        <v>0.28070000000000001</v>
      </c>
      <c r="S29">
        <v>0.35010000000000002</v>
      </c>
      <c r="T29">
        <v>0.49450000000000011</v>
      </c>
      <c r="U29">
        <v>0.8446999999999999</v>
      </c>
      <c r="V29">
        <v>17.8</v>
      </c>
      <c r="W29">
        <v>0.8</v>
      </c>
      <c r="X29">
        <v>0.1</v>
      </c>
      <c r="Y29">
        <v>0</v>
      </c>
      <c r="Z29">
        <v>0.3</v>
      </c>
      <c r="AA29">
        <v>0.1</v>
      </c>
      <c r="AB29">
        <v>38.299999999999997</v>
      </c>
      <c r="AC29">
        <v>33.1</v>
      </c>
      <c r="AD29">
        <v>5</v>
      </c>
      <c r="AE29">
        <v>8.8000000000000007</v>
      </c>
      <c r="AF29">
        <v>5.6</v>
      </c>
      <c r="AG29">
        <v>1.7</v>
      </c>
      <c r="AH29">
        <v>0.1</v>
      </c>
      <c r="AI29">
        <v>1.4</v>
      </c>
      <c r="AJ29">
        <v>4.8</v>
      </c>
      <c r="AK29">
        <v>0.8</v>
      </c>
      <c r="AL29">
        <v>0.3</v>
      </c>
      <c r="AM29">
        <v>3.9</v>
      </c>
      <c r="AN29">
        <v>9.1999999999999993</v>
      </c>
      <c r="AO29">
        <v>0.26140000000000002</v>
      </c>
      <c r="AP29">
        <v>0.34210000000000002</v>
      </c>
      <c r="AQ29">
        <v>0.44400000000000001</v>
      </c>
      <c r="AR29">
        <v>0.78610000000000002</v>
      </c>
      <c r="AS29">
        <v>14.9</v>
      </c>
      <c r="AT29">
        <v>0.9</v>
      </c>
      <c r="AU29">
        <v>0.7</v>
      </c>
      <c r="AV29">
        <v>0.1</v>
      </c>
      <c r="AW29">
        <v>0.5</v>
      </c>
      <c r="AX29">
        <v>0.1</v>
      </c>
      <c r="AY29">
        <v>2.2000000000000002</v>
      </c>
      <c r="AZ29">
        <v>4</v>
      </c>
      <c r="BA29">
        <v>0</v>
      </c>
      <c r="BB29">
        <v>0</v>
      </c>
      <c r="BC29">
        <v>2</v>
      </c>
      <c r="BD29">
        <v>4</v>
      </c>
      <c r="BE29">
        <v>14</v>
      </c>
      <c r="BF29">
        <v>6</v>
      </c>
    </row>
    <row r="30" spans="1:58" x14ac:dyDescent="0.3">
      <c r="A30" t="s">
        <v>155</v>
      </c>
      <c r="B30" t="s">
        <v>150</v>
      </c>
      <c r="C30" t="s">
        <v>10</v>
      </c>
      <c r="D30" t="s">
        <v>192</v>
      </c>
      <c r="E30">
        <v>35.9</v>
      </c>
      <c r="F30">
        <v>32.9</v>
      </c>
      <c r="G30">
        <v>3.6</v>
      </c>
      <c r="H30">
        <v>7.4</v>
      </c>
      <c r="I30">
        <v>4.3</v>
      </c>
      <c r="J30">
        <v>1.5</v>
      </c>
      <c r="K30">
        <v>0.6</v>
      </c>
      <c r="L30">
        <v>1</v>
      </c>
      <c r="M30">
        <v>3.2</v>
      </c>
      <c r="N30">
        <v>0.4</v>
      </c>
      <c r="O30">
        <v>0.1</v>
      </c>
      <c r="P30">
        <v>2.7</v>
      </c>
      <c r="Q30">
        <v>9</v>
      </c>
      <c r="R30">
        <v>0.2248</v>
      </c>
      <c r="S30">
        <v>0.28320000000000001</v>
      </c>
      <c r="T30">
        <v>0.39810000000000001</v>
      </c>
      <c r="U30">
        <v>0.68140000000000001</v>
      </c>
      <c r="V30">
        <v>13.1</v>
      </c>
      <c r="W30">
        <v>0.5</v>
      </c>
      <c r="X30">
        <v>0.2</v>
      </c>
      <c r="Y30">
        <v>0</v>
      </c>
      <c r="Z30">
        <v>0.1</v>
      </c>
      <c r="AA30">
        <v>0</v>
      </c>
      <c r="AB30">
        <v>36.200000000000003</v>
      </c>
      <c r="AC30">
        <v>32.299999999999997</v>
      </c>
      <c r="AD30">
        <v>4.0999999999999996</v>
      </c>
      <c r="AE30">
        <v>7.6</v>
      </c>
      <c r="AF30">
        <v>5.0999999999999996</v>
      </c>
      <c r="AG30">
        <v>1.4</v>
      </c>
      <c r="AH30">
        <v>0</v>
      </c>
      <c r="AI30">
        <v>1.1000000000000001</v>
      </c>
      <c r="AJ30">
        <v>3.8</v>
      </c>
      <c r="AK30">
        <v>0.3</v>
      </c>
      <c r="AL30">
        <v>0.4</v>
      </c>
      <c r="AM30">
        <v>3.2</v>
      </c>
      <c r="AN30">
        <v>8</v>
      </c>
      <c r="AO30">
        <v>0.2283</v>
      </c>
      <c r="AP30">
        <v>0.30740000000000001</v>
      </c>
      <c r="AQ30">
        <v>0.37359999999999999</v>
      </c>
      <c r="AR30">
        <v>0.68110000000000004</v>
      </c>
      <c r="AS30">
        <v>12.3</v>
      </c>
      <c r="AT30">
        <v>1.1000000000000001</v>
      </c>
      <c r="AU30">
        <v>0.6</v>
      </c>
      <c r="AV30">
        <v>0</v>
      </c>
      <c r="AW30">
        <v>0.1</v>
      </c>
      <c r="AX30">
        <v>0.1</v>
      </c>
      <c r="AY30">
        <v>4.9263157894736844</v>
      </c>
      <c r="AZ30">
        <v>2.1052631578947372</v>
      </c>
      <c r="BA30">
        <v>0.2105263157894737</v>
      </c>
      <c r="BB30">
        <v>0.57894736842105265</v>
      </c>
      <c r="BC30">
        <v>1.8947368421052631</v>
      </c>
      <c r="BD30">
        <v>4.3684210526315788</v>
      </c>
      <c r="BE30">
        <v>21.526315789473681</v>
      </c>
      <c r="BF30">
        <v>7.4210526315789478</v>
      </c>
    </row>
    <row r="31" spans="1:58" x14ac:dyDescent="0.3">
      <c r="A31" t="s">
        <v>150</v>
      </c>
      <c r="B31" t="s">
        <v>155</v>
      </c>
      <c r="C31" t="s">
        <v>11</v>
      </c>
      <c r="D31" t="s">
        <v>180</v>
      </c>
      <c r="E31">
        <v>38</v>
      </c>
      <c r="F31">
        <v>33.6</v>
      </c>
      <c r="G31">
        <v>4.4000000000000004</v>
      </c>
      <c r="H31">
        <v>8.1</v>
      </c>
      <c r="I31">
        <v>4.9000000000000004</v>
      </c>
      <c r="J31">
        <v>1.6</v>
      </c>
      <c r="K31">
        <v>0.1</v>
      </c>
      <c r="L31">
        <v>1.5</v>
      </c>
      <c r="M31">
        <v>4.3</v>
      </c>
      <c r="N31">
        <v>0.6</v>
      </c>
      <c r="O31">
        <v>0.4</v>
      </c>
      <c r="P31">
        <v>3.9</v>
      </c>
      <c r="Q31">
        <v>9.1</v>
      </c>
      <c r="R31">
        <v>0.23599999999999999</v>
      </c>
      <c r="S31">
        <v>0.31480000000000002</v>
      </c>
      <c r="T31">
        <v>0.4204</v>
      </c>
      <c r="U31">
        <v>0.73519999999999996</v>
      </c>
      <c r="V31">
        <v>14.4</v>
      </c>
      <c r="W31">
        <v>0.4</v>
      </c>
      <c r="X31">
        <v>0.2</v>
      </c>
      <c r="Y31">
        <v>0.1</v>
      </c>
      <c r="Z31">
        <v>0.2</v>
      </c>
      <c r="AA31">
        <v>0.5</v>
      </c>
      <c r="AB31">
        <v>39.299999999999997</v>
      </c>
      <c r="AC31">
        <v>34.9</v>
      </c>
      <c r="AD31">
        <v>5.2</v>
      </c>
      <c r="AE31">
        <v>9.8000000000000007</v>
      </c>
      <c r="AF31">
        <v>5.7</v>
      </c>
      <c r="AG31">
        <v>2.1</v>
      </c>
      <c r="AH31">
        <v>0.4</v>
      </c>
      <c r="AI31">
        <v>1.6</v>
      </c>
      <c r="AJ31">
        <v>5</v>
      </c>
      <c r="AK31">
        <v>1.3</v>
      </c>
      <c r="AL31">
        <v>0.2</v>
      </c>
      <c r="AM31">
        <v>3.5</v>
      </c>
      <c r="AN31">
        <v>8.5</v>
      </c>
      <c r="AO31">
        <v>0.27810000000000001</v>
      </c>
      <c r="AP31">
        <v>0.3503</v>
      </c>
      <c r="AQ31">
        <v>0.49099999999999999</v>
      </c>
      <c r="AR31">
        <v>0.84119999999999995</v>
      </c>
      <c r="AS31">
        <v>17.5</v>
      </c>
      <c r="AT31">
        <v>0.7</v>
      </c>
      <c r="AU31">
        <v>0.5</v>
      </c>
      <c r="AV31">
        <v>0.2</v>
      </c>
      <c r="AW31">
        <v>0.1</v>
      </c>
      <c r="AX31">
        <v>0.2</v>
      </c>
      <c r="AY31">
        <v>4.7857142857142856</v>
      </c>
      <c r="AZ31">
        <v>1.571428571428571</v>
      </c>
      <c r="BA31">
        <v>0</v>
      </c>
      <c r="BB31">
        <v>1</v>
      </c>
      <c r="BC31">
        <v>1.285714285714286</v>
      </c>
      <c r="BD31">
        <v>4.4285714285714288</v>
      </c>
      <c r="BE31">
        <v>19.857142857142861</v>
      </c>
      <c r="BF31">
        <v>5.1428571428571432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29"/>
  <sheetViews>
    <sheetView workbookViewId="0">
      <selection activeCell="H2" sqref="H2:H29"/>
    </sheetView>
  </sheetViews>
  <sheetFormatPr defaultRowHeight="14.4" x14ac:dyDescent="0.3"/>
  <sheetData>
    <row r="1" spans="1:51" x14ac:dyDescent="0.3">
      <c r="A1" s="3" t="s">
        <v>49</v>
      </c>
      <c r="B1" s="3" t="s">
        <v>107</v>
      </c>
      <c r="C1" s="3" t="s">
        <v>125</v>
      </c>
      <c r="D1" s="3" t="s">
        <v>56</v>
      </c>
      <c r="E1" s="3" t="s">
        <v>132</v>
      </c>
      <c r="F1" s="3" t="s">
        <v>66</v>
      </c>
      <c r="G1" s="3" t="s">
        <v>67</v>
      </c>
      <c r="H1" s="3" t="s">
        <v>50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126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63</v>
      </c>
      <c r="X1" s="3" t="s">
        <v>81</v>
      </c>
      <c r="Y1" s="3" t="s">
        <v>82</v>
      </c>
      <c r="Z1" s="3" t="s">
        <v>83</v>
      </c>
      <c r="AA1" s="3" t="s">
        <v>64</v>
      </c>
      <c r="AB1" s="3" t="s">
        <v>84</v>
      </c>
      <c r="AC1" s="3" t="s">
        <v>85</v>
      </c>
      <c r="AD1" s="3" t="s">
        <v>86</v>
      </c>
      <c r="AE1" s="3" t="s">
        <v>51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105</v>
      </c>
      <c r="AY1" s="3" t="s">
        <v>106</v>
      </c>
    </row>
    <row r="2" spans="1:51" x14ac:dyDescent="0.3">
      <c r="A2" t="s">
        <v>143</v>
      </c>
      <c r="B2" t="s">
        <v>140</v>
      </c>
      <c r="C2" t="s">
        <v>10</v>
      </c>
      <c r="D2" t="s">
        <v>200</v>
      </c>
      <c r="E2">
        <v>0</v>
      </c>
      <c r="F2">
        <v>38.625</v>
      </c>
      <c r="G2">
        <v>34.5</v>
      </c>
      <c r="H2">
        <v>6</v>
      </c>
      <c r="I2">
        <v>9.5</v>
      </c>
      <c r="J2">
        <v>5.375</v>
      </c>
      <c r="K2">
        <v>2.375</v>
      </c>
      <c r="L2">
        <v>0.375</v>
      </c>
      <c r="M2">
        <v>1.375</v>
      </c>
      <c r="N2">
        <v>5.75</v>
      </c>
      <c r="O2">
        <v>0.375</v>
      </c>
      <c r="P2">
        <v>0</v>
      </c>
      <c r="Q2">
        <v>3</v>
      </c>
      <c r="R2">
        <v>8.75</v>
      </c>
      <c r="S2">
        <v>0.271125</v>
      </c>
      <c r="T2">
        <v>0.32950000000000002</v>
      </c>
      <c r="U2">
        <v>0.480875</v>
      </c>
      <c r="V2">
        <v>0.81012499999999998</v>
      </c>
      <c r="W2">
        <v>16.75</v>
      </c>
      <c r="X2">
        <v>0.75</v>
      </c>
      <c r="Y2">
        <v>0.375</v>
      </c>
      <c r="Z2">
        <v>0</v>
      </c>
      <c r="AA2">
        <v>0.625</v>
      </c>
      <c r="AB2">
        <v>0</v>
      </c>
      <c r="AC2">
        <v>36.5</v>
      </c>
      <c r="AD2">
        <v>33</v>
      </c>
      <c r="AE2">
        <v>3.75</v>
      </c>
      <c r="AF2">
        <v>7.375</v>
      </c>
      <c r="AG2">
        <v>4.875</v>
      </c>
      <c r="AH2">
        <v>1.625</v>
      </c>
      <c r="AI2">
        <v>0</v>
      </c>
      <c r="AJ2">
        <v>0.875</v>
      </c>
      <c r="AK2">
        <v>3.75</v>
      </c>
      <c r="AL2">
        <v>0.75</v>
      </c>
      <c r="AM2">
        <v>0.125</v>
      </c>
      <c r="AN2">
        <v>3</v>
      </c>
      <c r="AO2">
        <v>7</v>
      </c>
      <c r="AP2">
        <v>0.21462500000000001</v>
      </c>
      <c r="AQ2">
        <v>0.27350000000000002</v>
      </c>
      <c r="AR2">
        <v>0.34162500000000001</v>
      </c>
      <c r="AS2">
        <v>0.61537500000000001</v>
      </c>
      <c r="AT2">
        <v>11.625</v>
      </c>
      <c r="AU2">
        <v>1</v>
      </c>
      <c r="AV2">
        <v>0.125</v>
      </c>
      <c r="AW2">
        <v>0.125</v>
      </c>
      <c r="AX2">
        <v>0.25</v>
      </c>
      <c r="AY2">
        <v>0.5</v>
      </c>
    </row>
    <row r="3" spans="1:51" x14ac:dyDescent="0.3">
      <c r="A3" t="s">
        <v>140</v>
      </c>
      <c r="B3" t="s">
        <v>143</v>
      </c>
      <c r="C3" t="s">
        <v>11</v>
      </c>
      <c r="D3" t="s">
        <v>175</v>
      </c>
      <c r="E3">
        <v>0</v>
      </c>
      <c r="F3">
        <v>36.5</v>
      </c>
      <c r="G3">
        <v>33</v>
      </c>
      <c r="H3">
        <v>3.75</v>
      </c>
      <c r="I3">
        <v>7.375</v>
      </c>
      <c r="J3">
        <v>4.875</v>
      </c>
      <c r="K3">
        <v>1.625</v>
      </c>
      <c r="L3">
        <v>0</v>
      </c>
      <c r="M3">
        <v>0.875</v>
      </c>
      <c r="N3">
        <v>3.75</v>
      </c>
      <c r="O3">
        <v>0.75</v>
      </c>
      <c r="P3">
        <v>0.125</v>
      </c>
      <c r="Q3">
        <v>3</v>
      </c>
      <c r="R3">
        <v>7</v>
      </c>
      <c r="S3">
        <v>0.21462500000000001</v>
      </c>
      <c r="T3">
        <v>0.27350000000000002</v>
      </c>
      <c r="U3">
        <v>0.34162500000000001</v>
      </c>
      <c r="V3">
        <v>0.61537500000000001</v>
      </c>
      <c r="W3">
        <v>11.625</v>
      </c>
      <c r="X3">
        <v>1</v>
      </c>
      <c r="Y3">
        <v>0.125</v>
      </c>
      <c r="Z3">
        <v>0.125</v>
      </c>
      <c r="AA3">
        <v>0.25</v>
      </c>
      <c r="AB3">
        <v>0.5</v>
      </c>
      <c r="AC3">
        <v>38.625</v>
      </c>
      <c r="AD3">
        <v>34.5</v>
      </c>
      <c r="AE3">
        <v>6</v>
      </c>
      <c r="AF3">
        <v>9.5</v>
      </c>
      <c r="AG3">
        <v>5.375</v>
      </c>
      <c r="AH3">
        <v>2.375</v>
      </c>
      <c r="AI3">
        <v>0.375</v>
      </c>
      <c r="AJ3">
        <v>1.375</v>
      </c>
      <c r="AK3">
        <v>5.75</v>
      </c>
      <c r="AL3">
        <v>0.375</v>
      </c>
      <c r="AM3">
        <v>0</v>
      </c>
      <c r="AN3">
        <v>3</v>
      </c>
      <c r="AO3">
        <v>8.75</v>
      </c>
      <c r="AP3">
        <v>0.271125</v>
      </c>
      <c r="AQ3">
        <v>0.32950000000000002</v>
      </c>
      <c r="AR3">
        <v>0.480875</v>
      </c>
      <c r="AS3">
        <v>0.81012499999999998</v>
      </c>
      <c r="AT3">
        <v>16.75</v>
      </c>
      <c r="AU3">
        <v>0.75</v>
      </c>
      <c r="AV3">
        <v>0.375</v>
      </c>
      <c r="AW3">
        <v>0</v>
      </c>
      <c r="AX3">
        <v>0.625</v>
      </c>
      <c r="AY3">
        <v>0</v>
      </c>
    </row>
    <row r="4" spans="1:51" x14ac:dyDescent="0.3">
      <c r="A4" t="s">
        <v>141</v>
      </c>
      <c r="B4" t="s">
        <v>142</v>
      </c>
      <c r="C4" t="s">
        <v>10</v>
      </c>
      <c r="D4" t="s">
        <v>193</v>
      </c>
      <c r="E4">
        <v>0</v>
      </c>
      <c r="F4">
        <v>37.571428571428569</v>
      </c>
      <c r="G4">
        <v>35</v>
      </c>
      <c r="H4">
        <v>3.4285714285714279</v>
      </c>
      <c r="I4">
        <v>9.2857142857142865</v>
      </c>
      <c r="J4">
        <v>6.4285714285714288</v>
      </c>
      <c r="K4">
        <v>1.571428571428571</v>
      </c>
      <c r="L4">
        <v>0.2857142857142857</v>
      </c>
      <c r="M4">
        <v>1</v>
      </c>
      <c r="N4">
        <v>3.4285714285714279</v>
      </c>
      <c r="O4">
        <v>0.7142857142857143</v>
      </c>
      <c r="P4">
        <v>0.2857142857142857</v>
      </c>
      <c r="Q4">
        <v>1.714285714285714</v>
      </c>
      <c r="R4">
        <v>9.1428571428571423</v>
      </c>
      <c r="S4">
        <v>0.26371428571428568</v>
      </c>
      <c r="T4">
        <v>0.30471428571428572</v>
      </c>
      <c r="U4">
        <v>0.41042857142857142</v>
      </c>
      <c r="V4">
        <v>0.71514285714285719</v>
      </c>
      <c r="W4">
        <v>14.428571428571431</v>
      </c>
      <c r="X4">
        <v>0.8571428571428571</v>
      </c>
      <c r="Y4">
        <v>0.42857142857142849</v>
      </c>
      <c r="Z4">
        <v>0</v>
      </c>
      <c r="AA4">
        <v>0.14285714285714279</v>
      </c>
      <c r="AB4">
        <v>0</v>
      </c>
      <c r="AC4">
        <v>35.285714285714278</v>
      </c>
      <c r="AD4">
        <v>32.428571428571431</v>
      </c>
      <c r="AE4">
        <v>2.8571428571428572</v>
      </c>
      <c r="AF4">
        <v>7</v>
      </c>
      <c r="AG4">
        <v>4.8571428571428568</v>
      </c>
      <c r="AH4">
        <v>1.285714285714286</v>
      </c>
      <c r="AI4">
        <v>0.14285714285714279</v>
      </c>
      <c r="AJ4">
        <v>0.7142857142857143</v>
      </c>
      <c r="AK4">
        <v>2.8571428571428572</v>
      </c>
      <c r="AL4">
        <v>0.8571428571428571</v>
      </c>
      <c r="AM4">
        <v>0.14285714285714279</v>
      </c>
      <c r="AN4">
        <v>2.285714285714286</v>
      </c>
      <c r="AO4">
        <v>8.2857142857142865</v>
      </c>
      <c r="AP4">
        <v>0.21285714285714291</v>
      </c>
      <c r="AQ4">
        <v>0.26500000000000001</v>
      </c>
      <c r="AR4">
        <v>0.32671428571428568</v>
      </c>
      <c r="AS4">
        <v>0.59199999999999997</v>
      </c>
      <c r="AT4">
        <v>10.71428571428571</v>
      </c>
      <c r="AU4">
        <v>1.142857142857143</v>
      </c>
      <c r="AV4">
        <v>0.14285714285714279</v>
      </c>
      <c r="AW4">
        <v>0</v>
      </c>
      <c r="AX4">
        <v>0.42857142857142849</v>
      </c>
      <c r="AY4">
        <v>0</v>
      </c>
    </row>
    <row r="5" spans="1:51" x14ac:dyDescent="0.3">
      <c r="A5" t="s">
        <v>142</v>
      </c>
      <c r="B5" t="s">
        <v>141</v>
      </c>
      <c r="C5" t="s">
        <v>11</v>
      </c>
      <c r="D5" t="s">
        <v>188</v>
      </c>
      <c r="E5">
        <v>0</v>
      </c>
      <c r="F5">
        <v>35.285714285714278</v>
      </c>
      <c r="G5">
        <v>32.428571428571431</v>
      </c>
      <c r="H5">
        <v>2.8571428571428572</v>
      </c>
      <c r="I5">
        <v>7</v>
      </c>
      <c r="J5">
        <v>4.8571428571428568</v>
      </c>
      <c r="K5">
        <v>1.285714285714286</v>
      </c>
      <c r="L5">
        <v>0.14285714285714279</v>
      </c>
      <c r="M5">
        <v>0.7142857142857143</v>
      </c>
      <c r="N5">
        <v>2.8571428571428572</v>
      </c>
      <c r="O5">
        <v>0.8571428571428571</v>
      </c>
      <c r="P5">
        <v>0.14285714285714279</v>
      </c>
      <c r="Q5">
        <v>2.285714285714286</v>
      </c>
      <c r="R5">
        <v>8.2857142857142865</v>
      </c>
      <c r="S5">
        <v>0.21285714285714291</v>
      </c>
      <c r="T5">
        <v>0.26500000000000001</v>
      </c>
      <c r="U5">
        <v>0.32671428571428568</v>
      </c>
      <c r="V5">
        <v>0.59199999999999997</v>
      </c>
      <c r="W5">
        <v>10.71428571428571</v>
      </c>
      <c r="X5">
        <v>1.142857142857143</v>
      </c>
      <c r="Y5">
        <v>0.14285714285714279</v>
      </c>
      <c r="Z5">
        <v>0</v>
      </c>
      <c r="AA5">
        <v>0.42857142857142849</v>
      </c>
      <c r="AB5">
        <v>0</v>
      </c>
      <c r="AC5">
        <v>37.571428571428569</v>
      </c>
      <c r="AD5">
        <v>35</v>
      </c>
      <c r="AE5">
        <v>3.4285714285714279</v>
      </c>
      <c r="AF5">
        <v>9.2857142857142865</v>
      </c>
      <c r="AG5">
        <v>6.4285714285714288</v>
      </c>
      <c r="AH5">
        <v>1.571428571428571</v>
      </c>
      <c r="AI5">
        <v>0.2857142857142857</v>
      </c>
      <c r="AJ5">
        <v>1</v>
      </c>
      <c r="AK5">
        <v>3.4285714285714279</v>
      </c>
      <c r="AL5">
        <v>0.7142857142857143</v>
      </c>
      <c r="AM5">
        <v>0.2857142857142857</v>
      </c>
      <c r="AN5">
        <v>1.714285714285714</v>
      </c>
      <c r="AO5">
        <v>9.1428571428571423</v>
      </c>
      <c r="AP5">
        <v>0.26371428571428568</v>
      </c>
      <c r="AQ5">
        <v>0.30471428571428572</v>
      </c>
      <c r="AR5">
        <v>0.41042857142857142</v>
      </c>
      <c r="AS5">
        <v>0.71514285714285719</v>
      </c>
      <c r="AT5">
        <v>14.428571428571431</v>
      </c>
      <c r="AU5">
        <v>0.8571428571428571</v>
      </c>
      <c r="AV5">
        <v>0.42857142857142849</v>
      </c>
      <c r="AW5">
        <v>0</v>
      </c>
      <c r="AX5">
        <v>0.14285714285714279</v>
      </c>
      <c r="AY5">
        <v>0</v>
      </c>
    </row>
    <row r="6" spans="1:51" x14ac:dyDescent="0.3">
      <c r="A6" t="s">
        <v>201</v>
      </c>
      <c r="B6" t="s">
        <v>202</v>
      </c>
      <c r="C6" t="s">
        <v>10</v>
      </c>
      <c r="D6" t="s">
        <v>189</v>
      </c>
      <c r="E6">
        <v>0</v>
      </c>
      <c r="F6">
        <v>37.333333333333343</v>
      </c>
      <c r="G6">
        <v>33</v>
      </c>
      <c r="H6">
        <v>8</v>
      </c>
      <c r="I6">
        <v>8.6666666666666661</v>
      </c>
      <c r="J6">
        <v>6</v>
      </c>
      <c r="K6">
        <v>1</v>
      </c>
      <c r="L6">
        <v>0.33333333333333331</v>
      </c>
      <c r="M6">
        <v>1.333333333333333</v>
      </c>
      <c r="N6">
        <v>7.666666666666667</v>
      </c>
      <c r="O6">
        <v>0</v>
      </c>
      <c r="P6">
        <v>0</v>
      </c>
      <c r="Q6">
        <v>3</v>
      </c>
      <c r="R6">
        <v>5</v>
      </c>
      <c r="S6">
        <v>0.26300000000000001</v>
      </c>
      <c r="T6">
        <v>0.33</v>
      </c>
      <c r="U6">
        <v>0.4363333333333333</v>
      </c>
      <c r="V6">
        <v>0.76666666666666661</v>
      </c>
      <c r="W6">
        <v>14.33333333333333</v>
      </c>
      <c r="X6">
        <v>0.66666666666666663</v>
      </c>
      <c r="Y6">
        <v>0.33333333333333331</v>
      </c>
      <c r="Z6">
        <v>1</v>
      </c>
      <c r="AA6">
        <v>0</v>
      </c>
      <c r="AB6">
        <v>0.33333333333333331</v>
      </c>
      <c r="AC6">
        <v>38.666666666666657</v>
      </c>
      <c r="AD6">
        <v>35.333333333333343</v>
      </c>
      <c r="AE6">
        <v>6</v>
      </c>
      <c r="AF6">
        <v>8.3333333333333339</v>
      </c>
      <c r="AG6">
        <v>4.333333333333333</v>
      </c>
      <c r="AH6">
        <v>3</v>
      </c>
      <c r="AI6">
        <v>0.33333333333333331</v>
      </c>
      <c r="AJ6">
        <v>0.66666666666666663</v>
      </c>
      <c r="AK6">
        <v>6</v>
      </c>
      <c r="AL6">
        <v>1</v>
      </c>
      <c r="AM6">
        <v>0.33333333333333331</v>
      </c>
      <c r="AN6">
        <v>2.333333333333333</v>
      </c>
      <c r="AO6">
        <v>7.333333333333333</v>
      </c>
      <c r="AP6">
        <v>0.23066666666666669</v>
      </c>
      <c r="AQ6">
        <v>0.29066666666666668</v>
      </c>
      <c r="AR6">
        <v>0.38433333333333342</v>
      </c>
      <c r="AS6">
        <v>0.67566666666666675</v>
      </c>
      <c r="AT6">
        <v>14</v>
      </c>
      <c r="AU6">
        <v>0.33333333333333331</v>
      </c>
      <c r="AV6">
        <v>0.66666666666666663</v>
      </c>
      <c r="AW6">
        <v>0</v>
      </c>
      <c r="AX6">
        <v>0.33333333333333331</v>
      </c>
      <c r="AY6">
        <v>0</v>
      </c>
    </row>
    <row r="7" spans="1:51" x14ac:dyDescent="0.3">
      <c r="A7" t="s">
        <v>202</v>
      </c>
      <c r="B7" t="s">
        <v>201</v>
      </c>
      <c r="C7" t="s">
        <v>11</v>
      </c>
      <c r="D7" t="s">
        <v>198</v>
      </c>
      <c r="E7">
        <v>0</v>
      </c>
      <c r="F7">
        <v>38.666666666666657</v>
      </c>
      <c r="G7">
        <v>35.333333333333343</v>
      </c>
      <c r="H7">
        <v>6</v>
      </c>
      <c r="I7">
        <v>8.3333333333333339</v>
      </c>
      <c r="J7">
        <v>4.333333333333333</v>
      </c>
      <c r="K7">
        <v>3</v>
      </c>
      <c r="L7">
        <v>0.33333333333333331</v>
      </c>
      <c r="M7">
        <v>0.66666666666666663</v>
      </c>
      <c r="N7">
        <v>6</v>
      </c>
      <c r="O7">
        <v>1</v>
      </c>
      <c r="P7">
        <v>0.33333333333333331</v>
      </c>
      <c r="Q7">
        <v>2.333333333333333</v>
      </c>
      <c r="R7">
        <v>7.333333333333333</v>
      </c>
      <c r="S7">
        <v>0.23066666666666669</v>
      </c>
      <c r="T7">
        <v>0.29066666666666668</v>
      </c>
      <c r="U7">
        <v>0.38433333333333342</v>
      </c>
      <c r="V7">
        <v>0.67566666666666675</v>
      </c>
      <c r="W7">
        <v>14</v>
      </c>
      <c r="X7">
        <v>0.33333333333333331</v>
      </c>
      <c r="Y7">
        <v>0.66666666666666663</v>
      </c>
      <c r="Z7">
        <v>0</v>
      </c>
      <c r="AA7">
        <v>0.33333333333333331</v>
      </c>
      <c r="AB7">
        <v>0</v>
      </c>
      <c r="AC7">
        <v>37.333333333333343</v>
      </c>
      <c r="AD7">
        <v>33</v>
      </c>
      <c r="AE7">
        <v>8</v>
      </c>
      <c r="AF7">
        <v>8.6666666666666661</v>
      </c>
      <c r="AG7">
        <v>6</v>
      </c>
      <c r="AH7">
        <v>1</v>
      </c>
      <c r="AI7">
        <v>0.33333333333333331</v>
      </c>
      <c r="AJ7">
        <v>1.333333333333333</v>
      </c>
      <c r="AK7">
        <v>7.666666666666667</v>
      </c>
      <c r="AL7">
        <v>0</v>
      </c>
      <c r="AM7">
        <v>0</v>
      </c>
      <c r="AN7">
        <v>3</v>
      </c>
      <c r="AO7">
        <v>5</v>
      </c>
      <c r="AP7">
        <v>0.26300000000000001</v>
      </c>
      <c r="AQ7">
        <v>0.33</v>
      </c>
      <c r="AR7">
        <v>0.4363333333333333</v>
      </c>
      <c r="AS7">
        <v>0.76666666666666661</v>
      </c>
      <c r="AT7">
        <v>14.33333333333333</v>
      </c>
      <c r="AU7">
        <v>0.66666666666666663</v>
      </c>
      <c r="AV7">
        <v>0.33333333333333331</v>
      </c>
      <c r="AW7">
        <v>1</v>
      </c>
      <c r="AX7">
        <v>0</v>
      </c>
      <c r="AY7">
        <v>0.33333333333333331</v>
      </c>
    </row>
    <row r="8" spans="1:51" x14ac:dyDescent="0.3">
      <c r="A8" t="s">
        <v>137</v>
      </c>
      <c r="B8" t="s">
        <v>154</v>
      </c>
      <c r="C8" t="s">
        <v>10</v>
      </c>
      <c r="D8" t="s">
        <v>184</v>
      </c>
      <c r="E8">
        <v>0</v>
      </c>
      <c r="F8">
        <v>42</v>
      </c>
      <c r="G8">
        <v>34</v>
      </c>
      <c r="H8">
        <v>10.5</v>
      </c>
      <c r="I8">
        <v>12</v>
      </c>
      <c r="J8">
        <v>5.5</v>
      </c>
      <c r="K8">
        <v>3</v>
      </c>
      <c r="L8">
        <v>0</v>
      </c>
      <c r="M8">
        <v>3.5</v>
      </c>
      <c r="N8">
        <v>10.5</v>
      </c>
      <c r="O8">
        <v>1</v>
      </c>
      <c r="P8">
        <v>0</v>
      </c>
      <c r="Q8">
        <v>5.5</v>
      </c>
      <c r="R8">
        <v>3</v>
      </c>
      <c r="S8">
        <v>0.35299999999999998</v>
      </c>
      <c r="T8">
        <v>0.44950000000000001</v>
      </c>
      <c r="U8">
        <v>0.75</v>
      </c>
      <c r="V8">
        <v>1.1995</v>
      </c>
      <c r="W8">
        <v>25.5</v>
      </c>
      <c r="X8">
        <v>1</v>
      </c>
      <c r="Y8">
        <v>1.5</v>
      </c>
      <c r="Z8">
        <v>0</v>
      </c>
      <c r="AA8">
        <v>1</v>
      </c>
      <c r="AB8">
        <v>0</v>
      </c>
      <c r="AC8">
        <v>40.5</v>
      </c>
      <c r="AD8">
        <v>32.5</v>
      </c>
      <c r="AE8">
        <v>4.5</v>
      </c>
      <c r="AF8">
        <v>6.5</v>
      </c>
      <c r="AG8">
        <v>4</v>
      </c>
      <c r="AH8">
        <v>1</v>
      </c>
      <c r="AI8">
        <v>0</v>
      </c>
      <c r="AJ8">
        <v>1.5</v>
      </c>
      <c r="AK8">
        <v>4.5</v>
      </c>
      <c r="AL8">
        <v>0</v>
      </c>
      <c r="AM8">
        <v>0</v>
      </c>
      <c r="AN8">
        <v>7</v>
      </c>
      <c r="AO8">
        <v>10</v>
      </c>
      <c r="AP8">
        <v>0.2</v>
      </c>
      <c r="AQ8">
        <v>0.35699999999999998</v>
      </c>
      <c r="AR8">
        <v>0.36749999999999999</v>
      </c>
      <c r="AS8">
        <v>0.72450000000000003</v>
      </c>
      <c r="AT8">
        <v>12</v>
      </c>
      <c r="AU8">
        <v>2</v>
      </c>
      <c r="AV8">
        <v>1</v>
      </c>
      <c r="AW8">
        <v>0</v>
      </c>
      <c r="AX8">
        <v>0</v>
      </c>
      <c r="AY8">
        <v>0</v>
      </c>
    </row>
    <row r="9" spans="1:51" x14ac:dyDescent="0.3">
      <c r="A9" t="s">
        <v>154</v>
      </c>
      <c r="B9" t="s">
        <v>137</v>
      </c>
      <c r="C9" t="s">
        <v>11</v>
      </c>
      <c r="D9" t="s">
        <v>185</v>
      </c>
      <c r="E9">
        <v>0</v>
      </c>
      <c r="F9">
        <v>40.5</v>
      </c>
      <c r="G9">
        <v>32.5</v>
      </c>
      <c r="H9">
        <v>4.5</v>
      </c>
      <c r="I9">
        <v>6.5</v>
      </c>
      <c r="J9">
        <v>4</v>
      </c>
      <c r="K9">
        <v>1</v>
      </c>
      <c r="L9">
        <v>0</v>
      </c>
      <c r="M9">
        <v>1.5</v>
      </c>
      <c r="N9">
        <v>4.5</v>
      </c>
      <c r="O9">
        <v>0</v>
      </c>
      <c r="P9">
        <v>0</v>
      </c>
      <c r="Q9">
        <v>7</v>
      </c>
      <c r="R9">
        <v>10</v>
      </c>
      <c r="S9">
        <v>0.2</v>
      </c>
      <c r="T9">
        <v>0.35699999999999998</v>
      </c>
      <c r="U9">
        <v>0.36749999999999999</v>
      </c>
      <c r="V9">
        <v>0.72450000000000003</v>
      </c>
      <c r="W9">
        <v>12</v>
      </c>
      <c r="X9">
        <v>2</v>
      </c>
      <c r="Y9">
        <v>1</v>
      </c>
      <c r="Z9">
        <v>0</v>
      </c>
      <c r="AA9">
        <v>0</v>
      </c>
      <c r="AB9">
        <v>0</v>
      </c>
      <c r="AC9">
        <v>42</v>
      </c>
      <c r="AD9">
        <v>34</v>
      </c>
      <c r="AE9">
        <v>10.5</v>
      </c>
      <c r="AF9">
        <v>12</v>
      </c>
      <c r="AG9">
        <v>5.5</v>
      </c>
      <c r="AH9">
        <v>3</v>
      </c>
      <c r="AI9">
        <v>0</v>
      </c>
      <c r="AJ9">
        <v>3.5</v>
      </c>
      <c r="AK9">
        <v>10.5</v>
      </c>
      <c r="AL9">
        <v>1</v>
      </c>
      <c r="AM9">
        <v>0</v>
      </c>
      <c r="AN9">
        <v>5.5</v>
      </c>
      <c r="AO9">
        <v>3</v>
      </c>
      <c r="AP9">
        <v>0.35299999999999998</v>
      </c>
      <c r="AQ9">
        <v>0.44950000000000001</v>
      </c>
      <c r="AR9">
        <v>0.75</v>
      </c>
      <c r="AS9">
        <v>1.1995</v>
      </c>
      <c r="AT9">
        <v>25.5</v>
      </c>
      <c r="AU9">
        <v>1</v>
      </c>
      <c r="AV9">
        <v>1.5</v>
      </c>
      <c r="AW9">
        <v>0</v>
      </c>
      <c r="AX9">
        <v>1</v>
      </c>
      <c r="AY9">
        <v>0</v>
      </c>
    </row>
    <row r="10" spans="1:51" x14ac:dyDescent="0.3">
      <c r="A10" t="s">
        <v>144</v>
      </c>
      <c r="B10" t="s">
        <v>197</v>
      </c>
      <c r="C10" t="s">
        <v>10</v>
      </c>
      <c r="D10" t="s">
        <v>194</v>
      </c>
      <c r="E10">
        <v>0</v>
      </c>
      <c r="F10">
        <v>36.857142857142847</v>
      </c>
      <c r="G10">
        <v>33.285714285714278</v>
      </c>
      <c r="H10">
        <v>4</v>
      </c>
      <c r="I10">
        <v>8</v>
      </c>
      <c r="J10">
        <v>5.7142857142857144</v>
      </c>
      <c r="K10">
        <v>1.142857142857143</v>
      </c>
      <c r="L10">
        <v>0</v>
      </c>
      <c r="M10">
        <v>1.142857142857143</v>
      </c>
      <c r="N10">
        <v>3.8571428571428572</v>
      </c>
      <c r="O10">
        <v>1.428571428571429</v>
      </c>
      <c r="P10">
        <v>0.14285714285714279</v>
      </c>
      <c r="Q10">
        <v>2.714285714285714</v>
      </c>
      <c r="R10">
        <v>8.4285714285714288</v>
      </c>
      <c r="S10">
        <v>0.23671428571428571</v>
      </c>
      <c r="T10">
        <v>0.30128571428571432</v>
      </c>
      <c r="U10">
        <v>0.37442857142857139</v>
      </c>
      <c r="V10">
        <v>0.67571428571428582</v>
      </c>
      <c r="W10">
        <v>12.571428571428569</v>
      </c>
      <c r="X10">
        <v>0.7142857142857143</v>
      </c>
      <c r="Y10">
        <v>0.5714285714285714</v>
      </c>
      <c r="Z10">
        <v>0</v>
      </c>
      <c r="AA10">
        <v>0.2857142857142857</v>
      </c>
      <c r="AB10">
        <v>0</v>
      </c>
      <c r="AC10">
        <v>36.285714285714278</v>
      </c>
      <c r="AD10">
        <v>32.285714285714278</v>
      </c>
      <c r="AE10">
        <v>4.5714285714285712</v>
      </c>
      <c r="AF10">
        <v>7.1428571428571432</v>
      </c>
      <c r="AG10">
        <v>4.5714285714285712</v>
      </c>
      <c r="AH10">
        <v>1.428571428571429</v>
      </c>
      <c r="AI10">
        <v>0</v>
      </c>
      <c r="AJ10">
        <v>1.142857142857143</v>
      </c>
      <c r="AK10">
        <v>4.2857142857142856</v>
      </c>
      <c r="AL10">
        <v>0</v>
      </c>
      <c r="AM10">
        <v>0</v>
      </c>
      <c r="AN10">
        <v>3.285714285714286</v>
      </c>
      <c r="AO10">
        <v>7.2857142857142856</v>
      </c>
      <c r="AP10">
        <v>0.21942857142857139</v>
      </c>
      <c r="AQ10">
        <v>0.29214285714285709</v>
      </c>
      <c r="AR10">
        <v>0.36985714285714277</v>
      </c>
      <c r="AS10">
        <v>0.6617142857142857</v>
      </c>
      <c r="AT10">
        <v>12</v>
      </c>
      <c r="AU10">
        <v>1.428571428571429</v>
      </c>
      <c r="AV10">
        <v>0.42857142857142849</v>
      </c>
      <c r="AW10">
        <v>0.14285714285714279</v>
      </c>
      <c r="AX10">
        <v>0.14285714285714279</v>
      </c>
      <c r="AY10">
        <v>0</v>
      </c>
    </row>
    <row r="11" spans="1:51" x14ac:dyDescent="0.3">
      <c r="A11" t="s">
        <v>197</v>
      </c>
      <c r="B11" t="s">
        <v>144</v>
      </c>
      <c r="C11" t="s">
        <v>11</v>
      </c>
      <c r="D11" t="s">
        <v>196</v>
      </c>
      <c r="E11">
        <v>0</v>
      </c>
      <c r="F11">
        <v>36.285714285714278</v>
      </c>
      <c r="G11">
        <v>32.285714285714278</v>
      </c>
      <c r="H11">
        <v>4.5714285714285712</v>
      </c>
      <c r="I11">
        <v>7.1428571428571432</v>
      </c>
      <c r="J11">
        <v>4.5714285714285712</v>
      </c>
      <c r="K11">
        <v>1.428571428571429</v>
      </c>
      <c r="L11">
        <v>0</v>
      </c>
      <c r="M11">
        <v>1.142857142857143</v>
      </c>
      <c r="N11">
        <v>4.2857142857142856</v>
      </c>
      <c r="O11">
        <v>0</v>
      </c>
      <c r="P11">
        <v>0</v>
      </c>
      <c r="Q11">
        <v>3.285714285714286</v>
      </c>
      <c r="R11">
        <v>7.2857142857142856</v>
      </c>
      <c r="S11">
        <v>0.21942857142857139</v>
      </c>
      <c r="T11">
        <v>0.29214285714285709</v>
      </c>
      <c r="U11">
        <v>0.36985714285714277</v>
      </c>
      <c r="V11">
        <v>0.6617142857142857</v>
      </c>
      <c r="W11">
        <v>12</v>
      </c>
      <c r="X11">
        <v>1.428571428571429</v>
      </c>
      <c r="Y11">
        <v>0.42857142857142849</v>
      </c>
      <c r="Z11">
        <v>0.14285714285714279</v>
      </c>
      <c r="AA11">
        <v>0.14285714285714279</v>
      </c>
      <c r="AB11">
        <v>0</v>
      </c>
      <c r="AC11">
        <v>36.857142857142847</v>
      </c>
      <c r="AD11">
        <v>33.285714285714278</v>
      </c>
      <c r="AE11">
        <v>4</v>
      </c>
      <c r="AF11">
        <v>8</v>
      </c>
      <c r="AG11">
        <v>5.7142857142857144</v>
      </c>
      <c r="AH11">
        <v>1.142857142857143</v>
      </c>
      <c r="AI11">
        <v>0</v>
      </c>
      <c r="AJ11">
        <v>1.142857142857143</v>
      </c>
      <c r="AK11">
        <v>3.8571428571428572</v>
      </c>
      <c r="AL11">
        <v>1.428571428571429</v>
      </c>
      <c r="AM11">
        <v>0.14285714285714279</v>
      </c>
      <c r="AN11">
        <v>2.714285714285714</v>
      </c>
      <c r="AO11">
        <v>8.4285714285714288</v>
      </c>
      <c r="AP11">
        <v>0.23671428571428571</v>
      </c>
      <c r="AQ11">
        <v>0.30128571428571432</v>
      </c>
      <c r="AR11">
        <v>0.37442857142857139</v>
      </c>
      <c r="AS11">
        <v>0.67571428571428582</v>
      </c>
      <c r="AT11">
        <v>12.571428571428569</v>
      </c>
      <c r="AU11">
        <v>0.7142857142857143</v>
      </c>
      <c r="AV11">
        <v>0.5714285714285714</v>
      </c>
      <c r="AW11">
        <v>0</v>
      </c>
      <c r="AX11">
        <v>0.2857142857142857</v>
      </c>
      <c r="AY11">
        <v>0</v>
      </c>
    </row>
    <row r="12" spans="1:51" x14ac:dyDescent="0.3">
      <c r="A12" t="s">
        <v>153</v>
      </c>
      <c r="B12" t="s">
        <v>156</v>
      </c>
      <c r="C12" t="s">
        <v>10</v>
      </c>
      <c r="D12" t="s">
        <v>203</v>
      </c>
      <c r="E12">
        <v>0</v>
      </c>
      <c r="F12">
        <v>39</v>
      </c>
      <c r="G12">
        <v>34</v>
      </c>
      <c r="H12">
        <v>4</v>
      </c>
      <c r="I12">
        <v>9</v>
      </c>
      <c r="J12">
        <v>5</v>
      </c>
      <c r="K12">
        <v>2</v>
      </c>
      <c r="L12">
        <v>1</v>
      </c>
      <c r="M12">
        <v>1</v>
      </c>
      <c r="N12">
        <v>4</v>
      </c>
      <c r="O12">
        <v>4</v>
      </c>
      <c r="P12">
        <v>0</v>
      </c>
      <c r="Q12">
        <v>2</v>
      </c>
      <c r="R12">
        <v>10</v>
      </c>
      <c r="S12">
        <v>0.26500000000000001</v>
      </c>
      <c r="T12">
        <v>0.308</v>
      </c>
      <c r="U12">
        <v>0.47099999999999997</v>
      </c>
      <c r="V12">
        <v>0.77800000000000002</v>
      </c>
      <c r="W12">
        <v>16</v>
      </c>
      <c r="X12">
        <v>0</v>
      </c>
      <c r="Y12">
        <v>1</v>
      </c>
      <c r="Z12">
        <v>0</v>
      </c>
      <c r="AA12">
        <v>2</v>
      </c>
      <c r="AB12">
        <v>0</v>
      </c>
      <c r="AC12">
        <v>36</v>
      </c>
      <c r="AD12">
        <v>29</v>
      </c>
      <c r="AE12">
        <v>1</v>
      </c>
      <c r="AF12">
        <v>3</v>
      </c>
      <c r="AG12">
        <v>3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5</v>
      </c>
      <c r="AO12">
        <v>8</v>
      </c>
      <c r="AP12">
        <v>0.10299999999999999</v>
      </c>
      <c r="AQ12">
        <v>0.25</v>
      </c>
      <c r="AR12">
        <v>0.10299999999999999</v>
      </c>
      <c r="AS12">
        <v>0.35299999999999998</v>
      </c>
      <c r="AT12">
        <v>3</v>
      </c>
      <c r="AU12">
        <v>0</v>
      </c>
      <c r="AV12">
        <v>1</v>
      </c>
      <c r="AW12">
        <v>0</v>
      </c>
      <c r="AX12">
        <v>1</v>
      </c>
      <c r="AY12">
        <v>0</v>
      </c>
    </row>
    <row r="13" spans="1:51" x14ac:dyDescent="0.3">
      <c r="A13" t="s">
        <v>156</v>
      </c>
      <c r="B13" t="s">
        <v>153</v>
      </c>
      <c r="C13" t="s">
        <v>11</v>
      </c>
      <c r="D13" t="s">
        <v>169</v>
      </c>
      <c r="E13">
        <v>0</v>
      </c>
      <c r="F13">
        <v>36</v>
      </c>
      <c r="G13">
        <v>29</v>
      </c>
      <c r="H13">
        <v>1</v>
      </c>
      <c r="I13">
        <v>3</v>
      </c>
      <c r="J13">
        <v>3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5</v>
      </c>
      <c r="R13">
        <v>8</v>
      </c>
      <c r="S13">
        <v>0.10299999999999999</v>
      </c>
      <c r="T13">
        <v>0.25</v>
      </c>
      <c r="U13">
        <v>0.10299999999999999</v>
      </c>
      <c r="V13">
        <v>0.35299999999999998</v>
      </c>
      <c r="W13">
        <v>3</v>
      </c>
      <c r="X13">
        <v>0</v>
      </c>
      <c r="Y13">
        <v>1</v>
      </c>
      <c r="Z13">
        <v>0</v>
      </c>
      <c r="AA13">
        <v>1</v>
      </c>
      <c r="AB13">
        <v>0</v>
      </c>
      <c r="AC13">
        <v>39</v>
      </c>
      <c r="AD13">
        <v>34</v>
      </c>
      <c r="AE13">
        <v>4</v>
      </c>
      <c r="AF13">
        <v>9</v>
      </c>
      <c r="AG13">
        <v>5</v>
      </c>
      <c r="AH13">
        <v>2</v>
      </c>
      <c r="AI13">
        <v>1</v>
      </c>
      <c r="AJ13">
        <v>1</v>
      </c>
      <c r="AK13">
        <v>4</v>
      </c>
      <c r="AL13">
        <v>4</v>
      </c>
      <c r="AM13">
        <v>0</v>
      </c>
      <c r="AN13">
        <v>2</v>
      </c>
      <c r="AO13">
        <v>10</v>
      </c>
      <c r="AP13">
        <v>0.26500000000000001</v>
      </c>
      <c r="AQ13">
        <v>0.308</v>
      </c>
      <c r="AR13">
        <v>0.47099999999999997</v>
      </c>
      <c r="AS13">
        <v>0.77800000000000002</v>
      </c>
      <c r="AT13">
        <v>16</v>
      </c>
      <c r="AU13">
        <v>0</v>
      </c>
      <c r="AV13">
        <v>1</v>
      </c>
      <c r="AW13">
        <v>0</v>
      </c>
      <c r="AX13">
        <v>2</v>
      </c>
      <c r="AY13">
        <v>0</v>
      </c>
    </row>
    <row r="14" spans="1:51" x14ac:dyDescent="0.3">
      <c r="A14" t="s">
        <v>157</v>
      </c>
      <c r="B14" t="s">
        <v>36</v>
      </c>
      <c r="C14" t="s">
        <v>10</v>
      </c>
      <c r="D14" t="s">
        <v>187</v>
      </c>
      <c r="E14">
        <v>0</v>
      </c>
      <c r="F14">
        <v>32</v>
      </c>
      <c r="G14">
        <v>31</v>
      </c>
      <c r="H14">
        <v>2</v>
      </c>
      <c r="I14">
        <v>4</v>
      </c>
      <c r="J14">
        <v>3</v>
      </c>
      <c r="K14">
        <v>0</v>
      </c>
      <c r="L14">
        <v>0</v>
      </c>
      <c r="M14">
        <v>1</v>
      </c>
      <c r="N14">
        <v>2</v>
      </c>
      <c r="O14">
        <v>0</v>
      </c>
      <c r="P14">
        <v>0</v>
      </c>
      <c r="Q14">
        <v>1</v>
      </c>
      <c r="R14">
        <v>6</v>
      </c>
      <c r="S14">
        <v>0.129</v>
      </c>
      <c r="T14">
        <v>0.156</v>
      </c>
      <c r="U14">
        <v>0.22600000000000001</v>
      </c>
      <c r="V14">
        <v>0.38200000000000001</v>
      </c>
      <c r="W14">
        <v>7</v>
      </c>
      <c r="X14">
        <v>1</v>
      </c>
      <c r="Y14">
        <v>0</v>
      </c>
      <c r="Z14">
        <v>0</v>
      </c>
      <c r="AA14">
        <v>0</v>
      </c>
      <c r="AB14">
        <v>0</v>
      </c>
      <c r="AC14">
        <v>42</v>
      </c>
      <c r="AD14">
        <v>36</v>
      </c>
      <c r="AE14">
        <v>7</v>
      </c>
      <c r="AF14">
        <v>12</v>
      </c>
      <c r="AG14">
        <v>8</v>
      </c>
      <c r="AH14">
        <v>4</v>
      </c>
      <c r="AI14">
        <v>0</v>
      </c>
      <c r="AJ14">
        <v>0</v>
      </c>
      <c r="AK14">
        <v>6</v>
      </c>
      <c r="AL14">
        <v>1</v>
      </c>
      <c r="AM14">
        <v>0</v>
      </c>
      <c r="AN14">
        <v>5</v>
      </c>
      <c r="AO14">
        <v>8</v>
      </c>
      <c r="AP14">
        <v>0.33300000000000002</v>
      </c>
      <c r="AQ14">
        <v>0.42899999999999999</v>
      </c>
      <c r="AR14">
        <v>0.44400000000000001</v>
      </c>
      <c r="AS14">
        <v>0.873</v>
      </c>
      <c r="AT14">
        <v>16</v>
      </c>
      <c r="AU14">
        <v>0</v>
      </c>
      <c r="AV14">
        <v>1</v>
      </c>
      <c r="AW14">
        <v>0</v>
      </c>
      <c r="AX14">
        <v>0</v>
      </c>
      <c r="AY14">
        <v>0</v>
      </c>
    </row>
    <row r="15" spans="1:51" x14ac:dyDescent="0.3">
      <c r="A15" t="s">
        <v>36</v>
      </c>
      <c r="B15" t="s">
        <v>157</v>
      </c>
      <c r="C15" t="s">
        <v>11</v>
      </c>
      <c r="D15" t="s">
        <v>183</v>
      </c>
      <c r="E15">
        <v>0</v>
      </c>
      <c r="F15">
        <v>42</v>
      </c>
      <c r="G15">
        <v>36</v>
      </c>
      <c r="H15">
        <v>7</v>
      </c>
      <c r="I15">
        <v>12</v>
      </c>
      <c r="J15">
        <v>8</v>
      </c>
      <c r="K15">
        <v>4</v>
      </c>
      <c r="L15">
        <v>0</v>
      </c>
      <c r="M15">
        <v>0</v>
      </c>
      <c r="N15">
        <v>6</v>
      </c>
      <c r="O15">
        <v>1</v>
      </c>
      <c r="P15">
        <v>0</v>
      </c>
      <c r="Q15">
        <v>5</v>
      </c>
      <c r="R15">
        <v>8</v>
      </c>
      <c r="S15">
        <v>0.33300000000000002</v>
      </c>
      <c r="T15">
        <v>0.42899999999999999</v>
      </c>
      <c r="U15">
        <v>0.44400000000000001</v>
      </c>
      <c r="V15">
        <v>0.873</v>
      </c>
      <c r="W15">
        <v>16</v>
      </c>
      <c r="X15">
        <v>0</v>
      </c>
      <c r="Y15">
        <v>1</v>
      </c>
      <c r="Z15">
        <v>0</v>
      </c>
      <c r="AA15">
        <v>0</v>
      </c>
      <c r="AB15">
        <v>0</v>
      </c>
      <c r="AC15">
        <v>32</v>
      </c>
      <c r="AD15">
        <v>31</v>
      </c>
      <c r="AE15">
        <v>2</v>
      </c>
      <c r="AF15">
        <v>4</v>
      </c>
      <c r="AG15">
        <v>3</v>
      </c>
      <c r="AH15">
        <v>0</v>
      </c>
      <c r="AI15">
        <v>0</v>
      </c>
      <c r="AJ15">
        <v>1</v>
      </c>
      <c r="AK15">
        <v>2</v>
      </c>
      <c r="AL15">
        <v>0</v>
      </c>
      <c r="AM15">
        <v>0</v>
      </c>
      <c r="AN15">
        <v>1</v>
      </c>
      <c r="AO15">
        <v>6</v>
      </c>
      <c r="AP15">
        <v>0.129</v>
      </c>
      <c r="AQ15">
        <v>0.156</v>
      </c>
      <c r="AR15">
        <v>0.22600000000000001</v>
      </c>
      <c r="AS15">
        <v>0.38200000000000001</v>
      </c>
      <c r="AT15">
        <v>7</v>
      </c>
      <c r="AU15">
        <v>1</v>
      </c>
      <c r="AV15">
        <v>0</v>
      </c>
      <c r="AW15">
        <v>0</v>
      </c>
      <c r="AX15">
        <v>0</v>
      </c>
      <c r="AY15">
        <v>0</v>
      </c>
    </row>
    <row r="16" spans="1:51" x14ac:dyDescent="0.3">
      <c r="A16" t="s">
        <v>139</v>
      </c>
      <c r="B16" t="s">
        <v>159</v>
      </c>
      <c r="C16" t="s">
        <v>10</v>
      </c>
      <c r="D16" t="s">
        <v>174</v>
      </c>
      <c r="E16">
        <v>0</v>
      </c>
      <c r="F16">
        <v>39</v>
      </c>
      <c r="G16">
        <v>36</v>
      </c>
      <c r="H16">
        <v>3</v>
      </c>
      <c r="I16">
        <v>7</v>
      </c>
      <c r="J16">
        <v>3</v>
      </c>
      <c r="K16">
        <v>2</v>
      </c>
      <c r="L16">
        <v>0</v>
      </c>
      <c r="M16">
        <v>2</v>
      </c>
      <c r="N16">
        <v>3</v>
      </c>
      <c r="O16">
        <v>2</v>
      </c>
      <c r="P16">
        <v>1</v>
      </c>
      <c r="Q16">
        <v>3</v>
      </c>
      <c r="R16">
        <v>17</v>
      </c>
      <c r="S16">
        <v>0.19400000000000001</v>
      </c>
      <c r="T16">
        <v>0.25600000000000001</v>
      </c>
      <c r="U16">
        <v>0.41699999999999998</v>
      </c>
      <c r="V16">
        <v>0.67300000000000004</v>
      </c>
      <c r="W16">
        <v>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40</v>
      </c>
      <c r="AD16">
        <v>34</v>
      </c>
      <c r="AE16">
        <v>4</v>
      </c>
      <c r="AF16">
        <v>6</v>
      </c>
      <c r="AG16">
        <v>3</v>
      </c>
      <c r="AH16">
        <v>1</v>
      </c>
      <c r="AI16">
        <v>0</v>
      </c>
      <c r="AJ16">
        <v>2</v>
      </c>
      <c r="AK16">
        <v>4</v>
      </c>
      <c r="AL16">
        <v>1</v>
      </c>
      <c r="AM16">
        <v>0</v>
      </c>
      <c r="AN16">
        <v>5</v>
      </c>
      <c r="AO16">
        <v>8</v>
      </c>
      <c r="AP16">
        <v>0.17599999999999999</v>
      </c>
      <c r="AQ16">
        <v>0.28199999999999997</v>
      </c>
      <c r="AR16">
        <v>0.38200000000000001</v>
      </c>
      <c r="AS16">
        <v>0.66400000000000003</v>
      </c>
      <c r="AT16">
        <v>13</v>
      </c>
      <c r="AU16">
        <v>0</v>
      </c>
      <c r="AV16">
        <v>0</v>
      </c>
      <c r="AW16">
        <v>1</v>
      </c>
      <c r="AX16">
        <v>0</v>
      </c>
      <c r="AY16">
        <v>2</v>
      </c>
    </row>
    <row r="17" spans="1:51" x14ac:dyDescent="0.3">
      <c r="A17" t="s">
        <v>159</v>
      </c>
      <c r="B17" t="s">
        <v>139</v>
      </c>
      <c r="C17" t="s">
        <v>11</v>
      </c>
      <c r="D17" t="s">
        <v>195</v>
      </c>
      <c r="E17">
        <v>0</v>
      </c>
      <c r="F17">
        <v>40</v>
      </c>
      <c r="G17">
        <v>34</v>
      </c>
      <c r="H17">
        <v>4</v>
      </c>
      <c r="I17">
        <v>6</v>
      </c>
      <c r="J17">
        <v>3</v>
      </c>
      <c r="K17">
        <v>1</v>
      </c>
      <c r="L17">
        <v>0</v>
      </c>
      <c r="M17">
        <v>2</v>
      </c>
      <c r="N17">
        <v>4</v>
      </c>
      <c r="O17">
        <v>1</v>
      </c>
      <c r="P17">
        <v>0</v>
      </c>
      <c r="Q17">
        <v>5</v>
      </c>
      <c r="R17">
        <v>8</v>
      </c>
      <c r="S17">
        <v>0.17599999999999999</v>
      </c>
      <c r="T17">
        <v>0.28199999999999997</v>
      </c>
      <c r="U17">
        <v>0.38200000000000001</v>
      </c>
      <c r="V17">
        <v>0.66400000000000003</v>
      </c>
      <c r="W17">
        <v>13</v>
      </c>
      <c r="X17">
        <v>0</v>
      </c>
      <c r="Y17">
        <v>0</v>
      </c>
      <c r="Z17">
        <v>1</v>
      </c>
      <c r="AA17">
        <v>0</v>
      </c>
      <c r="AB17">
        <v>2</v>
      </c>
      <c r="AC17">
        <v>39</v>
      </c>
      <c r="AD17">
        <v>36</v>
      </c>
      <c r="AE17">
        <v>3</v>
      </c>
      <c r="AF17">
        <v>7</v>
      </c>
      <c r="AG17">
        <v>3</v>
      </c>
      <c r="AH17">
        <v>2</v>
      </c>
      <c r="AI17">
        <v>0</v>
      </c>
      <c r="AJ17">
        <v>2</v>
      </c>
      <c r="AK17">
        <v>3</v>
      </c>
      <c r="AL17">
        <v>2</v>
      </c>
      <c r="AM17">
        <v>1</v>
      </c>
      <c r="AN17">
        <v>3</v>
      </c>
      <c r="AO17">
        <v>17</v>
      </c>
      <c r="AP17">
        <v>0.19400000000000001</v>
      </c>
      <c r="AQ17">
        <v>0.25600000000000001</v>
      </c>
      <c r="AR17">
        <v>0.41699999999999998</v>
      </c>
      <c r="AS17">
        <v>0.67300000000000004</v>
      </c>
      <c r="AT17">
        <v>15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3">
      <c r="A18" t="s">
        <v>138</v>
      </c>
      <c r="B18" t="s">
        <v>158</v>
      </c>
      <c r="C18" t="s">
        <v>10</v>
      </c>
      <c r="D18" t="s">
        <v>182</v>
      </c>
      <c r="E18">
        <v>0</v>
      </c>
      <c r="F18">
        <v>35.81818181818182</v>
      </c>
      <c r="G18">
        <v>32.545454545454547</v>
      </c>
      <c r="H18">
        <v>4.2727272727272716</v>
      </c>
      <c r="I18">
        <v>7.2727272727272716</v>
      </c>
      <c r="J18">
        <v>4.9090909090909092</v>
      </c>
      <c r="K18">
        <v>1.2727272727272729</v>
      </c>
      <c r="L18">
        <v>0.1818181818181818</v>
      </c>
      <c r="M18">
        <v>0.90909090909090906</v>
      </c>
      <c r="N18">
        <v>4.0909090909090908</v>
      </c>
      <c r="O18">
        <v>1.2727272727272729</v>
      </c>
      <c r="P18">
        <v>0.1818181818181818</v>
      </c>
      <c r="Q18">
        <v>3</v>
      </c>
      <c r="R18">
        <v>8.2727272727272734</v>
      </c>
      <c r="S18">
        <v>0.22190909090909089</v>
      </c>
      <c r="T18">
        <v>0.28854545454545449</v>
      </c>
      <c r="U18">
        <v>0.35699999999999998</v>
      </c>
      <c r="V18">
        <v>0.64554545454545453</v>
      </c>
      <c r="W18">
        <v>11.63636363636364</v>
      </c>
      <c r="X18">
        <v>0.54545454545454541</v>
      </c>
      <c r="Y18">
        <v>9.0909090909090912E-2</v>
      </c>
      <c r="Z18">
        <v>0</v>
      </c>
      <c r="AA18">
        <v>9.0909090909090912E-2</v>
      </c>
      <c r="AB18">
        <v>0</v>
      </c>
      <c r="AC18">
        <v>36.454545454545453</v>
      </c>
      <c r="AD18">
        <v>32.272727272727273</v>
      </c>
      <c r="AE18">
        <v>3.6363636363636358</v>
      </c>
      <c r="AF18">
        <v>7.0909090909090908</v>
      </c>
      <c r="AG18">
        <v>4.8181818181818183</v>
      </c>
      <c r="AH18">
        <v>0.81818181818181823</v>
      </c>
      <c r="AI18">
        <v>9.0909090909090912E-2</v>
      </c>
      <c r="AJ18">
        <v>1.363636363636364</v>
      </c>
      <c r="AK18">
        <v>3.454545454545455</v>
      </c>
      <c r="AL18">
        <v>0.72727272727272729</v>
      </c>
      <c r="AM18">
        <v>0.1818181818181818</v>
      </c>
      <c r="AN18">
        <v>3.2727272727272729</v>
      </c>
      <c r="AO18">
        <v>8.9090909090909083</v>
      </c>
      <c r="AP18">
        <v>0.21745454545454551</v>
      </c>
      <c r="AQ18">
        <v>0.29536363636363638</v>
      </c>
      <c r="AR18">
        <v>0.37427272727272731</v>
      </c>
      <c r="AS18">
        <v>0.6696363636363637</v>
      </c>
      <c r="AT18">
        <v>12.18181818181818</v>
      </c>
      <c r="AU18">
        <v>0.63636363636363635</v>
      </c>
      <c r="AV18">
        <v>0.45454545454545447</v>
      </c>
      <c r="AW18">
        <v>0.27272727272727271</v>
      </c>
      <c r="AX18">
        <v>0.1818181818181818</v>
      </c>
      <c r="AY18">
        <v>9.0909090909090912E-2</v>
      </c>
    </row>
    <row r="19" spans="1:51" x14ac:dyDescent="0.3">
      <c r="A19" t="s">
        <v>158</v>
      </c>
      <c r="B19" t="s">
        <v>138</v>
      </c>
      <c r="C19" t="s">
        <v>11</v>
      </c>
      <c r="D19" t="s">
        <v>173</v>
      </c>
      <c r="E19">
        <v>0</v>
      </c>
      <c r="F19">
        <v>36.454545454545453</v>
      </c>
      <c r="G19">
        <v>32.272727272727273</v>
      </c>
      <c r="H19">
        <v>3.6363636363636358</v>
      </c>
      <c r="I19">
        <v>7.0909090909090908</v>
      </c>
      <c r="J19">
        <v>4.8181818181818183</v>
      </c>
      <c r="K19">
        <v>0.81818181818181823</v>
      </c>
      <c r="L19">
        <v>9.0909090909090912E-2</v>
      </c>
      <c r="M19">
        <v>1.363636363636364</v>
      </c>
      <c r="N19">
        <v>3.454545454545455</v>
      </c>
      <c r="O19">
        <v>0.72727272727272729</v>
      </c>
      <c r="P19">
        <v>0.1818181818181818</v>
      </c>
      <c r="Q19">
        <v>3.2727272727272729</v>
      </c>
      <c r="R19">
        <v>8.9090909090909083</v>
      </c>
      <c r="S19">
        <v>0.21745454545454551</v>
      </c>
      <c r="T19">
        <v>0.29536363636363638</v>
      </c>
      <c r="U19">
        <v>0.37427272727272731</v>
      </c>
      <c r="V19">
        <v>0.6696363636363637</v>
      </c>
      <c r="W19">
        <v>12.18181818181818</v>
      </c>
      <c r="X19">
        <v>0.63636363636363635</v>
      </c>
      <c r="Y19">
        <v>0.45454545454545447</v>
      </c>
      <c r="Z19">
        <v>0.27272727272727271</v>
      </c>
      <c r="AA19">
        <v>0.1818181818181818</v>
      </c>
      <c r="AB19">
        <v>9.0909090909090912E-2</v>
      </c>
      <c r="AC19">
        <v>35.81818181818182</v>
      </c>
      <c r="AD19">
        <v>32.545454545454547</v>
      </c>
      <c r="AE19">
        <v>4.2727272727272716</v>
      </c>
      <c r="AF19">
        <v>7.2727272727272716</v>
      </c>
      <c r="AG19">
        <v>4.9090909090909092</v>
      </c>
      <c r="AH19">
        <v>1.2727272727272729</v>
      </c>
      <c r="AI19">
        <v>0.1818181818181818</v>
      </c>
      <c r="AJ19">
        <v>0.90909090909090906</v>
      </c>
      <c r="AK19">
        <v>4.0909090909090908</v>
      </c>
      <c r="AL19">
        <v>1.2727272727272729</v>
      </c>
      <c r="AM19">
        <v>0.1818181818181818</v>
      </c>
      <c r="AN19">
        <v>3</v>
      </c>
      <c r="AO19">
        <v>8.2727272727272734</v>
      </c>
      <c r="AP19">
        <v>0.22190909090909089</v>
      </c>
      <c r="AQ19">
        <v>0.28854545454545449</v>
      </c>
      <c r="AR19">
        <v>0.35699999999999998</v>
      </c>
      <c r="AS19">
        <v>0.64554545454545453</v>
      </c>
      <c r="AT19">
        <v>11.63636363636364</v>
      </c>
      <c r="AU19">
        <v>0.54545454545454541</v>
      </c>
      <c r="AV19">
        <v>9.0909090909090912E-2</v>
      </c>
      <c r="AW19">
        <v>0</v>
      </c>
      <c r="AX19">
        <v>9.0909090909090912E-2</v>
      </c>
      <c r="AY19">
        <v>0</v>
      </c>
    </row>
    <row r="20" spans="1:51" x14ac:dyDescent="0.3">
      <c r="A20" t="s">
        <v>149</v>
      </c>
      <c r="B20" t="s">
        <v>145</v>
      </c>
      <c r="C20" t="s">
        <v>10</v>
      </c>
      <c r="D20" t="s">
        <v>168</v>
      </c>
      <c r="E20">
        <v>0</v>
      </c>
      <c r="F20">
        <v>40</v>
      </c>
      <c r="G20">
        <v>33</v>
      </c>
      <c r="H20">
        <v>4</v>
      </c>
      <c r="I20">
        <v>8</v>
      </c>
      <c r="J20">
        <v>4</v>
      </c>
      <c r="K20">
        <v>3</v>
      </c>
      <c r="L20">
        <v>0</v>
      </c>
      <c r="M20">
        <v>1</v>
      </c>
      <c r="N20">
        <v>4</v>
      </c>
      <c r="O20">
        <v>0</v>
      </c>
      <c r="P20">
        <v>0</v>
      </c>
      <c r="Q20">
        <v>5</v>
      </c>
      <c r="R20">
        <v>7</v>
      </c>
      <c r="S20">
        <v>0.24199999999999999</v>
      </c>
      <c r="T20">
        <v>0.35</v>
      </c>
      <c r="U20">
        <v>0.42399999999999999</v>
      </c>
      <c r="V20">
        <v>0.77400000000000002</v>
      </c>
      <c r="W20">
        <v>14</v>
      </c>
      <c r="X20">
        <v>1</v>
      </c>
      <c r="Y20">
        <v>1</v>
      </c>
      <c r="Z20">
        <v>0</v>
      </c>
      <c r="AA20">
        <v>1</v>
      </c>
      <c r="AB20">
        <v>0</v>
      </c>
      <c r="AC20">
        <v>41</v>
      </c>
      <c r="AD20">
        <v>38</v>
      </c>
      <c r="AE20">
        <v>10</v>
      </c>
      <c r="AF20">
        <v>15</v>
      </c>
      <c r="AG20">
        <v>9</v>
      </c>
      <c r="AH20">
        <v>2</v>
      </c>
      <c r="AI20">
        <v>1</v>
      </c>
      <c r="AJ20">
        <v>3</v>
      </c>
      <c r="AK20">
        <v>10</v>
      </c>
      <c r="AL20">
        <v>0</v>
      </c>
      <c r="AM20">
        <v>0</v>
      </c>
      <c r="AN20">
        <v>1</v>
      </c>
      <c r="AO20">
        <v>4</v>
      </c>
      <c r="AP20">
        <v>0.39500000000000002</v>
      </c>
      <c r="AQ20">
        <v>0.41499999999999998</v>
      </c>
      <c r="AR20">
        <v>0.73699999999999999</v>
      </c>
      <c r="AS20">
        <v>1.151</v>
      </c>
      <c r="AT20">
        <v>28</v>
      </c>
      <c r="AU20">
        <v>0</v>
      </c>
      <c r="AV20">
        <v>1</v>
      </c>
      <c r="AW20">
        <v>0</v>
      </c>
      <c r="AX20">
        <v>1</v>
      </c>
      <c r="AY20">
        <v>0</v>
      </c>
    </row>
    <row r="21" spans="1:51" x14ac:dyDescent="0.3">
      <c r="A21" t="s">
        <v>145</v>
      </c>
      <c r="B21" t="s">
        <v>149</v>
      </c>
      <c r="C21" t="s">
        <v>11</v>
      </c>
      <c r="D21" t="s">
        <v>178</v>
      </c>
      <c r="E21">
        <v>0</v>
      </c>
      <c r="F21">
        <v>41</v>
      </c>
      <c r="G21">
        <v>38</v>
      </c>
      <c r="H21">
        <v>10</v>
      </c>
      <c r="I21">
        <v>15</v>
      </c>
      <c r="J21">
        <v>9</v>
      </c>
      <c r="K21">
        <v>2</v>
      </c>
      <c r="L21">
        <v>1</v>
      </c>
      <c r="M21">
        <v>3</v>
      </c>
      <c r="N21">
        <v>10</v>
      </c>
      <c r="O21">
        <v>0</v>
      </c>
      <c r="P21">
        <v>0</v>
      </c>
      <c r="Q21">
        <v>1</v>
      </c>
      <c r="R21">
        <v>4</v>
      </c>
      <c r="S21">
        <v>0.39500000000000002</v>
      </c>
      <c r="T21">
        <v>0.41499999999999998</v>
      </c>
      <c r="U21">
        <v>0.73699999999999999</v>
      </c>
      <c r="V21">
        <v>1.151</v>
      </c>
      <c r="W21">
        <v>28</v>
      </c>
      <c r="X21">
        <v>0</v>
      </c>
      <c r="Y21">
        <v>1</v>
      </c>
      <c r="Z21">
        <v>0</v>
      </c>
      <c r="AA21">
        <v>1</v>
      </c>
      <c r="AB21">
        <v>0</v>
      </c>
      <c r="AC21">
        <v>40</v>
      </c>
      <c r="AD21">
        <v>33</v>
      </c>
      <c r="AE21">
        <v>4</v>
      </c>
      <c r="AF21">
        <v>8</v>
      </c>
      <c r="AG21">
        <v>4</v>
      </c>
      <c r="AH21">
        <v>3</v>
      </c>
      <c r="AI21">
        <v>0</v>
      </c>
      <c r="AJ21">
        <v>1</v>
      </c>
      <c r="AK21">
        <v>4</v>
      </c>
      <c r="AL21">
        <v>0</v>
      </c>
      <c r="AM21">
        <v>0</v>
      </c>
      <c r="AN21">
        <v>5</v>
      </c>
      <c r="AO21">
        <v>7</v>
      </c>
      <c r="AP21">
        <v>0.24199999999999999</v>
      </c>
      <c r="AQ21">
        <v>0.35</v>
      </c>
      <c r="AR21">
        <v>0.42399999999999999</v>
      </c>
      <c r="AS21">
        <v>0.77400000000000002</v>
      </c>
      <c r="AT21">
        <v>14</v>
      </c>
      <c r="AU21">
        <v>1</v>
      </c>
      <c r="AV21">
        <v>1</v>
      </c>
      <c r="AW21">
        <v>0</v>
      </c>
      <c r="AX21">
        <v>1</v>
      </c>
      <c r="AY21">
        <v>0</v>
      </c>
    </row>
    <row r="22" spans="1:51" x14ac:dyDescent="0.3">
      <c r="A22" t="s">
        <v>151</v>
      </c>
      <c r="B22" t="s">
        <v>135</v>
      </c>
      <c r="C22" t="s">
        <v>10</v>
      </c>
      <c r="D22" t="s">
        <v>172</v>
      </c>
      <c r="E22">
        <v>0</v>
      </c>
      <c r="F22">
        <v>48</v>
      </c>
      <c r="G22">
        <v>45</v>
      </c>
      <c r="H22">
        <v>8</v>
      </c>
      <c r="I22">
        <v>13</v>
      </c>
      <c r="J22">
        <v>7</v>
      </c>
      <c r="K22">
        <v>3</v>
      </c>
      <c r="L22">
        <v>1</v>
      </c>
      <c r="M22">
        <v>2</v>
      </c>
      <c r="N22">
        <v>8</v>
      </c>
      <c r="O22">
        <v>0</v>
      </c>
      <c r="P22">
        <v>0</v>
      </c>
      <c r="Q22">
        <v>1</v>
      </c>
      <c r="R22">
        <v>8</v>
      </c>
      <c r="S22">
        <v>0.28899999999999998</v>
      </c>
      <c r="T22">
        <v>0.313</v>
      </c>
      <c r="U22">
        <v>0.53300000000000003</v>
      </c>
      <c r="V22">
        <v>0.84599999999999997</v>
      </c>
      <c r="W22">
        <v>24</v>
      </c>
      <c r="X22">
        <v>3</v>
      </c>
      <c r="Y22">
        <v>1</v>
      </c>
      <c r="Z22">
        <v>0</v>
      </c>
      <c r="AA22">
        <v>1</v>
      </c>
      <c r="AB22">
        <v>0</v>
      </c>
      <c r="AC22">
        <v>56</v>
      </c>
      <c r="AD22">
        <v>48</v>
      </c>
      <c r="AE22">
        <v>9</v>
      </c>
      <c r="AF22">
        <v>15</v>
      </c>
      <c r="AG22">
        <v>10</v>
      </c>
      <c r="AH22">
        <v>3</v>
      </c>
      <c r="AI22">
        <v>0</v>
      </c>
      <c r="AJ22">
        <v>2</v>
      </c>
      <c r="AK22">
        <v>9</v>
      </c>
      <c r="AL22">
        <v>1</v>
      </c>
      <c r="AM22">
        <v>1</v>
      </c>
      <c r="AN22">
        <v>7</v>
      </c>
      <c r="AO22">
        <v>7</v>
      </c>
      <c r="AP22">
        <v>0.313</v>
      </c>
      <c r="AQ22">
        <v>0.4</v>
      </c>
      <c r="AR22">
        <v>0.5</v>
      </c>
      <c r="AS22">
        <v>0.9</v>
      </c>
      <c r="AT22">
        <v>24</v>
      </c>
      <c r="AU22">
        <v>0</v>
      </c>
      <c r="AV22">
        <v>0</v>
      </c>
      <c r="AW22">
        <v>1</v>
      </c>
      <c r="AX22">
        <v>0</v>
      </c>
      <c r="AY22">
        <v>4</v>
      </c>
    </row>
    <row r="23" spans="1:51" x14ac:dyDescent="0.3">
      <c r="A23" t="s">
        <v>135</v>
      </c>
      <c r="B23" t="s">
        <v>151</v>
      </c>
      <c r="C23" t="s">
        <v>11</v>
      </c>
      <c r="D23" t="s">
        <v>176</v>
      </c>
      <c r="E23">
        <v>0</v>
      </c>
      <c r="F23">
        <v>56</v>
      </c>
      <c r="G23">
        <v>48</v>
      </c>
      <c r="H23">
        <v>9</v>
      </c>
      <c r="I23">
        <v>15</v>
      </c>
      <c r="J23">
        <v>10</v>
      </c>
      <c r="K23">
        <v>3</v>
      </c>
      <c r="L23">
        <v>0</v>
      </c>
      <c r="M23">
        <v>2</v>
      </c>
      <c r="N23">
        <v>9</v>
      </c>
      <c r="O23">
        <v>1</v>
      </c>
      <c r="P23">
        <v>1</v>
      </c>
      <c r="Q23">
        <v>7</v>
      </c>
      <c r="R23">
        <v>7</v>
      </c>
      <c r="S23">
        <v>0.313</v>
      </c>
      <c r="T23">
        <v>0.4</v>
      </c>
      <c r="U23">
        <v>0.5</v>
      </c>
      <c r="V23">
        <v>0.9</v>
      </c>
      <c r="W23">
        <v>24</v>
      </c>
      <c r="X23">
        <v>0</v>
      </c>
      <c r="Y23">
        <v>0</v>
      </c>
      <c r="Z23">
        <v>1</v>
      </c>
      <c r="AA23">
        <v>0</v>
      </c>
      <c r="AB23">
        <v>4</v>
      </c>
      <c r="AC23">
        <v>48</v>
      </c>
      <c r="AD23">
        <v>45</v>
      </c>
      <c r="AE23">
        <v>8</v>
      </c>
      <c r="AF23">
        <v>13</v>
      </c>
      <c r="AG23">
        <v>7</v>
      </c>
      <c r="AH23">
        <v>3</v>
      </c>
      <c r="AI23">
        <v>1</v>
      </c>
      <c r="AJ23">
        <v>2</v>
      </c>
      <c r="AK23">
        <v>8</v>
      </c>
      <c r="AL23">
        <v>0</v>
      </c>
      <c r="AM23">
        <v>0</v>
      </c>
      <c r="AN23">
        <v>1</v>
      </c>
      <c r="AO23">
        <v>8</v>
      </c>
      <c r="AP23">
        <v>0.28899999999999998</v>
      </c>
      <c r="AQ23">
        <v>0.313</v>
      </c>
      <c r="AR23">
        <v>0.53300000000000003</v>
      </c>
      <c r="AS23">
        <v>0.84599999999999997</v>
      </c>
      <c r="AT23">
        <v>24</v>
      </c>
      <c r="AU23">
        <v>3</v>
      </c>
      <c r="AV23">
        <v>1</v>
      </c>
      <c r="AW23">
        <v>0</v>
      </c>
      <c r="AX23">
        <v>1</v>
      </c>
      <c r="AY23">
        <v>0</v>
      </c>
    </row>
    <row r="24" spans="1:51" x14ac:dyDescent="0.3">
      <c r="A24" t="s">
        <v>146</v>
      </c>
      <c r="B24" t="s">
        <v>148</v>
      </c>
      <c r="C24" t="s">
        <v>10</v>
      </c>
      <c r="D24" t="s">
        <v>179</v>
      </c>
      <c r="E24">
        <v>0</v>
      </c>
      <c r="F24">
        <v>34.25</v>
      </c>
      <c r="G24">
        <v>30.5</v>
      </c>
      <c r="H24">
        <v>2.375</v>
      </c>
      <c r="I24">
        <v>5.625</v>
      </c>
      <c r="J24">
        <v>3.75</v>
      </c>
      <c r="K24">
        <v>1.375</v>
      </c>
      <c r="L24">
        <v>0</v>
      </c>
      <c r="M24">
        <v>0.5</v>
      </c>
      <c r="N24">
        <v>2.125</v>
      </c>
      <c r="O24">
        <v>0.875</v>
      </c>
      <c r="P24">
        <v>0.375</v>
      </c>
      <c r="Q24">
        <v>3</v>
      </c>
      <c r="R24">
        <v>9.125</v>
      </c>
      <c r="S24">
        <v>0.18137500000000001</v>
      </c>
      <c r="T24">
        <v>0.264125</v>
      </c>
      <c r="U24">
        <v>0.27512500000000001</v>
      </c>
      <c r="V24">
        <v>0.53925000000000001</v>
      </c>
      <c r="W24">
        <v>8.5</v>
      </c>
      <c r="X24">
        <v>0.75</v>
      </c>
      <c r="Y24">
        <v>0.625</v>
      </c>
      <c r="Z24">
        <v>0</v>
      </c>
      <c r="AA24">
        <v>0.125</v>
      </c>
      <c r="AB24">
        <v>0</v>
      </c>
      <c r="AC24">
        <v>37.75</v>
      </c>
      <c r="AD24">
        <v>33</v>
      </c>
      <c r="AE24">
        <v>4.875</v>
      </c>
      <c r="AF24">
        <v>7.75</v>
      </c>
      <c r="AG24">
        <v>4.875</v>
      </c>
      <c r="AH24">
        <v>1.625</v>
      </c>
      <c r="AI24">
        <v>0</v>
      </c>
      <c r="AJ24">
        <v>1.25</v>
      </c>
      <c r="AK24">
        <v>4.75</v>
      </c>
      <c r="AL24">
        <v>1</v>
      </c>
      <c r="AM24">
        <v>0.25</v>
      </c>
      <c r="AN24">
        <v>3.125</v>
      </c>
      <c r="AO24">
        <v>8.875</v>
      </c>
      <c r="AP24">
        <v>0.22925000000000001</v>
      </c>
      <c r="AQ24">
        <v>0.32250000000000001</v>
      </c>
      <c r="AR24">
        <v>0.38587500000000002</v>
      </c>
      <c r="AS24">
        <v>0.70837499999999998</v>
      </c>
      <c r="AT24">
        <v>13.125</v>
      </c>
      <c r="AU24">
        <v>1</v>
      </c>
      <c r="AV24">
        <v>1.5</v>
      </c>
      <c r="AW24">
        <v>0</v>
      </c>
      <c r="AX24">
        <v>0.125</v>
      </c>
      <c r="AY24">
        <v>0.125</v>
      </c>
    </row>
    <row r="25" spans="1:51" x14ac:dyDescent="0.3">
      <c r="A25" t="s">
        <v>148</v>
      </c>
      <c r="B25" t="s">
        <v>146</v>
      </c>
      <c r="C25" t="s">
        <v>11</v>
      </c>
      <c r="D25" t="s">
        <v>191</v>
      </c>
      <c r="E25">
        <v>0</v>
      </c>
      <c r="F25">
        <v>37.75</v>
      </c>
      <c r="G25">
        <v>33</v>
      </c>
      <c r="H25">
        <v>4.875</v>
      </c>
      <c r="I25">
        <v>7.75</v>
      </c>
      <c r="J25">
        <v>4.875</v>
      </c>
      <c r="K25">
        <v>1.625</v>
      </c>
      <c r="L25">
        <v>0</v>
      </c>
      <c r="M25">
        <v>1.25</v>
      </c>
      <c r="N25">
        <v>4.75</v>
      </c>
      <c r="O25">
        <v>1</v>
      </c>
      <c r="P25">
        <v>0.25</v>
      </c>
      <c r="Q25">
        <v>3.125</v>
      </c>
      <c r="R25">
        <v>8.875</v>
      </c>
      <c r="S25">
        <v>0.22925000000000001</v>
      </c>
      <c r="T25">
        <v>0.32250000000000001</v>
      </c>
      <c r="U25">
        <v>0.38587500000000002</v>
      </c>
      <c r="V25">
        <v>0.70837499999999998</v>
      </c>
      <c r="W25">
        <v>13.125</v>
      </c>
      <c r="X25">
        <v>1</v>
      </c>
      <c r="Y25">
        <v>1.5</v>
      </c>
      <c r="Z25">
        <v>0</v>
      </c>
      <c r="AA25">
        <v>0.125</v>
      </c>
      <c r="AB25">
        <v>0.125</v>
      </c>
      <c r="AC25">
        <v>34.25</v>
      </c>
      <c r="AD25">
        <v>30.5</v>
      </c>
      <c r="AE25">
        <v>2.375</v>
      </c>
      <c r="AF25">
        <v>5.625</v>
      </c>
      <c r="AG25">
        <v>3.75</v>
      </c>
      <c r="AH25">
        <v>1.375</v>
      </c>
      <c r="AI25">
        <v>0</v>
      </c>
      <c r="AJ25">
        <v>0.5</v>
      </c>
      <c r="AK25">
        <v>2.125</v>
      </c>
      <c r="AL25">
        <v>0.875</v>
      </c>
      <c r="AM25">
        <v>0.375</v>
      </c>
      <c r="AN25">
        <v>3</v>
      </c>
      <c r="AO25">
        <v>9.125</v>
      </c>
      <c r="AP25">
        <v>0.18137500000000001</v>
      </c>
      <c r="AQ25">
        <v>0.264125</v>
      </c>
      <c r="AR25">
        <v>0.27512500000000001</v>
      </c>
      <c r="AS25">
        <v>0.53925000000000001</v>
      </c>
      <c r="AT25">
        <v>8.5</v>
      </c>
      <c r="AU25">
        <v>0.75</v>
      </c>
      <c r="AV25">
        <v>0.625</v>
      </c>
      <c r="AW25">
        <v>0</v>
      </c>
      <c r="AX25">
        <v>0.125</v>
      </c>
      <c r="AY25">
        <v>0</v>
      </c>
    </row>
    <row r="26" spans="1:51" x14ac:dyDescent="0.3">
      <c r="A26" t="s">
        <v>136</v>
      </c>
      <c r="B26" t="s">
        <v>147</v>
      </c>
      <c r="C26" t="s">
        <v>10</v>
      </c>
      <c r="D26" t="s">
        <v>177</v>
      </c>
      <c r="E26">
        <v>0</v>
      </c>
      <c r="F26">
        <v>36.5</v>
      </c>
      <c r="G26">
        <v>32.5</v>
      </c>
      <c r="H26">
        <v>4.25</v>
      </c>
      <c r="I26">
        <v>8.375</v>
      </c>
      <c r="J26">
        <v>6</v>
      </c>
      <c r="K26">
        <v>1.625</v>
      </c>
      <c r="L26">
        <v>0</v>
      </c>
      <c r="M26">
        <v>0.75</v>
      </c>
      <c r="N26">
        <v>3.875</v>
      </c>
      <c r="O26">
        <v>0.375</v>
      </c>
      <c r="P26">
        <v>0.125</v>
      </c>
      <c r="Q26">
        <v>2.875</v>
      </c>
      <c r="R26">
        <v>6.375</v>
      </c>
      <c r="S26">
        <v>0.25562499999999999</v>
      </c>
      <c r="T26">
        <v>0.31487500000000002</v>
      </c>
      <c r="U26">
        <v>0.3735</v>
      </c>
      <c r="V26">
        <v>0.68837499999999996</v>
      </c>
      <c r="W26">
        <v>12.25</v>
      </c>
      <c r="X26">
        <v>1.5</v>
      </c>
      <c r="Y26">
        <v>0.375</v>
      </c>
      <c r="Z26">
        <v>0.125</v>
      </c>
      <c r="AA26">
        <v>0.625</v>
      </c>
      <c r="AB26">
        <v>0.125</v>
      </c>
      <c r="AC26">
        <v>34.875</v>
      </c>
      <c r="AD26">
        <v>32.125</v>
      </c>
      <c r="AE26">
        <v>2</v>
      </c>
      <c r="AF26">
        <v>6.5</v>
      </c>
      <c r="AG26">
        <v>4.875</v>
      </c>
      <c r="AH26">
        <v>1.25</v>
      </c>
      <c r="AI26">
        <v>0</v>
      </c>
      <c r="AJ26">
        <v>0.375</v>
      </c>
      <c r="AK26">
        <v>1.875</v>
      </c>
      <c r="AL26">
        <v>0.625</v>
      </c>
      <c r="AM26">
        <v>0.25</v>
      </c>
      <c r="AN26">
        <v>2.375</v>
      </c>
      <c r="AO26">
        <v>9.75</v>
      </c>
      <c r="AP26">
        <v>0.197625</v>
      </c>
      <c r="AQ26">
        <v>0.26250000000000001</v>
      </c>
      <c r="AR26">
        <v>0.26937499999999998</v>
      </c>
      <c r="AS26">
        <v>0.53200000000000003</v>
      </c>
      <c r="AT26">
        <v>8.875</v>
      </c>
      <c r="AU26">
        <v>1</v>
      </c>
      <c r="AV26">
        <v>0.375</v>
      </c>
      <c r="AW26">
        <v>0</v>
      </c>
      <c r="AX26">
        <v>0</v>
      </c>
      <c r="AY26">
        <v>0</v>
      </c>
    </row>
    <row r="27" spans="1:51" x14ac:dyDescent="0.3">
      <c r="A27" t="s">
        <v>147</v>
      </c>
      <c r="B27" t="s">
        <v>136</v>
      </c>
      <c r="C27" t="s">
        <v>11</v>
      </c>
      <c r="D27" t="s">
        <v>186</v>
      </c>
      <c r="E27">
        <v>0</v>
      </c>
      <c r="F27">
        <v>34.875</v>
      </c>
      <c r="G27">
        <v>32.125</v>
      </c>
      <c r="H27">
        <v>2</v>
      </c>
      <c r="I27">
        <v>6.5</v>
      </c>
      <c r="J27">
        <v>4.875</v>
      </c>
      <c r="K27">
        <v>1.25</v>
      </c>
      <c r="L27">
        <v>0</v>
      </c>
      <c r="M27">
        <v>0.375</v>
      </c>
      <c r="N27">
        <v>1.875</v>
      </c>
      <c r="O27">
        <v>0.625</v>
      </c>
      <c r="P27">
        <v>0.25</v>
      </c>
      <c r="Q27">
        <v>2.375</v>
      </c>
      <c r="R27">
        <v>9.75</v>
      </c>
      <c r="S27">
        <v>0.197625</v>
      </c>
      <c r="T27">
        <v>0.26250000000000001</v>
      </c>
      <c r="U27">
        <v>0.26937499999999998</v>
      </c>
      <c r="V27">
        <v>0.53200000000000003</v>
      </c>
      <c r="W27">
        <v>8.875</v>
      </c>
      <c r="X27">
        <v>1</v>
      </c>
      <c r="Y27">
        <v>0.375</v>
      </c>
      <c r="Z27">
        <v>0</v>
      </c>
      <c r="AA27">
        <v>0</v>
      </c>
      <c r="AB27">
        <v>0</v>
      </c>
      <c r="AC27">
        <v>36.5</v>
      </c>
      <c r="AD27">
        <v>32.5</v>
      </c>
      <c r="AE27">
        <v>4.25</v>
      </c>
      <c r="AF27">
        <v>8.375</v>
      </c>
      <c r="AG27">
        <v>6</v>
      </c>
      <c r="AH27">
        <v>1.625</v>
      </c>
      <c r="AI27">
        <v>0</v>
      </c>
      <c r="AJ27">
        <v>0.75</v>
      </c>
      <c r="AK27">
        <v>3.875</v>
      </c>
      <c r="AL27">
        <v>0.375</v>
      </c>
      <c r="AM27">
        <v>0.125</v>
      </c>
      <c r="AN27">
        <v>2.875</v>
      </c>
      <c r="AO27">
        <v>6.375</v>
      </c>
      <c r="AP27">
        <v>0.25562499999999999</v>
      </c>
      <c r="AQ27">
        <v>0.31487500000000002</v>
      </c>
      <c r="AR27">
        <v>0.3735</v>
      </c>
      <c r="AS27">
        <v>0.68837499999999996</v>
      </c>
      <c r="AT27">
        <v>12.25</v>
      </c>
      <c r="AU27">
        <v>1.5</v>
      </c>
      <c r="AV27">
        <v>0.375</v>
      </c>
      <c r="AW27">
        <v>0.125</v>
      </c>
      <c r="AX27">
        <v>0.625</v>
      </c>
      <c r="AY27">
        <v>0.125</v>
      </c>
    </row>
    <row r="28" spans="1:51" x14ac:dyDescent="0.3">
      <c r="A28" t="s">
        <v>155</v>
      </c>
      <c r="B28" t="s">
        <v>150</v>
      </c>
      <c r="C28" t="s">
        <v>10</v>
      </c>
      <c r="D28" t="s">
        <v>192</v>
      </c>
      <c r="E28">
        <v>0</v>
      </c>
      <c r="F28">
        <v>38.799999999999997</v>
      </c>
      <c r="G28">
        <v>34.5</v>
      </c>
      <c r="H28">
        <v>4.5</v>
      </c>
      <c r="I28">
        <v>8.6</v>
      </c>
      <c r="J28">
        <v>4.9000000000000004</v>
      </c>
      <c r="K28">
        <v>2.5</v>
      </c>
      <c r="L28">
        <v>0.1</v>
      </c>
      <c r="M28">
        <v>1.1000000000000001</v>
      </c>
      <c r="N28">
        <v>4.4000000000000004</v>
      </c>
      <c r="O28">
        <v>0.5</v>
      </c>
      <c r="P28">
        <v>0.2</v>
      </c>
      <c r="Q28">
        <v>3.9</v>
      </c>
      <c r="R28">
        <v>8</v>
      </c>
      <c r="S28">
        <v>0.24460000000000001</v>
      </c>
      <c r="T28">
        <v>0.31640000000000001</v>
      </c>
      <c r="U28">
        <v>0.41799999999999998</v>
      </c>
      <c r="V28">
        <v>0.73449999999999993</v>
      </c>
      <c r="W28">
        <v>14.6</v>
      </c>
      <c r="X28">
        <v>0.6</v>
      </c>
      <c r="Y28">
        <v>0</v>
      </c>
      <c r="Z28">
        <v>0</v>
      </c>
      <c r="AA28">
        <v>0.4</v>
      </c>
      <c r="AB28">
        <v>0.1</v>
      </c>
      <c r="AC28">
        <v>38.799999999999997</v>
      </c>
      <c r="AD28">
        <v>34.799999999999997</v>
      </c>
      <c r="AE28">
        <v>5.9</v>
      </c>
      <c r="AF28">
        <v>9.5</v>
      </c>
      <c r="AG28">
        <v>5.5</v>
      </c>
      <c r="AH28">
        <v>2.4</v>
      </c>
      <c r="AI28">
        <v>0.6</v>
      </c>
      <c r="AJ28">
        <v>1</v>
      </c>
      <c r="AK28">
        <v>5.9</v>
      </c>
      <c r="AL28">
        <v>0.3</v>
      </c>
      <c r="AM28">
        <v>0.3</v>
      </c>
      <c r="AN28">
        <v>3.2</v>
      </c>
      <c r="AO28">
        <v>9.1</v>
      </c>
      <c r="AP28">
        <v>0.26840000000000003</v>
      </c>
      <c r="AQ28">
        <v>0.33079999999999998</v>
      </c>
      <c r="AR28">
        <v>0.45369999999999999</v>
      </c>
      <c r="AS28">
        <v>0.78459999999999996</v>
      </c>
      <c r="AT28">
        <v>16.100000000000001</v>
      </c>
      <c r="AU28">
        <v>0.7</v>
      </c>
      <c r="AV28">
        <v>0.3</v>
      </c>
      <c r="AW28">
        <v>0</v>
      </c>
      <c r="AX28">
        <v>0.5</v>
      </c>
      <c r="AY28">
        <v>0.2</v>
      </c>
    </row>
    <row r="29" spans="1:51" x14ac:dyDescent="0.3">
      <c r="A29" t="s">
        <v>150</v>
      </c>
      <c r="B29" t="s">
        <v>155</v>
      </c>
      <c r="C29" t="s">
        <v>11</v>
      </c>
      <c r="D29" t="s">
        <v>180</v>
      </c>
      <c r="E29">
        <v>0</v>
      </c>
      <c r="F29">
        <v>38.799999999999997</v>
      </c>
      <c r="G29">
        <v>34.799999999999997</v>
      </c>
      <c r="H29">
        <v>5.9</v>
      </c>
      <c r="I29">
        <v>9.5</v>
      </c>
      <c r="J29">
        <v>5.5</v>
      </c>
      <c r="K29">
        <v>2.4</v>
      </c>
      <c r="L29">
        <v>0.6</v>
      </c>
      <c r="M29">
        <v>1</v>
      </c>
      <c r="N29">
        <v>5.9</v>
      </c>
      <c r="O29">
        <v>0.3</v>
      </c>
      <c r="P29">
        <v>0.3</v>
      </c>
      <c r="Q29">
        <v>3.2</v>
      </c>
      <c r="R29">
        <v>9.1</v>
      </c>
      <c r="S29">
        <v>0.26840000000000003</v>
      </c>
      <c r="T29">
        <v>0.33079999999999998</v>
      </c>
      <c r="U29">
        <v>0.45369999999999999</v>
      </c>
      <c r="V29">
        <v>0.78459999999999996</v>
      </c>
      <c r="W29">
        <v>16.100000000000001</v>
      </c>
      <c r="X29">
        <v>0.7</v>
      </c>
      <c r="Y29">
        <v>0.3</v>
      </c>
      <c r="Z29">
        <v>0</v>
      </c>
      <c r="AA29">
        <v>0.5</v>
      </c>
      <c r="AB29">
        <v>0.2</v>
      </c>
      <c r="AC29">
        <v>38.799999999999997</v>
      </c>
      <c r="AD29">
        <v>34.5</v>
      </c>
      <c r="AE29">
        <v>4.5</v>
      </c>
      <c r="AF29">
        <v>8.6</v>
      </c>
      <c r="AG29">
        <v>4.9000000000000004</v>
      </c>
      <c r="AH29">
        <v>2.5</v>
      </c>
      <c r="AI29">
        <v>0.1</v>
      </c>
      <c r="AJ29">
        <v>1.1000000000000001</v>
      </c>
      <c r="AK29">
        <v>4.4000000000000004</v>
      </c>
      <c r="AL29">
        <v>0.5</v>
      </c>
      <c r="AM29">
        <v>0.2</v>
      </c>
      <c r="AN29">
        <v>3.9</v>
      </c>
      <c r="AO29">
        <v>8</v>
      </c>
      <c r="AP29">
        <v>0.24460000000000001</v>
      </c>
      <c r="AQ29">
        <v>0.31640000000000001</v>
      </c>
      <c r="AR29">
        <v>0.41799999999999998</v>
      </c>
      <c r="AS29">
        <v>0.73449999999999993</v>
      </c>
      <c r="AT29">
        <v>14.6</v>
      </c>
      <c r="AU29">
        <v>0.6</v>
      </c>
      <c r="AV29">
        <v>0</v>
      </c>
      <c r="AW29">
        <v>0</v>
      </c>
      <c r="AX29">
        <v>0.4</v>
      </c>
      <c r="AY29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D22" sqref="D22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161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168</v>
      </c>
      <c r="B2" t="s">
        <v>149</v>
      </c>
      <c r="C2">
        <v>2.5</v>
      </c>
      <c r="D2">
        <v>130</v>
      </c>
      <c r="E2">
        <v>-170</v>
      </c>
      <c r="F2">
        <v>2.5</v>
      </c>
      <c r="G2">
        <v>138</v>
      </c>
      <c r="H2">
        <v>-178</v>
      </c>
      <c r="I2">
        <v>2.5</v>
      </c>
      <c r="J2">
        <v>130</v>
      </c>
      <c r="K2">
        <v>-175</v>
      </c>
      <c r="L2">
        <v>3.5</v>
      </c>
      <c r="M2">
        <v>-190</v>
      </c>
      <c r="N2">
        <v>138</v>
      </c>
      <c r="R2" s="12">
        <f t="shared" ref="R2:R30" si="0">MIN(C2,F2,I2,L2,O2)</f>
        <v>2.5</v>
      </c>
    </row>
    <row r="3" spans="1:18" x14ac:dyDescent="0.3">
      <c r="A3" t="s">
        <v>169</v>
      </c>
      <c r="B3" t="s">
        <v>156</v>
      </c>
      <c r="C3">
        <v>7.5</v>
      </c>
      <c r="D3">
        <v>110</v>
      </c>
      <c r="E3">
        <v>-150</v>
      </c>
      <c r="F3">
        <v>7.5</v>
      </c>
      <c r="G3">
        <v>110</v>
      </c>
      <c r="H3">
        <v>-140</v>
      </c>
      <c r="I3">
        <v>7.5</v>
      </c>
      <c r="J3">
        <v>110</v>
      </c>
      <c r="K3">
        <v>-145</v>
      </c>
      <c r="L3">
        <v>7.5</v>
      </c>
      <c r="M3">
        <v>-103</v>
      </c>
      <c r="N3">
        <v>-134</v>
      </c>
      <c r="R3" s="12">
        <f t="shared" si="0"/>
        <v>7.5</v>
      </c>
    </row>
    <row r="4" spans="1:18" x14ac:dyDescent="0.3">
      <c r="A4" t="s">
        <v>170</v>
      </c>
      <c r="B4" t="s">
        <v>171</v>
      </c>
      <c r="C4">
        <v>3.5</v>
      </c>
      <c r="D4">
        <v>150</v>
      </c>
      <c r="E4">
        <v>-195</v>
      </c>
      <c r="F4">
        <v>4.5</v>
      </c>
      <c r="G4">
        <v>-172</v>
      </c>
      <c r="H4">
        <v>134</v>
      </c>
      <c r="I4" t="s">
        <v>122</v>
      </c>
      <c r="J4" t="s">
        <v>122</v>
      </c>
      <c r="K4" t="s">
        <v>122</v>
      </c>
      <c r="L4">
        <v>4.5</v>
      </c>
      <c r="M4">
        <v>128</v>
      </c>
      <c r="N4">
        <v>125</v>
      </c>
      <c r="R4" s="12">
        <f t="shared" si="0"/>
        <v>3.5</v>
      </c>
    </row>
    <row r="5" spans="1:18" x14ac:dyDescent="0.3">
      <c r="A5" t="s">
        <v>172</v>
      </c>
      <c r="B5" t="s">
        <v>151</v>
      </c>
      <c r="C5">
        <v>4.5</v>
      </c>
      <c r="D5">
        <v>-190</v>
      </c>
      <c r="E5">
        <v>145</v>
      </c>
      <c r="F5">
        <v>4.5</v>
      </c>
      <c r="G5">
        <v>-178</v>
      </c>
      <c r="H5">
        <v>138</v>
      </c>
      <c r="I5">
        <v>4.5</v>
      </c>
      <c r="J5">
        <v>-165</v>
      </c>
      <c r="K5">
        <v>130</v>
      </c>
      <c r="L5">
        <v>4.5</v>
      </c>
      <c r="M5">
        <v>114</v>
      </c>
      <c r="N5">
        <v>143</v>
      </c>
      <c r="R5" s="12">
        <f t="shared" si="0"/>
        <v>4.5</v>
      </c>
    </row>
    <row r="6" spans="1:18" x14ac:dyDescent="0.3">
      <c r="A6" t="s">
        <v>173</v>
      </c>
      <c r="B6" t="s">
        <v>158</v>
      </c>
      <c r="C6">
        <v>4.5</v>
      </c>
      <c r="D6">
        <v>100</v>
      </c>
      <c r="E6">
        <v>-130</v>
      </c>
      <c r="F6">
        <v>4.5</v>
      </c>
      <c r="G6">
        <v>104</v>
      </c>
      <c r="H6">
        <v>-132</v>
      </c>
      <c r="I6">
        <v>4.5</v>
      </c>
      <c r="J6">
        <v>105</v>
      </c>
      <c r="K6">
        <v>-135</v>
      </c>
      <c r="L6">
        <v>4.5</v>
      </c>
      <c r="M6">
        <v>-103</v>
      </c>
      <c r="N6">
        <v>-134</v>
      </c>
      <c r="R6" s="12">
        <f t="shared" si="0"/>
        <v>4.5</v>
      </c>
    </row>
    <row r="7" spans="1:18" x14ac:dyDescent="0.3">
      <c r="A7" t="s">
        <v>174</v>
      </c>
      <c r="B7" t="s">
        <v>139</v>
      </c>
      <c r="C7">
        <v>6.5</v>
      </c>
      <c r="D7">
        <v>-115</v>
      </c>
      <c r="E7">
        <v>-115</v>
      </c>
      <c r="F7">
        <v>6.5</v>
      </c>
      <c r="G7">
        <v>-136</v>
      </c>
      <c r="H7">
        <v>106</v>
      </c>
      <c r="I7">
        <v>6.5</v>
      </c>
      <c r="J7">
        <v>-125</v>
      </c>
      <c r="K7">
        <v>-105</v>
      </c>
      <c r="L7">
        <v>6.5</v>
      </c>
      <c r="M7">
        <v>132</v>
      </c>
      <c r="N7">
        <v>104</v>
      </c>
      <c r="R7" s="12">
        <f t="shared" si="0"/>
        <v>6.5</v>
      </c>
    </row>
    <row r="8" spans="1:18" x14ac:dyDescent="0.3">
      <c r="A8" t="s">
        <v>175</v>
      </c>
      <c r="B8" t="s">
        <v>140</v>
      </c>
      <c r="C8">
        <v>3.5</v>
      </c>
      <c r="D8">
        <v>-170</v>
      </c>
      <c r="E8">
        <v>130</v>
      </c>
      <c r="F8" t="s">
        <v>122</v>
      </c>
      <c r="G8" t="s">
        <v>122</v>
      </c>
      <c r="H8" t="s">
        <v>122</v>
      </c>
      <c r="I8">
        <v>3.5</v>
      </c>
      <c r="J8">
        <v>-160</v>
      </c>
      <c r="K8">
        <v>125</v>
      </c>
      <c r="L8">
        <v>3.5</v>
      </c>
      <c r="M8">
        <v>-190</v>
      </c>
      <c r="N8">
        <v>135</v>
      </c>
      <c r="R8" s="12">
        <f t="shared" si="0"/>
        <v>3.5</v>
      </c>
    </row>
    <row r="9" spans="1:18" x14ac:dyDescent="0.3">
      <c r="A9" t="s">
        <v>176</v>
      </c>
      <c r="B9" t="s">
        <v>135</v>
      </c>
      <c r="C9">
        <v>2.5</v>
      </c>
      <c r="D9">
        <v>110</v>
      </c>
      <c r="E9">
        <v>-145</v>
      </c>
      <c r="F9">
        <v>2.5</v>
      </c>
      <c r="G9" t="s">
        <v>122</v>
      </c>
      <c r="H9" t="s">
        <v>122</v>
      </c>
      <c r="I9">
        <v>2.5</v>
      </c>
      <c r="J9">
        <v>110</v>
      </c>
      <c r="K9">
        <v>-145</v>
      </c>
      <c r="L9">
        <v>3.5</v>
      </c>
      <c r="M9">
        <v>-225</v>
      </c>
      <c r="N9">
        <v>160</v>
      </c>
      <c r="R9" s="12">
        <f t="shared" si="0"/>
        <v>2.5</v>
      </c>
    </row>
    <row r="10" spans="1:18" x14ac:dyDescent="0.3">
      <c r="A10" t="s">
        <v>177</v>
      </c>
      <c r="B10" t="s">
        <v>136</v>
      </c>
      <c r="C10">
        <v>4.5</v>
      </c>
      <c r="D10">
        <v>-150</v>
      </c>
      <c r="E10">
        <v>115</v>
      </c>
      <c r="F10">
        <v>4.5</v>
      </c>
      <c r="G10">
        <v>-158</v>
      </c>
      <c r="H10">
        <v>124</v>
      </c>
      <c r="I10">
        <v>4.5</v>
      </c>
      <c r="J10">
        <v>-150</v>
      </c>
      <c r="K10">
        <v>115</v>
      </c>
      <c r="L10">
        <v>4.5</v>
      </c>
      <c r="M10">
        <v>135</v>
      </c>
      <c r="N10">
        <v>120</v>
      </c>
      <c r="R10" s="12">
        <f t="shared" si="0"/>
        <v>4.5</v>
      </c>
    </row>
    <row r="11" spans="1:18" x14ac:dyDescent="0.3">
      <c r="A11" t="s">
        <v>178</v>
      </c>
      <c r="B11" t="s">
        <v>162</v>
      </c>
      <c r="C11">
        <v>3.5</v>
      </c>
      <c r="D11">
        <v>125</v>
      </c>
      <c r="E11">
        <v>-160</v>
      </c>
      <c r="F11">
        <v>3.5</v>
      </c>
      <c r="G11">
        <v>124</v>
      </c>
      <c r="H11">
        <v>-158</v>
      </c>
      <c r="I11">
        <v>3.5</v>
      </c>
      <c r="J11">
        <v>125</v>
      </c>
      <c r="K11">
        <v>-160</v>
      </c>
      <c r="L11">
        <v>4.5</v>
      </c>
      <c r="M11">
        <v>138</v>
      </c>
      <c r="N11">
        <v>114</v>
      </c>
      <c r="R11" s="12">
        <f t="shared" si="0"/>
        <v>3.5</v>
      </c>
    </row>
    <row r="12" spans="1:18" x14ac:dyDescent="0.3">
      <c r="A12" t="s">
        <v>179</v>
      </c>
      <c r="B12" t="s">
        <v>146</v>
      </c>
      <c r="C12">
        <v>5.5</v>
      </c>
      <c r="D12">
        <v>100</v>
      </c>
      <c r="E12">
        <v>-125</v>
      </c>
      <c r="F12">
        <v>5.5</v>
      </c>
      <c r="G12">
        <v>108</v>
      </c>
      <c r="H12">
        <v>-136</v>
      </c>
      <c r="I12">
        <v>5.5</v>
      </c>
      <c r="J12">
        <v>100</v>
      </c>
      <c r="K12">
        <v>-135</v>
      </c>
      <c r="L12">
        <v>5.5</v>
      </c>
      <c r="M12">
        <v>-105</v>
      </c>
      <c r="N12">
        <v>-130</v>
      </c>
      <c r="R12" s="12">
        <f t="shared" si="0"/>
        <v>5.5</v>
      </c>
    </row>
    <row r="13" spans="1:18" x14ac:dyDescent="0.3">
      <c r="A13" t="s">
        <v>180</v>
      </c>
      <c r="B13" t="s">
        <v>150</v>
      </c>
      <c r="C13">
        <v>4.5</v>
      </c>
      <c r="D13">
        <v>-105</v>
      </c>
      <c r="E13">
        <v>-125</v>
      </c>
      <c r="F13">
        <v>4.5</v>
      </c>
      <c r="G13">
        <v>-116</v>
      </c>
      <c r="H13">
        <v>-110</v>
      </c>
      <c r="I13">
        <v>4.5</v>
      </c>
      <c r="J13">
        <v>-105</v>
      </c>
      <c r="K13">
        <v>-125</v>
      </c>
      <c r="L13">
        <v>4.5</v>
      </c>
      <c r="M13">
        <v>-115</v>
      </c>
      <c r="N13">
        <v>-118</v>
      </c>
      <c r="R13" s="12">
        <f t="shared" si="0"/>
        <v>4.5</v>
      </c>
    </row>
    <row r="14" spans="1:18" x14ac:dyDescent="0.3">
      <c r="A14" t="s">
        <v>181</v>
      </c>
      <c r="B14" t="s">
        <v>152</v>
      </c>
      <c r="C14">
        <v>3.5</v>
      </c>
      <c r="D14">
        <v>-110</v>
      </c>
      <c r="E14">
        <v>-120</v>
      </c>
      <c r="F14">
        <v>3.5</v>
      </c>
      <c r="G14">
        <v>-106</v>
      </c>
      <c r="H14">
        <v>-118</v>
      </c>
      <c r="I14">
        <v>3.5</v>
      </c>
      <c r="J14">
        <v>-110</v>
      </c>
      <c r="K14">
        <v>-120</v>
      </c>
      <c r="L14">
        <v>3.5</v>
      </c>
      <c r="M14">
        <v>-114</v>
      </c>
      <c r="N14">
        <v>-120</v>
      </c>
      <c r="R14" s="12">
        <f t="shared" si="0"/>
        <v>3.5</v>
      </c>
    </row>
    <row r="15" spans="1:18" x14ac:dyDescent="0.3">
      <c r="A15" t="s">
        <v>182</v>
      </c>
      <c r="B15" t="s">
        <v>138</v>
      </c>
      <c r="C15">
        <v>4.5</v>
      </c>
      <c r="D15">
        <v>-155</v>
      </c>
      <c r="E15">
        <v>120</v>
      </c>
      <c r="F15">
        <v>4.5</v>
      </c>
      <c r="G15">
        <v>-142</v>
      </c>
      <c r="H15">
        <v>112</v>
      </c>
      <c r="I15">
        <v>4.5</v>
      </c>
      <c r="J15">
        <v>-155</v>
      </c>
      <c r="K15">
        <v>115</v>
      </c>
      <c r="L15">
        <v>4.5</v>
      </c>
      <c r="M15">
        <v>-143</v>
      </c>
      <c r="N15">
        <v>106</v>
      </c>
      <c r="R15" s="12">
        <f t="shared" si="0"/>
        <v>4.5</v>
      </c>
    </row>
    <row r="16" spans="1:18" x14ac:dyDescent="0.3">
      <c r="A16" t="s">
        <v>183</v>
      </c>
      <c r="B16" t="s">
        <v>36</v>
      </c>
      <c r="C16">
        <v>4.5</v>
      </c>
      <c r="D16">
        <v>-125</v>
      </c>
      <c r="E16">
        <v>-105</v>
      </c>
      <c r="F16">
        <v>4.5</v>
      </c>
      <c r="G16">
        <v>-124</v>
      </c>
      <c r="H16">
        <v>-102</v>
      </c>
      <c r="I16">
        <v>4.5</v>
      </c>
      <c r="J16">
        <v>-130</v>
      </c>
      <c r="K16">
        <v>100</v>
      </c>
      <c r="L16">
        <v>4.5</v>
      </c>
      <c r="M16">
        <v>-137</v>
      </c>
      <c r="N16">
        <v>102</v>
      </c>
      <c r="R16" s="12">
        <f t="shared" si="0"/>
        <v>4.5</v>
      </c>
    </row>
    <row r="17" spans="1:18" x14ac:dyDescent="0.3">
      <c r="A17" t="s">
        <v>184</v>
      </c>
      <c r="B17" t="s">
        <v>137</v>
      </c>
      <c r="C17">
        <v>4.5</v>
      </c>
      <c r="D17">
        <v>-150</v>
      </c>
      <c r="E17">
        <v>115</v>
      </c>
      <c r="F17">
        <v>4.5</v>
      </c>
      <c r="G17">
        <v>-142</v>
      </c>
      <c r="H17">
        <v>112</v>
      </c>
      <c r="I17">
        <v>4.5</v>
      </c>
      <c r="J17">
        <v>-140</v>
      </c>
      <c r="K17">
        <v>105</v>
      </c>
      <c r="L17">
        <v>4.5</v>
      </c>
      <c r="M17">
        <v>133</v>
      </c>
      <c r="N17">
        <v>120</v>
      </c>
      <c r="R17" s="12">
        <f t="shared" si="0"/>
        <v>4.5</v>
      </c>
    </row>
    <row r="18" spans="1:18" x14ac:dyDescent="0.3">
      <c r="A18" t="s">
        <v>185</v>
      </c>
      <c r="B18" t="s">
        <v>154</v>
      </c>
      <c r="C18">
        <v>6.5</v>
      </c>
      <c r="D18">
        <v>-175</v>
      </c>
      <c r="E18">
        <v>130</v>
      </c>
      <c r="F18">
        <v>5.5</v>
      </c>
      <c r="G18">
        <v>128</v>
      </c>
      <c r="H18">
        <v>-164</v>
      </c>
      <c r="I18">
        <v>6.5</v>
      </c>
      <c r="J18">
        <v>-175</v>
      </c>
      <c r="K18">
        <v>130</v>
      </c>
      <c r="L18">
        <v>6.5</v>
      </c>
      <c r="M18">
        <v>120</v>
      </c>
      <c r="N18">
        <v>120</v>
      </c>
      <c r="R18" s="12">
        <f t="shared" si="0"/>
        <v>5.5</v>
      </c>
    </row>
    <row r="19" spans="1:18" x14ac:dyDescent="0.3">
      <c r="A19" t="s">
        <v>186</v>
      </c>
      <c r="B19" t="s">
        <v>147</v>
      </c>
      <c r="C19">
        <v>3.5</v>
      </c>
      <c r="D19">
        <v>-140</v>
      </c>
      <c r="E19">
        <v>105</v>
      </c>
      <c r="F19">
        <v>3.5</v>
      </c>
      <c r="G19">
        <v>-146</v>
      </c>
      <c r="H19">
        <v>116</v>
      </c>
      <c r="I19">
        <v>3.5</v>
      </c>
      <c r="J19">
        <v>-130</v>
      </c>
      <c r="K19">
        <v>100</v>
      </c>
      <c r="L19">
        <v>3.5</v>
      </c>
      <c r="M19">
        <v>-148</v>
      </c>
      <c r="N19">
        <v>108</v>
      </c>
      <c r="R19" s="12">
        <f t="shared" si="0"/>
        <v>3.5</v>
      </c>
    </row>
    <row r="20" spans="1:18" x14ac:dyDescent="0.3">
      <c r="A20" t="s">
        <v>187</v>
      </c>
      <c r="B20" t="s">
        <v>157</v>
      </c>
      <c r="C20">
        <v>6.5</v>
      </c>
      <c r="D20">
        <v>-135</v>
      </c>
      <c r="E20">
        <v>105</v>
      </c>
      <c r="F20">
        <v>6.5</v>
      </c>
      <c r="G20">
        <v>-150</v>
      </c>
      <c r="H20">
        <v>118</v>
      </c>
      <c r="I20">
        <v>6.5</v>
      </c>
      <c r="J20">
        <v>-150</v>
      </c>
      <c r="K20">
        <v>115</v>
      </c>
      <c r="L20">
        <v>6.5</v>
      </c>
      <c r="M20">
        <v>135</v>
      </c>
      <c r="N20">
        <v>108</v>
      </c>
      <c r="R20" s="12">
        <f t="shared" si="0"/>
        <v>6.5</v>
      </c>
    </row>
    <row r="21" spans="1:18" x14ac:dyDescent="0.3">
      <c r="A21" t="s">
        <v>188</v>
      </c>
      <c r="B21" t="s">
        <v>142</v>
      </c>
      <c r="C21">
        <v>7.5</v>
      </c>
      <c r="D21">
        <v>-115</v>
      </c>
      <c r="E21">
        <v>-115</v>
      </c>
      <c r="F21">
        <v>7.5</v>
      </c>
      <c r="G21">
        <v>-116</v>
      </c>
      <c r="H21">
        <v>-110</v>
      </c>
      <c r="I21">
        <v>7.5</v>
      </c>
      <c r="J21">
        <v>-110</v>
      </c>
      <c r="K21">
        <v>-120</v>
      </c>
      <c r="L21">
        <v>7.5</v>
      </c>
      <c r="M21">
        <v>-112</v>
      </c>
      <c r="N21">
        <v>-122</v>
      </c>
      <c r="R21" s="12">
        <f t="shared" si="0"/>
        <v>7.5</v>
      </c>
    </row>
    <row r="22" spans="1:18" x14ac:dyDescent="0.3">
      <c r="A22" t="s">
        <v>189</v>
      </c>
      <c r="B22" t="s">
        <v>190</v>
      </c>
      <c r="C22">
        <v>3.5</v>
      </c>
      <c r="D22">
        <v>-140</v>
      </c>
      <c r="E22">
        <v>110</v>
      </c>
      <c r="F22">
        <v>3.5</v>
      </c>
      <c r="G22">
        <v>-136</v>
      </c>
      <c r="H22">
        <v>106</v>
      </c>
      <c r="I22" t="s">
        <v>122</v>
      </c>
      <c r="J22" t="s">
        <v>122</v>
      </c>
      <c r="K22" t="s">
        <v>122</v>
      </c>
      <c r="L22" t="s">
        <v>122</v>
      </c>
      <c r="M22" t="s">
        <v>122</v>
      </c>
      <c r="N22" t="s">
        <v>122</v>
      </c>
      <c r="R22" s="12">
        <f t="shared" si="0"/>
        <v>3.5</v>
      </c>
    </row>
    <row r="23" spans="1:18" x14ac:dyDescent="0.3">
      <c r="A23" t="s">
        <v>191</v>
      </c>
      <c r="B23" t="s">
        <v>148</v>
      </c>
      <c r="C23">
        <v>6.5</v>
      </c>
      <c r="D23">
        <v>-145</v>
      </c>
      <c r="E23">
        <v>115</v>
      </c>
      <c r="F23">
        <v>6.5</v>
      </c>
      <c r="G23">
        <v>-130</v>
      </c>
      <c r="H23">
        <v>102</v>
      </c>
      <c r="I23">
        <v>6.5</v>
      </c>
      <c r="J23">
        <v>-145</v>
      </c>
      <c r="K23">
        <v>110</v>
      </c>
      <c r="L23">
        <v>6.5</v>
      </c>
      <c r="M23">
        <v>138</v>
      </c>
      <c r="N23">
        <v>108</v>
      </c>
      <c r="R23" s="12">
        <f t="shared" si="0"/>
        <v>6.5</v>
      </c>
    </row>
    <row r="24" spans="1:18" x14ac:dyDescent="0.3">
      <c r="A24" t="s">
        <v>192</v>
      </c>
      <c r="B24" t="s">
        <v>64</v>
      </c>
      <c r="C24">
        <v>3.5</v>
      </c>
      <c r="D24">
        <v>130</v>
      </c>
      <c r="E24">
        <v>-170</v>
      </c>
      <c r="F24">
        <v>3.5</v>
      </c>
      <c r="G24">
        <v>134</v>
      </c>
      <c r="H24">
        <v>-172</v>
      </c>
      <c r="I24">
        <v>3.5</v>
      </c>
      <c r="J24">
        <v>130</v>
      </c>
      <c r="K24">
        <v>-165</v>
      </c>
      <c r="L24">
        <v>4.5</v>
      </c>
      <c r="M24">
        <v>130</v>
      </c>
      <c r="N24">
        <v>120</v>
      </c>
      <c r="R24" s="12">
        <f t="shared" si="0"/>
        <v>3.5</v>
      </c>
    </row>
    <row r="25" spans="1:18" x14ac:dyDescent="0.3">
      <c r="A25" t="s">
        <v>193</v>
      </c>
      <c r="B25" t="s">
        <v>141</v>
      </c>
      <c r="C25">
        <v>4.5</v>
      </c>
      <c r="D25">
        <v>100</v>
      </c>
      <c r="E25">
        <v>-130</v>
      </c>
      <c r="F25">
        <v>4.5</v>
      </c>
      <c r="G25">
        <v>102</v>
      </c>
      <c r="H25">
        <v>-130</v>
      </c>
      <c r="I25">
        <v>4.5</v>
      </c>
      <c r="J25">
        <v>105</v>
      </c>
      <c r="K25">
        <v>-140</v>
      </c>
      <c r="L25">
        <v>4.5</v>
      </c>
      <c r="M25">
        <v>-104</v>
      </c>
      <c r="N25">
        <v>-132</v>
      </c>
      <c r="R25" s="12">
        <f t="shared" si="0"/>
        <v>4.5</v>
      </c>
    </row>
    <row r="26" spans="1:18" x14ac:dyDescent="0.3">
      <c r="A26" t="s">
        <v>194</v>
      </c>
      <c r="B26" t="s">
        <v>63</v>
      </c>
      <c r="C26">
        <v>1.5</v>
      </c>
      <c r="D26">
        <v>-260</v>
      </c>
      <c r="E26">
        <v>195</v>
      </c>
      <c r="F26" t="s">
        <v>122</v>
      </c>
      <c r="G26" t="s">
        <v>122</v>
      </c>
      <c r="H26" t="s">
        <v>122</v>
      </c>
      <c r="I26">
        <v>1.5</v>
      </c>
      <c r="J26">
        <v>-250</v>
      </c>
      <c r="K26">
        <v>190</v>
      </c>
      <c r="L26" t="s">
        <v>122</v>
      </c>
      <c r="M26" t="s">
        <v>122</v>
      </c>
      <c r="N26" t="s">
        <v>122</v>
      </c>
      <c r="R26" s="12">
        <f t="shared" si="0"/>
        <v>1.5</v>
      </c>
    </row>
    <row r="27" spans="1:18" x14ac:dyDescent="0.3">
      <c r="A27" t="s">
        <v>195</v>
      </c>
      <c r="B27" t="s">
        <v>159</v>
      </c>
      <c r="C27">
        <v>4.5</v>
      </c>
      <c r="D27">
        <v>-105</v>
      </c>
      <c r="E27">
        <v>-125</v>
      </c>
      <c r="F27">
        <v>4.5</v>
      </c>
      <c r="G27">
        <v>-104</v>
      </c>
      <c r="H27">
        <v>-122</v>
      </c>
      <c r="I27">
        <v>4.5</v>
      </c>
      <c r="J27">
        <v>-105</v>
      </c>
      <c r="K27">
        <v>-125</v>
      </c>
      <c r="L27">
        <v>4.5</v>
      </c>
      <c r="M27">
        <v>-110</v>
      </c>
      <c r="N27">
        <v>-124</v>
      </c>
      <c r="R27" s="12">
        <f t="shared" si="0"/>
        <v>4.5</v>
      </c>
    </row>
    <row r="28" spans="1:18" x14ac:dyDescent="0.3">
      <c r="A28" t="s">
        <v>196</v>
      </c>
      <c r="B28" t="s">
        <v>197</v>
      </c>
      <c r="C28">
        <v>4.5</v>
      </c>
      <c r="D28">
        <v>120</v>
      </c>
      <c r="E28">
        <v>-155</v>
      </c>
      <c r="F28">
        <v>4.5</v>
      </c>
      <c r="G28">
        <v>112</v>
      </c>
      <c r="H28">
        <v>-144</v>
      </c>
      <c r="I28">
        <v>4.5</v>
      </c>
      <c r="J28">
        <v>105</v>
      </c>
      <c r="K28">
        <v>-135</v>
      </c>
      <c r="L28">
        <v>5.5</v>
      </c>
      <c r="M28">
        <v>107</v>
      </c>
      <c r="N28">
        <v>145</v>
      </c>
      <c r="R28" s="12">
        <f t="shared" si="0"/>
        <v>4.5</v>
      </c>
    </row>
    <row r="29" spans="1:18" x14ac:dyDescent="0.3">
      <c r="A29" t="s">
        <v>198</v>
      </c>
      <c r="B29" t="s">
        <v>199</v>
      </c>
      <c r="C29">
        <v>4.5</v>
      </c>
      <c r="D29">
        <v>-125</v>
      </c>
      <c r="E29">
        <v>-105</v>
      </c>
      <c r="F29">
        <v>4.5</v>
      </c>
      <c r="G29">
        <v>-132</v>
      </c>
      <c r="H29">
        <v>104</v>
      </c>
      <c r="I29">
        <v>4.5</v>
      </c>
      <c r="J29">
        <v>-130</v>
      </c>
      <c r="K29">
        <v>100</v>
      </c>
      <c r="L29" t="s">
        <v>122</v>
      </c>
      <c r="M29" t="s">
        <v>122</v>
      </c>
      <c r="N29" t="s">
        <v>122</v>
      </c>
      <c r="R29" s="12">
        <f t="shared" si="0"/>
        <v>4.5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28</v>
      </c>
      <c r="B2" s="1">
        <v>3</v>
      </c>
      <c r="C2" s="1">
        <v>5</v>
      </c>
      <c r="D2" s="1">
        <v>5.0999999999999996</v>
      </c>
      <c r="F2" s="1"/>
      <c r="G2" s="1"/>
      <c r="H2" s="1"/>
    </row>
    <row r="3" spans="1:8" ht="15" thickBot="1" x14ac:dyDescent="0.35">
      <c r="A3" s="1">
        <v>13</v>
      </c>
      <c r="B3" s="1">
        <v>3.02</v>
      </c>
      <c r="C3" s="1">
        <v>5.05</v>
      </c>
      <c r="D3" s="1">
        <v>4.41</v>
      </c>
      <c r="F3" s="1"/>
      <c r="G3" s="1"/>
      <c r="H3" s="1"/>
    </row>
    <row r="4" spans="1:8" ht="15" thickBot="1" x14ac:dyDescent="0.35">
      <c r="A4" s="1">
        <v>6</v>
      </c>
      <c r="B4" s="1">
        <v>6.03</v>
      </c>
      <c r="C4" s="1">
        <v>4.07</v>
      </c>
      <c r="D4" s="1">
        <v>4.8499999999999996</v>
      </c>
      <c r="F4" s="1"/>
      <c r="G4" s="1"/>
      <c r="H4" s="1"/>
    </row>
    <row r="5" spans="1:8" ht="15" thickBot="1" x14ac:dyDescent="0.35">
      <c r="A5" s="1">
        <v>5</v>
      </c>
      <c r="B5" s="1">
        <v>3.02</v>
      </c>
      <c r="C5" s="1">
        <v>4.05</v>
      </c>
      <c r="D5" s="1">
        <v>4.22</v>
      </c>
      <c r="F5" s="1"/>
      <c r="G5" s="1"/>
      <c r="H5" s="1"/>
    </row>
    <row r="6" spans="1:8" ht="15" thickBot="1" x14ac:dyDescent="0.35">
      <c r="A6" s="1">
        <v>22</v>
      </c>
      <c r="B6" s="1">
        <v>4.08</v>
      </c>
      <c r="C6" s="1">
        <v>5.19</v>
      </c>
      <c r="D6" s="1">
        <v>4.05</v>
      </c>
      <c r="F6" s="1"/>
      <c r="G6" s="1"/>
      <c r="H6" s="1"/>
    </row>
    <row r="7" spans="1:8" ht="15" thickBot="1" x14ac:dyDescent="0.35">
      <c r="A7" s="1">
        <v>21</v>
      </c>
      <c r="B7" s="1">
        <v>5.01</v>
      </c>
      <c r="C7" s="1">
        <v>3</v>
      </c>
      <c r="D7" s="1">
        <v>5.73</v>
      </c>
      <c r="F7" s="1"/>
      <c r="G7" s="1"/>
      <c r="H7" s="1"/>
    </row>
    <row r="8" spans="1:8" ht="15" thickBot="1" x14ac:dyDescent="0.35">
      <c r="A8" s="1">
        <v>27</v>
      </c>
      <c r="B8" s="1">
        <v>3.1</v>
      </c>
      <c r="C8" s="1">
        <v>4.22</v>
      </c>
      <c r="D8" s="1">
        <v>5.05</v>
      </c>
      <c r="F8" s="1"/>
      <c r="G8" s="1"/>
      <c r="H8" s="1"/>
    </row>
    <row r="9" spans="1:8" ht="15" thickBot="1" x14ac:dyDescent="0.35">
      <c r="A9" s="1">
        <v>30</v>
      </c>
      <c r="B9" s="1">
        <v>3.02</v>
      </c>
      <c r="C9" s="1">
        <v>5.09</v>
      </c>
      <c r="D9" s="1">
        <v>4.2</v>
      </c>
      <c r="F9" s="1"/>
      <c r="G9" s="1"/>
      <c r="H9" s="1"/>
    </row>
    <row r="10" spans="1:8" ht="15" thickBot="1" x14ac:dyDescent="0.35">
      <c r="A10" s="1">
        <v>14</v>
      </c>
      <c r="B10" s="1">
        <v>5</v>
      </c>
      <c r="C10" s="1">
        <v>4.0199999999999996</v>
      </c>
      <c r="D10" s="1">
        <v>6.25</v>
      </c>
      <c r="F10" s="1"/>
      <c r="G10" s="1"/>
      <c r="H10" s="1"/>
    </row>
    <row r="11" spans="1:8" ht="15" thickBot="1" x14ac:dyDescent="0.35">
      <c r="A11" s="1">
        <v>17</v>
      </c>
      <c r="B11" s="1">
        <v>4.07</v>
      </c>
      <c r="C11" s="1">
        <v>3</v>
      </c>
      <c r="D11" s="1">
        <v>5.85</v>
      </c>
      <c r="F11" s="1"/>
      <c r="G11" s="1"/>
      <c r="H11" s="1"/>
    </row>
    <row r="12" spans="1:8" ht="15" thickBot="1" x14ac:dyDescent="0.35">
      <c r="A12" s="1">
        <v>18</v>
      </c>
      <c r="B12" s="1">
        <v>3.19</v>
      </c>
      <c r="C12" s="1">
        <v>3.04</v>
      </c>
      <c r="D12" s="1">
        <v>1.95</v>
      </c>
      <c r="F12" s="1"/>
      <c r="G12" s="1"/>
      <c r="H12" s="1"/>
    </row>
    <row r="13" spans="1:8" ht="15" thickBot="1" x14ac:dyDescent="0.35">
      <c r="A13" s="1">
        <v>29</v>
      </c>
      <c r="B13" s="1">
        <v>5.09</v>
      </c>
      <c r="C13" s="1">
        <v>5.08</v>
      </c>
      <c r="D13" s="1">
        <v>5.87</v>
      </c>
      <c r="F13" s="1"/>
      <c r="G13" s="1"/>
      <c r="H13" s="1"/>
    </row>
    <row r="14" spans="1:8" ht="15" thickBot="1" x14ac:dyDescent="0.35">
      <c r="A14" s="1">
        <v>2</v>
      </c>
      <c r="B14" s="1">
        <v>6.35</v>
      </c>
      <c r="C14" s="1">
        <v>4.0999999999999996</v>
      </c>
      <c r="D14" s="1">
        <v>4.75</v>
      </c>
      <c r="F14" s="1"/>
      <c r="G14" s="1"/>
      <c r="H14" s="1"/>
    </row>
    <row r="15" spans="1:8" ht="15" thickBot="1" x14ac:dyDescent="0.35">
      <c r="A15" s="1">
        <v>1</v>
      </c>
      <c r="B15" s="1">
        <v>3.04</v>
      </c>
      <c r="C15" s="1">
        <v>4.07</v>
      </c>
      <c r="D15" s="1">
        <v>6.25</v>
      </c>
      <c r="F15" s="1"/>
      <c r="G15" s="1"/>
      <c r="H15" s="1"/>
    </row>
    <row r="16" spans="1:8" ht="15" thickBot="1" x14ac:dyDescent="0.35">
      <c r="A16" s="1">
        <v>16</v>
      </c>
      <c r="B16" s="1">
        <v>5.04</v>
      </c>
      <c r="C16" s="1">
        <v>5.04</v>
      </c>
      <c r="D16" s="1">
        <v>5.32</v>
      </c>
    </row>
    <row r="17" spans="1:4" ht="15" thickBot="1" x14ac:dyDescent="0.35">
      <c r="A17" s="1">
        <v>15</v>
      </c>
      <c r="B17" s="1">
        <v>4.05</v>
      </c>
      <c r="C17" s="1">
        <v>4.01</v>
      </c>
      <c r="D17" s="1">
        <v>4.5599999999999996</v>
      </c>
    </row>
    <row r="18" spans="1:4" ht="15" thickBot="1" x14ac:dyDescent="0.35">
      <c r="A18" s="1">
        <v>25</v>
      </c>
      <c r="B18" s="1">
        <v>2</v>
      </c>
      <c r="C18" s="1">
        <v>5.03</v>
      </c>
      <c r="D18" s="1">
        <v>4.88</v>
      </c>
    </row>
    <row r="19" spans="1:4" ht="15" thickBot="1" x14ac:dyDescent="0.35">
      <c r="A19" s="1">
        <v>26</v>
      </c>
      <c r="B19" s="1">
        <v>4.01</v>
      </c>
      <c r="C19" s="1">
        <v>4.03</v>
      </c>
      <c r="D19" s="1">
        <v>5.17</v>
      </c>
    </row>
    <row r="20" spans="1:4" ht="15" thickBot="1" x14ac:dyDescent="0.35">
      <c r="A20" s="1">
        <v>4</v>
      </c>
      <c r="B20" s="1">
        <v>5.05</v>
      </c>
      <c r="C20" s="1">
        <v>4.04</v>
      </c>
      <c r="D20" s="1">
        <v>5.41</v>
      </c>
    </row>
    <row r="21" spans="1:4" ht="15" thickBot="1" x14ac:dyDescent="0.35">
      <c r="A21" s="1">
        <v>3</v>
      </c>
      <c r="B21" s="1">
        <v>4.0999999999999996</v>
      </c>
      <c r="C21" s="1">
        <v>3</v>
      </c>
      <c r="D21" s="1">
        <v>5.31</v>
      </c>
    </row>
    <row r="22" spans="1:4" ht="15" thickBot="1" x14ac:dyDescent="0.35">
      <c r="A22" s="1">
        <v>9</v>
      </c>
      <c r="B22" s="1">
        <v>5.04</v>
      </c>
      <c r="C22" s="1">
        <v>4.32</v>
      </c>
      <c r="D22" s="1">
        <v>3.43</v>
      </c>
    </row>
    <row r="23" spans="1:4" ht="15" thickBot="1" x14ac:dyDescent="0.35">
      <c r="A23" s="1">
        <v>10</v>
      </c>
      <c r="B23" s="1">
        <v>6</v>
      </c>
      <c r="C23" s="1">
        <v>3</v>
      </c>
      <c r="D23" s="1">
        <v>5.85</v>
      </c>
    </row>
    <row r="24" spans="1:4" ht="15" thickBot="1" x14ac:dyDescent="0.35">
      <c r="A24" s="1">
        <v>7</v>
      </c>
      <c r="B24" s="1">
        <v>5.1100000000000003</v>
      </c>
      <c r="C24" s="1">
        <v>5.12</v>
      </c>
      <c r="D24" s="1">
        <v>4.3</v>
      </c>
    </row>
    <row r="25" spans="1:4" ht="15" thickBot="1" x14ac:dyDescent="0.35">
      <c r="A25" s="1">
        <v>8</v>
      </c>
      <c r="B25" s="1">
        <v>5.14</v>
      </c>
      <c r="C25" s="1">
        <v>6.01</v>
      </c>
      <c r="D25" s="1">
        <v>5.29</v>
      </c>
    </row>
    <row r="26" spans="1:4" ht="15" thickBot="1" x14ac:dyDescent="0.35">
      <c r="A26" s="1">
        <v>23</v>
      </c>
      <c r="B26" s="1">
        <v>3</v>
      </c>
      <c r="C26" s="1">
        <v>5.01</v>
      </c>
      <c r="D26" s="1">
        <v>4.8600000000000003</v>
      </c>
    </row>
    <row r="27" spans="1:4" ht="15" thickBot="1" x14ac:dyDescent="0.35">
      <c r="A27" s="1">
        <v>24</v>
      </c>
      <c r="B27" s="1">
        <v>4.03</v>
      </c>
      <c r="C27" s="1">
        <v>2</v>
      </c>
      <c r="D27" s="1">
        <v>5.56</v>
      </c>
    </row>
    <row r="28" spans="1:4" ht="15" thickBot="1" x14ac:dyDescent="0.35">
      <c r="A28" s="1">
        <v>19</v>
      </c>
      <c r="B28" s="1">
        <v>4.04</v>
      </c>
      <c r="C28" s="1">
        <v>3</v>
      </c>
      <c r="D28" s="1">
        <v>3.97</v>
      </c>
    </row>
    <row r="29" spans="1:4" ht="15" thickBot="1" x14ac:dyDescent="0.35">
      <c r="A29" s="1">
        <v>20</v>
      </c>
      <c r="B29" s="1">
        <v>7.05</v>
      </c>
      <c r="C29" s="1">
        <v>5.21</v>
      </c>
      <c r="D29" s="1">
        <v>2.69</v>
      </c>
    </row>
    <row r="30" spans="1:4" ht="15" thickBot="1" x14ac:dyDescent="0.35">
      <c r="A30" s="1">
        <v>12</v>
      </c>
      <c r="B30" s="1">
        <v>3.07</v>
      </c>
      <c r="C30" s="1">
        <v>4.0199999999999996</v>
      </c>
      <c r="D30" s="1">
        <v>5.12</v>
      </c>
    </row>
    <row r="31" spans="1:4" ht="15" thickBot="1" x14ac:dyDescent="0.35">
      <c r="A31" s="1">
        <v>11</v>
      </c>
      <c r="B31" s="1">
        <v>4.03</v>
      </c>
      <c r="C31" s="1">
        <v>5.04</v>
      </c>
      <c r="D31" s="1">
        <v>4.6399999999999997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28</v>
      </c>
      <c r="B2" s="1">
        <v>3.3677690241338998</v>
      </c>
      <c r="C2" s="1">
        <v>4.8467618399057599</v>
      </c>
      <c r="D2" s="1">
        <v>5.1389015525582602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</v>
      </c>
      <c r="B3" s="1">
        <v>3.6415090865828601</v>
      </c>
      <c r="C3" s="1">
        <v>5.0380584764423704</v>
      </c>
      <c r="D3" s="1">
        <v>3.68166281329946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6</v>
      </c>
      <c r="B4" s="1">
        <v>6.4869837706328104</v>
      </c>
      <c r="C4" s="1">
        <v>4.46330227537607</v>
      </c>
      <c r="D4" s="1">
        <v>4.7886615560277699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5</v>
      </c>
      <c r="B5" s="1">
        <v>2.96682100998766</v>
      </c>
      <c r="C5" s="1">
        <v>4.5774876874761503</v>
      </c>
      <c r="D5" s="1">
        <v>4.1647045401805398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22</v>
      </c>
      <c r="B6" s="1">
        <v>4.62020981095369</v>
      </c>
      <c r="C6" s="1">
        <v>5.0172564047789701</v>
      </c>
      <c r="D6" s="1">
        <v>3.9814238516995402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21</v>
      </c>
      <c r="B7" s="1">
        <v>4.7858458778170299</v>
      </c>
      <c r="C7" s="1">
        <v>3.4078183890632099</v>
      </c>
      <c r="D7" s="1">
        <v>5.4328289129895904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27</v>
      </c>
      <c r="B8" s="1">
        <v>2.8213110442368201</v>
      </c>
      <c r="C8" s="1">
        <v>4.4507416275499798</v>
      </c>
      <c r="D8" s="1">
        <v>4.9343152707380797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30</v>
      </c>
      <c r="B9" s="1">
        <v>3.8109782431002399</v>
      </c>
      <c r="C9" s="1">
        <v>5.1189948895380404</v>
      </c>
      <c r="D9" s="1">
        <v>4.8435288346694501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</v>
      </c>
      <c r="B10" s="1">
        <v>5.2797199072843402</v>
      </c>
      <c r="C10" s="1">
        <v>3.8847372459511198</v>
      </c>
      <c r="D10" s="1">
        <v>5.7364867969869699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17</v>
      </c>
      <c r="B11" s="1">
        <v>4.4835078722075599</v>
      </c>
      <c r="C11" s="1">
        <v>3.6193138766991302</v>
      </c>
      <c r="D11" s="1">
        <v>5.66135082882374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18</v>
      </c>
      <c r="B12" s="1">
        <v>3.3386941282790699</v>
      </c>
      <c r="C12" s="1">
        <v>3.49529388053306</v>
      </c>
      <c r="D12" s="1">
        <v>1.4641834102675599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29</v>
      </c>
      <c r="B13" s="1">
        <v>4.9263618643519598</v>
      </c>
      <c r="C13" s="1">
        <v>5.6221415158007897</v>
      </c>
      <c r="D13" s="1">
        <v>5.7407991926819903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</v>
      </c>
      <c r="B14" s="1">
        <v>5.95569698088104</v>
      </c>
      <c r="C14" s="1">
        <v>4.6545276810943799</v>
      </c>
      <c r="D14" s="1">
        <v>5.0104126406146499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</v>
      </c>
      <c r="B15" s="1">
        <v>3.3987181211419601</v>
      </c>
      <c r="C15" s="1">
        <v>3.9931710300880598</v>
      </c>
      <c r="D15" s="1">
        <v>5.9737281466516903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16</v>
      </c>
      <c r="B16" s="1">
        <v>5.2173557379398501</v>
      </c>
      <c r="C16" s="1">
        <v>5.4681082688379403</v>
      </c>
      <c r="D16" s="1">
        <v>5.5625477578078701</v>
      </c>
    </row>
    <row r="17" spans="1:4" ht="15" thickBot="1" x14ac:dyDescent="0.35">
      <c r="A17" s="1">
        <v>15</v>
      </c>
      <c r="B17" s="1">
        <v>3.81098377507639</v>
      </c>
      <c r="C17" s="1">
        <v>4.10974959114274</v>
      </c>
      <c r="D17" s="1">
        <v>4.8598154219414802</v>
      </c>
    </row>
    <row r="18" spans="1:4" ht="15" thickBot="1" x14ac:dyDescent="0.35">
      <c r="A18" s="1">
        <v>25</v>
      </c>
      <c r="B18" s="1">
        <v>2.3732361779981002</v>
      </c>
      <c r="C18" s="1">
        <v>5.3963257753857601</v>
      </c>
      <c r="D18" s="1">
        <v>4.4146920941658703</v>
      </c>
    </row>
    <row r="19" spans="1:4" ht="15" thickBot="1" x14ac:dyDescent="0.35">
      <c r="A19" s="1">
        <v>26</v>
      </c>
      <c r="B19" s="1">
        <v>3.8221724202075502</v>
      </c>
      <c r="C19" s="1">
        <v>4.4929200168435104</v>
      </c>
      <c r="D19" s="1">
        <v>5.0863890265873302</v>
      </c>
    </row>
    <row r="20" spans="1:4" ht="15" thickBot="1" x14ac:dyDescent="0.35">
      <c r="A20" s="1">
        <v>4</v>
      </c>
      <c r="B20" s="1">
        <v>5.4814498437189103</v>
      </c>
      <c r="C20" s="1">
        <v>4.3405612412533303</v>
      </c>
      <c r="D20" s="1">
        <v>4.9774904514379603</v>
      </c>
    </row>
    <row r="21" spans="1:4" ht="15" thickBot="1" x14ac:dyDescent="0.35">
      <c r="A21" s="1">
        <v>3</v>
      </c>
      <c r="B21" s="1">
        <v>3.9674512867198399</v>
      </c>
      <c r="C21" s="1">
        <v>3.1801822270186801</v>
      </c>
      <c r="D21" s="1">
        <v>5.1779386535342704</v>
      </c>
    </row>
    <row r="22" spans="1:4" ht="15" thickBot="1" x14ac:dyDescent="0.35">
      <c r="A22" s="1">
        <v>9</v>
      </c>
      <c r="B22" s="1">
        <v>4.9391610466377003</v>
      </c>
      <c r="C22" s="1">
        <v>3.9242096542290401</v>
      </c>
      <c r="D22" s="1">
        <v>3.7446586389240899</v>
      </c>
    </row>
    <row r="23" spans="1:4" ht="15" thickBot="1" x14ac:dyDescent="0.35">
      <c r="A23" s="1">
        <v>10</v>
      </c>
      <c r="B23" s="1">
        <v>6.2189322272596801</v>
      </c>
      <c r="C23" s="1">
        <v>2.94647361227157</v>
      </c>
      <c r="D23" s="1">
        <v>5.0869602231112703</v>
      </c>
    </row>
    <row r="24" spans="1:4" ht="15" thickBot="1" x14ac:dyDescent="0.35">
      <c r="A24" s="1">
        <v>7</v>
      </c>
      <c r="B24" s="1">
        <v>5.5317546219359501</v>
      </c>
      <c r="C24" s="1">
        <v>5.5666860413589996</v>
      </c>
      <c r="D24" s="1">
        <v>4.3236901143207396</v>
      </c>
    </row>
    <row r="25" spans="1:4" ht="15" thickBot="1" x14ac:dyDescent="0.35">
      <c r="A25" s="1">
        <v>8</v>
      </c>
      <c r="B25" s="1">
        <v>5.2845285684335002</v>
      </c>
      <c r="C25" s="1">
        <v>5.7363450442793997</v>
      </c>
      <c r="D25" s="1">
        <v>4.9587578383167097</v>
      </c>
    </row>
    <row r="26" spans="1:4" ht="15" thickBot="1" x14ac:dyDescent="0.35">
      <c r="A26" s="1">
        <v>23</v>
      </c>
      <c r="B26" s="1">
        <v>3.6241868280250502</v>
      </c>
      <c r="C26" s="1">
        <v>5.30870751019238</v>
      </c>
      <c r="D26" s="1">
        <v>4.9093789645384298</v>
      </c>
    </row>
    <row r="27" spans="1:4" ht="15" thickBot="1" x14ac:dyDescent="0.35">
      <c r="A27" s="1">
        <v>24</v>
      </c>
      <c r="B27" s="1">
        <v>3.75029290563507</v>
      </c>
      <c r="C27" s="1">
        <v>2.6559371264988298</v>
      </c>
      <c r="D27" s="1">
        <v>5.8810945105833499</v>
      </c>
    </row>
    <row r="28" spans="1:4" ht="15" thickBot="1" x14ac:dyDescent="0.35">
      <c r="A28" s="1">
        <v>19</v>
      </c>
      <c r="B28" s="1">
        <v>3.9462056011695799</v>
      </c>
      <c r="C28" s="1">
        <v>2.7833120337500299</v>
      </c>
      <c r="D28" s="1">
        <v>4.3669184431905501</v>
      </c>
    </row>
    <row r="29" spans="1:4" ht="15" thickBot="1" x14ac:dyDescent="0.35">
      <c r="A29" s="1">
        <v>20</v>
      </c>
      <c r="B29" s="1">
        <v>7.1958217819369104</v>
      </c>
      <c r="C29" s="1">
        <v>5.0886396024758298</v>
      </c>
      <c r="D29" s="1">
        <v>3.24514360223327</v>
      </c>
    </row>
    <row r="30" spans="1:4" ht="15" thickBot="1" x14ac:dyDescent="0.35">
      <c r="A30" s="1">
        <v>12</v>
      </c>
      <c r="B30" s="1">
        <v>3.3312674989367399</v>
      </c>
      <c r="C30" s="1">
        <v>3.9703711282711001</v>
      </c>
      <c r="D30" s="1">
        <v>4.3299745076315101</v>
      </c>
    </row>
    <row r="31" spans="1:4" ht="15" thickBot="1" x14ac:dyDescent="0.35">
      <c r="A31" s="1">
        <v>11</v>
      </c>
      <c r="B31" s="1">
        <v>4.4908751591401899</v>
      </c>
      <c r="C31" s="1">
        <v>5.1400314535578699</v>
      </c>
      <c r="D31" s="1">
        <v>5.0091815126165002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28</v>
      </c>
      <c r="B2" s="1">
        <v>3.3239362658021898</v>
      </c>
      <c r="C2" s="1">
        <v>4.8063009623061097</v>
      </c>
      <c r="D2" s="1">
        <v>5.2249352710442603</v>
      </c>
    </row>
    <row r="3" spans="1:4" ht="15" thickBot="1" x14ac:dyDescent="0.35">
      <c r="A3" s="1">
        <v>13</v>
      </c>
      <c r="B3" s="1">
        <v>3.60894721597144</v>
      </c>
      <c r="C3" s="1">
        <v>5.1538867552871999</v>
      </c>
      <c r="D3" s="1">
        <v>3.7443353874737499</v>
      </c>
    </row>
    <row r="4" spans="1:4" ht="15" thickBot="1" x14ac:dyDescent="0.35">
      <c r="A4" s="1">
        <v>6</v>
      </c>
      <c r="B4" s="1">
        <v>6.4274086307735603</v>
      </c>
      <c r="C4" s="1">
        <v>4.3863369646102504</v>
      </c>
      <c r="D4" s="1">
        <v>4.8201348812144698</v>
      </c>
    </row>
    <row r="5" spans="1:4" ht="15" thickBot="1" x14ac:dyDescent="0.35">
      <c r="A5" s="1">
        <v>5</v>
      </c>
      <c r="B5" s="1">
        <v>2.9529984307913901</v>
      </c>
      <c r="C5" s="1">
        <v>4.6845700436886499</v>
      </c>
      <c r="D5" s="1">
        <v>4.1558913253495602</v>
      </c>
    </row>
    <row r="6" spans="1:4" ht="15" thickBot="1" x14ac:dyDescent="0.35">
      <c r="A6" s="1">
        <v>22</v>
      </c>
      <c r="B6" s="1">
        <v>4.6586870552523498</v>
      </c>
      <c r="C6" s="1">
        <v>4.9190308868158397</v>
      </c>
      <c r="D6" s="1">
        <v>4.0310884607843196</v>
      </c>
    </row>
    <row r="7" spans="1:4" ht="15" thickBot="1" x14ac:dyDescent="0.35">
      <c r="A7" s="1">
        <v>21</v>
      </c>
      <c r="B7" s="1">
        <v>4.8047532636230601</v>
      </c>
      <c r="C7" s="1">
        <v>3.4160453885881199</v>
      </c>
      <c r="D7" s="1">
        <v>5.5574391489439696</v>
      </c>
    </row>
    <row r="8" spans="1:4" ht="15" thickBot="1" x14ac:dyDescent="0.35">
      <c r="A8" s="1">
        <v>27</v>
      </c>
      <c r="B8" s="1">
        <v>2.8042755846221699</v>
      </c>
      <c r="C8" s="1">
        <v>4.44223371895949</v>
      </c>
      <c r="D8" s="1">
        <v>4.98588209313119</v>
      </c>
    </row>
    <row r="9" spans="1:4" ht="15" thickBot="1" x14ac:dyDescent="0.35">
      <c r="A9" s="1">
        <v>30</v>
      </c>
      <c r="B9" s="1">
        <v>3.72304047382644</v>
      </c>
      <c r="C9" s="1">
        <v>5.1802734976804699</v>
      </c>
      <c r="D9" s="1">
        <v>4.9557730135187299</v>
      </c>
    </row>
    <row r="10" spans="1:4" ht="15" thickBot="1" x14ac:dyDescent="0.35">
      <c r="A10" s="1">
        <v>14</v>
      </c>
      <c r="B10" s="1">
        <v>5.2327258838622797</v>
      </c>
      <c r="C10" s="1">
        <v>3.8373419072567998</v>
      </c>
      <c r="D10" s="1">
        <v>5.82880216443347</v>
      </c>
    </row>
    <row r="11" spans="1:4" ht="15" thickBot="1" x14ac:dyDescent="0.35">
      <c r="A11" s="1">
        <v>17</v>
      </c>
      <c r="B11" s="1">
        <v>4.5165236219758302</v>
      </c>
      <c r="C11" s="1">
        <v>3.6573531752374802</v>
      </c>
      <c r="D11" s="1">
        <v>5.7644304712260697</v>
      </c>
    </row>
    <row r="12" spans="1:4" ht="15" thickBot="1" x14ac:dyDescent="0.35">
      <c r="A12" s="1">
        <v>18</v>
      </c>
      <c r="B12" s="1">
        <v>3.3627858998142202</v>
      </c>
      <c r="C12" s="1">
        <v>3.5224256980436501</v>
      </c>
      <c r="D12" s="1">
        <v>1.69226627373335</v>
      </c>
    </row>
    <row r="13" spans="1:4" ht="15" thickBot="1" x14ac:dyDescent="0.35">
      <c r="A13" s="1">
        <v>29</v>
      </c>
      <c r="B13" s="1">
        <v>4.7997156249236603</v>
      </c>
      <c r="C13" s="1">
        <v>5.6684511071898198</v>
      </c>
      <c r="D13" s="1">
        <v>5.6142353106437302</v>
      </c>
    </row>
    <row r="14" spans="1:4" ht="15" thickBot="1" x14ac:dyDescent="0.35">
      <c r="A14" s="1">
        <v>2</v>
      </c>
      <c r="B14" s="1">
        <v>5.9046783473822604</v>
      </c>
      <c r="C14" s="1">
        <v>4.5900850356731802</v>
      </c>
      <c r="D14" s="1">
        <v>5.0055169250048399</v>
      </c>
    </row>
    <row r="15" spans="1:4" ht="15" thickBot="1" x14ac:dyDescent="0.35">
      <c r="A15" s="1">
        <v>1</v>
      </c>
      <c r="B15" s="1">
        <v>3.4420179561902802</v>
      </c>
      <c r="C15" s="1">
        <v>4.0216706054090698</v>
      </c>
      <c r="D15" s="1">
        <v>5.9912280308565196</v>
      </c>
    </row>
    <row r="16" spans="1:4" ht="15" thickBot="1" x14ac:dyDescent="0.35">
      <c r="A16" s="1">
        <v>16</v>
      </c>
      <c r="B16" s="1">
        <v>5.1778538496715099</v>
      </c>
      <c r="C16" s="1">
        <v>5.4025604918048602</v>
      </c>
      <c r="D16" s="1">
        <v>5.5784183107349801</v>
      </c>
    </row>
    <row r="17" spans="1:4" ht="15" thickBot="1" x14ac:dyDescent="0.35">
      <c r="A17" s="1">
        <v>15</v>
      </c>
      <c r="B17" s="1">
        <v>3.8495488765664998</v>
      </c>
      <c r="C17" s="1">
        <v>4.1874747131423504</v>
      </c>
      <c r="D17" s="1">
        <v>4.8913425793568903</v>
      </c>
    </row>
    <row r="18" spans="1:4" ht="15" thickBot="1" x14ac:dyDescent="0.35">
      <c r="A18" s="1">
        <v>25</v>
      </c>
      <c r="B18" s="1">
        <v>2.3135948921115999</v>
      </c>
      <c r="C18" s="1">
        <v>5.3929157201439697</v>
      </c>
      <c r="D18" s="1">
        <v>4.49091105658814</v>
      </c>
    </row>
    <row r="19" spans="1:4" ht="15" thickBot="1" x14ac:dyDescent="0.35">
      <c r="A19" s="1">
        <v>26</v>
      </c>
      <c r="B19" s="1">
        <v>3.7539371644145598</v>
      </c>
      <c r="C19" s="1">
        <v>4.5561710608953003</v>
      </c>
      <c r="D19" s="1">
        <v>5.0341138677888804</v>
      </c>
    </row>
    <row r="20" spans="1:4" ht="15" thickBot="1" x14ac:dyDescent="0.35">
      <c r="A20" s="1">
        <v>4</v>
      </c>
      <c r="B20" s="1">
        <v>5.46318261211806</v>
      </c>
      <c r="C20" s="1">
        <v>4.2997435460271802</v>
      </c>
      <c r="D20" s="1">
        <v>4.97136992617075</v>
      </c>
    </row>
    <row r="21" spans="1:4" ht="15" thickBot="1" x14ac:dyDescent="0.35">
      <c r="A21" s="1">
        <v>3</v>
      </c>
      <c r="B21" s="1">
        <v>4.02130513411345</v>
      </c>
      <c r="C21" s="1">
        <v>3.1947162180164201</v>
      </c>
      <c r="D21" s="1">
        <v>5.2315866294731199</v>
      </c>
    </row>
    <row r="22" spans="1:4" ht="15" thickBot="1" x14ac:dyDescent="0.35">
      <c r="A22" s="1">
        <v>9</v>
      </c>
      <c r="B22" s="1">
        <v>4.92887001105486</v>
      </c>
      <c r="C22" s="1">
        <v>3.8637270022956098</v>
      </c>
      <c r="D22" s="1">
        <v>3.7024047611354902</v>
      </c>
    </row>
    <row r="23" spans="1:4" ht="15" thickBot="1" x14ac:dyDescent="0.35">
      <c r="A23" s="1">
        <v>10</v>
      </c>
      <c r="B23" s="1">
        <v>6.2938070439684504</v>
      </c>
      <c r="C23" s="1">
        <v>2.9438721370066498</v>
      </c>
      <c r="D23" s="1">
        <v>5.2601498498214596</v>
      </c>
    </row>
    <row r="24" spans="1:4" ht="15" thickBot="1" x14ac:dyDescent="0.35">
      <c r="A24" s="1">
        <v>7</v>
      </c>
      <c r="B24" s="1">
        <v>5.4808155972848898</v>
      </c>
      <c r="C24" s="1">
        <v>5.5155317087948097</v>
      </c>
      <c r="D24" s="1">
        <v>4.27676397554582</v>
      </c>
    </row>
    <row r="25" spans="1:4" ht="15" thickBot="1" x14ac:dyDescent="0.35">
      <c r="A25" s="1">
        <v>8</v>
      </c>
      <c r="B25" s="1">
        <v>5.2532275357079703</v>
      </c>
      <c r="C25" s="1">
        <v>5.9070909572159902</v>
      </c>
      <c r="D25" s="1">
        <v>4.8568073238214797</v>
      </c>
    </row>
    <row r="26" spans="1:4" ht="15" thickBot="1" x14ac:dyDescent="0.35">
      <c r="A26" s="1">
        <v>23</v>
      </c>
      <c r="B26" s="1">
        <v>3.4779299156941601</v>
      </c>
      <c r="C26" s="1">
        <v>5.2371830120902798</v>
      </c>
      <c r="D26" s="1">
        <v>4.8891667144498001</v>
      </c>
    </row>
    <row r="27" spans="1:4" ht="15" thickBot="1" x14ac:dyDescent="0.35">
      <c r="A27" s="1">
        <v>24</v>
      </c>
      <c r="B27" s="1">
        <v>3.7833168142492801</v>
      </c>
      <c r="C27" s="1">
        <v>2.6784370788083498</v>
      </c>
      <c r="D27" s="1">
        <v>6.0685564456689098</v>
      </c>
    </row>
    <row r="28" spans="1:4" ht="15" thickBot="1" x14ac:dyDescent="0.35">
      <c r="A28" s="1">
        <v>19</v>
      </c>
      <c r="B28" s="1">
        <v>4.0078380109503797</v>
      </c>
      <c r="C28" s="1">
        <v>2.7511376997221002</v>
      </c>
      <c r="D28" s="1">
        <v>4.5589585386203897</v>
      </c>
    </row>
    <row r="29" spans="1:4" ht="15" thickBot="1" x14ac:dyDescent="0.35">
      <c r="A29" s="1">
        <v>20</v>
      </c>
      <c r="B29" s="1">
        <v>7.1876339881759304</v>
      </c>
      <c r="C29" s="1">
        <v>5.2149864310570599</v>
      </c>
      <c r="D29" s="1">
        <v>3.35283126749344</v>
      </c>
    </row>
    <row r="30" spans="1:4" ht="15" thickBot="1" x14ac:dyDescent="0.35">
      <c r="A30" s="1">
        <v>12</v>
      </c>
      <c r="B30" s="1">
        <v>3.3989093449387</v>
      </c>
      <c r="C30" s="1">
        <v>3.92132000540632</v>
      </c>
      <c r="D30" s="1">
        <v>4.4573338925714197</v>
      </c>
    </row>
    <row r="31" spans="1:4" ht="15" thickBot="1" x14ac:dyDescent="0.35">
      <c r="A31" s="1">
        <v>11</v>
      </c>
      <c r="B31" s="1">
        <v>4.46683312347899</v>
      </c>
      <c r="C31" s="1">
        <v>5.2473883017954099</v>
      </c>
      <c r="D31" s="1">
        <v>4.9294680340960504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28</v>
      </c>
      <c r="B2" s="1">
        <v>3.6196754563894502</v>
      </c>
      <c r="C2" s="1">
        <v>5.7632027257240201</v>
      </c>
      <c r="D2" s="1">
        <v>4.3622641509433899</v>
      </c>
    </row>
    <row r="3" spans="1:4" ht="15" thickBot="1" x14ac:dyDescent="0.35">
      <c r="A3" s="1">
        <v>13</v>
      </c>
      <c r="B3" s="1">
        <v>3.6387995712754502</v>
      </c>
      <c r="C3" s="1">
        <v>5.7632027257240201</v>
      </c>
      <c r="D3" s="1">
        <v>4.2156295224312501</v>
      </c>
    </row>
    <row r="4" spans="1:4" ht="15" thickBot="1" x14ac:dyDescent="0.35">
      <c r="A4" s="1">
        <v>6</v>
      </c>
      <c r="B4" s="1">
        <v>6.8229598893499297</v>
      </c>
      <c r="C4" s="1">
        <v>4.3891752577319503</v>
      </c>
      <c r="D4" s="1">
        <v>4.62697751873438</v>
      </c>
    </row>
    <row r="5" spans="1:4" ht="15" thickBot="1" x14ac:dyDescent="0.35">
      <c r="A5" s="1">
        <v>5</v>
      </c>
      <c r="B5" s="1">
        <v>3.6196754563894502</v>
      </c>
      <c r="C5" s="1">
        <v>4.3891752577319503</v>
      </c>
      <c r="D5" s="1">
        <v>3.84062850729517</v>
      </c>
    </row>
    <row r="6" spans="1:4" ht="15" thickBot="1" x14ac:dyDescent="0.35">
      <c r="A6" s="1">
        <v>22</v>
      </c>
      <c r="B6" s="1">
        <v>4.6817518248175096</v>
      </c>
      <c r="C6" s="1">
        <v>5.7632027257240201</v>
      </c>
      <c r="D6" s="1">
        <v>3.7706270627062701</v>
      </c>
    </row>
    <row r="7" spans="1:4" ht="15" thickBot="1" x14ac:dyDescent="0.35">
      <c r="A7" s="1">
        <v>21</v>
      </c>
      <c r="B7" s="1">
        <v>5.9477124183006502</v>
      </c>
      <c r="C7" s="1">
        <v>3.2019543973941298</v>
      </c>
      <c r="D7" s="1">
        <v>5.0160085378868704</v>
      </c>
    </row>
    <row r="8" spans="1:4" ht="15" thickBot="1" x14ac:dyDescent="0.35">
      <c r="A8" s="1">
        <v>27</v>
      </c>
      <c r="B8" s="1">
        <v>3.6196754563894502</v>
      </c>
      <c r="C8" s="1">
        <v>4.3891752577319503</v>
      </c>
      <c r="D8" s="1">
        <v>4.3622641509433899</v>
      </c>
    </row>
    <row r="9" spans="1:4" ht="15" thickBot="1" x14ac:dyDescent="0.35">
      <c r="A9" s="1">
        <v>30</v>
      </c>
      <c r="B9" s="1">
        <v>3.6196754563894502</v>
      </c>
      <c r="C9" s="1">
        <v>5.7632027257240201</v>
      </c>
      <c r="D9" s="1">
        <v>4.2452830188679203</v>
      </c>
    </row>
    <row r="10" spans="1:4" ht="15" thickBot="1" x14ac:dyDescent="0.35">
      <c r="A10" s="1">
        <v>14</v>
      </c>
      <c r="B10" s="1">
        <v>5.9477124183006502</v>
      </c>
      <c r="C10" s="1">
        <v>4.3891752577319503</v>
      </c>
      <c r="D10" s="1">
        <v>6.1896907216494803</v>
      </c>
    </row>
    <row r="11" spans="1:4" ht="15" thickBot="1" x14ac:dyDescent="0.35">
      <c r="A11" s="1">
        <v>17</v>
      </c>
      <c r="B11" s="1">
        <v>4.6817518248175096</v>
      </c>
      <c r="C11" s="1">
        <v>3.2019543973941298</v>
      </c>
      <c r="D11" s="1">
        <v>4.8980891719745197</v>
      </c>
    </row>
    <row r="12" spans="1:4" ht="15" thickBot="1" x14ac:dyDescent="0.35">
      <c r="A12" s="1">
        <v>18</v>
      </c>
      <c r="B12" s="1">
        <v>3.6196754563894502</v>
      </c>
      <c r="C12" s="1">
        <v>3.2019543973941298</v>
      </c>
      <c r="D12" s="1">
        <v>3.4414893617021201</v>
      </c>
    </row>
    <row r="13" spans="1:4" ht="15" thickBot="1" x14ac:dyDescent="0.35">
      <c r="A13" s="1">
        <v>29</v>
      </c>
      <c r="B13" s="1">
        <v>5.9477124183006502</v>
      </c>
      <c r="C13" s="1">
        <v>5.7632027257240201</v>
      </c>
      <c r="D13" s="1">
        <v>5.0160085378868704</v>
      </c>
    </row>
    <row r="14" spans="1:4" ht="15" thickBot="1" x14ac:dyDescent="0.35">
      <c r="A14" s="1">
        <v>2</v>
      </c>
      <c r="B14" s="1">
        <v>6.8229598893499297</v>
      </c>
      <c r="C14" s="1">
        <v>4.3891752577319503</v>
      </c>
      <c r="D14" s="1">
        <v>4.5736301369863002</v>
      </c>
    </row>
    <row r="15" spans="1:4" ht="15" thickBot="1" x14ac:dyDescent="0.35">
      <c r="A15" s="1">
        <v>1</v>
      </c>
      <c r="B15" s="1">
        <v>3.6196754563894502</v>
      </c>
      <c r="C15" s="1">
        <v>4.3891752577319503</v>
      </c>
      <c r="D15" s="1">
        <v>5.6873786407766902</v>
      </c>
    </row>
    <row r="16" spans="1:4" ht="15" thickBot="1" x14ac:dyDescent="0.35">
      <c r="A16" s="1">
        <v>16</v>
      </c>
      <c r="B16" s="1">
        <v>5.9477124183006502</v>
      </c>
      <c r="C16" s="1">
        <v>5.7632027257240201</v>
      </c>
      <c r="D16" s="1">
        <v>4.8361204013377899</v>
      </c>
    </row>
    <row r="17" spans="1:4" ht="15" thickBot="1" x14ac:dyDescent="0.35">
      <c r="A17" s="1">
        <v>15</v>
      </c>
      <c r="B17" s="1">
        <v>4.6817518248175096</v>
      </c>
      <c r="C17" s="1">
        <v>4.3891752577319503</v>
      </c>
      <c r="D17" s="1">
        <v>4.2452830188679203</v>
      </c>
    </row>
    <row r="18" spans="1:4" ht="15" thickBot="1" x14ac:dyDescent="0.35">
      <c r="A18" s="1">
        <v>25</v>
      </c>
      <c r="B18" s="1">
        <v>3.0092470277410799</v>
      </c>
      <c r="C18" s="1">
        <v>5.7632027257240201</v>
      </c>
      <c r="D18" s="1">
        <v>4.5420560747663501</v>
      </c>
    </row>
    <row r="19" spans="1:4" ht="15" thickBot="1" x14ac:dyDescent="0.35">
      <c r="A19" s="1">
        <v>26</v>
      </c>
      <c r="B19" s="1">
        <v>4.6817518248175096</v>
      </c>
      <c r="C19" s="1">
        <v>4.3891752577319503</v>
      </c>
      <c r="D19" s="1">
        <v>4.5014031805425603</v>
      </c>
    </row>
    <row r="20" spans="1:4" ht="15" thickBot="1" x14ac:dyDescent="0.35">
      <c r="A20" s="1">
        <v>4</v>
      </c>
      <c r="B20" s="1">
        <v>5.9477124183006502</v>
      </c>
      <c r="C20" s="1">
        <v>4.3891752577319503</v>
      </c>
      <c r="D20" s="1">
        <v>5.02186311787072</v>
      </c>
    </row>
    <row r="21" spans="1:4" ht="15" thickBot="1" x14ac:dyDescent="0.35">
      <c r="A21" s="1">
        <v>3</v>
      </c>
      <c r="B21" s="1">
        <v>4.6817518248175096</v>
      </c>
      <c r="C21" s="1">
        <v>3.2019543973941298</v>
      </c>
      <c r="D21" s="1">
        <v>4.62697751873438</v>
      </c>
    </row>
    <row r="22" spans="1:4" ht="15" thickBot="1" x14ac:dyDescent="0.35">
      <c r="A22" s="1">
        <v>9</v>
      </c>
      <c r="B22" s="1">
        <v>5.9477124183006502</v>
      </c>
      <c r="C22" s="1">
        <v>4.3891752577319503</v>
      </c>
      <c r="D22" s="1">
        <v>3.7706270627062701</v>
      </c>
    </row>
    <row r="23" spans="1:4" ht="15" thickBot="1" x14ac:dyDescent="0.35">
      <c r="A23" s="1">
        <v>10</v>
      </c>
      <c r="B23" s="1">
        <v>6.8229598893499297</v>
      </c>
      <c r="C23" s="1">
        <v>3.2019543973941298</v>
      </c>
      <c r="D23" s="1">
        <v>4.8980891719745197</v>
      </c>
    </row>
    <row r="24" spans="1:4" ht="15" thickBot="1" x14ac:dyDescent="0.35">
      <c r="A24" s="1">
        <v>7</v>
      </c>
      <c r="B24" s="1">
        <v>5.9477124183006502</v>
      </c>
      <c r="C24" s="1">
        <v>5.7632027257240201</v>
      </c>
      <c r="D24" s="1">
        <v>4.2156295224312501</v>
      </c>
    </row>
    <row r="25" spans="1:4" ht="15" thickBot="1" x14ac:dyDescent="0.35">
      <c r="A25" s="1">
        <v>8</v>
      </c>
      <c r="B25" s="1">
        <v>5.9477124183006502</v>
      </c>
      <c r="C25" s="1">
        <v>6.7231503579952197</v>
      </c>
      <c r="D25" s="1">
        <v>4.5860238832375</v>
      </c>
    </row>
    <row r="26" spans="1:4" ht="15" thickBot="1" x14ac:dyDescent="0.35">
      <c r="A26" s="1">
        <v>23</v>
      </c>
      <c r="B26" s="1">
        <v>3.6196754563894502</v>
      </c>
      <c r="C26" s="1">
        <v>5.7632027257240201</v>
      </c>
      <c r="D26" s="1">
        <v>4.5420560747663501</v>
      </c>
    </row>
    <row r="27" spans="1:4" ht="15" thickBot="1" x14ac:dyDescent="0.35">
      <c r="A27" s="1">
        <v>24</v>
      </c>
      <c r="B27" s="1">
        <v>4.6817518248175096</v>
      </c>
      <c r="C27" s="1">
        <v>2.8265027322404301</v>
      </c>
      <c r="D27" s="1">
        <v>5.2789783889980297</v>
      </c>
    </row>
    <row r="28" spans="1:4" ht="15" thickBot="1" x14ac:dyDescent="0.35">
      <c r="A28" s="1">
        <v>19</v>
      </c>
      <c r="B28" s="1">
        <v>4.6817518248175096</v>
      </c>
      <c r="C28" s="1">
        <v>3.2019543973941298</v>
      </c>
      <c r="D28" s="1">
        <v>3.68590998043052</v>
      </c>
    </row>
    <row r="29" spans="1:4" ht="15" thickBot="1" x14ac:dyDescent="0.35">
      <c r="A29" s="1">
        <v>20</v>
      </c>
      <c r="B29" s="1">
        <v>7.9633204633204597</v>
      </c>
      <c r="C29" s="1">
        <v>5.7632027257240201</v>
      </c>
      <c r="D29" s="1">
        <v>3.3924137931034402</v>
      </c>
    </row>
    <row r="30" spans="1:4" ht="15" thickBot="1" x14ac:dyDescent="0.35">
      <c r="A30" s="1">
        <v>12</v>
      </c>
      <c r="B30" s="1">
        <v>3.6196754563894502</v>
      </c>
      <c r="C30" s="1">
        <v>4.3891752577319503</v>
      </c>
      <c r="D30" s="1">
        <v>4.2156295224312501</v>
      </c>
    </row>
    <row r="31" spans="1:4" ht="15" thickBot="1" x14ac:dyDescent="0.35">
      <c r="A31" s="1">
        <v>11</v>
      </c>
      <c r="B31" s="1">
        <v>4.6817518248175096</v>
      </c>
      <c r="C31" s="1">
        <v>5.7632027257240201</v>
      </c>
      <c r="D31" s="1">
        <v>4.3622641509433899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28</v>
      </c>
      <c r="B2" s="1">
        <v>3.0025803999999998</v>
      </c>
      <c r="C2" s="1">
        <v>4.2018199999999997</v>
      </c>
      <c r="D2" s="1">
        <v>4.7415333000000004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</v>
      </c>
      <c r="B3" s="1">
        <v>2.9784700000000002</v>
      </c>
      <c r="C3" s="1">
        <v>5.0279999999999996</v>
      </c>
      <c r="D3" s="1">
        <v>4.3332066999999999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6</v>
      </c>
      <c r="B4" s="1">
        <v>6.0833105999999999</v>
      </c>
      <c r="C4" s="1">
        <v>4.0733395000000003</v>
      </c>
      <c r="D4" s="1">
        <v>4.1997976000000001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5</v>
      </c>
      <c r="B5" s="1">
        <v>2.134906</v>
      </c>
      <c r="C5" s="1">
        <v>4.1897149999999996</v>
      </c>
      <c r="D5" s="1">
        <v>4.0135459999999998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22</v>
      </c>
      <c r="B6" s="1">
        <v>4.0755834999999996</v>
      </c>
      <c r="C6" s="1">
        <v>4.1144958000000003</v>
      </c>
      <c r="D6" s="1">
        <v>3.8042737999999998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21</v>
      </c>
      <c r="B7" s="1">
        <v>4.2503285000000002</v>
      </c>
      <c r="C7" s="1">
        <v>3.0622134000000001</v>
      </c>
      <c r="D7" s="1">
        <v>5.1006454999999997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27</v>
      </c>
      <c r="B8" s="1">
        <v>1.9688224999999999</v>
      </c>
      <c r="C8" s="1">
        <v>4.072387</v>
      </c>
      <c r="D8" s="1">
        <v>4.8010693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30</v>
      </c>
      <c r="B9" s="1">
        <v>3.0477265999999998</v>
      </c>
      <c r="C9" s="1">
        <v>5.1770424999999998</v>
      </c>
      <c r="D9" s="1">
        <v>4.7656090000000004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</v>
      </c>
      <c r="B10" s="1">
        <v>5.0958810000000003</v>
      </c>
      <c r="C10" s="1">
        <v>3.1005964000000001</v>
      </c>
      <c r="D10" s="1">
        <v>5.4110436000000002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17</v>
      </c>
      <c r="B11" s="1">
        <v>4.2668470000000003</v>
      </c>
      <c r="C11" s="1">
        <v>3.0373117999999999</v>
      </c>
      <c r="D11" s="1">
        <v>5.3634550000000001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18</v>
      </c>
      <c r="B12" s="1">
        <v>3.1151363999999999</v>
      </c>
      <c r="C12" s="1">
        <v>3.1618822</v>
      </c>
      <c r="D12" s="1">
        <v>1.5065843000000001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29</v>
      </c>
      <c r="B13" s="1">
        <v>4.2860923</v>
      </c>
      <c r="C13" s="1">
        <v>5.1686763999999998</v>
      </c>
      <c r="D13" s="1">
        <v>5.3994603000000003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</v>
      </c>
      <c r="B14" s="1">
        <v>5.4556250000000004</v>
      </c>
      <c r="C14" s="1">
        <v>4.1270389999999999</v>
      </c>
      <c r="D14" s="1">
        <v>4.7199900000000001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</v>
      </c>
      <c r="B15" s="1">
        <v>3.0398676</v>
      </c>
      <c r="C15" s="1">
        <v>3.090881</v>
      </c>
      <c r="D15" s="1">
        <v>5.8092627999999999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16</v>
      </c>
      <c r="B16" s="1">
        <v>4.97166</v>
      </c>
      <c r="C16" s="1">
        <v>5.0764303000000002</v>
      </c>
      <c r="D16" s="1">
        <v>4.7268056999999999</v>
      </c>
    </row>
    <row r="17" spans="1:4" ht="15" thickBot="1" x14ac:dyDescent="0.35">
      <c r="A17" s="1">
        <v>15</v>
      </c>
      <c r="B17" s="1">
        <v>3.0805251999999999</v>
      </c>
      <c r="C17" s="1">
        <v>4.0631623000000001</v>
      </c>
      <c r="D17" s="1">
        <v>3.7107713000000002</v>
      </c>
    </row>
    <row r="18" spans="1:4" ht="15" thickBot="1" x14ac:dyDescent="0.35">
      <c r="A18" s="1">
        <v>25</v>
      </c>
      <c r="B18" s="1">
        <v>2.0137475</v>
      </c>
      <c r="C18" s="1">
        <v>5.0982909999999997</v>
      </c>
      <c r="D18" s="1">
        <v>4.5168447</v>
      </c>
    </row>
    <row r="19" spans="1:4" ht="15" thickBot="1" x14ac:dyDescent="0.35">
      <c r="A19" s="1">
        <v>26</v>
      </c>
      <c r="B19" s="1">
        <v>3.0293359999999998</v>
      </c>
      <c r="C19" s="1">
        <v>4.129524</v>
      </c>
      <c r="D19" s="1">
        <v>4.4506410000000001</v>
      </c>
    </row>
    <row r="20" spans="1:4" ht="15" thickBot="1" x14ac:dyDescent="0.35">
      <c r="A20" s="1">
        <v>4</v>
      </c>
      <c r="B20" s="1">
        <v>5.0942072999999999</v>
      </c>
      <c r="C20" s="1">
        <v>4.1340313000000002</v>
      </c>
      <c r="D20" s="1">
        <v>4.7541536999999998</v>
      </c>
    </row>
    <row r="21" spans="1:4" ht="15" thickBot="1" x14ac:dyDescent="0.35">
      <c r="A21" s="1">
        <v>3</v>
      </c>
      <c r="B21" s="1">
        <v>3.2989701999999999</v>
      </c>
      <c r="C21" s="1">
        <v>2.1016092</v>
      </c>
      <c r="D21" s="1">
        <v>5.3170279999999996</v>
      </c>
    </row>
    <row r="22" spans="1:4" ht="15" thickBot="1" x14ac:dyDescent="0.35">
      <c r="A22" s="1">
        <v>9</v>
      </c>
      <c r="B22" s="1">
        <v>4.4426329999999998</v>
      </c>
      <c r="C22" s="1">
        <v>3.0317820000000002</v>
      </c>
      <c r="D22" s="1">
        <v>3.6487530000000001</v>
      </c>
    </row>
    <row r="23" spans="1:4" ht="15" thickBot="1" x14ac:dyDescent="0.35">
      <c r="A23" s="1">
        <v>10</v>
      </c>
      <c r="B23" s="1">
        <v>5.9223710000000001</v>
      </c>
      <c r="C23" s="1">
        <v>2.0683012000000001</v>
      </c>
      <c r="D23" s="1">
        <v>5.3352985000000004</v>
      </c>
    </row>
    <row r="24" spans="1:4" ht="15" thickBot="1" x14ac:dyDescent="0.35">
      <c r="A24" s="1">
        <v>7</v>
      </c>
      <c r="B24" s="1">
        <v>5.2014111999999999</v>
      </c>
      <c r="C24" s="1">
        <v>5.1960769999999998</v>
      </c>
      <c r="D24" s="1">
        <v>4.2083415999999998</v>
      </c>
    </row>
    <row r="25" spans="1:4" ht="15" thickBot="1" x14ac:dyDescent="0.35">
      <c r="A25" s="1">
        <v>8</v>
      </c>
      <c r="B25" s="1">
        <v>5.1363599999999998</v>
      </c>
      <c r="C25" s="1">
        <v>5.1062493</v>
      </c>
      <c r="D25" s="1">
        <v>5.3038043999999998</v>
      </c>
    </row>
    <row r="26" spans="1:4" ht="15" thickBot="1" x14ac:dyDescent="0.35">
      <c r="A26" s="1">
        <v>23</v>
      </c>
      <c r="B26" s="1">
        <v>3.0768354000000002</v>
      </c>
      <c r="C26" s="1">
        <v>5.1070333000000003</v>
      </c>
      <c r="D26" s="1">
        <v>4.7295866000000002</v>
      </c>
    </row>
    <row r="27" spans="1:4" ht="15" thickBot="1" x14ac:dyDescent="0.35">
      <c r="A27" s="1">
        <v>24</v>
      </c>
      <c r="B27" s="1">
        <v>3.1637754</v>
      </c>
      <c r="C27" s="1">
        <v>2.0460189999999998</v>
      </c>
      <c r="D27" s="1">
        <v>5.5514507000000002</v>
      </c>
    </row>
    <row r="28" spans="1:4" ht="15" thickBot="1" x14ac:dyDescent="0.35">
      <c r="A28" s="1">
        <v>19</v>
      </c>
      <c r="B28" s="1">
        <v>3.1394565000000001</v>
      </c>
      <c r="C28" s="1">
        <v>2.0680386999999998</v>
      </c>
      <c r="D28" s="1">
        <v>4.1928573</v>
      </c>
    </row>
    <row r="29" spans="1:4" ht="15" thickBot="1" x14ac:dyDescent="0.35">
      <c r="A29" s="1">
        <v>20</v>
      </c>
      <c r="B29" s="1">
        <v>6.9886220000000003</v>
      </c>
      <c r="C29" s="1">
        <v>4.3099164999999999</v>
      </c>
      <c r="D29" s="1">
        <v>2.3495278000000002</v>
      </c>
    </row>
    <row r="30" spans="1:4" ht="15" thickBot="1" x14ac:dyDescent="0.35">
      <c r="A30" s="1">
        <v>12</v>
      </c>
      <c r="B30" s="1">
        <v>2.9863705999999999</v>
      </c>
      <c r="C30" s="1">
        <v>3.0956451999999999</v>
      </c>
      <c r="D30" s="1">
        <v>4.0671587000000002</v>
      </c>
    </row>
    <row r="31" spans="1:4" ht="15" thickBot="1" x14ac:dyDescent="0.35">
      <c r="A31" s="1">
        <v>11</v>
      </c>
      <c r="B31" s="1">
        <v>4.2082259999999998</v>
      </c>
      <c r="C31" s="1">
        <v>4.9786415000000002</v>
      </c>
      <c r="D31" s="1">
        <v>4.5049523999999996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2024-07-24T20:07:05Z</dcterms:modified>
</cp:coreProperties>
</file>