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6F3C29C-F841-45D7-909E-9B122011E564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9" i="1" l="1"/>
  <c r="L93" i="1" l="1"/>
  <c r="M93" i="1"/>
  <c r="N93" i="1"/>
  <c r="P93" i="1"/>
  <c r="Q93" i="1"/>
  <c r="AI93" i="1" s="1"/>
  <c r="R93" i="1"/>
  <c r="V93" i="1"/>
  <c r="W93" i="1" s="1"/>
  <c r="X93" i="1" s="1"/>
  <c r="AA93" i="1"/>
  <c r="AF93" i="1"/>
  <c r="AG93" i="1" s="1"/>
  <c r="AH93" i="1" s="1"/>
  <c r="AK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93" i="1" l="1"/>
  <c r="AB93" i="1" s="1"/>
  <c r="AL93" i="1"/>
  <c r="AJ93" i="1"/>
  <c r="AK83" i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M93" i="1" l="1"/>
  <c r="Z93" i="1"/>
  <c r="AC93" i="1" s="1"/>
  <c r="AI7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2" i="1" l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0" i="1" l="1"/>
  <c r="AC86" i="1"/>
  <c r="AC85" i="1"/>
  <c r="AC89" i="1"/>
  <c r="AC84" i="1"/>
  <c r="AC92" i="1"/>
  <c r="AC88" i="1"/>
  <c r="AC87" i="1"/>
  <c r="AC91" i="1"/>
  <c r="AM92" i="1"/>
  <c r="AM91" i="1"/>
  <c r="AM90" i="1"/>
  <c r="AM88" i="1"/>
  <c r="AM86" i="1"/>
  <c r="AM87" i="1"/>
  <c r="AM89" i="1"/>
  <c r="AM84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M85" i="1"/>
  <c r="AB78" i="1"/>
  <c r="Z78" i="1"/>
  <c r="AJ83" i="1"/>
  <c r="AL83" i="1"/>
  <c r="AB80" i="1"/>
  <c r="Z80" i="1"/>
  <c r="AB83" i="1"/>
  <c r="Z83" i="1"/>
  <c r="AL78" i="1"/>
  <c r="AJ78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78" i="1" l="1"/>
  <c r="AC81" i="1"/>
  <c r="AC79" i="1"/>
  <c r="AC83" i="1"/>
  <c r="AC82" i="1"/>
  <c r="AC80" i="1"/>
  <c r="AM79" i="1"/>
  <c r="AM81" i="1"/>
  <c r="AM82" i="1"/>
  <c r="AM83" i="1"/>
  <c r="AM80" i="1"/>
  <c r="AM78" i="1"/>
</calcChain>
</file>

<file path=xl/sharedStrings.xml><?xml version="1.0" encoding="utf-8"?>
<sst xmlns="http://schemas.openxmlformats.org/spreadsheetml/2006/main" count="901" uniqueCount="220">
  <si>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</si>
  <si>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</si>
  <si>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</si>
  <si>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</si>
  <si>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</si>
  <si>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</si>
  <si>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</si>
  <si>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</si>
  <si>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</si>
  <si>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</si>
  <si>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</si>
  <si>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</si>
  <si>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</si>
  <si>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</si>
  <si>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</si>
  <si>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</si>
  <si>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</si>
  <si>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</si>
  <si>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</si>
  <si>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</si>
  <si>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</si>
  <si>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</si>
  <si>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</si>
  <si>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</si>
  <si>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</si>
  <si>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</si>
  <si>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</si>
  <si>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</si>
  <si>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</si>
  <si>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</si>
  <si>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</si>
  <si>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</si>
  <si>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</si>
  <si>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</si>
  <si>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</si>
  <si>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</si>
  <si>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</si>
  <si>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</si>
  <si>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</si>
  <si>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</si>
  <si>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</si>
  <si>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</si>
  <si>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</si>
  <si>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</si>
  <si>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</si>
  <si>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</si>
  <si>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</si>
  <si>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</si>
  <si>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</si>
  <si>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</si>
  <si>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</si>
  <si>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</si>
  <si>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</si>
  <si>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</si>
  <si>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</si>
  <si>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</si>
  <si>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</si>
  <si>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</si>
  <si>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</si>
  <si>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</si>
  <si>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</si>
  <si>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</si>
  <si>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</si>
  <si>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</si>
  <si>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</si>
  <si>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</si>
  <si>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</si>
  <si>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</si>
  <si>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</si>
  <si>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</si>
  <si>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</si>
  <si>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</si>
  <si>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</si>
  <si>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</si>
  <si>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</si>
  <si>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</si>
  <si>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</si>
  <si>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</si>
  <si>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</si>
  <si>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</si>
  <si>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</si>
  <si>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</si>
  <si>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</si>
  <si>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</si>
  <si>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</si>
  <si>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</si>
  <si>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</si>
  <si>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</si>
  <si>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</si>
  <si>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</si>
  <si>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</si>
  <si>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</si>
  <si>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</si>
  <si>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</si>
  <si>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</si>
  <si>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</si>
  <si>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</si>
  <si>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</si>
  <si>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</si>
  <si>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</si>
  <si>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</si>
  <si>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</si>
  <si>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</si>
  <si>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</si>
  <si>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</si>
  <si>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</si>
  <si>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</si>
  <si>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</si>
  <si>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</si>
  <si>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</si>
  <si>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</si>
  <si>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</si>
  <si>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</si>
  <si>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</si>
  <si>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</si>
  <si>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</si>
  <si>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</si>
  <si>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</si>
  <si>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</si>
  <si>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</si>
  <si>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</si>
  <si>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</si>
  <si>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</si>
  <si>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</si>
  <si>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</si>
  <si>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</si>
  <si>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</si>
  <si>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</si>
  <si>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</si>
  <si>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</si>
  <si>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</si>
  <si>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</si>
  <si>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</si>
  <si>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-105</t>
  </si>
  <si>
    <t>COL</t>
  </si>
  <si>
    <t>HOU</t>
  </si>
  <si>
    <t>NYM</t>
  </si>
  <si>
    <t>MIL</t>
  </si>
  <si>
    <t>CHW</t>
  </si>
  <si>
    <t>CLE</t>
  </si>
  <si>
    <t>STL</t>
  </si>
  <si>
    <t>PIT</t>
  </si>
  <si>
    <t>DET</t>
  </si>
  <si>
    <t>TBR</t>
  </si>
  <si>
    <t>KCR</t>
  </si>
  <si>
    <t>LAA</t>
  </si>
  <si>
    <t>OAK</t>
  </si>
  <si>
    <t>SEA</t>
  </si>
  <si>
    <t>ARI</t>
  </si>
  <si>
    <t>LAD</t>
  </si>
  <si>
    <t>BOS</t>
  </si>
  <si>
    <t>MIA</t>
  </si>
  <si>
    <t>CIN</t>
  </si>
  <si>
    <t>NYY</t>
  </si>
  <si>
    <t>SFG</t>
  </si>
  <si>
    <t>ATL</t>
  </si>
  <si>
    <t>PHI</t>
  </si>
  <si>
    <t>CHC</t>
  </si>
  <si>
    <t>TEX</t>
  </si>
  <si>
    <t>+140</t>
  </si>
  <si>
    <t>Player</t>
  </si>
  <si>
    <t>KC</t>
  </si>
  <si>
    <t>+135</t>
  </si>
  <si>
    <t>-150</t>
  </si>
  <si>
    <t>+125</t>
  </si>
  <si>
    <t>-165</t>
  </si>
  <si>
    <t>Chris Sale</t>
  </si>
  <si>
    <t>BAL</t>
  </si>
  <si>
    <t>SD</t>
  </si>
  <si>
    <t>TOR</t>
  </si>
  <si>
    <t>WSH</t>
  </si>
  <si>
    <t>SDP</t>
  </si>
  <si>
    <t>WSN</t>
  </si>
  <si>
    <t>Nick Martinez</t>
  </si>
  <si>
    <t>+115</t>
  </si>
  <si>
    <t>+120</t>
  </si>
  <si>
    <t>+155</t>
  </si>
  <si>
    <t>-185</t>
  </si>
  <si>
    <t>-145</t>
  </si>
  <si>
    <t>-110</t>
  </si>
  <si>
    <t>Ryne Nelson</t>
  </si>
  <si>
    <t>Allan Winans</t>
  </si>
  <si>
    <t>Nick Pivetta</t>
  </si>
  <si>
    <t>Justin Steele</t>
  </si>
  <si>
    <t>Chris Flexen</t>
  </si>
  <si>
    <t>Frankie Montas</t>
  </si>
  <si>
    <t>Tanner Bibee</t>
  </si>
  <si>
    <t>Cal Quantrill</t>
  </si>
  <si>
    <t>Jack Flaherty</t>
  </si>
  <si>
    <t>Hunter Brown</t>
  </si>
  <si>
    <t>Michael Wacha</t>
  </si>
  <si>
    <t>Griffin Canning</t>
  </si>
  <si>
    <t>Tyler Glasnow</t>
  </si>
  <si>
    <t>Edward Cabrera</t>
  </si>
  <si>
    <t>Sean Manaea</t>
  </si>
  <si>
    <t>Gerrit Cole</t>
  </si>
  <si>
    <t>JP Sears</t>
  </si>
  <si>
    <t>Aaron Nola</t>
  </si>
  <si>
    <t>Martin Perez</t>
  </si>
  <si>
    <t>Matt Waldron</t>
  </si>
  <si>
    <t>Luis Castillo</t>
  </si>
  <si>
    <t>Matthew Liberatore</t>
  </si>
  <si>
    <t>Zach Eflin</t>
  </si>
  <si>
    <t>Nathan Eovaldi</t>
  </si>
  <si>
    <t>Yariel Rodriguez</t>
  </si>
  <si>
    <t>Mitchell Parker</t>
  </si>
  <si>
    <t>Steven Okert</t>
  </si>
  <si>
    <t>Rob Zastryzny</t>
  </si>
  <si>
    <t>Chayce McDermott</t>
  </si>
  <si>
    <t>Robbie Ray</t>
  </si>
  <si>
    <t>-175</t>
  </si>
  <si>
    <t>-180</t>
  </si>
  <si>
    <t>-265</t>
  </si>
  <si>
    <t>-125</t>
  </si>
  <si>
    <t>-130</t>
  </si>
  <si>
    <t>+145</t>
  </si>
  <si>
    <t>+150</t>
  </si>
  <si>
    <t>+215</t>
  </si>
  <si>
    <t>+105</t>
  </si>
  <si>
    <t>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</si>
</sst>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49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P53" zoomScale="80" zoomScaleNormal="80" workbookViewId="0">
      <selection activeCell="AF92" sqref="AF92:AN9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152</v>
      </c>
      <c r="B2" t="s">
        <v>155</v>
      </c>
      <c r="C2" s="5">
        <f>RF!B2</f>
        <v>6.22</v>
      </c>
      <c r="D2" s="5">
        <f>LR!B2</f>
        <v>5.9019306258712199</v>
      </c>
      <c r="E2" s="5">
        <f>Adaboost!B2</f>
        <v>6.7446351931330399</v>
      </c>
      <c r="F2" s="5">
        <f>XGBR!B2</f>
        <v>5.2577467000000002</v>
      </c>
      <c r="G2" s="5">
        <f>Huber!B2</f>
        <v>5.7000012894242698</v>
      </c>
      <c r="H2" s="5">
        <f>BayesRidge!B2</f>
        <v>5.9057351606338298</v>
      </c>
      <c r="I2" s="5">
        <f>Elastic!B2</f>
        <v>5.6238772404457</v>
      </c>
      <c r="J2" s="5">
        <f>GBR!B2</f>
        <v>6.14441776616294</v>
      </c>
      <c r="K2" s="6">
        <f t="shared" ref="K2:K24" si="0">AVERAGE(C2:J2,B39)</f>
        <v>5.9276014693314316</v>
      </c>
      <c r="L2">
        <f>MAX(C2:J2)</f>
        <v>6.7446351931330399</v>
      </c>
      <c r="M2">
        <f>MIN(C2:J2)</f>
        <v>5.2577467000000002</v>
      </c>
      <c r="N2">
        <v>5.9</v>
      </c>
      <c r="O2" s="5">
        <f>RF!C2</f>
        <v>4.03</v>
      </c>
      <c r="P2" s="5">
        <f>LR!C2</f>
        <v>4.5421172419017797</v>
      </c>
      <c r="Q2" s="5">
        <f>Adaboost!C2</f>
        <v>4.53242320819112</v>
      </c>
      <c r="R2" s="5">
        <f>XGBR!C2</f>
        <v>4.0211424999999998</v>
      </c>
      <c r="S2" s="5">
        <f>Huber!C2</f>
        <v>4.3167376086556102</v>
      </c>
      <c r="T2" s="5">
        <f>BayesRidge!C2</f>
        <v>4.5572069665970796</v>
      </c>
      <c r="U2" s="5">
        <f>Elastic!C2</f>
        <v>4.6170953547651399</v>
      </c>
      <c r="V2" s="5">
        <f>GBR!C2</f>
        <v>4.1197826898738503</v>
      </c>
      <c r="W2" s="6">
        <f t="shared" ref="W2:W35" si="1">AVERAGE(O2:V2,C39)</f>
        <v>4.3623261634581532</v>
      </c>
      <c r="X2" s="6">
        <f>MAX(O2:V2)</f>
        <v>4.6170953547651399</v>
      </c>
      <c r="Y2" s="6">
        <f>MIN(O2:V2)</f>
        <v>4.0211424999999998</v>
      </c>
      <c r="Z2">
        <v>4.5</v>
      </c>
      <c r="AA2" s="6">
        <f>MAX(L2,M2,X3,Y3)-MIN(L3,M3,X2,Y2)</f>
        <v>3.5646351931330398</v>
      </c>
      <c r="AB2" s="6">
        <f>MIN(L2,M2,X3,Y3)-MAX(L3,M3,X2,Y2)</f>
        <v>-0.74177450300459968</v>
      </c>
      <c r="AC2" s="6"/>
      <c r="AE2" t="s">
        <v>185</v>
      </c>
      <c r="AF2" s="6">
        <f>RF!D2</f>
        <v>5.09</v>
      </c>
      <c r="AG2" s="6">
        <f>LR!D2</f>
        <v>5.0145546682251601</v>
      </c>
      <c r="AH2" s="6">
        <f>Adaboost!D2</f>
        <v>4.3514234875444799</v>
      </c>
      <c r="AI2" s="6">
        <f>XGBR!D2</f>
        <v>4.5781745999999996</v>
      </c>
      <c r="AJ2" s="6">
        <f>Huber!D2</f>
        <v>5.03133340661386</v>
      </c>
      <c r="AK2" s="6">
        <f>BayesRidge!D2</f>
        <v>5.0259550969873699</v>
      </c>
      <c r="AL2" s="6">
        <f>Elastic!D2</f>
        <v>4.9147104767312797</v>
      </c>
      <c r="AM2" s="6">
        <f>GBR!D2</f>
        <v>4.9844169672689702</v>
      </c>
      <c r="AN2" s="6">
        <f>AVERAGE(AF2:AM2,Neural!D2)</f>
        <v>4.8807562878014501</v>
      </c>
      <c r="AO2" s="6">
        <f>MAX(AF2:AM2,Neural!D2)</f>
        <v>5.09</v>
      </c>
      <c r="AP2" s="6">
        <f>MIN(AF2:AM2,Neural!D2)</f>
        <v>4.3514234875444799</v>
      </c>
    </row>
    <row r="3" spans="1:42" ht="15" thickBot="1" x14ac:dyDescent="0.35">
      <c r="A3" t="s">
        <v>155</v>
      </c>
      <c r="B3" t="s">
        <v>152</v>
      </c>
      <c r="C3" s="5">
        <f>RF!B3</f>
        <v>3.18</v>
      </c>
      <c r="D3" s="5">
        <f>LR!B3</f>
        <v>3.4443451947085899</v>
      </c>
      <c r="E3" s="5">
        <f>Adaboost!B3</f>
        <v>3.5954773869346699</v>
      </c>
      <c r="F3" s="5">
        <f>XGBR!B3</f>
        <v>3.5623014</v>
      </c>
      <c r="G3" s="5">
        <f>Huber!B3</f>
        <v>3.2999996134376102</v>
      </c>
      <c r="H3" s="5">
        <f>BayesRidge!B3</f>
        <v>3.4521898542004101</v>
      </c>
      <c r="I3" s="5">
        <f>Elastic!B3</f>
        <v>3.8741605186097301</v>
      </c>
      <c r="J3" s="5">
        <f>GBR!B3</f>
        <v>3.20821104959977</v>
      </c>
      <c r="K3" s="6">
        <f t="shared" si="0"/>
        <v>3.4424475072755403</v>
      </c>
      <c r="L3">
        <f t="shared" ref="L3:L35" si="2">MAX(C3:J3)</f>
        <v>3.8741605186097301</v>
      </c>
      <c r="M3">
        <f t="shared" ref="M3:M35" si="3">MIN(C3:J3)</f>
        <v>3.18</v>
      </c>
      <c r="N3">
        <v>3.4</v>
      </c>
      <c r="O3" s="5">
        <f>RF!C3</f>
        <v>4.9800000000000004</v>
      </c>
      <c r="P3" s="5">
        <f>LR!C3</f>
        <v>4.4083127911453799</v>
      </c>
      <c r="Q3" s="5">
        <f>Adaboost!C3</f>
        <v>4.53242320819112</v>
      </c>
      <c r="R3" s="5">
        <f>XGBR!C3</f>
        <v>5.0846114</v>
      </c>
      <c r="S3" s="5">
        <f>Huber!C3</f>
        <v>3.8753208517605402</v>
      </c>
      <c r="T3" s="5">
        <f>BayesRidge!C3</f>
        <v>4.4074498580375696</v>
      </c>
      <c r="U3" s="5">
        <f>Elastic!C3</f>
        <v>4.7758064734180099</v>
      </c>
      <c r="V3" s="5">
        <f>GBR!C3</f>
        <v>4.5878035035470699</v>
      </c>
      <c r="W3" s="6">
        <f t="shared" si="1"/>
        <v>4.57051235598946</v>
      </c>
      <c r="X3" s="6">
        <f t="shared" ref="X3:X35" si="4">MAX(O3:V3)</f>
        <v>5.0846114</v>
      </c>
      <c r="Y3" s="6">
        <f t="shared" ref="Y3:Y35" si="5">MIN(O3:V3)</f>
        <v>3.8753208517605402</v>
      </c>
      <c r="Z3">
        <v>3.9</v>
      </c>
      <c r="AC3" s="6"/>
      <c r="AE3" t="s">
        <v>181</v>
      </c>
      <c r="AF3" s="6">
        <f>RF!D3</f>
        <v>4.63</v>
      </c>
      <c r="AG3" s="6">
        <f>LR!D3</f>
        <v>4.4775067076887298</v>
      </c>
      <c r="AH3" s="6">
        <f>Adaboost!D3</f>
        <v>4.34379671150971</v>
      </c>
      <c r="AI3" s="6">
        <f>XGBR!D3</f>
        <v>4.5094795000000003</v>
      </c>
      <c r="AJ3" s="6">
        <f>Huber!D3</f>
        <v>4.5366830267628204</v>
      </c>
      <c r="AK3" s="6">
        <f>BayesRidge!D3</f>
        <v>4.5076598190426598</v>
      </c>
      <c r="AL3" s="6">
        <f>Elastic!D3</f>
        <v>4.9252647583879696</v>
      </c>
      <c r="AM3" s="6">
        <f>GBR!D3</f>
        <v>4.8461683901090504</v>
      </c>
      <c r="AN3" s="6">
        <f>AVERAGE(AF3:AM3,Neural!D3)</f>
        <v>4.5895741730526129</v>
      </c>
      <c r="AO3" s="6">
        <f>MAX(AF3:AM3,Neural!D3)</f>
        <v>4.9252647583879696</v>
      </c>
      <c r="AP3" s="6">
        <f>MIN(AF3:AM3,Neural!D3)</f>
        <v>4.34379671150971</v>
      </c>
    </row>
    <row r="4" spans="1:42" ht="15" thickBot="1" x14ac:dyDescent="0.35">
      <c r="A4" t="s">
        <v>140</v>
      </c>
      <c r="B4" t="s">
        <v>141</v>
      </c>
      <c r="C4" s="5">
        <f>RF!B4</f>
        <v>4.07</v>
      </c>
      <c r="D4" s="5">
        <f>LR!B4</f>
        <v>4.4843952777801501</v>
      </c>
      <c r="E4" s="5">
        <f>Adaboost!B4</f>
        <v>4.7830985915492903</v>
      </c>
      <c r="F4" s="5">
        <f>XGBR!B4</f>
        <v>4.2388314999999999</v>
      </c>
      <c r="G4" s="5">
        <f>Huber!B4</f>
        <v>4.3000010974352598</v>
      </c>
      <c r="H4" s="5">
        <f>BayesRidge!B4</f>
        <v>4.48909094832488</v>
      </c>
      <c r="I4" s="5">
        <f>Elastic!B4</f>
        <v>4.5768335902454202</v>
      </c>
      <c r="J4" s="5">
        <f>GBR!B4</f>
        <v>4.11730882795346</v>
      </c>
      <c r="K4" s="6">
        <f t="shared" si="0"/>
        <v>4.3907641769376484</v>
      </c>
      <c r="L4">
        <f t="shared" si="2"/>
        <v>4.7830985915492903</v>
      </c>
      <c r="M4">
        <f t="shared" si="3"/>
        <v>4.07</v>
      </c>
      <c r="N4">
        <v>4.5</v>
      </c>
      <c r="O4" s="5">
        <f>RF!C4</f>
        <v>4.04</v>
      </c>
      <c r="P4" s="5">
        <f>LR!C4</f>
        <v>4.3428608872177898</v>
      </c>
      <c r="Q4" s="5">
        <f>Adaboost!C4</f>
        <v>4.53242320819112</v>
      </c>
      <c r="R4" s="5">
        <f>XGBR!C4</f>
        <v>4.0674919999999997</v>
      </c>
      <c r="S4" s="5">
        <f>Huber!C4</f>
        <v>4.10000117701248</v>
      </c>
      <c r="T4" s="5">
        <f>BayesRidge!C4</f>
        <v>4.3485064617347096</v>
      </c>
      <c r="U4" s="5">
        <f>Elastic!C4</f>
        <v>4.6528251410210002</v>
      </c>
      <c r="V4" s="5">
        <f>GBR!C4</f>
        <v>4.1058084447571801</v>
      </c>
      <c r="W4" s="6">
        <f t="shared" si="1"/>
        <v>4.2932653741478077</v>
      </c>
      <c r="X4" s="6">
        <f t="shared" si="4"/>
        <v>4.6528251410210002</v>
      </c>
      <c r="Y4" s="6">
        <f t="shared" si="5"/>
        <v>4.04</v>
      </c>
      <c r="Z4">
        <v>4.0999999999999996</v>
      </c>
      <c r="AA4" s="6">
        <f>MAX(L4,M4,X5,Y5)-MIN(L5,M5,X4,Y4)</f>
        <v>1.7204727883601203</v>
      </c>
      <c r="AB4" s="6">
        <f>MIN(L4,M4,X5,Y5)-MAX(L5,M5,X4,Y4)</f>
        <v>-1.6428251410210004</v>
      </c>
      <c r="AC4" s="6"/>
      <c r="AE4" t="s">
        <v>201</v>
      </c>
      <c r="AF4" s="6">
        <f>RF!D4</f>
        <v>2.83</v>
      </c>
      <c r="AG4" s="6">
        <f>LR!D4</f>
        <v>3.0145082088992399</v>
      </c>
      <c r="AH4" s="6">
        <f>Adaboost!D4</f>
        <v>3.3014586709886502</v>
      </c>
      <c r="AI4" s="6">
        <f>XGBR!D4</f>
        <v>3.2355811999999999</v>
      </c>
      <c r="AJ4" s="6">
        <f>Huber!D4</f>
        <v>3.02238471733062</v>
      </c>
      <c r="AK4" s="6">
        <f>BayesRidge!D4</f>
        <v>3.0311239482882599</v>
      </c>
      <c r="AL4" s="6">
        <f>Elastic!D4</f>
        <v>4.0006391366180498</v>
      </c>
      <c r="AM4" s="6">
        <f>GBR!D4</f>
        <v>2.6038233682994298</v>
      </c>
      <c r="AN4" s="6">
        <f>AVERAGE(AF4:AM4,Neural!D4)</f>
        <v>3.1039359622161506</v>
      </c>
      <c r="AO4" s="6">
        <f>MAX(AF4:AM4,Neural!D4)</f>
        <v>4.0006391366180498</v>
      </c>
      <c r="AP4" s="6">
        <f>MIN(AF4:AM4,Neural!D4)</f>
        <v>2.6038233682994298</v>
      </c>
    </row>
    <row r="5" spans="1:42" ht="15" thickBot="1" x14ac:dyDescent="0.35">
      <c r="A5" t="s">
        <v>141</v>
      </c>
      <c r="B5" t="s">
        <v>140</v>
      </c>
      <c r="C5" s="5">
        <f>RF!B5</f>
        <v>3.08</v>
      </c>
      <c r="D5" s="5">
        <f>LR!B5</f>
        <v>3.72360582517245</v>
      </c>
      <c r="E5" s="5">
        <f>Adaboost!B5</f>
        <v>3.5954773869346699</v>
      </c>
      <c r="F5" s="5">
        <f>XGBR!B5</f>
        <v>3.1256518</v>
      </c>
      <c r="G5" s="5">
        <f>Huber!B5</f>
        <v>3.50000058918652</v>
      </c>
      <c r="H5" s="5">
        <f>BayesRidge!B5</f>
        <v>3.7097973421823802</v>
      </c>
      <c r="I5" s="5">
        <f>Elastic!B5</f>
        <v>3.9222555528603902</v>
      </c>
      <c r="J5" s="5">
        <f>GBR!B5</f>
        <v>3.06262580318917</v>
      </c>
      <c r="K5" s="6">
        <f t="shared" si="0"/>
        <v>3.4894163910595082</v>
      </c>
      <c r="L5">
        <f t="shared" si="2"/>
        <v>3.9222555528603902</v>
      </c>
      <c r="M5">
        <f t="shared" si="3"/>
        <v>3.06262580318917</v>
      </c>
      <c r="N5">
        <v>3.5</v>
      </c>
      <c r="O5" s="5">
        <f>RF!C5</f>
        <v>3.01</v>
      </c>
      <c r="P5" s="5">
        <f>LR!C5</f>
        <v>3.39550563683874</v>
      </c>
      <c r="Q5" s="5">
        <f>Adaboost!C5</f>
        <v>3.3916666666666599</v>
      </c>
      <c r="R5" s="5">
        <f>XGBR!C5</f>
        <v>3.0136929000000001</v>
      </c>
      <c r="S5" s="5">
        <f>Huber!C5</f>
        <v>3.2200848240401001</v>
      </c>
      <c r="T5" s="5">
        <f>BayesRidge!C5</f>
        <v>3.3941147217971901</v>
      </c>
      <c r="U5" s="5">
        <f>Elastic!C5</f>
        <v>3.86576574033703</v>
      </c>
      <c r="V5" s="5">
        <f>GBR!C5</f>
        <v>3.0406670075280999</v>
      </c>
      <c r="W5" s="6">
        <f t="shared" si="1"/>
        <v>3.3034118909371544</v>
      </c>
      <c r="X5" s="6">
        <f t="shared" si="4"/>
        <v>3.86576574033703</v>
      </c>
      <c r="Y5" s="6">
        <f t="shared" si="5"/>
        <v>3.01</v>
      </c>
      <c r="Z5">
        <v>3.3</v>
      </c>
      <c r="AC5" s="6"/>
      <c r="AE5" t="s">
        <v>198</v>
      </c>
      <c r="AF5" s="6">
        <f>RF!D5</f>
        <v>4.75</v>
      </c>
      <c r="AG5" s="6">
        <f>LR!D5</f>
        <v>4.4117586120030996</v>
      </c>
      <c r="AH5" s="6">
        <f>Adaboost!D5</f>
        <v>4.3164498141263898</v>
      </c>
      <c r="AI5" s="6">
        <f>XGBR!D5</f>
        <v>5.0422440000000002</v>
      </c>
      <c r="AJ5" s="6">
        <f>Huber!D5</f>
        <v>4.4640456849768899</v>
      </c>
      <c r="AK5" s="6">
        <f>BayesRidge!D5</f>
        <v>4.3706670615482004</v>
      </c>
      <c r="AL5" s="6">
        <f>Elastic!D5</f>
        <v>4.7768779315964203</v>
      </c>
      <c r="AM5" s="6">
        <f>GBR!D5</f>
        <v>4.47416601677293</v>
      </c>
      <c r="AN5" s="6">
        <f>AVERAGE(AF5:AM5,Neural!D5)</f>
        <v>4.5498305812457236</v>
      </c>
      <c r="AO5" s="6">
        <f>MAX(AF5:AM5,Neural!D5)</f>
        <v>5.0422440000000002</v>
      </c>
      <c r="AP5" s="6">
        <f>MIN(AF5:AM5,Neural!D5)</f>
        <v>4.3164498141263898</v>
      </c>
    </row>
    <row r="6" spans="1:42" ht="15" thickBot="1" x14ac:dyDescent="0.35">
      <c r="A6" t="s">
        <v>156</v>
      </c>
      <c r="B6" t="s">
        <v>36</v>
      </c>
      <c r="C6" s="5">
        <f>RF!B6</f>
        <v>4.0199999999999996</v>
      </c>
      <c r="D6" s="5">
        <f>LR!B6</f>
        <v>4.4604693964478601</v>
      </c>
      <c r="E6" s="5">
        <f>Adaboost!B6</f>
        <v>4.7830985915492903</v>
      </c>
      <c r="F6" s="5">
        <f>XGBR!B6</f>
        <v>4.1525819999999998</v>
      </c>
      <c r="G6" s="5">
        <f>Huber!B6</f>
        <v>4.3001126548581601</v>
      </c>
      <c r="H6" s="5">
        <f>BayesRidge!B6</f>
        <v>4.4582316850359698</v>
      </c>
      <c r="I6" s="5">
        <f>Elastic!B6</f>
        <v>4.4335153565286998</v>
      </c>
      <c r="J6" s="5">
        <f>GBR!B6</f>
        <v>4.1013903656716098</v>
      </c>
      <c r="K6" s="6">
        <f t="shared" si="0"/>
        <v>4.3503216221375904</v>
      </c>
      <c r="L6">
        <f t="shared" si="2"/>
        <v>4.7830985915492903</v>
      </c>
      <c r="M6">
        <f t="shared" si="3"/>
        <v>4.0199999999999996</v>
      </c>
      <c r="N6">
        <v>4.4000000000000004</v>
      </c>
      <c r="O6" s="5">
        <f>RF!C6</f>
        <v>5.01</v>
      </c>
      <c r="P6" s="5">
        <f>LR!C6</f>
        <v>5.29058096628005</v>
      </c>
      <c r="Q6" s="5">
        <f>Adaboost!C6</f>
        <v>5.8711566617862303</v>
      </c>
      <c r="R6" s="5">
        <f>XGBR!C6</f>
        <v>5.1448774000000004</v>
      </c>
      <c r="S6" s="5">
        <f>Huber!C6</f>
        <v>5.1113270850674102</v>
      </c>
      <c r="T6" s="5">
        <f>BayesRidge!C6</f>
        <v>5.2963837725525096</v>
      </c>
      <c r="U6" s="5">
        <f>Elastic!C6</f>
        <v>4.97844835716612</v>
      </c>
      <c r="V6" s="5">
        <f>GBR!C6</f>
        <v>5.0928817337502101</v>
      </c>
      <c r="W6" s="6">
        <f t="shared" si="1"/>
        <v>5.230860534462443</v>
      </c>
      <c r="X6" s="6">
        <f t="shared" si="4"/>
        <v>5.8711566617862303</v>
      </c>
      <c r="Y6" s="6">
        <f t="shared" si="5"/>
        <v>4.97844835716612</v>
      </c>
      <c r="Z6">
        <v>5.2</v>
      </c>
      <c r="AA6" s="6">
        <f>MAX(L6,M6,X7,Y7)-MIN(L7,M7,X6,Y6)</f>
        <v>1.4830754821518104</v>
      </c>
      <c r="AB6" s="6">
        <f>MIN(L6,M6,X7,Y7)-MAX(L7,M7,X6,Y6)</f>
        <v>-1.8511566617862307</v>
      </c>
      <c r="AC6" s="6"/>
      <c r="AE6" t="s">
        <v>197</v>
      </c>
      <c r="AF6" s="6">
        <f>RF!D6</f>
        <v>5.53</v>
      </c>
      <c r="AG6" s="6">
        <f>LR!D6</f>
        <v>5.60837202256978</v>
      </c>
      <c r="AH6" s="6">
        <f>Adaboost!D6</f>
        <v>4.7795497185741</v>
      </c>
      <c r="AI6" s="6">
        <f>XGBR!D6</f>
        <v>5.8828019999999999</v>
      </c>
      <c r="AJ6" s="6">
        <f>Huber!D6</f>
        <v>5.6115750490204697</v>
      </c>
      <c r="AK6" s="6">
        <f>BayesRidge!D6</f>
        <v>5.66662574639974</v>
      </c>
      <c r="AL6" s="6">
        <f>Elastic!D6</f>
        <v>5.0954409731075296</v>
      </c>
      <c r="AM6" s="6">
        <f>GBR!D6</f>
        <v>5.5357590331553599</v>
      </c>
      <c r="AN6" s="6">
        <f>AVERAGE(AF6:AM6,Neural!D6)</f>
        <v>5.4874622891768867</v>
      </c>
      <c r="AO6" s="6">
        <f>MAX(AF6:AM6,Neural!D6)</f>
        <v>5.8828019999999999</v>
      </c>
      <c r="AP6" s="6">
        <f>MIN(AF6:AM6,Neural!D6)</f>
        <v>4.7795497185741</v>
      </c>
    </row>
    <row r="7" spans="1:42" ht="15" thickBot="1" x14ac:dyDescent="0.35">
      <c r="A7" t="s">
        <v>36</v>
      </c>
      <c r="B7" t="s">
        <v>156</v>
      </c>
      <c r="C7" s="5">
        <f>RF!B7</f>
        <v>3.56</v>
      </c>
      <c r="D7" s="5">
        <f>LR!B7</f>
        <v>3.4946157628150698</v>
      </c>
      <c r="E7" s="5">
        <f>Adaboost!B7</f>
        <v>3.5954773869346699</v>
      </c>
      <c r="F7" s="5">
        <f>XGBR!B7</f>
        <v>3.4179347</v>
      </c>
      <c r="G7" s="5">
        <f>Huber!B7</f>
        <v>3.3000231093974799</v>
      </c>
      <c r="H7" s="5">
        <f>BayesRidge!B7</f>
        <v>3.4943394506705201</v>
      </c>
      <c r="I7" s="5">
        <f>Elastic!B7</f>
        <v>4.0367502948784901</v>
      </c>
      <c r="J7" s="5">
        <f>GBR!B7</f>
        <v>3.5245866723452002</v>
      </c>
      <c r="K7" s="6">
        <f t="shared" si="0"/>
        <v>3.5255361798126525</v>
      </c>
      <c r="L7">
        <f t="shared" si="2"/>
        <v>4.0367502948784901</v>
      </c>
      <c r="M7">
        <f t="shared" si="3"/>
        <v>3.3000231093974799</v>
      </c>
      <c r="N7">
        <v>3.7</v>
      </c>
      <c r="O7" s="5">
        <f>RF!C7</f>
        <v>4.0199999999999996</v>
      </c>
      <c r="P7" s="5">
        <f>LR!C7</f>
        <v>4.3804524405999201</v>
      </c>
      <c r="Q7" s="5">
        <f>Adaboost!C7</f>
        <v>4.53242320819112</v>
      </c>
      <c r="R7" s="5">
        <f>XGBR!C7</f>
        <v>4.0980340000000002</v>
      </c>
      <c r="S7" s="5">
        <f>Huber!C7</f>
        <v>4.2094052671710598</v>
      </c>
      <c r="T7" s="5">
        <f>BayesRidge!C7</f>
        <v>4.3776985343421604</v>
      </c>
      <c r="U7" s="5">
        <f>Elastic!C7</f>
        <v>4.1990829378061898</v>
      </c>
      <c r="V7" s="5">
        <f>GBR!C7</f>
        <v>4.0900172486990796</v>
      </c>
      <c r="W7" s="6">
        <f t="shared" si="1"/>
        <v>4.2702812568611224</v>
      </c>
      <c r="X7" s="6">
        <f t="shared" si="4"/>
        <v>4.53242320819112</v>
      </c>
      <c r="Y7" s="6">
        <f t="shared" si="5"/>
        <v>4.0199999999999996</v>
      </c>
      <c r="Z7">
        <v>4.4000000000000004</v>
      </c>
      <c r="AC7" s="6"/>
      <c r="AE7" t="s">
        <v>206</v>
      </c>
      <c r="AF7" s="6">
        <f>RF!D7</f>
        <v>5.21</v>
      </c>
      <c r="AG7" s="6">
        <f>LR!D7</f>
        <v>4.8022548432119896</v>
      </c>
      <c r="AH7" s="6">
        <f>Adaboost!D7</f>
        <v>4.7795497185741</v>
      </c>
      <c r="AI7" s="6">
        <f>XGBR!D7</f>
        <v>4.8193846000000002</v>
      </c>
      <c r="AJ7" s="6">
        <f>Huber!D7</f>
        <v>4.8358025875684003</v>
      </c>
      <c r="AK7" s="6">
        <f>BayesRidge!D7</f>
        <v>4.7846020900349604</v>
      </c>
      <c r="AL7" s="6">
        <f>Elastic!D7</f>
        <v>4.9189786475729402</v>
      </c>
      <c r="AM7" s="6">
        <f>GBR!D7</f>
        <v>5.8253452339562104</v>
      </c>
      <c r="AN7" s="6">
        <f>AVERAGE(AF7:AM7,Neural!D7)</f>
        <v>4.9579080165571661</v>
      </c>
      <c r="AO7" s="6">
        <f>MAX(AF7:AM7,Neural!D7)</f>
        <v>5.8253452339562104</v>
      </c>
      <c r="AP7" s="6">
        <f>MIN(AF7:AM7,Neural!D7)</f>
        <v>4.6452544280958898</v>
      </c>
    </row>
    <row r="8" spans="1:42" ht="15" thickBot="1" x14ac:dyDescent="0.35">
      <c r="A8" t="s">
        <v>137</v>
      </c>
      <c r="B8" t="s">
        <v>157</v>
      </c>
      <c r="C8" s="5">
        <f>RF!B8</f>
        <v>4.41</v>
      </c>
      <c r="D8" s="5">
        <f>LR!B8</f>
        <v>4.7061668554385596</v>
      </c>
      <c r="E8" s="5">
        <f>Adaboost!B8</f>
        <v>4.7830985915492903</v>
      </c>
      <c r="F8" s="5">
        <f>XGBR!B8</f>
        <v>4.2527609999999996</v>
      </c>
      <c r="G8" s="5">
        <f>Huber!B8</f>
        <v>4.4001140390369802</v>
      </c>
      <c r="H8" s="5">
        <f>BayesRidge!B8</f>
        <v>4.7139649397264103</v>
      </c>
      <c r="I8" s="5">
        <f>Elastic!B8</f>
        <v>4.50680811636584</v>
      </c>
      <c r="J8" s="5">
        <f>GBR!B8</f>
        <v>4.2495670114251203</v>
      </c>
      <c r="K8" s="6">
        <f t="shared" si="0"/>
        <v>4.5397719444444009</v>
      </c>
      <c r="L8">
        <f t="shared" si="2"/>
        <v>4.7830985915492903</v>
      </c>
      <c r="M8">
        <f t="shared" si="3"/>
        <v>4.2495670114251203</v>
      </c>
      <c r="N8">
        <v>4.5</v>
      </c>
      <c r="O8" s="5">
        <f>RF!C8</f>
        <v>4.1399999999999997</v>
      </c>
      <c r="P8" s="5">
        <f>LR!C8</f>
        <v>4.1590106142543002</v>
      </c>
      <c r="Q8" s="5">
        <f>Adaboost!C8</f>
        <v>4.53242320819112</v>
      </c>
      <c r="R8" s="5">
        <f>XGBR!C8</f>
        <v>3.0402239999999998</v>
      </c>
      <c r="S8" s="5">
        <f>Huber!C8</f>
        <v>3.9000293829658998</v>
      </c>
      <c r="T8" s="5">
        <f>BayesRidge!C8</f>
        <v>4.15795989177892</v>
      </c>
      <c r="U8" s="5">
        <f>Elastic!C8</f>
        <v>4.0273069527169199</v>
      </c>
      <c r="V8" s="5">
        <f>GBR!C8</f>
        <v>4.0970641946139299</v>
      </c>
      <c r="W8" s="6">
        <f t="shared" si="1"/>
        <v>4.0186521916882318</v>
      </c>
      <c r="X8" s="6">
        <f t="shared" si="4"/>
        <v>4.53242320819112</v>
      </c>
      <c r="Y8" s="6">
        <f t="shared" si="5"/>
        <v>3.0402239999999998</v>
      </c>
      <c r="Z8">
        <v>4.0999999999999996</v>
      </c>
      <c r="AA8" s="6">
        <f>MAX(L8,M8,X9,Y9)-MIN(L9,M9,X8,Y8)</f>
        <v>1.7428745915492905</v>
      </c>
      <c r="AB8" s="6">
        <f>MIN(L8,M8,X9,Y9)-MAX(L9,M9,X8,Y8)</f>
        <v>-1.5123367442501698</v>
      </c>
      <c r="AC8" s="6"/>
      <c r="AE8" t="s">
        <v>207</v>
      </c>
      <c r="AF8" s="6">
        <f>RF!D8</f>
        <v>1.17</v>
      </c>
      <c r="AG8" s="6">
        <f>LR!D8</f>
        <v>1.6398488347470499</v>
      </c>
      <c r="AH8" s="6">
        <f>Adaboost!D8</f>
        <v>2.5162037037037002</v>
      </c>
      <c r="AI8" s="6">
        <f>XGBR!D8</f>
        <v>0.86581949999999996</v>
      </c>
      <c r="AJ8" s="6">
        <f>Huber!D8</f>
        <v>1.6923167786129201</v>
      </c>
      <c r="AK8" s="6">
        <f>BayesRidge!D8</f>
        <v>1.6843308855208099</v>
      </c>
      <c r="AL8" s="6">
        <f>Elastic!D8</f>
        <v>3.5736730356209399</v>
      </c>
      <c r="AM8" s="6">
        <f>GBR!D8</f>
        <v>1.5778050472546701</v>
      </c>
      <c r="AN8" s="6">
        <f>AVERAGE(AF8:AM8,Neural!D8)</f>
        <v>1.760349749220858</v>
      </c>
      <c r="AO8" s="6">
        <f>MAX(AF8:AM8,Neural!D8)</f>
        <v>3.5736730356209399</v>
      </c>
      <c r="AP8" s="6">
        <f>MIN(AF8:AM8,Neural!D8)</f>
        <v>0.86581949999999996</v>
      </c>
    </row>
    <row r="9" spans="1:42" ht="15" thickBot="1" x14ac:dyDescent="0.35">
      <c r="A9" t="s">
        <v>157</v>
      </c>
      <c r="B9" t="s">
        <v>137</v>
      </c>
      <c r="C9" s="5">
        <f>RF!B9</f>
        <v>3.07</v>
      </c>
      <c r="D9" s="5">
        <f>LR!B9</f>
        <v>3.5894484801355202</v>
      </c>
      <c r="E9" s="5">
        <f>Adaboost!B9</f>
        <v>3.6463245492371699</v>
      </c>
      <c r="F9" s="5">
        <f>XGBR!B9</f>
        <v>3.1873083000000002</v>
      </c>
      <c r="G9" s="5">
        <f>Huber!B9</f>
        <v>3.4000002259834101</v>
      </c>
      <c r="H9" s="5">
        <f>BayesRidge!B9</f>
        <v>3.6026379059410698</v>
      </c>
      <c r="I9" s="5">
        <f>Elastic!B9</f>
        <v>4.1968685668046</v>
      </c>
      <c r="J9" s="5">
        <f>GBR!B9</f>
        <v>3.1158645740593802</v>
      </c>
      <c r="K9" s="6">
        <f t="shared" si="0"/>
        <v>3.4909652681311716</v>
      </c>
      <c r="L9">
        <f t="shared" si="2"/>
        <v>4.1968685668046</v>
      </c>
      <c r="M9">
        <f t="shared" si="3"/>
        <v>3.07</v>
      </c>
      <c r="N9">
        <v>3.5</v>
      </c>
      <c r="O9" s="5">
        <f>RF!C9</f>
        <v>3.03</v>
      </c>
      <c r="P9" s="5">
        <f>LR!C9</f>
        <v>3.3084721320706101</v>
      </c>
      <c r="Q9" s="5">
        <f>Adaboost!C9</f>
        <v>3.3916666666666599</v>
      </c>
      <c r="R9" s="5">
        <f>XGBR!C9</f>
        <v>3.0481422</v>
      </c>
      <c r="S9" s="5">
        <f>Huber!C9</f>
        <v>3.0200864639409501</v>
      </c>
      <c r="T9" s="5">
        <f>BayesRidge!C9</f>
        <v>3.31158194712906</v>
      </c>
      <c r="U9" s="5">
        <f>Elastic!C9</f>
        <v>3.6945510577662302</v>
      </c>
      <c r="V9" s="5">
        <f>GBR!C9</f>
        <v>3.0956289452433898</v>
      </c>
      <c r="W9" s="6">
        <f t="shared" si="1"/>
        <v>3.2489984137601167</v>
      </c>
      <c r="X9" s="6">
        <f t="shared" si="4"/>
        <v>3.6945510577662302</v>
      </c>
      <c r="Y9" s="6">
        <f t="shared" si="5"/>
        <v>3.0200864639409501</v>
      </c>
      <c r="Z9">
        <v>3.1</v>
      </c>
      <c r="AC9" s="6"/>
      <c r="AE9" t="s">
        <v>183</v>
      </c>
      <c r="AF9" s="6">
        <f>RF!D9</f>
        <v>5.53</v>
      </c>
      <c r="AG9" s="6">
        <f>LR!D9</f>
        <v>5.37654971541577</v>
      </c>
      <c r="AH9" s="6">
        <f>Adaboost!D9</f>
        <v>4.7795497185741</v>
      </c>
      <c r="AI9" s="6">
        <f>XGBR!D9</f>
        <v>4.9059166999999997</v>
      </c>
      <c r="AJ9" s="6">
        <f>Huber!D9</f>
        <v>5.3763228809817898</v>
      </c>
      <c r="AK9" s="6">
        <f>BayesRidge!D9</f>
        <v>5.3500845606433298</v>
      </c>
      <c r="AL9" s="6">
        <f>Elastic!D9</f>
        <v>4.9192603454672899</v>
      </c>
      <c r="AM9" s="6">
        <f>GBR!D9</f>
        <v>5.3910765418518798</v>
      </c>
      <c r="AN9" s="6">
        <f>AVERAGE(AF9:AM9,Neural!D9)</f>
        <v>5.2148425795716546</v>
      </c>
      <c r="AO9" s="6">
        <f>MAX(AF9:AM9,Neural!D9)</f>
        <v>5.53</v>
      </c>
      <c r="AP9" s="6">
        <f>MIN(AF9:AM9,Neural!D9)</f>
        <v>4.7795497185741</v>
      </c>
    </row>
    <row r="10" spans="1:42" ht="15" thickBot="1" x14ac:dyDescent="0.35">
      <c r="A10" t="s">
        <v>150</v>
      </c>
      <c r="B10" t="s">
        <v>134</v>
      </c>
      <c r="C10" s="5">
        <f>RF!B10</f>
        <v>5.05</v>
      </c>
      <c r="D10" s="5">
        <f>LR!B10</f>
        <v>4.8655026316015499</v>
      </c>
      <c r="E10" s="5">
        <f>Adaboost!B10</f>
        <v>5.9144736842105203</v>
      </c>
      <c r="F10" s="5">
        <f>XGBR!B10</f>
        <v>4.1499176000000002</v>
      </c>
      <c r="G10" s="5">
        <f>Huber!B10</f>
        <v>4.7000011312221401</v>
      </c>
      <c r="H10" s="5">
        <f>BayesRidge!B10</f>
        <v>4.8620579550076197</v>
      </c>
      <c r="I10" s="5">
        <f>Elastic!B10</f>
        <v>5.1921410144965199</v>
      </c>
      <c r="J10" s="5">
        <f>GBR!B10</f>
        <v>5.0726442060423702</v>
      </c>
      <c r="K10" s="6">
        <f t="shared" si="0"/>
        <v>4.9606906767523666</v>
      </c>
      <c r="L10">
        <f t="shared" si="2"/>
        <v>5.9144736842105203</v>
      </c>
      <c r="M10">
        <f t="shared" si="3"/>
        <v>4.1499176000000002</v>
      </c>
      <c r="N10">
        <v>4.7</v>
      </c>
      <c r="O10" s="5">
        <f>RF!C10</f>
        <v>4</v>
      </c>
      <c r="P10" s="5">
        <f>LR!C10</f>
        <v>4.5749547762352698</v>
      </c>
      <c r="Q10" s="5">
        <f>Adaboost!C10</f>
        <v>4.53242320819112</v>
      </c>
      <c r="R10" s="5">
        <f>XGBR!C10</f>
        <v>4.1292944</v>
      </c>
      <c r="S10" s="5">
        <f>Huber!C10</f>
        <v>4.3999998852093798</v>
      </c>
      <c r="T10" s="5">
        <f>BayesRidge!C10</f>
        <v>4.5855446823392301</v>
      </c>
      <c r="U10" s="5">
        <f>Elastic!C10</f>
        <v>4.5476457337868998</v>
      </c>
      <c r="V10" s="5">
        <f>GBR!C10</f>
        <v>4.1060648660314198</v>
      </c>
      <c r="W10" s="6">
        <f t="shared" si="1"/>
        <v>4.3955239445596339</v>
      </c>
      <c r="X10" s="6">
        <f t="shared" si="4"/>
        <v>4.5855446823392301</v>
      </c>
      <c r="Y10" s="6">
        <f t="shared" si="5"/>
        <v>4</v>
      </c>
      <c r="Z10">
        <v>4.4000000000000004</v>
      </c>
      <c r="AA10" s="6">
        <f>MAX(L10,M10,X11,Y11)-MIN(L11,M11,X10,Y10)</f>
        <v>1.9144736842105203</v>
      </c>
      <c r="AB10" s="6">
        <f>MIN(L10,M10,X11,Y11)-MAX(L11,M11,X10,Y10)</f>
        <v>-0.66521205098873981</v>
      </c>
      <c r="AC10" s="6"/>
      <c r="AE10" t="s">
        <v>182</v>
      </c>
      <c r="AF10" s="6">
        <f>RF!D10</f>
        <v>4.8600000000000003</v>
      </c>
      <c r="AG10" s="6">
        <f>LR!D10</f>
        <v>4.6169043992154899</v>
      </c>
      <c r="AH10" s="6">
        <f>Adaboost!D10</f>
        <v>4.66770508826583</v>
      </c>
      <c r="AI10" s="6">
        <f>XGBR!D10</f>
        <v>4.1503882000000001</v>
      </c>
      <c r="AJ10" s="6">
        <f>Huber!D10</f>
        <v>4.6195284929231004</v>
      </c>
      <c r="AK10" s="6">
        <f>BayesRidge!D10</f>
        <v>4.5809620395110704</v>
      </c>
      <c r="AL10" s="6">
        <f>Elastic!D10</f>
        <v>4.72406791134794</v>
      </c>
      <c r="AM10" s="6">
        <f>GBR!D10</f>
        <v>4.9890121135464502</v>
      </c>
      <c r="AN10" s="6">
        <f>AVERAGE(AF10:AM10,Neural!D10)</f>
        <v>4.6384294605306291</v>
      </c>
      <c r="AO10" s="6">
        <f>MAX(AF10:AM10,Neural!D10)</f>
        <v>4.9890121135464502</v>
      </c>
      <c r="AP10" s="6">
        <f>MIN(AF10:AM10,Neural!D10)</f>
        <v>4.1503882000000001</v>
      </c>
    </row>
    <row r="11" spans="1:42" ht="15" thickBot="1" x14ac:dyDescent="0.35">
      <c r="A11" t="s">
        <v>134</v>
      </c>
      <c r="B11" t="s">
        <v>150</v>
      </c>
      <c r="C11" s="5">
        <f>RF!B11</f>
        <v>4.04</v>
      </c>
      <c r="D11" s="5">
        <f>LR!B11</f>
        <v>4.6053673500493604</v>
      </c>
      <c r="E11" s="5">
        <f>Adaboost!B11</f>
        <v>4.7830985915492903</v>
      </c>
      <c r="F11" s="5">
        <f>XGBR!B11</f>
        <v>4.1535830000000002</v>
      </c>
      <c r="G11" s="5">
        <f>Huber!B11</f>
        <v>4.4999999093570802</v>
      </c>
      <c r="H11" s="5">
        <f>BayesRidge!B11</f>
        <v>4.6109497323043502</v>
      </c>
      <c r="I11" s="5">
        <f>Elastic!B11</f>
        <v>4.81512965098874</v>
      </c>
      <c r="J11" s="5">
        <f>GBR!B11</f>
        <v>4.1414717022666396</v>
      </c>
      <c r="K11" s="6">
        <f t="shared" si="0"/>
        <v>4.4676340767499916</v>
      </c>
      <c r="L11">
        <f t="shared" si="2"/>
        <v>4.81512965098874</v>
      </c>
      <c r="M11">
        <f t="shared" si="3"/>
        <v>4.04</v>
      </c>
      <c r="N11">
        <v>4.5999999999999996</v>
      </c>
      <c r="O11" s="5">
        <f>RF!C11</f>
        <v>5.05</v>
      </c>
      <c r="P11" s="5">
        <f>LR!C11</f>
        <v>5.4761757125779802</v>
      </c>
      <c r="Q11" s="5">
        <f>Adaboost!C11</f>
        <v>5.8711566617862303</v>
      </c>
      <c r="R11" s="5">
        <f>XGBR!C11</f>
        <v>5.1460150000000002</v>
      </c>
      <c r="S11" s="5">
        <f>Huber!C11</f>
        <v>5.3000010961787298</v>
      </c>
      <c r="T11" s="5">
        <f>BayesRidge!C11</f>
        <v>5.4752620710050497</v>
      </c>
      <c r="U11" s="5">
        <f>Elastic!C11</f>
        <v>5.4056306568464896</v>
      </c>
      <c r="V11" s="5">
        <f>GBR!C11</f>
        <v>5.1116938596730499</v>
      </c>
      <c r="W11" s="6">
        <f t="shared" si="1"/>
        <v>5.368040318734745</v>
      </c>
      <c r="X11" s="6">
        <f t="shared" si="4"/>
        <v>5.8711566617862303</v>
      </c>
      <c r="Y11" s="6">
        <f t="shared" si="5"/>
        <v>5.05</v>
      </c>
      <c r="Z11">
        <v>5.5</v>
      </c>
      <c r="AC11" s="6"/>
      <c r="AE11" t="s">
        <v>187</v>
      </c>
      <c r="AF11" s="6">
        <f>RF!D11</f>
        <v>5.61</v>
      </c>
      <c r="AG11" s="6">
        <f>LR!D11</f>
        <v>4.8967733142758298</v>
      </c>
      <c r="AH11" s="6">
        <f>Adaboost!D11</f>
        <v>4.84965034965035</v>
      </c>
      <c r="AI11" s="6">
        <f>XGBR!D11</f>
        <v>5.3712416000000003</v>
      </c>
      <c r="AJ11" s="6">
        <f>Huber!D11</f>
        <v>4.9026882085035499</v>
      </c>
      <c r="AK11" s="6">
        <f>BayesRidge!D11</f>
        <v>4.9199207063706396</v>
      </c>
      <c r="AL11" s="6">
        <f>Elastic!D11</f>
        <v>5.0326274917160996</v>
      </c>
      <c r="AM11" s="6">
        <f>GBR!D11</f>
        <v>5.6978021450735703</v>
      </c>
      <c r="AN11" s="6">
        <f>AVERAGE(AF11:AM11,Neural!D11)</f>
        <v>5.131436284151274</v>
      </c>
      <c r="AO11" s="6">
        <f>MAX(AF11:AM11,Neural!D11)</f>
        <v>5.6978021450735703</v>
      </c>
      <c r="AP11" s="6">
        <f>MIN(AF11:AM11,Neural!D11)</f>
        <v>4.84965034965035</v>
      </c>
    </row>
    <row r="12" spans="1:42" ht="15" thickBot="1" x14ac:dyDescent="0.35">
      <c r="A12" t="s">
        <v>135</v>
      </c>
      <c r="B12" t="s">
        <v>146</v>
      </c>
      <c r="C12" s="5">
        <f>RF!B12</f>
        <v>4.07</v>
      </c>
      <c r="D12" s="5">
        <f>LR!B12</f>
        <v>3.7702151965958399</v>
      </c>
      <c r="E12" s="5">
        <f>Adaboost!B12</f>
        <v>4.7830985915492903</v>
      </c>
      <c r="F12" s="5">
        <f>XGBR!B12</f>
        <v>3.1246877</v>
      </c>
      <c r="G12" s="5">
        <f>Huber!B12</f>
        <v>3.6000224297207999</v>
      </c>
      <c r="H12" s="5">
        <f>BayesRidge!B12</f>
        <v>3.7734251686478602</v>
      </c>
      <c r="I12" s="5">
        <f>Elastic!B12</f>
        <v>4.04343983807449</v>
      </c>
      <c r="J12" s="5">
        <f>GBR!B12</f>
        <v>4.1130466982017904</v>
      </c>
      <c r="K12" s="6">
        <f t="shared" si="0"/>
        <v>3.8865279977706737</v>
      </c>
      <c r="L12">
        <f t="shared" si="2"/>
        <v>4.7830985915492903</v>
      </c>
      <c r="M12">
        <f t="shared" si="3"/>
        <v>3.1246877</v>
      </c>
      <c r="N12">
        <v>3.7</v>
      </c>
      <c r="O12" s="5">
        <f>RF!C12</f>
        <v>3</v>
      </c>
      <c r="P12" s="5">
        <f>LR!C12</f>
        <v>3.3304128244661499</v>
      </c>
      <c r="Q12" s="5">
        <f>Adaboost!C12</f>
        <v>3.3916666666666599</v>
      </c>
      <c r="R12" s="5">
        <f>XGBR!C12</f>
        <v>3.0730846000000001</v>
      </c>
      <c r="S12" s="5">
        <f>Huber!C12</f>
        <v>3.2039775911381598</v>
      </c>
      <c r="T12" s="5">
        <f>BayesRidge!C12</f>
        <v>3.3387348506582701</v>
      </c>
      <c r="U12" s="5">
        <f>Elastic!C12</f>
        <v>3.8004422290181599</v>
      </c>
      <c r="V12" s="5">
        <f>GBR!C12</f>
        <v>3.0833346326646902</v>
      </c>
      <c r="W12" s="6">
        <f t="shared" si="1"/>
        <v>3.2835984991783778</v>
      </c>
      <c r="X12" s="6">
        <f t="shared" si="4"/>
        <v>3.8004422290181599</v>
      </c>
      <c r="Y12" s="6">
        <f t="shared" si="5"/>
        <v>3</v>
      </c>
      <c r="Z12">
        <v>3.3</v>
      </c>
      <c r="AA12" s="6">
        <f>MAX(L12,M12,X13,Y13)-MIN(L13,M13,X12,Y12)</f>
        <v>1.7830985915492903</v>
      </c>
      <c r="AB12" s="6">
        <f>MIN(L12,M12,X13,Y13)-MAX(L13,M13,X12,Y12)</f>
        <v>-4.9636885242320812</v>
      </c>
      <c r="AC12" s="6"/>
      <c r="AE12" t="s">
        <v>189</v>
      </c>
      <c r="AF12" s="6">
        <f>RF!D12</f>
        <v>5.64</v>
      </c>
      <c r="AG12" s="6">
        <f>LR!D12</f>
        <v>5.1659998314889304</v>
      </c>
      <c r="AH12" s="6">
        <f>Adaboost!D12</f>
        <v>4.7795497185741</v>
      </c>
      <c r="AI12" s="6">
        <f>XGBR!D12</f>
        <v>5.1615739999999999</v>
      </c>
      <c r="AJ12" s="6">
        <f>Huber!D12</f>
        <v>5.1859688649037503</v>
      </c>
      <c r="AK12" s="6">
        <f>BayesRidge!D12</f>
        <v>5.2243307715633502</v>
      </c>
      <c r="AL12" s="6">
        <f>Elastic!D12</f>
        <v>5.0820582377690302</v>
      </c>
      <c r="AM12" s="6">
        <f>GBR!D12</f>
        <v>5.6617487117369496</v>
      </c>
      <c r="AN12" s="6">
        <f>AVERAGE(AF12:AM12,Neural!D12)</f>
        <v>5.2363460313639036</v>
      </c>
      <c r="AO12" s="6">
        <f>MAX(AF12:AM12,Neural!D12)</f>
        <v>5.6617487117369496</v>
      </c>
      <c r="AP12" s="6">
        <f>MIN(AF12:AM12,Neural!D12)</f>
        <v>4.7795497185741</v>
      </c>
    </row>
    <row r="13" spans="1:42" ht="15" thickBot="1" x14ac:dyDescent="0.35">
      <c r="A13" t="s">
        <v>146</v>
      </c>
      <c r="B13" t="s">
        <v>135</v>
      </c>
      <c r="C13" s="5">
        <f>RF!B13</f>
        <v>7</v>
      </c>
      <c r="D13" s="5">
        <f>LR!B13</f>
        <v>7.0689818859480997</v>
      </c>
      <c r="E13" s="5">
        <f>Adaboost!B13</f>
        <v>8.0750853242320808</v>
      </c>
      <c r="F13" s="5">
        <f>XGBR!B13</f>
        <v>5.9841530000000001</v>
      </c>
      <c r="G13" s="5">
        <f>Huber!B13</f>
        <v>6.9000005918670304</v>
      </c>
      <c r="H13" s="5">
        <f>BayesRidge!B13</f>
        <v>7.0877596975644499</v>
      </c>
      <c r="I13" s="5">
        <f>Elastic!B13</f>
        <v>6.1700671874966098</v>
      </c>
      <c r="J13" s="5">
        <f>GBR!B13</f>
        <v>7.1284009679978304</v>
      </c>
      <c r="K13" s="6">
        <f t="shared" si="0"/>
        <v>6.9307117941652381</v>
      </c>
      <c r="L13">
        <f t="shared" si="2"/>
        <v>8.0750853242320808</v>
      </c>
      <c r="M13">
        <f t="shared" si="3"/>
        <v>5.9841530000000001</v>
      </c>
      <c r="N13">
        <v>7.2</v>
      </c>
      <c r="O13" s="5">
        <f>RF!C13</f>
        <v>4</v>
      </c>
      <c r="P13" s="5">
        <f>LR!C13</f>
        <v>4.0399210408655497</v>
      </c>
      <c r="Q13" s="5">
        <f>Adaboost!C13</f>
        <v>4.53242320819112</v>
      </c>
      <c r="R13" s="5">
        <f>XGBR!C13</f>
        <v>3.1113968000000001</v>
      </c>
      <c r="S13" s="5">
        <f>Huber!C13</f>
        <v>3.80753345408906</v>
      </c>
      <c r="T13" s="5">
        <f>BayesRidge!C13</f>
        <v>4.0364373784572303</v>
      </c>
      <c r="U13" s="5">
        <f>Elastic!C13</f>
        <v>4.4266098450502396</v>
      </c>
      <c r="V13" s="5">
        <f>GBR!C13</f>
        <v>4.1158937734376702</v>
      </c>
      <c r="W13" s="6">
        <f t="shared" si="1"/>
        <v>4.0108804159022711</v>
      </c>
      <c r="X13" s="6">
        <f t="shared" si="4"/>
        <v>4.53242320819112</v>
      </c>
      <c r="Y13" s="6">
        <f t="shared" si="5"/>
        <v>3.1113968000000001</v>
      </c>
      <c r="Z13">
        <v>4</v>
      </c>
      <c r="AC13" s="6"/>
      <c r="AE13" t="s">
        <v>196</v>
      </c>
      <c r="AF13" s="6">
        <f>RF!D13</f>
        <v>5.55</v>
      </c>
      <c r="AG13" s="6">
        <f>LR!D13</f>
        <v>5.4891081340160301</v>
      </c>
      <c r="AH13" s="6">
        <f>Adaboost!D13</f>
        <v>4.7642276422764196</v>
      </c>
      <c r="AI13" s="6">
        <f>XGBR!D13</f>
        <v>4.968299</v>
      </c>
      <c r="AJ13" s="6">
        <f>Huber!D13</f>
        <v>5.4931945875260002</v>
      </c>
      <c r="AK13" s="6">
        <f>BayesRidge!D13</f>
        <v>5.4561217559547801</v>
      </c>
      <c r="AL13" s="6">
        <f>Elastic!D13</f>
        <v>5.04520085700661</v>
      </c>
      <c r="AM13" s="6">
        <f>GBR!D13</f>
        <v>5.4925245910307297</v>
      </c>
      <c r="AN13" s="6">
        <f>AVERAGE(AF13:AM13,Neural!D13)</f>
        <v>5.2911905970176507</v>
      </c>
      <c r="AO13" s="6">
        <f>MAX(AF13:AM13,Neural!D13)</f>
        <v>5.55</v>
      </c>
      <c r="AP13" s="6">
        <f>MIN(AF13:AM13,Neural!D13)</f>
        <v>4.7642276422764196</v>
      </c>
    </row>
    <row r="14" spans="1:42" ht="15" thickBot="1" x14ac:dyDescent="0.35">
      <c r="A14" t="s">
        <v>145</v>
      </c>
      <c r="B14" t="s">
        <v>147</v>
      </c>
      <c r="C14" s="5">
        <f>RF!B14</f>
        <v>3.02</v>
      </c>
      <c r="D14" s="5">
        <f>LR!B14</f>
        <v>3.6039004107955499</v>
      </c>
      <c r="E14" s="5">
        <f>Adaboost!B14</f>
        <v>3.5954773869346699</v>
      </c>
      <c r="F14" s="5">
        <f>XGBR!B14</f>
        <v>3.1440646999999999</v>
      </c>
      <c r="G14" s="5">
        <f>Huber!B14</f>
        <v>3.4000007228706099</v>
      </c>
      <c r="H14" s="5">
        <f>BayesRidge!B14</f>
        <v>3.6067475854796598</v>
      </c>
      <c r="I14" s="5">
        <f>Elastic!B14</f>
        <v>3.7285899238051901</v>
      </c>
      <c r="J14" s="5">
        <f>GBR!B14</f>
        <v>3.0887427769258</v>
      </c>
      <c r="K14" s="6">
        <f t="shared" si="0"/>
        <v>3.4217291023272902</v>
      </c>
      <c r="L14">
        <f t="shared" si="2"/>
        <v>3.7285899238051901</v>
      </c>
      <c r="M14">
        <f t="shared" si="3"/>
        <v>3.02</v>
      </c>
      <c r="N14">
        <v>3.9</v>
      </c>
      <c r="O14" s="5">
        <f>RF!C14</f>
        <v>4.0599999999999996</v>
      </c>
      <c r="P14" s="5">
        <f>LR!C14</f>
        <v>4.7073713726181898</v>
      </c>
      <c r="Q14" s="5">
        <f>Adaboost!C14</f>
        <v>4.53242320819112</v>
      </c>
      <c r="R14" s="5">
        <f>XGBR!C14</f>
        <v>4.2400245999999999</v>
      </c>
      <c r="S14" s="5">
        <f>Huber!C14</f>
        <v>4.51129817962582</v>
      </c>
      <c r="T14" s="5">
        <f>BayesRidge!C14</f>
        <v>4.7167211739758796</v>
      </c>
      <c r="U14" s="5">
        <f>Elastic!C14</f>
        <v>4.6793715818415302</v>
      </c>
      <c r="V14" s="5">
        <f>GBR!C14</f>
        <v>4.1184427823377101</v>
      </c>
      <c r="W14" s="6">
        <f t="shared" si="1"/>
        <v>4.4731508110543983</v>
      </c>
      <c r="X14" s="6">
        <f t="shared" si="4"/>
        <v>4.7167211739758796</v>
      </c>
      <c r="Y14" s="6">
        <f t="shared" si="5"/>
        <v>4.0599999999999996</v>
      </c>
      <c r="Z14">
        <v>4.9000000000000004</v>
      </c>
      <c r="AA14" s="6">
        <f>MAX(L14,M14,X15,Y15)-MIN(L15,M15,X14,Y14)</f>
        <v>1.53833792380519</v>
      </c>
      <c r="AB14" s="6">
        <f>MIN(L14,M14,X15,Y15)-MAX(L15,M15,X14,Y14)</f>
        <v>-2.6283651739758795</v>
      </c>
      <c r="AC14" s="6"/>
      <c r="AE14" t="s">
        <v>191</v>
      </c>
      <c r="AF14" s="6">
        <f>RF!D14</f>
        <v>4.9400000000000004</v>
      </c>
      <c r="AG14" s="6">
        <f>LR!D14</f>
        <v>4.9601219407432602</v>
      </c>
      <c r="AH14" s="6">
        <f>Adaboost!D14</f>
        <v>4.66770508826583</v>
      </c>
      <c r="AI14" s="6">
        <f>XGBR!D14</f>
        <v>5.0447974000000002</v>
      </c>
      <c r="AJ14" s="6">
        <f>Huber!D14</f>
        <v>4.9774241673870998</v>
      </c>
      <c r="AK14" s="6">
        <f>BayesRidge!D14</f>
        <v>4.9683202282759602</v>
      </c>
      <c r="AL14" s="6">
        <f>Elastic!D14</f>
        <v>4.8633866357415299</v>
      </c>
      <c r="AM14" s="6">
        <f>GBR!D14</f>
        <v>5.1604379529510798</v>
      </c>
      <c r="AN14" s="6">
        <f>AVERAGE(AF14:AM14,Neural!D14)</f>
        <v>4.9469128840574657</v>
      </c>
      <c r="AO14" s="6">
        <f>MAX(AF14:AM14,Neural!D14)</f>
        <v>5.1604379529510798</v>
      </c>
      <c r="AP14" s="6">
        <f>MIN(AF14:AM14,Neural!D14)</f>
        <v>4.66770508826583</v>
      </c>
    </row>
    <row r="15" spans="1:42" ht="15" thickBot="1" x14ac:dyDescent="0.35">
      <c r="A15" t="s">
        <v>147</v>
      </c>
      <c r="B15" t="s">
        <v>145</v>
      </c>
      <c r="C15" s="5">
        <f>RF!B15</f>
        <v>3.07</v>
      </c>
      <c r="D15" s="5">
        <f>LR!B15</f>
        <v>2.9814392884714498</v>
      </c>
      <c r="E15" s="5">
        <f>Adaboost!B15</f>
        <v>3.5954773869346699</v>
      </c>
      <c r="F15" s="5">
        <f>XGBR!B15</f>
        <v>2.1902520000000001</v>
      </c>
      <c r="G15" s="5">
        <f>Huber!B15</f>
        <v>2.7999998901957799</v>
      </c>
      <c r="H15" s="5">
        <f>BayesRidge!B15</f>
        <v>2.9927671355858299</v>
      </c>
      <c r="I15" s="5">
        <f>Elastic!B15</f>
        <v>3.3270554055030499</v>
      </c>
      <c r="J15" s="5">
        <f>GBR!B15</f>
        <v>3.0562431561326902</v>
      </c>
      <c r="K15" s="6">
        <f t="shared" si="0"/>
        <v>2.9920738118843087</v>
      </c>
      <c r="L15">
        <f t="shared" si="2"/>
        <v>3.5954773869346699</v>
      </c>
      <c r="M15">
        <f t="shared" si="3"/>
        <v>2.1902520000000001</v>
      </c>
      <c r="N15">
        <v>3.1</v>
      </c>
      <c r="O15" s="5">
        <f>RF!C15</f>
        <v>3.01</v>
      </c>
      <c r="P15" s="5">
        <f>LR!C15</f>
        <v>2.7339142703424999</v>
      </c>
      <c r="Q15" s="5">
        <f>Adaboost!C15</f>
        <v>3.3916666666666599</v>
      </c>
      <c r="R15" s="5">
        <f>XGBR!C15</f>
        <v>2.0883560000000001</v>
      </c>
      <c r="S15" s="5">
        <f>Huber!C15</f>
        <v>2.6035883672578901</v>
      </c>
      <c r="T15" s="5">
        <f>BayesRidge!C15</f>
        <v>2.7369714969696601</v>
      </c>
      <c r="U15" s="5">
        <f>Elastic!C15</f>
        <v>3.18870367443294</v>
      </c>
      <c r="V15" s="5">
        <f>GBR!C15</f>
        <v>3.0489102910296202</v>
      </c>
      <c r="W15" s="6">
        <f t="shared" si="1"/>
        <v>2.8295931493677733</v>
      </c>
      <c r="X15" s="6">
        <f t="shared" si="4"/>
        <v>3.3916666666666599</v>
      </c>
      <c r="Y15" s="6">
        <f t="shared" si="5"/>
        <v>2.0883560000000001</v>
      </c>
      <c r="Z15">
        <v>3</v>
      </c>
      <c r="AC15" s="6"/>
      <c r="AE15" t="s">
        <v>200</v>
      </c>
      <c r="AF15" s="6">
        <f>RF!D15</f>
        <v>5.89</v>
      </c>
      <c r="AG15" s="6">
        <f>LR!D15</f>
        <v>5.6543306327941796</v>
      </c>
      <c r="AH15" s="6">
        <f>Adaboost!D15</f>
        <v>4.8960396039603902</v>
      </c>
      <c r="AI15" s="6">
        <f>XGBR!D15</f>
        <v>4.8404910000000001</v>
      </c>
      <c r="AJ15" s="6">
        <f>Huber!D15</f>
        <v>5.67123476406287</v>
      </c>
      <c r="AK15" s="6">
        <f>BayesRidge!D15</f>
        <v>5.6181438577700602</v>
      </c>
      <c r="AL15" s="6">
        <f>Elastic!D15</f>
        <v>5.1800638283015203</v>
      </c>
      <c r="AM15" s="6">
        <f>GBR!D15</f>
        <v>5.8247352281672402</v>
      </c>
      <c r="AN15" s="6">
        <f>AVERAGE(AF15:AM15,Neural!D15)</f>
        <v>5.4444143956929683</v>
      </c>
      <c r="AO15" s="6">
        <f>MAX(AF15:AM15,Neural!D15)</f>
        <v>5.89</v>
      </c>
      <c r="AP15" s="6">
        <f>MIN(AF15:AM15,Neural!D15)</f>
        <v>4.8404910000000001</v>
      </c>
    </row>
    <row r="16" spans="1:42" ht="15" thickBot="1" x14ac:dyDescent="0.35">
      <c r="A16" t="s">
        <v>152</v>
      </c>
      <c r="B16" t="s">
        <v>155</v>
      </c>
      <c r="C16" s="5">
        <f>RF!B16</f>
        <v>6.27</v>
      </c>
      <c r="D16" s="5">
        <f>LR!B16</f>
        <v>5.9044205637710601</v>
      </c>
      <c r="E16" s="5">
        <f>Adaboost!B16</f>
        <v>6.7633928571428497</v>
      </c>
      <c r="F16" s="5">
        <f>XGBR!B16</f>
        <v>5.3089952</v>
      </c>
      <c r="G16" s="5">
        <f>Huber!B16</f>
        <v>5.7000011533699499</v>
      </c>
      <c r="H16" s="5">
        <f>BayesRidge!B16</f>
        <v>5.9042156336293496</v>
      </c>
      <c r="I16" s="5">
        <f>Elastic!B16</f>
        <v>5.6238772404457</v>
      </c>
      <c r="J16" s="5">
        <f>GBR!B16</f>
        <v>6.1600495103105501</v>
      </c>
      <c r="K16" s="6">
        <f t="shared" si="0"/>
        <v>5.9414035210266203</v>
      </c>
      <c r="L16">
        <f t="shared" si="2"/>
        <v>6.7633928571428497</v>
      </c>
      <c r="M16">
        <f t="shared" si="3"/>
        <v>5.3089952</v>
      </c>
      <c r="N16">
        <v>5.9</v>
      </c>
      <c r="O16" s="5">
        <f>RF!C16</f>
        <v>4.08</v>
      </c>
      <c r="P16" s="5">
        <f>LR!C16</f>
        <v>4.6050413744788097</v>
      </c>
      <c r="Q16" s="5">
        <f>Adaboost!C16</f>
        <v>4.53242320819112</v>
      </c>
      <c r="R16" s="5">
        <f>XGBR!C16</f>
        <v>4.147138</v>
      </c>
      <c r="S16" s="5">
        <f>Huber!C16</f>
        <v>4.3301270950356203</v>
      </c>
      <c r="T16" s="5">
        <f>BayesRidge!C16</f>
        <v>4.6234440995987898</v>
      </c>
      <c r="U16" s="5">
        <f>Elastic!C16</f>
        <v>4.78220086758144</v>
      </c>
      <c r="V16" s="5">
        <f>GBR!C16</f>
        <v>4.1281942157725897</v>
      </c>
      <c r="W16" s="6">
        <f t="shared" si="1"/>
        <v>4.4313066883064955</v>
      </c>
      <c r="X16" s="6">
        <f t="shared" si="4"/>
        <v>4.78220086758144</v>
      </c>
      <c r="Y16" s="6">
        <f t="shared" si="5"/>
        <v>4.08</v>
      </c>
      <c r="Z16">
        <v>4.5</v>
      </c>
      <c r="AA16" s="6">
        <f>MAX(L16,M16,X17,Y17)-MIN(L17,M17,X16,Y16)</f>
        <v>3.7433928571428496</v>
      </c>
      <c r="AB16" s="6">
        <f>MIN(L16,M16,X17,Y17)-MAX(L17,M17,X16,Y16)</f>
        <v>-1.7549021675814402</v>
      </c>
      <c r="AC16" s="6"/>
      <c r="AE16" t="s">
        <v>173</v>
      </c>
      <c r="AF16" s="6">
        <f>RF!D16</f>
        <v>4.88</v>
      </c>
      <c r="AG16" s="6">
        <f>LR!D16</f>
        <v>5.0360827931471599</v>
      </c>
      <c r="AH16" s="6">
        <f>Adaboost!D16</f>
        <v>4.3514234875444799</v>
      </c>
      <c r="AI16" s="6">
        <f>XGBR!D16</f>
        <v>4.6777544000000004</v>
      </c>
      <c r="AJ16" s="6">
        <f>Huber!D16</f>
        <v>5.0234850063259398</v>
      </c>
      <c r="AK16" s="6">
        <f>BayesRidge!D16</f>
        <v>5.0521847317265198</v>
      </c>
      <c r="AL16" s="6">
        <f>Elastic!D16</f>
        <v>5.0099773054496897</v>
      </c>
      <c r="AM16" s="6">
        <f>GBR!D16</f>
        <v>4.9879652175637199</v>
      </c>
      <c r="AN16" s="6">
        <f>AVERAGE(AF16:AM16,Neural!D16)</f>
        <v>4.8879992227686984</v>
      </c>
      <c r="AO16" s="6">
        <f>MAX(AF16:AM16,Neural!D16)</f>
        <v>5.0521847317265198</v>
      </c>
      <c r="AP16" s="6">
        <f>MIN(AF16:AM16,Neural!D16)</f>
        <v>4.3514234875444799</v>
      </c>
    </row>
    <row r="17" spans="1:42" ht="15" thickBot="1" x14ac:dyDescent="0.35">
      <c r="A17" t="s">
        <v>155</v>
      </c>
      <c r="B17" t="s">
        <v>152</v>
      </c>
      <c r="C17" s="5">
        <f>RF!B17</f>
        <v>3.02</v>
      </c>
      <c r="D17" s="5">
        <f>LR!B17</f>
        <v>3.4515841038863599</v>
      </c>
      <c r="E17" s="5">
        <f>Adaboost!B17</f>
        <v>3.5954773869346699</v>
      </c>
      <c r="F17" s="5">
        <f>XGBR!B17</f>
        <v>3.0563848</v>
      </c>
      <c r="G17" s="5">
        <f>Huber!B17</f>
        <v>3.2999996245565701</v>
      </c>
      <c r="H17" s="5">
        <f>BayesRidge!B17</f>
        <v>3.4676319448089101</v>
      </c>
      <c r="I17" s="5">
        <f>Elastic!B17</f>
        <v>3.8741605186097301</v>
      </c>
      <c r="J17" s="5">
        <f>GBR!B17</f>
        <v>3.1058720835834701</v>
      </c>
      <c r="K17" s="6">
        <f t="shared" si="0"/>
        <v>3.3589926428193992</v>
      </c>
      <c r="L17">
        <f t="shared" si="2"/>
        <v>3.8741605186097301</v>
      </c>
      <c r="M17">
        <f t="shared" si="3"/>
        <v>3.02</v>
      </c>
      <c r="N17">
        <v>3.4</v>
      </c>
      <c r="O17" s="5">
        <f>RF!C17</f>
        <v>4.0999999999999996</v>
      </c>
      <c r="P17" s="5">
        <f>LR!C17</f>
        <v>4.0366751675116399</v>
      </c>
      <c r="Q17" s="5">
        <f>Adaboost!C17</f>
        <v>4.53242320819112</v>
      </c>
      <c r="R17" s="5">
        <f>XGBR!C17</f>
        <v>3.0272986999999998</v>
      </c>
      <c r="S17" s="5">
        <f>Huber!C17</f>
        <v>3.8000030853773401</v>
      </c>
      <c r="T17" s="5">
        <f>BayesRidge!C17</f>
        <v>4.03437235977119</v>
      </c>
      <c r="U17" s="5">
        <f>Elastic!C17</f>
        <v>4.3271501885911103</v>
      </c>
      <c r="V17" s="5">
        <f>GBR!C17</f>
        <v>4.1096973611933496</v>
      </c>
      <c r="W17" s="6">
        <f t="shared" si="1"/>
        <v>4.0060471210418829</v>
      </c>
      <c r="X17" s="6">
        <f t="shared" si="4"/>
        <v>4.53242320819112</v>
      </c>
      <c r="Y17" s="6">
        <f t="shared" si="5"/>
        <v>3.0272986999999998</v>
      </c>
      <c r="Z17">
        <v>3.9</v>
      </c>
      <c r="AC17" s="6"/>
      <c r="AE17" t="s">
        <v>166</v>
      </c>
      <c r="AF17" s="6">
        <f>RF!D17</f>
        <v>6.35</v>
      </c>
      <c r="AG17" s="6">
        <f>LR!D17</f>
        <v>5.9646345380468704</v>
      </c>
      <c r="AH17" s="6">
        <f>Adaboost!D17</f>
        <v>4.96365524402907</v>
      </c>
      <c r="AI17" s="6">
        <f>XGBR!D17</f>
        <v>5.7467575000000002</v>
      </c>
      <c r="AJ17" s="6">
        <f>Huber!D17</f>
        <v>5.9520398672702104</v>
      </c>
      <c r="AK17" s="6">
        <f>BayesRidge!D17</f>
        <v>5.9778689946590502</v>
      </c>
      <c r="AL17" s="6">
        <f>Elastic!D17</f>
        <v>5.2151858840108201</v>
      </c>
      <c r="AM17" s="6">
        <f>GBR!D17</f>
        <v>6.1523297368416898</v>
      </c>
      <c r="AN17" s="6">
        <f>AVERAGE(AF17:AM17,Neural!D17)</f>
        <v>5.8012959050343422</v>
      </c>
      <c r="AO17" s="6">
        <f>MAX(AF17:AM17,Neural!D17)</f>
        <v>6.35</v>
      </c>
      <c r="AP17" s="6">
        <f>MIN(AF17:AM17,Neural!D17)</f>
        <v>4.96365524402907</v>
      </c>
    </row>
    <row r="18" spans="1:42" ht="15" thickBot="1" x14ac:dyDescent="0.35">
      <c r="A18" t="s">
        <v>167</v>
      </c>
      <c r="B18" t="s">
        <v>151</v>
      </c>
      <c r="C18" s="5">
        <f>RF!B18</f>
        <v>3.42</v>
      </c>
      <c r="D18" s="5">
        <f>LR!B18</f>
        <v>3.0590010376029402</v>
      </c>
      <c r="E18" s="5">
        <f>Adaboost!B18</f>
        <v>3.5954773869346699</v>
      </c>
      <c r="F18" s="5">
        <f>XGBR!B18</f>
        <v>1.9926968</v>
      </c>
      <c r="G18" s="5">
        <f>Huber!B18</f>
        <v>2.90000080666539</v>
      </c>
      <c r="H18" s="5">
        <f>BayesRidge!B18</f>
        <v>3.0581732253128</v>
      </c>
      <c r="I18" s="5">
        <f>Elastic!B18</f>
        <v>3.77325500828479</v>
      </c>
      <c r="J18" s="5">
        <f>GBR!B18</f>
        <v>3.2785967007923702</v>
      </c>
      <c r="K18" s="6">
        <f t="shared" si="0"/>
        <v>3.1073963307957841</v>
      </c>
      <c r="L18">
        <f t="shared" si="2"/>
        <v>3.77325500828479</v>
      </c>
      <c r="M18">
        <f t="shared" si="3"/>
        <v>1.9926968</v>
      </c>
      <c r="N18">
        <v>3.2</v>
      </c>
      <c r="O18" s="5">
        <f>RF!C18</f>
        <v>5.0999999999999996</v>
      </c>
      <c r="P18" s="5">
        <f>LR!C18</f>
        <v>5.25516810025242</v>
      </c>
      <c r="Q18" s="5">
        <f>Adaboost!C18</f>
        <v>5.8711566617862303</v>
      </c>
      <c r="R18" s="5">
        <f>XGBR!C18</f>
        <v>5.2690944999999996</v>
      </c>
      <c r="S18" s="5">
        <f>Huber!C18</f>
        <v>5.0136647472986002</v>
      </c>
      <c r="T18" s="5">
        <f>BayesRidge!C18</f>
        <v>5.2630344416285002</v>
      </c>
      <c r="U18" s="5">
        <f>Elastic!C18</f>
        <v>4.8806128953341501</v>
      </c>
      <c r="V18" s="5">
        <f>GBR!C18</f>
        <v>5.2374674325648698</v>
      </c>
      <c r="W18" s="6">
        <f t="shared" si="1"/>
        <v>5.2527965189542982</v>
      </c>
      <c r="X18" s="6">
        <f t="shared" si="4"/>
        <v>5.8711566617862303</v>
      </c>
      <c r="Y18" s="6">
        <f t="shared" si="5"/>
        <v>4.8806128953341501</v>
      </c>
      <c r="Z18">
        <v>5</v>
      </c>
      <c r="AA18" s="6">
        <f>MAX(L18,M18,X19,Y19)-MIN(L19,M19,X18,Y18)</f>
        <v>2.6823226617862304</v>
      </c>
      <c r="AB18" s="6">
        <f>MIN(L18,M18,X19,Y19)-MAX(L19,M19,X18,Y18)</f>
        <v>-3.8784598617862303</v>
      </c>
      <c r="AC18" s="6"/>
      <c r="AE18" t="s">
        <v>208</v>
      </c>
      <c r="AF18" s="6">
        <f>RF!D18</f>
        <v>5.19</v>
      </c>
      <c r="AG18" s="6">
        <f>LR!D18</f>
        <v>5.1752298333105697</v>
      </c>
      <c r="AH18" s="6">
        <f>Adaboost!D18</f>
        <v>4.6440460947503199</v>
      </c>
      <c r="AI18" s="6">
        <f>XGBR!D18</f>
        <v>4.9620699999999998</v>
      </c>
      <c r="AJ18" s="6">
        <f>Huber!D18</f>
        <v>5.17412815239142</v>
      </c>
      <c r="AK18" s="6">
        <f>BayesRidge!D18</f>
        <v>5.1852211516777702</v>
      </c>
      <c r="AL18" s="6">
        <f>Elastic!D18</f>
        <v>4.9856477324567203</v>
      </c>
      <c r="AM18" s="6">
        <f>GBR!D18</f>
        <v>5.4777957738051199</v>
      </c>
      <c r="AN18" s="6">
        <f>AVERAGE(AF18:AM18,Neural!D18)</f>
        <v>5.1108598124215829</v>
      </c>
      <c r="AO18" s="6">
        <f>MAX(AF18:AM18,Neural!D18)</f>
        <v>5.4777957738051199</v>
      </c>
      <c r="AP18" s="6">
        <f>MIN(AF18:AM18,Neural!D18)</f>
        <v>4.6440460947503199</v>
      </c>
    </row>
    <row r="19" spans="1:42" ht="15" thickBot="1" x14ac:dyDescent="0.35">
      <c r="A19" t="s">
        <v>151</v>
      </c>
      <c r="B19" t="s">
        <v>167</v>
      </c>
      <c r="C19" s="5">
        <f>RF!B19</f>
        <v>4.01</v>
      </c>
      <c r="D19" s="5">
        <f>LR!B19</f>
        <v>3.9156779215038999</v>
      </c>
      <c r="E19" s="5">
        <f>Adaboost!B19</f>
        <v>4.7830985915492903</v>
      </c>
      <c r="F19" s="5">
        <f>XGBR!B19</f>
        <v>3.1888339999999999</v>
      </c>
      <c r="G19" s="5">
        <f>Huber!B19</f>
        <v>3.7001121415454001</v>
      </c>
      <c r="H19" s="5">
        <f>BayesRidge!B19</f>
        <v>3.9273792680642301</v>
      </c>
      <c r="I19" s="5">
        <f>Elastic!B19</f>
        <v>4.4342067583340699</v>
      </c>
      <c r="J19" s="5">
        <f>GBR!B19</f>
        <v>4.1689781717544498</v>
      </c>
      <c r="K19" s="6">
        <f t="shared" si="0"/>
        <v>3.9996230979631684</v>
      </c>
      <c r="L19">
        <f t="shared" si="2"/>
        <v>4.7830985915492903</v>
      </c>
      <c r="M19">
        <f t="shared" si="3"/>
        <v>3.1888339999999999</v>
      </c>
      <c r="N19">
        <v>3.7</v>
      </c>
      <c r="O19" s="5">
        <f>RF!C19</f>
        <v>5.01</v>
      </c>
      <c r="P19" s="5">
        <f>LR!C19</f>
        <v>5.1770427526938203</v>
      </c>
      <c r="Q19" s="5">
        <f>Adaboost!C19</f>
        <v>5.8711566617862303</v>
      </c>
      <c r="R19" s="5">
        <f>XGBR!C19</f>
        <v>4.0608306000000001</v>
      </c>
      <c r="S19" s="5">
        <f>Huber!C19</f>
        <v>4.9188606383839</v>
      </c>
      <c r="T19" s="5">
        <f>BayesRidge!C19</f>
        <v>5.1748331372768499</v>
      </c>
      <c r="U19" s="5">
        <f>Elastic!C19</f>
        <v>4.9724822664446702</v>
      </c>
      <c r="V19" s="5">
        <f>GBR!C19</f>
        <v>5.0949961362693301</v>
      </c>
      <c r="W19" s="6">
        <f t="shared" si="1"/>
        <v>5.0553567313066763</v>
      </c>
      <c r="X19" s="6">
        <f t="shared" si="4"/>
        <v>5.8711566617862303</v>
      </c>
      <c r="Y19" s="6">
        <f t="shared" si="5"/>
        <v>4.0608306000000001</v>
      </c>
      <c r="Z19">
        <v>5</v>
      </c>
      <c r="AC19" s="6"/>
      <c r="AE19" t="s">
        <v>193</v>
      </c>
      <c r="AF19" s="6">
        <f>RF!D19</f>
        <v>3.56</v>
      </c>
      <c r="AG19" s="6">
        <f>LR!D19</f>
        <v>3.8085347430778702</v>
      </c>
      <c r="AH19" s="6">
        <f>Adaboost!D19</f>
        <v>3.7543859649122799</v>
      </c>
      <c r="AI19" s="6">
        <f>XGBR!D19</f>
        <v>3.7500252999999999</v>
      </c>
      <c r="AJ19" s="6">
        <f>Huber!D19</f>
        <v>3.8505417072805299</v>
      </c>
      <c r="AK19" s="6">
        <f>BayesRidge!D19</f>
        <v>3.8453858500796199</v>
      </c>
      <c r="AL19" s="6">
        <f>Elastic!D19</f>
        <v>4.4177471260555201</v>
      </c>
      <c r="AM19" s="6">
        <f>GBR!D19</f>
        <v>3.5876013563198001</v>
      </c>
      <c r="AN19" s="6">
        <f>AVERAGE(AF19:AM19,Neural!D19)</f>
        <v>3.8141463747900692</v>
      </c>
      <c r="AO19" s="6">
        <f>MAX(AF19:AM19,Neural!D19)</f>
        <v>4.4177471260555201</v>
      </c>
      <c r="AP19" s="6">
        <f>MIN(AF19:AM19,Neural!D19)</f>
        <v>3.56</v>
      </c>
    </row>
    <row r="20" spans="1:42" ht="15" thickBot="1" x14ac:dyDescent="0.35">
      <c r="A20" t="s">
        <v>142</v>
      </c>
      <c r="B20" t="s">
        <v>139</v>
      </c>
      <c r="C20" s="5">
        <f>RF!B20</f>
        <v>6.01</v>
      </c>
      <c r="D20" s="5">
        <f>LR!B20</f>
        <v>5.8852337092041296</v>
      </c>
      <c r="E20" s="5">
        <f>Adaboost!B20</f>
        <v>6.7343453510436397</v>
      </c>
      <c r="F20" s="5">
        <f>XGBR!B20</f>
        <v>5.2715053999999997</v>
      </c>
      <c r="G20" s="5">
        <f>Huber!B20</f>
        <v>5.7000007550272596</v>
      </c>
      <c r="H20" s="5">
        <f>BayesRidge!B20</f>
        <v>5.8897074400868004</v>
      </c>
      <c r="I20" s="5">
        <f>Elastic!B20</f>
        <v>5.4122496977322898</v>
      </c>
      <c r="J20" s="5">
        <f>GBR!B20</f>
        <v>6.1308193399622599</v>
      </c>
      <c r="K20" s="6">
        <f t="shared" si="0"/>
        <v>5.8821630115504373</v>
      </c>
      <c r="L20">
        <f t="shared" si="2"/>
        <v>6.7343453510436397</v>
      </c>
      <c r="M20">
        <f t="shared" si="3"/>
        <v>5.2715053999999997</v>
      </c>
      <c r="N20">
        <v>6.1</v>
      </c>
      <c r="O20" s="5">
        <f>RF!C20</f>
        <v>4.01</v>
      </c>
      <c r="P20" s="5">
        <f>LR!C20</f>
        <v>4.1002406745190001</v>
      </c>
      <c r="Q20" s="5">
        <f>Adaboost!C20</f>
        <v>4.53242320819112</v>
      </c>
      <c r="R20" s="5">
        <f>XGBR!C20</f>
        <v>3.0897253</v>
      </c>
      <c r="S20" s="5">
        <f>Huber!C20</f>
        <v>3.9088603850450201</v>
      </c>
      <c r="T20" s="5">
        <f>BayesRidge!C20</f>
        <v>4.1043974407981603</v>
      </c>
      <c r="U20" s="5">
        <f>Elastic!C20</f>
        <v>4.33506265686409</v>
      </c>
      <c r="V20" s="5">
        <f>GBR!C20</f>
        <v>4.1265668560801103</v>
      </c>
      <c r="W20" s="6">
        <f t="shared" si="1"/>
        <v>4.0411064684603435</v>
      </c>
      <c r="X20" s="6">
        <f t="shared" si="4"/>
        <v>4.53242320819112</v>
      </c>
      <c r="Y20" s="6">
        <f t="shared" si="5"/>
        <v>3.0897253</v>
      </c>
      <c r="Z20">
        <v>4</v>
      </c>
      <c r="AA20" s="6">
        <f>MAX(L20,M20,X21,Y21)-MIN(L21,M21,X20,Y20)</f>
        <v>4.7343453510436397</v>
      </c>
      <c r="AB20" s="6">
        <f>MIN(L20,M20,X21,Y21)-MAX(L21,M21,X20,Y20)</f>
        <v>-1.3739106081911201</v>
      </c>
      <c r="AC20" s="6"/>
      <c r="AE20" t="s">
        <v>188</v>
      </c>
      <c r="AF20" s="6">
        <f>RF!D20</f>
        <v>5.53</v>
      </c>
      <c r="AG20" s="6">
        <f>LR!D20</f>
        <v>5.0970661222130804</v>
      </c>
      <c r="AH20" s="6">
        <f>Adaboost!D20</f>
        <v>4.7795497185741</v>
      </c>
      <c r="AI20" s="6">
        <f>XGBR!D20</f>
        <v>4.4782109999999999</v>
      </c>
      <c r="AJ20" s="6">
        <f>Huber!D20</f>
        <v>5.0642237275452304</v>
      </c>
      <c r="AK20" s="6">
        <f>BayesRidge!D20</f>
        <v>5.0918352562911</v>
      </c>
      <c r="AL20" s="6">
        <f>Elastic!D20</f>
        <v>4.8291556284007102</v>
      </c>
      <c r="AM20" s="6">
        <f>GBR!D20</f>
        <v>5.3359235362671598</v>
      </c>
      <c r="AN20" s="6">
        <f>AVERAGE(AF20:AM20,Neural!D20)</f>
        <v>5.0301275467137998</v>
      </c>
      <c r="AO20" s="6">
        <f>MAX(AF20:AM20,Neural!D20)</f>
        <v>5.53</v>
      </c>
      <c r="AP20" s="6">
        <f>MIN(AF20:AM20,Neural!D20)</f>
        <v>4.4782109999999999</v>
      </c>
    </row>
    <row r="21" spans="1:42" ht="15" thickBot="1" x14ac:dyDescent="0.35">
      <c r="A21" t="s">
        <v>139</v>
      </c>
      <c r="B21" t="s">
        <v>142</v>
      </c>
      <c r="C21" s="5">
        <f>RF!B21</f>
        <v>2</v>
      </c>
      <c r="D21" s="5">
        <f>LR!B21</f>
        <v>2.51166879961499</v>
      </c>
      <c r="E21" s="5">
        <f>Adaboost!B21</f>
        <v>3.0467836257309902</v>
      </c>
      <c r="F21" s="5">
        <f>XGBR!B21</f>
        <v>2.0779261999999998</v>
      </c>
      <c r="G21" s="5">
        <f>Huber!B21</f>
        <v>2.4001111796671002</v>
      </c>
      <c r="H21" s="5">
        <f>BayesRidge!B21</f>
        <v>2.52904368887791</v>
      </c>
      <c r="I21" s="5">
        <f>Elastic!B21</f>
        <v>3.0666725538095898</v>
      </c>
      <c r="J21" s="5">
        <f>GBR!B21</f>
        <v>2.1082763978237899</v>
      </c>
      <c r="K21" s="6">
        <f t="shared" si="0"/>
        <v>2.4681437196293787</v>
      </c>
      <c r="L21">
        <f t="shared" si="2"/>
        <v>3.0666725538095898</v>
      </c>
      <c r="M21">
        <f t="shared" si="3"/>
        <v>2</v>
      </c>
      <c r="N21">
        <v>2.4</v>
      </c>
      <c r="O21" s="5">
        <f>RF!C21</f>
        <v>4.03</v>
      </c>
      <c r="P21" s="5">
        <f>LR!C21</f>
        <v>4.0543064266382203</v>
      </c>
      <c r="Q21" s="5">
        <f>Adaboost!C21</f>
        <v>4.53242320819112</v>
      </c>
      <c r="R21" s="5">
        <f>XGBR!C21</f>
        <v>3.1585125999999999</v>
      </c>
      <c r="S21" s="5">
        <f>Huber!C21</f>
        <v>3.8075639329840101</v>
      </c>
      <c r="T21" s="5">
        <f>BayesRidge!C21</f>
        <v>4.0300440836915898</v>
      </c>
      <c r="U21" s="5">
        <f>Elastic!C21</f>
        <v>4.3144383483111302</v>
      </c>
      <c r="V21" s="5">
        <f>GBR!C21</f>
        <v>4.1048595583721204</v>
      </c>
      <c r="W21" s="6">
        <f t="shared" si="1"/>
        <v>4.0089104499887851</v>
      </c>
      <c r="X21" s="6">
        <f t="shared" si="4"/>
        <v>4.53242320819112</v>
      </c>
      <c r="Y21" s="6">
        <f t="shared" si="5"/>
        <v>3.1585125999999999</v>
      </c>
      <c r="Z21">
        <v>4.2</v>
      </c>
      <c r="AC21" s="6"/>
      <c r="AE21" t="s">
        <v>186</v>
      </c>
      <c r="AF21" s="6">
        <f>RF!D21</f>
        <v>5.3</v>
      </c>
      <c r="AG21" s="6">
        <f>LR!D21</f>
        <v>5.0872923726218398</v>
      </c>
      <c r="AH21" s="6">
        <f>Adaboost!D21</f>
        <v>4.8116402116402099</v>
      </c>
      <c r="AI21" s="6">
        <f>XGBR!D21</f>
        <v>5.6883616000000004</v>
      </c>
      <c r="AJ21" s="6">
        <f>Huber!D21</f>
        <v>5.1049032744882803</v>
      </c>
      <c r="AK21" s="6">
        <f>BayesRidge!D21</f>
        <v>5.10915441578274</v>
      </c>
      <c r="AL21" s="6">
        <f>Elastic!D21</f>
        <v>4.8999112455737803</v>
      </c>
      <c r="AM21" s="6">
        <f>GBR!D21</f>
        <v>5.2333773884309496</v>
      </c>
      <c r="AN21" s="6">
        <f>AVERAGE(AF21:AM21,Neural!D21)</f>
        <v>5.146225639002612</v>
      </c>
      <c r="AO21" s="6">
        <f>MAX(AF21:AM21,Neural!D21)</f>
        <v>5.6883616000000004</v>
      </c>
      <c r="AP21" s="6">
        <f>MIN(AF21:AM21,Neural!D21)</f>
        <v>4.8116402116402099</v>
      </c>
    </row>
    <row r="22" spans="1:42" ht="15" thickBot="1" x14ac:dyDescent="0.35">
      <c r="A22" t="s">
        <v>171</v>
      </c>
      <c r="B22" t="s">
        <v>172</v>
      </c>
      <c r="C22" s="5">
        <f>RF!B22</f>
        <v>2.0099999999999998</v>
      </c>
      <c r="D22" s="5">
        <f>LR!B22</f>
        <v>2.6979127356958101</v>
      </c>
      <c r="E22" s="5">
        <f>Adaboost!B22</f>
        <v>2.9666238767650799</v>
      </c>
      <c r="F22" s="5">
        <f>XGBR!B22</f>
        <v>2.1629379000000002</v>
      </c>
      <c r="G22" s="5">
        <f>Huber!B22</f>
        <v>2.5000008423692499</v>
      </c>
      <c r="H22" s="5">
        <f>BayesRidge!B22</f>
        <v>2.6866097637862598</v>
      </c>
      <c r="I22" s="5">
        <f>Elastic!B22</f>
        <v>3.2834482684252499</v>
      </c>
      <c r="J22" s="5">
        <f>GBR!B22</f>
        <v>2.13958234468081</v>
      </c>
      <c r="K22" s="6">
        <f t="shared" si="0"/>
        <v>2.5673082875286877</v>
      </c>
      <c r="L22">
        <f t="shared" si="2"/>
        <v>3.2834482684252499</v>
      </c>
      <c r="M22">
        <f t="shared" si="3"/>
        <v>2.0099999999999998</v>
      </c>
      <c r="N22">
        <v>2.5</v>
      </c>
      <c r="O22" s="5">
        <f>RF!C22</f>
        <v>4.05</v>
      </c>
      <c r="P22" s="5">
        <f>LR!C22</f>
        <v>3.8191195037744001</v>
      </c>
      <c r="Q22" s="5">
        <f>Adaboost!C22</f>
        <v>4.53242320819112</v>
      </c>
      <c r="R22" s="5">
        <f>XGBR!C22</f>
        <v>3.0854575999999998</v>
      </c>
      <c r="S22" s="5">
        <f>Huber!C22</f>
        <v>3.71129750674449</v>
      </c>
      <c r="T22" s="5">
        <f>BayesRidge!C22</f>
        <v>3.8166754500198201</v>
      </c>
      <c r="U22" s="5">
        <f>Elastic!C22</f>
        <v>3.8184414927749901</v>
      </c>
      <c r="V22" s="5">
        <f>GBR!C22</f>
        <v>4.0470252933961897</v>
      </c>
      <c r="W22" s="6">
        <f t="shared" si="1"/>
        <v>3.8579247989269843</v>
      </c>
      <c r="X22" s="6">
        <f t="shared" si="4"/>
        <v>4.53242320819112</v>
      </c>
      <c r="Y22" s="6">
        <f t="shared" si="5"/>
        <v>3.0854575999999998</v>
      </c>
      <c r="Z22">
        <v>3.9</v>
      </c>
      <c r="AA22" s="6">
        <f>MAX(L22,M22,X23,Y23)-MIN(L23,M23,X22,Y22)</f>
        <v>2.8211566617862305</v>
      </c>
      <c r="AB22" s="6">
        <f>MIN(L22,M22,X23,Y23)-MAX(L23,M23,X22,Y22)</f>
        <v>-2.5224232081911202</v>
      </c>
      <c r="AC22" s="6"/>
      <c r="AE22" t="s">
        <v>199</v>
      </c>
      <c r="AF22" s="6">
        <f>RF!D22</f>
        <v>6</v>
      </c>
      <c r="AG22" s="6">
        <f>LR!D22</f>
        <v>5.6980423515799297</v>
      </c>
      <c r="AH22" s="6">
        <f>Adaboost!D22</f>
        <v>4.8960396039603902</v>
      </c>
      <c r="AI22" s="6">
        <f>XGBR!D22</f>
        <v>5.9115643999999996</v>
      </c>
      <c r="AJ22" s="6">
        <f>Huber!D22</f>
        <v>5.7156346134746201</v>
      </c>
      <c r="AK22" s="6">
        <f>BayesRidge!D22</f>
        <v>5.6357798973425801</v>
      </c>
      <c r="AL22" s="6">
        <f>Elastic!D22</f>
        <v>5.1120376932127298</v>
      </c>
      <c r="AM22" s="6">
        <f>GBR!D22</f>
        <v>5.8679547987976903</v>
      </c>
      <c r="AN22" s="6">
        <f>AVERAGE(AF22:AM22,Neural!D22)</f>
        <v>5.6073265452531444</v>
      </c>
      <c r="AO22" s="6">
        <f>MAX(AF22:AM22,Neural!D22)</f>
        <v>6</v>
      </c>
      <c r="AP22" s="6">
        <f>MIN(AF22:AM22,Neural!D22)</f>
        <v>4.8960396039603902</v>
      </c>
    </row>
    <row r="23" spans="1:42" ht="15" thickBot="1" x14ac:dyDescent="0.35">
      <c r="A23" t="s">
        <v>172</v>
      </c>
      <c r="B23" t="s">
        <v>171</v>
      </c>
      <c r="C23" s="5">
        <f>RF!B23</f>
        <v>3.05</v>
      </c>
      <c r="D23" s="5">
        <f>LR!B23</f>
        <v>3.72134541070433</v>
      </c>
      <c r="E23" s="5">
        <f>Adaboost!B23</f>
        <v>3.5954773869346699</v>
      </c>
      <c r="F23" s="5">
        <f>XGBR!B23</f>
        <v>3.0680481999999998</v>
      </c>
      <c r="G23" s="5">
        <f>Huber!B23</f>
        <v>3.5000006200910301</v>
      </c>
      <c r="H23" s="5">
        <f>BayesRidge!B23</f>
        <v>3.7282646634950498</v>
      </c>
      <c r="I23" s="5">
        <f>Elastic!B23</f>
        <v>3.97972166394432</v>
      </c>
      <c r="J23" s="5">
        <f>GBR!B23</f>
        <v>3.1493268906593399</v>
      </c>
      <c r="K23" s="6">
        <f t="shared" si="0"/>
        <v>3.4958890740369721</v>
      </c>
      <c r="L23">
        <f t="shared" si="2"/>
        <v>3.97972166394432</v>
      </c>
      <c r="M23">
        <f t="shared" si="3"/>
        <v>3.05</v>
      </c>
      <c r="N23">
        <v>3.9</v>
      </c>
      <c r="O23" s="5">
        <f>RF!C23</f>
        <v>5.01</v>
      </c>
      <c r="P23" s="5">
        <f>LR!C23</f>
        <v>5.1350820068217198</v>
      </c>
      <c r="Q23" s="5">
        <f>Adaboost!C23</f>
        <v>5.8711566617862303</v>
      </c>
      <c r="R23" s="5">
        <f>XGBR!C23</f>
        <v>4.0890335999999996</v>
      </c>
      <c r="S23" s="5">
        <f>Huber!C23</f>
        <v>4.9221532178399201</v>
      </c>
      <c r="T23" s="5">
        <f>BayesRidge!C23</f>
        <v>5.1321665980926996</v>
      </c>
      <c r="U23" s="5">
        <f>Elastic!C23</f>
        <v>4.7444331410217302</v>
      </c>
      <c r="V23" s="5">
        <f>GBR!C23</f>
        <v>5.1086978088605504</v>
      </c>
      <c r="W23" s="6">
        <f t="shared" si="1"/>
        <v>5.0201744060494358</v>
      </c>
      <c r="X23" s="6">
        <f t="shared" si="4"/>
        <v>5.8711566617862303</v>
      </c>
      <c r="Y23" s="6">
        <f t="shared" si="5"/>
        <v>4.0890335999999996</v>
      </c>
      <c r="Z23">
        <v>5.0999999999999996</v>
      </c>
      <c r="AC23" s="6"/>
      <c r="AE23" t="s">
        <v>205</v>
      </c>
      <c r="AF23" s="6">
        <f>RF!D23</f>
        <v>5.92</v>
      </c>
      <c r="AG23" s="6">
        <f>LR!D23</f>
        <v>5.5406320328402101</v>
      </c>
      <c r="AH23" s="6">
        <f>Adaboost!D23</f>
        <v>4.7642276422764196</v>
      </c>
      <c r="AI23" s="6">
        <f>XGBR!D23</f>
        <v>5.5377239999999999</v>
      </c>
      <c r="AJ23" s="6">
        <f>Huber!D23</f>
        <v>5.5374066284189496</v>
      </c>
      <c r="AK23" s="6">
        <f>BayesRidge!D23</f>
        <v>5.5518663540496496</v>
      </c>
      <c r="AL23" s="6">
        <f>Elastic!D23</f>
        <v>5.0302837273484302</v>
      </c>
      <c r="AM23" s="6">
        <f>GBR!D23</f>
        <v>5.6048474852502901</v>
      </c>
      <c r="AN23" s="6">
        <f>AVERAGE(AF23:AM23,Neural!D23)</f>
        <v>5.4337937272457504</v>
      </c>
      <c r="AO23" s="6">
        <f>MAX(AF23:AM23,Neural!D23)</f>
        <v>5.92</v>
      </c>
      <c r="AP23" s="6">
        <f>MIN(AF23:AM23,Neural!D23)</f>
        <v>4.7642276422764196</v>
      </c>
    </row>
    <row r="24" spans="1:42" ht="15" thickBot="1" x14ac:dyDescent="0.35">
      <c r="A24" t="s">
        <v>136</v>
      </c>
      <c r="B24" t="s">
        <v>153</v>
      </c>
      <c r="C24" s="5">
        <f>RF!B24</f>
        <v>5.01</v>
      </c>
      <c r="D24" s="5">
        <f>LR!B24</f>
        <v>4.8282273376353304</v>
      </c>
      <c r="E24" s="5">
        <f>Adaboost!B24</f>
        <v>5.9144736842105203</v>
      </c>
      <c r="F24" s="5">
        <f>XGBR!B24</f>
        <v>4.1434936999999996</v>
      </c>
      <c r="G24" s="5">
        <f>Huber!B24</f>
        <v>4.6000013323654798</v>
      </c>
      <c r="H24" s="5">
        <f>BayesRidge!B24</f>
        <v>4.82573758528775</v>
      </c>
      <c r="I24" s="5">
        <f>Elastic!B24</f>
        <v>4.9581093799122797</v>
      </c>
      <c r="J24" s="5">
        <f>GBR!B24</f>
        <v>5.1439853090552301</v>
      </c>
      <c r="K24" s="6">
        <f t="shared" si="0"/>
        <v>4.9116939586358903</v>
      </c>
      <c r="L24">
        <f>MAX(C24:J24)</f>
        <v>5.9144736842105203</v>
      </c>
      <c r="M24">
        <f>MIN(C24:J24)</f>
        <v>4.1434936999999996</v>
      </c>
      <c r="N24">
        <v>4.8</v>
      </c>
      <c r="O24" s="5">
        <f>RF!C24</f>
        <v>3</v>
      </c>
      <c r="P24" s="5">
        <f>LR!C24</f>
        <v>3.7429134484554401</v>
      </c>
      <c r="Q24" s="5">
        <f>Adaboost!C24</f>
        <v>3.3916666666666599</v>
      </c>
      <c r="R24" s="5">
        <f>XGBR!C24</f>
        <v>3.0542226000000001</v>
      </c>
      <c r="S24" s="5">
        <f>Huber!C24</f>
        <v>3.4158570853615799</v>
      </c>
      <c r="T24" s="5">
        <f>BayesRidge!C24</f>
        <v>3.75831744585517</v>
      </c>
      <c r="U24" s="5">
        <f>Elastic!C24</f>
        <v>4.21844477882129</v>
      </c>
      <c r="V24" s="5">
        <f>GBR!C24</f>
        <v>3.1085450088003599</v>
      </c>
      <c r="W24" s="6">
        <f t="shared" si="1"/>
        <v>3.4948707843463578</v>
      </c>
      <c r="X24" s="6">
        <f>MAX(O24:V24)</f>
        <v>4.21844477882129</v>
      </c>
      <c r="Y24" s="6">
        <f>MIN(O24:V24)</f>
        <v>3</v>
      </c>
      <c r="Z24">
        <v>3.5</v>
      </c>
      <c r="AA24" s="6">
        <f>MAX(L24,M24,X25,Y25)-MIN(L25,M25,X24,Y24)</f>
        <v>2.9144736842105203</v>
      </c>
      <c r="AB24" s="6">
        <f>MIN(L24,M24,X25,Y25)-MAX(L25,M25,X24,Y24)</f>
        <v>-1.7830985915492903</v>
      </c>
      <c r="AC24" s="6"/>
      <c r="AE24" t="s">
        <v>194</v>
      </c>
      <c r="AF24" s="6">
        <f>RF!D24</f>
        <v>6.16</v>
      </c>
      <c r="AG24" s="6">
        <f>LR!D24</f>
        <v>5.7748014157283603</v>
      </c>
      <c r="AH24" s="6">
        <f>Adaboost!D24</f>
        <v>5.9636803874091999</v>
      </c>
      <c r="AI24" s="6">
        <f>XGBR!D24</f>
        <v>5.4099282999999998</v>
      </c>
      <c r="AJ24" s="6">
        <f>Huber!D24</f>
        <v>5.7680767341005303</v>
      </c>
      <c r="AK24" s="6">
        <f>BayesRidge!D24</f>
        <v>5.8097768878099902</v>
      </c>
      <c r="AL24" s="6">
        <f>Elastic!D24</f>
        <v>5.2847354301228799</v>
      </c>
      <c r="AM24" s="6">
        <f>GBR!D24</f>
        <v>6.1349130753897496</v>
      </c>
      <c r="AN24" s="6">
        <f>AVERAGE(AF24:AM24,Neural!D24)</f>
        <v>5.7811492321993727</v>
      </c>
      <c r="AO24" s="6">
        <f>MAX(AF24:AM24,Neural!D24)</f>
        <v>6.16</v>
      </c>
      <c r="AP24" s="6">
        <f>MIN(AF24:AM24,Neural!D24)</f>
        <v>5.2847354301228799</v>
      </c>
    </row>
    <row r="25" spans="1:42" ht="15" thickBot="1" x14ac:dyDescent="0.35">
      <c r="A25" t="s">
        <v>153</v>
      </c>
      <c r="B25" t="s">
        <v>136</v>
      </c>
      <c r="C25" s="5">
        <f>RF!B25</f>
        <v>4.1500000000000004</v>
      </c>
      <c r="D25" s="5">
        <f>LR!B25</f>
        <v>4.43916248875151</v>
      </c>
      <c r="E25" s="5">
        <f>Adaboost!B25</f>
        <v>4.7830985915492903</v>
      </c>
      <c r="F25" s="5">
        <f>XGBR!B25</f>
        <v>4.2580685999999996</v>
      </c>
      <c r="G25" s="5">
        <f>Huber!B25</f>
        <v>4.1999997776656102</v>
      </c>
      <c r="H25" s="5">
        <f>BayesRidge!B25</f>
        <v>4.4519695263541896</v>
      </c>
      <c r="I25" s="5">
        <f>Elastic!B25</f>
        <v>4.6519477004003997</v>
      </c>
      <c r="J25" s="5">
        <f>GBR!B25</f>
        <v>4.2133179328495203</v>
      </c>
      <c r="K25" s="6">
        <f t="shared" ref="K25:K35" si="6">AVERAGE(C25:J25,B62)</f>
        <v>4.3922839672607523</v>
      </c>
      <c r="L25">
        <f t="shared" si="2"/>
        <v>4.7830985915492903</v>
      </c>
      <c r="M25">
        <f t="shared" si="3"/>
        <v>4.1500000000000004</v>
      </c>
      <c r="N25">
        <v>4.3</v>
      </c>
      <c r="O25" s="5">
        <f>RF!C25</f>
        <v>3</v>
      </c>
      <c r="P25" s="5">
        <f>LR!C25</f>
        <v>3.46629359259867</v>
      </c>
      <c r="Q25" s="5">
        <f>Adaboost!C25</f>
        <v>3.3916666666666599</v>
      </c>
      <c r="R25" s="5">
        <f>XGBR!C25</f>
        <v>3.0615386999999998</v>
      </c>
      <c r="S25" s="5">
        <f>Huber!C25</f>
        <v>3.3000023061027699</v>
      </c>
      <c r="T25" s="5">
        <f>BayesRidge!C25</f>
        <v>3.4580809023732599</v>
      </c>
      <c r="U25" s="5">
        <f>Elastic!C25</f>
        <v>4.0491523551733701</v>
      </c>
      <c r="V25" s="5">
        <f>GBR!C25</f>
        <v>3.0943090166823701</v>
      </c>
      <c r="W25" s="6">
        <f t="shared" si="1"/>
        <v>3.3657503360380363</v>
      </c>
      <c r="X25" s="6">
        <f t="shared" si="4"/>
        <v>4.0491523551733701</v>
      </c>
      <c r="Y25" s="6">
        <f t="shared" si="5"/>
        <v>3</v>
      </c>
      <c r="Z25">
        <v>3.4</v>
      </c>
      <c r="AC25" s="6"/>
      <c r="AE25" t="s">
        <v>195</v>
      </c>
      <c r="AF25" s="6">
        <f>RF!D25</f>
        <v>5.09</v>
      </c>
      <c r="AG25" s="6">
        <f>LR!D25</f>
        <v>5.0854745916114297</v>
      </c>
      <c r="AH25" s="6">
        <f>Adaboost!D25</f>
        <v>4.3514234875444799</v>
      </c>
      <c r="AI25" s="6">
        <f>XGBR!D25</f>
        <v>4.2957239999999999</v>
      </c>
      <c r="AJ25" s="6">
        <f>Huber!D25</f>
        <v>5.1165910542401898</v>
      </c>
      <c r="AK25" s="6">
        <f>BayesRidge!D25</f>
        <v>5.08774564640074</v>
      </c>
      <c r="AL25" s="6">
        <f>Elastic!D25</f>
        <v>5.0320754126136196</v>
      </c>
      <c r="AM25" s="6">
        <f>GBR!D25</f>
        <v>4.9610447073422499</v>
      </c>
      <c r="AN25" s="6">
        <f>AVERAGE(AF25:AM25,Neural!D25)</f>
        <v>4.8840311676752854</v>
      </c>
      <c r="AO25" s="6">
        <f>MAX(AF25:AM25,Neural!D25)</f>
        <v>5.1165910542401898</v>
      </c>
      <c r="AP25" s="6">
        <f>MIN(AF25:AM25,Neural!D25)</f>
        <v>4.2957239999999999</v>
      </c>
    </row>
    <row r="26" spans="1:42" ht="15" thickBot="1" x14ac:dyDescent="0.35">
      <c r="A26" t="s">
        <v>143</v>
      </c>
      <c r="B26" t="s">
        <v>169</v>
      </c>
      <c r="C26" s="5">
        <f>RF!B26</f>
        <v>3.04</v>
      </c>
      <c r="D26" s="5">
        <f>LR!B26</f>
        <v>3.2463130181176001</v>
      </c>
      <c r="E26" s="5">
        <f>Adaboost!B26</f>
        <v>3.5954773869346699</v>
      </c>
      <c r="F26" s="5">
        <f>XGBR!B26</f>
        <v>3.1235572999999999</v>
      </c>
      <c r="G26" s="5">
        <f>Huber!B26</f>
        <v>3.0000244906734799</v>
      </c>
      <c r="H26" s="5">
        <f>BayesRidge!B26</f>
        <v>3.2286753456906698</v>
      </c>
      <c r="I26" s="5">
        <f>Elastic!B26</f>
        <v>3.8861492032046199</v>
      </c>
      <c r="J26" s="5">
        <f>GBR!B26</f>
        <v>3.1015968536935001</v>
      </c>
      <c r="K26" s="6">
        <f t="shared" si="6"/>
        <v>3.2735162199923185</v>
      </c>
      <c r="L26">
        <f t="shared" si="2"/>
        <v>3.8861492032046199</v>
      </c>
      <c r="M26">
        <f t="shared" si="3"/>
        <v>3.0000244906734799</v>
      </c>
      <c r="N26">
        <v>3.3</v>
      </c>
      <c r="O26" s="5">
        <f>RF!C26</f>
        <v>3</v>
      </c>
      <c r="P26" s="5">
        <f>LR!C26</f>
        <v>3.3927681571990398</v>
      </c>
      <c r="Q26" s="5">
        <f>Adaboost!C26</f>
        <v>3.3916666666666599</v>
      </c>
      <c r="R26" s="5">
        <f>XGBR!C26</f>
        <v>3.0774815000000002</v>
      </c>
      <c r="S26" s="5">
        <f>Huber!C26</f>
        <v>3.1209334215842102</v>
      </c>
      <c r="T26" s="5">
        <f>BayesRidge!C26</f>
        <v>3.4081409400581801</v>
      </c>
      <c r="U26" s="5">
        <f>Elastic!C26</f>
        <v>3.8874513331683298</v>
      </c>
      <c r="V26" s="5">
        <f>GBR!C26</f>
        <v>3.0981979331185499</v>
      </c>
      <c r="W26" s="6">
        <f t="shared" si="1"/>
        <v>3.3064181083675042</v>
      </c>
      <c r="X26" s="6">
        <f t="shared" si="4"/>
        <v>3.8874513331683298</v>
      </c>
      <c r="Y26" s="6">
        <f t="shared" si="5"/>
        <v>3</v>
      </c>
      <c r="Z26">
        <v>3.2</v>
      </c>
      <c r="AA26" s="6">
        <f>MAX(L26,M26,X27,Y27)-MIN(L27,M27,X26,Y26)</f>
        <v>2.8380165289256096</v>
      </c>
      <c r="AB26" s="6">
        <f>MIN(L26,M26,X27,Y27)-MAX(L27,M27,X26,Y26)</f>
        <v>-1.7830741008758104</v>
      </c>
      <c r="AC26" s="6"/>
      <c r="AE26" t="s">
        <v>202</v>
      </c>
      <c r="AF26" s="6">
        <f>RF!D26</f>
        <v>5.17</v>
      </c>
      <c r="AG26" s="6">
        <f>LR!D26</f>
        <v>5.3637031508861401</v>
      </c>
      <c r="AH26" s="6">
        <f>Adaboost!D26</f>
        <v>4.66770508826583</v>
      </c>
      <c r="AI26" s="6">
        <f>XGBR!D26</f>
        <v>5.3754724999999999</v>
      </c>
      <c r="AJ26" s="6">
        <f>Huber!D26</f>
        <v>5.3435581997990997</v>
      </c>
      <c r="AK26" s="6">
        <f>BayesRidge!D26</f>
        <v>5.3648068727868701</v>
      </c>
      <c r="AL26" s="6">
        <f>Elastic!D26</f>
        <v>4.99387148997618</v>
      </c>
      <c r="AM26" s="6">
        <f>GBR!D26</f>
        <v>5.3680366334358496</v>
      </c>
      <c r="AN26" s="6">
        <f>AVERAGE(AF26:AM26,Neural!D26)</f>
        <v>5.209982063666768</v>
      </c>
      <c r="AO26" s="6">
        <f>MAX(AF26:AM26,Neural!D26)</f>
        <v>5.3754724999999999</v>
      </c>
      <c r="AP26" s="6">
        <f>MIN(AF26:AM26,Neural!D26)</f>
        <v>4.66770508826583</v>
      </c>
    </row>
    <row r="27" spans="1:42" ht="15" thickBot="1" x14ac:dyDescent="0.35">
      <c r="A27" t="s">
        <v>169</v>
      </c>
      <c r="B27" t="s">
        <v>143</v>
      </c>
      <c r="C27" s="5">
        <f>RF!B27</f>
        <v>4.21</v>
      </c>
      <c r="D27" s="5">
        <f>LR!B27</f>
        <v>4.5352795336346103</v>
      </c>
      <c r="E27" s="5">
        <f>Adaboost!B27</f>
        <v>4.7830985915492903</v>
      </c>
      <c r="F27" s="5">
        <f>XGBR!B27</f>
        <v>4.308154</v>
      </c>
      <c r="G27" s="5">
        <f>Huber!B27</f>
        <v>4.3999994467921697</v>
      </c>
      <c r="H27" s="5">
        <f>BayesRidge!B27</f>
        <v>4.5518117896279202</v>
      </c>
      <c r="I27" s="5">
        <f>Elastic!B27</f>
        <v>4.4773172732999003</v>
      </c>
      <c r="J27" s="5">
        <f>GBR!B27</f>
        <v>4.1299861082821998</v>
      </c>
      <c r="K27" s="6">
        <f t="shared" si="6"/>
        <v>4.4311644582249832</v>
      </c>
      <c r="L27">
        <f t="shared" si="2"/>
        <v>4.7830985915492903</v>
      </c>
      <c r="M27">
        <f t="shared" si="3"/>
        <v>4.1299861082821998</v>
      </c>
      <c r="N27">
        <v>4.5</v>
      </c>
      <c r="O27" s="5">
        <f>RF!C27</f>
        <v>5.01</v>
      </c>
      <c r="P27" s="5">
        <f>LR!C27</f>
        <v>5.6284205433572696</v>
      </c>
      <c r="Q27" s="5">
        <f>Adaboost!C27</f>
        <v>5.8380165289256096</v>
      </c>
      <c r="R27" s="5">
        <f>XGBR!C27</f>
        <v>5.0934210000000002</v>
      </c>
      <c r="S27" s="5">
        <f>Huber!C27</f>
        <v>5.4188314602744496</v>
      </c>
      <c r="T27" s="5">
        <f>BayesRidge!C27</f>
        <v>5.6155073089157401</v>
      </c>
      <c r="U27" s="5">
        <f>Elastic!C27</f>
        <v>4.8504640904822098</v>
      </c>
      <c r="V27" s="5">
        <f>GBR!C27</f>
        <v>5.1309642448386397</v>
      </c>
      <c r="W27" s="6">
        <f t="shared" si="1"/>
        <v>5.3568169504936485</v>
      </c>
      <c r="X27" s="6">
        <f t="shared" si="4"/>
        <v>5.8380165289256096</v>
      </c>
      <c r="Y27" s="6">
        <f t="shared" si="5"/>
        <v>4.8504640904822098</v>
      </c>
      <c r="Z27">
        <v>5.7</v>
      </c>
      <c r="AC27" s="6"/>
      <c r="AE27" t="s">
        <v>204</v>
      </c>
      <c r="AF27" s="6">
        <f>RF!D27</f>
        <v>4.25</v>
      </c>
      <c r="AG27" s="6">
        <f>LR!D27</f>
        <v>4.25841316723265</v>
      </c>
      <c r="AH27" s="6">
        <f>Adaboost!D27</f>
        <v>4.1203801478352604</v>
      </c>
      <c r="AI27" s="6">
        <f>XGBR!D27</f>
        <v>4.5117617000000001</v>
      </c>
      <c r="AJ27" s="6">
        <f>Huber!D27</f>
        <v>4.3005055958128402</v>
      </c>
      <c r="AK27" s="6">
        <f>BayesRidge!D27</f>
        <v>4.2626845608961501</v>
      </c>
      <c r="AL27" s="6">
        <f>Elastic!D27</f>
        <v>4.5724690823114704</v>
      </c>
      <c r="AM27" s="6">
        <f>GBR!D27</f>
        <v>4.0920744663652302</v>
      </c>
      <c r="AN27" s="6">
        <f>AVERAGE(AF27:AM27,Neural!D27)</f>
        <v>4.2891042510053001</v>
      </c>
      <c r="AO27" s="6">
        <f>MAX(AF27:AM27,Neural!D27)</f>
        <v>4.5724690823114704</v>
      </c>
      <c r="AP27" s="6">
        <f>MIN(AF27:AM27,Neural!D27)</f>
        <v>4.0920744663652302</v>
      </c>
    </row>
    <row r="28" spans="1:42" ht="15" thickBot="1" x14ac:dyDescent="0.35">
      <c r="A28" t="s">
        <v>138</v>
      </c>
      <c r="B28" t="s">
        <v>158</v>
      </c>
      <c r="C28" s="5">
        <f>RF!B28</f>
        <v>2</v>
      </c>
      <c r="D28" s="5">
        <f>LR!B28</f>
        <v>1.98136138484641</v>
      </c>
      <c r="E28" s="5">
        <f>Adaboost!B28</f>
        <v>2.9666238767650799</v>
      </c>
      <c r="F28" s="5">
        <f>XGBR!B28</f>
        <v>1.0421115000000001</v>
      </c>
      <c r="G28" s="5">
        <f>Huber!B28</f>
        <v>1.90000004105415</v>
      </c>
      <c r="H28" s="5">
        <f>BayesRidge!B28</f>
        <v>1.97937670436316</v>
      </c>
      <c r="I28" s="5">
        <f>Elastic!B28</f>
        <v>2.73154815100074</v>
      </c>
      <c r="J28" s="5">
        <f>GBR!B28</f>
        <v>2.05572722624184</v>
      </c>
      <c r="K28" s="6">
        <f t="shared" si="6"/>
        <v>2.0684924615982712</v>
      </c>
      <c r="L28">
        <f t="shared" si="2"/>
        <v>2.9666238767650799</v>
      </c>
      <c r="M28">
        <f t="shared" si="3"/>
        <v>1.0421115000000001</v>
      </c>
      <c r="N28">
        <v>2</v>
      </c>
      <c r="O28" s="5">
        <f>RF!C28</f>
        <v>5</v>
      </c>
      <c r="P28" s="5">
        <f>LR!C28</f>
        <v>4.8295743219371499</v>
      </c>
      <c r="Q28" s="5">
        <f>Adaboost!C28</f>
        <v>5.8380165289256096</v>
      </c>
      <c r="R28" s="5">
        <f>XGBR!C28</f>
        <v>4.1994030000000002</v>
      </c>
      <c r="S28" s="5">
        <f>Huber!C28</f>
        <v>4.6198212940026897</v>
      </c>
      <c r="T28" s="5">
        <f>BayesRidge!C28</f>
        <v>4.8245787483413896</v>
      </c>
      <c r="U28" s="5">
        <f>Elastic!C28</f>
        <v>4.50746484692087</v>
      </c>
      <c r="V28" s="5">
        <f>GBR!C28</f>
        <v>5.0954307426502501</v>
      </c>
      <c r="W28" s="6">
        <f t="shared" si="1"/>
        <v>4.8634121232409822</v>
      </c>
      <c r="X28" s="6">
        <f t="shared" si="4"/>
        <v>5.8380165289256096</v>
      </c>
      <c r="Y28" s="6">
        <f t="shared" si="5"/>
        <v>4.1994030000000002</v>
      </c>
      <c r="Z28">
        <v>4.7</v>
      </c>
      <c r="AA28" s="6">
        <f>MAX(L28,M28,X29,Y29)-MIN(L29,M29,X28,Y28)</f>
        <v>1.5324234557251999</v>
      </c>
      <c r="AB28" s="6">
        <f>MIN(L28,M28,X29,Y29)-MAX(L29,M29,X28,Y28)</f>
        <v>-4.7959050289256098</v>
      </c>
      <c r="AC28" s="6"/>
      <c r="AE28" t="s">
        <v>184</v>
      </c>
      <c r="AF28" s="6">
        <f>RF!D28</f>
        <v>4.95</v>
      </c>
      <c r="AG28" s="6">
        <f>LR!D28</f>
        <v>4.4345708755255702</v>
      </c>
      <c r="AH28" s="6">
        <f>Adaboost!D28</f>
        <v>4.32323232323232</v>
      </c>
      <c r="AI28" s="6">
        <f>XGBR!D28</f>
        <v>4.9502625</v>
      </c>
      <c r="AJ28" s="6">
        <f>Huber!D28</f>
        <v>4.4814589798377797</v>
      </c>
      <c r="AK28" s="6">
        <f>BayesRidge!D28</f>
        <v>4.4684077774379896</v>
      </c>
      <c r="AL28" s="6">
        <f>Elastic!D28</f>
        <v>4.65304157818339</v>
      </c>
      <c r="AM28" s="6">
        <f>GBR!D28</f>
        <v>4.4525362600476504</v>
      </c>
      <c r="AN28" s="6">
        <f>AVERAGE(AF28:AM28,Neural!D28)</f>
        <v>4.5722496328715749</v>
      </c>
      <c r="AO28" s="6">
        <f>MAX(AF28:AM28,Neural!D28)</f>
        <v>4.9502625</v>
      </c>
      <c r="AP28" s="6">
        <f>MIN(AF28:AM28,Neural!D28)</f>
        <v>4.32323232323232</v>
      </c>
    </row>
    <row r="29" spans="1:42" ht="15" thickBot="1" x14ac:dyDescent="0.35">
      <c r="A29" t="s">
        <v>158</v>
      </c>
      <c r="B29" t="s">
        <v>138</v>
      </c>
      <c r="C29" s="5">
        <f>RF!B29</f>
        <v>3.01</v>
      </c>
      <c r="D29" s="5">
        <f>LR!B29</f>
        <v>3.1400644813329199</v>
      </c>
      <c r="E29" s="5">
        <f>Adaboost!B29</f>
        <v>3.5954773869346699</v>
      </c>
      <c r="F29" s="5">
        <f>XGBR!B29</f>
        <v>3.0322458999999999</v>
      </c>
      <c r="G29" s="5">
        <f>Huber!B29</f>
        <v>2.9999997524659201</v>
      </c>
      <c r="H29" s="5">
        <f>BayesRidge!B29</f>
        <v>3.1550110374049298</v>
      </c>
      <c r="I29" s="5">
        <f>Elastic!B29</f>
        <v>3.3699796172801202</v>
      </c>
      <c r="J29" s="5">
        <f>GBR!B29</f>
        <v>3.0609296666271399</v>
      </c>
      <c r="K29" s="6">
        <f t="shared" si="6"/>
        <v>3.1645937573212031</v>
      </c>
      <c r="L29">
        <f t="shared" si="2"/>
        <v>3.5954773869346699</v>
      </c>
      <c r="M29">
        <f t="shared" si="3"/>
        <v>2.9999997524659201</v>
      </c>
      <c r="N29">
        <v>3.1</v>
      </c>
      <c r="O29" s="5">
        <f>RF!C29</f>
        <v>4.03</v>
      </c>
      <c r="P29" s="5">
        <f>LR!C29</f>
        <v>4.3051236476461296</v>
      </c>
      <c r="Q29" s="5">
        <f>Adaboost!C29</f>
        <v>4.53242320819112</v>
      </c>
      <c r="R29" s="5">
        <f>XGBR!C29</f>
        <v>4.2163709999999996</v>
      </c>
      <c r="S29" s="5">
        <f>Huber!C29</f>
        <v>4.1000018705039798</v>
      </c>
      <c r="T29" s="5">
        <f>BayesRidge!C29</f>
        <v>4.2946875954011396</v>
      </c>
      <c r="U29" s="5">
        <f>Elastic!C29</f>
        <v>4.4805840476873398</v>
      </c>
      <c r="V29" s="5">
        <f>GBR!C29</f>
        <v>4.1001410263125502</v>
      </c>
      <c r="W29" s="6">
        <f t="shared" si="1"/>
        <v>4.2595517098496476</v>
      </c>
      <c r="X29" s="6">
        <f t="shared" si="4"/>
        <v>4.53242320819112</v>
      </c>
      <c r="Y29" s="6">
        <f t="shared" si="5"/>
        <v>4.03</v>
      </c>
      <c r="Z29">
        <v>4.4000000000000004</v>
      </c>
      <c r="AC29" s="6"/>
      <c r="AE29" t="s">
        <v>203</v>
      </c>
      <c r="AF29" s="6">
        <f>RF!D29</f>
        <v>5.94</v>
      </c>
      <c r="AG29" s="6">
        <f>LR!D29</f>
        <v>5.6239343524185701</v>
      </c>
      <c r="AH29" s="6">
        <f>Adaboost!D29</f>
        <v>4.84965034965035</v>
      </c>
      <c r="AI29" s="6">
        <f>XGBR!D29</f>
        <v>5.7966223000000001</v>
      </c>
      <c r="AJ29" s="6">
        <f>Huber!D29</f>
        <v>5.6491708107351304</v>
      </c>
      <c r="AK29" s="6">
        <f>BayesRidge!D29</f>
        <v>5.62907336342675</v>
      </c>
      <c r="AL29" s="6">
        <f>Elastic!D29</f>
        <v>5.2256853213546304</v>
      </c>
      <c r="AM29" s="6">
        <f>GBR!D29</f>
        <v>5.7808398937780101</v>
      </c>
      <c r="AN29" s="6">
        <f>AVERAGE(AF29:AM29,Neural!D29)</f>
        <v>5.5599696477116716</v>
      </c>
      <c r="AO29" s="6">
        <f>MAX(AF29:AM29,Neural!D29)</f>
        <v>5.94</v>
      </c>
      <c r="AP29" s="6">
        <f>MIN(AF29:AM29,Neural!D29)</f>
        <v>4.84965034965035</v>
      </c>
    </row>
    <row r="30" spans="1:42" ht="15" thickBot="1" x14ac:dyDescent="0.35">
      <c r="A30" t="s">
        <v>148</v>
      </c>
      <c r="B30" t="s">
        <v>144</v>
      </c>
      <c r="C30" s="5">
        <f>RF!B30</f>
        <v>5.0199999999999996</v>
      </c>
      <c r="D30" s="5">
        <f>LR!B30</f>
        <v>5.23348892585817</v>
      </c>
      <c r="E30" s="5">
        <f>Adaboost!B30</f>
        <v>5.9144736842105203</v>
      </c>
      <c r="F30" s="5">
        <f>XGBR!B30</f>
        <v>5.0437975000000002</v>
      </c>
      <c r="G30" s="5">
        <f>Huber!B30</f>
        <v>5.0000008667572899</v>
      </c>
      <c r="H30" s="5">
        <f>BayesRidge!B30</f>
        <v>5.2271274173371802</v>
      </c>
      <c r="I30" s="5">
        <f>Elastic!B30</f>
        <v>4.7898871661799802</v>
      </c>
      <c r="J30" s="5">
        <f>GBR!B30</f>
        <v>5.1399567293640303</v>
      </c>
      <c r="K30" s="6">
        <f t="shared" si="6"/>
        <v>5.1799096973096175</v>
      </c>
      <c r="L30">
        <f t="shared" si="2"/>
        <v>5.9144736842105203</v>
      </c>
      <c r="M30">
        <f t="shared" si="3"/>
        <v>4.7898871661799802</v>
      </c>
      <c r="N30">
        <v>5.0999999999999996</v>
      </c>
      <c r="O30" s="5">
        <f>RF!C30</f>
        <v>3</v>
      </c>
      <c r="P30" s="5">
        <f>LR!C30</f>
        <v>3.44842376222091</v>
      </c>
      <c r="Q30" s="5">
        <f>Adaboost!C30</f>
        <v>3.3916666666666599</v>
      </c>
      <c r="R30" s="5">
        <f>XGBR!C30</f>
        <v>3.0418517999999999</v>
      </c>
      <c r="S30" s="5">
        <f>Huber!C30</f>
        <v>3.3094144684048099</v>
      </c>
      <c r="T30" s="5">
        <f>BayesRidge!C30</f>
        <v>3.4707921859191102</v>
      </c>
      <c r="U30" s="5">
        <f>Elastic!C30</f>
        <v>3.9706365330670899</v>
      </c>
      <c r="V30" s="5">
        <f>GBR!C30</f>
        <v>3.09996890366138</v>
      </c>
      <c r="W30" s="6">
        <f t="shared" si="1"/>
        <v>3.356761941123259</v>
      </c>
      <c r="X30" s="6">
        <f t="shared" si="4"/>
        <v>3.9706365330670899</v>
      </c>
      <c r="Y30" s="6">
        <f t="shared" si="5"/>
        <v>3</v>
      </c>
      <c r="Z30">
        <v>3.4</v>
      </c>
      <c r="AC30" s="6"/>
      <c r="AE30" t="s">
        <v>180</v>
      </c>
      <c r="AF30" s="6">
        <f>RF!D30</f>
        <v>3.77</v>
      </c>
      <c r="AG30" s="6">
        <f>LR!D30</f>
        <v>3.742512341541</v>
      </c>
      <c r="AH30" s="6">
        <f>Adaboost!D30</f>
        <v>3.8159255429162302</v>
      </c>
      <c r="AI30" s="6">
        <f>XGBR!D30</f>
        <v>3.1941847999999999</v>
      </c>
      <c r="AJ30" s="6">
        <f>Huber!D30</f>
        <v>3.7481893853314601</v>
      </c>
      <c r="AK30" s="6">
        <f>BayesRidge!D30</f>
        <v>3.7678489165609101</v>
      </c>
      <c r="AL30" s="6">
        <f>Elastic!D30</f>
        <v>4.3789860763635096</v>
      </c>
      <c r="AM30" s="6">
        <f>GBR!D30</f>
        <v>3.87974713753739</v>
      </c>
      <c r="AN30" s="6">
        <f>AVERAGE(AF30:AM30,Neural!D30)</f>
        <v>3.7751170429835637</v>
      </c>
      <c r="AO30" s="6">
        <f>MAX(AF30:AM30,Neural!D30)</f>
        <v>4.3789860763635096</v>
      </c>
      <c r="AP30" s="6">
        <f>MIN(AF30:AM30,Neural!D30)</f>
        <v>3.1941847999999999</v>
      </c>
    </row>
    <row r="31" spans="1:42" ht="15" thickBot="1" x14ac:dyDescent="0.35">
      <c r="A31" t="s">
        <v>144</v>
      </c>
      <c r="B31" t="s">
        <v>148</v>
      </c>
      <c r="C31" s="5">
        <f>RF!B31</f>
        <v>5.01</v>
      </c>
      <c r="D31" s="5">
        <f>LR!B31</f>
        <v>5.4770496121244596</v>
      </c>
      <c r="E31" s="5">
        <f>Adaboost!B31</f>
        <v>5.9144736842105203</v>
      </c>
      <c r="F31" s="5">
        <f>XGBR!B31</f>
        <v>5.2101730000000002</v>
      </c>
      <c r="G31" s="5">
        <f>Huber!B31</f>
        <v>5.3000011124034598</v>
      </c>
      <c r="H31" s="5">
        <f>BayesRidge!B31</f>
        <v>5.4783695945125297</v>
      </c>
      <c r="I31" s="5">
        <f>Elastic!B31</f>
        <v>5.0179519334849996</v>
      </c>
      <c r="J31" s="5">
        <f>GBR!B31</f>
        <v>5.1222704853390599</v>
      </c>
      <c r="K31" s="6">
        <f t="shared" si="6"/>
        <v>5.3322600662035651</v>
      </c>
      <c r="L31">
        <f t="shared" si="2"/>
        <v>5.9144736842105203</v>
      </c>
      <c r="M31">
        <f t="shared" si="3"/>
        <v>5.01</v>
      </c>
      <c r="N31">
        <v>5.3</v>
      </c>
      <c r="O31" s="5">
        <f>RF!C31</f>
        <v>3</v>
      </c>
      <c r="P31" s="5">
        <f>LR!C31</f>
        <v>3.3110690200244401</v>
      </c>
      <c r="Q31" s="5">
        <f>Adaboost!C31</f>
        <v>3.3916666666666599</v>
      </c>
      <c r="R31" s="5">
        <f>XGBR!C31</f>
        <v>2.9914130000000001</v>
      </c>
      <c r="S31" s="5">
        <f>Huber!C31</f>
        <v>3.20886025203915</v>
      </c>
      <c r="T31" s="5">
        <f>BayesRidge!C31</f>
        <v>3.31831179912519</v>
      </c>
      <c r="U31" s="5">
        <f>Elastic!C31</f>
        <v>3.86003869104721</v>
      </c>
      <c r="V31" s="5">
        <f>GBR!C31</f>
        <v>3.0744291632509801</v>
      </c>
      <c r="W31" s="6">
        <f t="shared" si="1"/>
        <v>3.2811616836256046</v>
      </c>
      <c r="X31" s="6">
        <f t="shared" si="4"/>
        <v>3.86003869104721</v>
      </c>
      <c r="Y31" s="6">
        <f t="shared" si="5"/>
        <v>2.9914130000000001</v>
      </c>
      <c r="Z31">
        <v>3.3</v>
      </c>
      <c r="AC31" s="6"/>
      <c r="AE31" t="s">
        <v>190</v>
      </c>
      <c r="AF31" s="6">
        <f>RF!D31</f>
        <v>6.01</v>
      </c>
      <c r="AG31" s="6">
        <f>LR!D31</f>
        <v>5.4513955676826802</v>
      </c>
      <c r="AH31" s="6">
        <f>Adaboost!D31</f>
        <v>4.84965034965035</v>
      </c>
      <c r="AI31" s="6">
        <f>XGBR!D31</f>
        <v>5.4981869999999997</v>
      </c>
      <c r="AJ31" s="6">
        <f>Huber!D31</f>
        <v>5.4595125884420499</v>
      </c>
      <c r="AK31" s="6">
        <f>BayesRidge!D31</f>
        <v>5.43057425854406</v>
      </c>
      <c r="AL31" s="6">
        <f>Elastic!D31</f>
        <v>5.0664927763518497</v>
      </c>
      <c r="AM31" s="6">
        <f>GBR!D31</f>
        <v>5.84364759321869</v>
      </c>
      <c r="AN31" s="6">
        <f>AVERAGE(AF31:AM31,Neural!D31)</f>
        <v>5.4457284972869431</v>
      </c>
      <c r="AO31" s="6">
        <f>MAX(AF31:AM31,Neural!D31)</f>
        <v>6.01</v>
      </c>
      <c r="AP31" s="6">
        <f>MIN(AF31:AM31,Neural!D31)</f>
        <v>4.84965034965035</v>
      </c>
    </row>
    <row r="32" spans="1:42" ht="15" thickBot="1" x14ac:dyDescent="0.35">
      <c r="A32" t="s">
        <v>154</v>
      </c>
      <c r="B32" t="s">
        <v>149</v>
      </c>
      <c r="C32" s="5">
        <f>RF!B32</f>
        <v>3.39</v>
      </c>
      <c r="D32" s="5">
        <f>LR!B32</f>
        <v>3.2675199928154099</v>
      </c>
      <c r="E32" s="5">
        <f>Adaboost!B32</f>
        <v>3.5954773869346699</v>
      </c>
      <c r="F32" s="5">
        <f>XGBR!B32</f>
        <v>3.0985200000000002</v>
      </c>
      <c r="G32" s="5">
        <f>Huber!B32</f>
        <v>3.1000003087558201</v>
      </c>
      <c r="H32" s="5">
        <f>BayesRidge!B32</f>
        <v>3.2670817785796</v>
      </c>
      <c r="I32" s="5">
        <f>Elastic!B32</f>
        <v>3.73689944340137</v>
      </c>
      <c r="J32" s="5">
        <f>GBR!B32</f>
        <v>3.2269676725913099</v>
      </c>
      <c r="K32" s="6">
        <f t="shared" si="6"/>
        <v>3.3151373769292904</v>
      </c>
      <c r="L32">
        <f t="shared" si="2"/>
        <v>3.73689944340137</v>
      </c>
      <c r="M32">
        <f t="shared" si="3"/>
        <v>3.0985200000000002</v>
      </c>
      <c r="N32">
        <v>3.4</v>
      </c>
      <c r="O32" s="5">
        <f>RF!C32</f>
        <v>4.09</v>
      </c>
      <c r="P32" s="5">
        <f>LR!C32</f>
        <v>4.2973121813894499</v>
      </c>
      <c r="Q32" s="5">
        <f>Adaboost!C32</f>
        <v>4.53242320819112</v>
      </c>
      <c r="R32" s="5">
        <f>XGBR!C32</f>
        <v>4.2012568000000003</v>
      </c>
      <c r="S32" s="5">
        <f>Huber!C32</f>
        <v>4.0282895368649303</v>
      </c>
      <c r="T32" s="5">
        <f>BayesRidge!C32</f>
        <v>4.2967711100085699</v>
      </c>
      <c r="U32" s="5">
        <f>Elastic!C32</f>
        <v>4.2871909127399999</v>
      </c>
      <c r="V32" s="5">
        <f>GBR!C32</f>
        <v>4.1673145743234796</v>
      </c>
      <c r="W32" s="6">
        <f t="shared" si="1"/>
        <v>4.2477846091279057</v>
      </c>
      <c r="X32" s="6">
        <f t="shared" si="4"/>
        <v>4.53242320819112</v>
      </c>
      <c r="Y32" s="6">
        <f t="shared" si="5"/>
        <v>4.0282895368649303</v>
      </c>
      <c r="Z32">
        <v>4.3</v>
      </c>
      <c r="AC32" s="6"/>
      <c r="AE32" t="s">
        <v>209</v>
      </c>
      <c r="AF32" s="6">
        <f>RF!D32</f>
        <v>3.95</v>
      </c>
      <c r="AG32" s="6">
        <f>LR!D32</f>
        <v>3.8924224156243801</v>
      </c>
      <c r="AH32" s="6">
        <f>Adaboost!D32</f>
        <v>3.5612025769505999</v>
      </c>
      <c r="AI32" s="6">
        <f>XGBR!D32</f>
        <v>3.5980346000000001</v>
      </c>
      <c r="AJ32" s="6">
        <f>Huber!D32</f>
        <v>3.91268922318655</v>
      </c>
      <c r="AK32" s="6">
        <f>BayesRidge!D32</f>
        <v>3.8786359592889101</v>
      </c>
      <c r="AL32" s="6">
        <f>Elastic!D32</f>
        <v>4.4110052838983398</v>
      </c>
      <c r="AM32" s="6">
        <f>GBR!D32</f>
        <v>3.7396309283404601</v>
      </c>
      <c r="AN32" s="6">
        <f>AVERAGE(AF32:AM32,Neural!D32)</f>
        <v>3.8524563251162949</v>
      </c>
      <c r="AO32" s="6">
        <f>MAX(AF32:AM32,Neural!D32)</f>
        <v>4.4110052838983398</v>
      </c>
      <c r="AP32" s="6">
        <f>MIN(AF32:AM32,Neural!D32)</f>
        <v>3.5612025769505999</v>
      </c>
    </row>
    <row r="33" spans="1:42" ht="15" thickBot="1" x14ac:dyDescent="0.35">
      <c r="A33" t="s">
        <v>149</v>
      </c>
      <c r="B33" t="s">
        <v>154</v>
      </c>
      <c r="C33" s="5">
        <f>RF!B33</f>
        <v>5.0199999999999996</v>
      </c>
      <c r="D33" s="5">
        <f>LR!B33</f>
        <v>4.8368304238698796</v>
      </c>
      <c r="E33" s="5">
        <f>Adaboost!B33</f>
        <v>5.9310344827586201</v>
      </c>
      <c r="F33" s="5">
        <f>XGBR!B33</f>
        <v>4.1697936000000002</v>
      </c>
      <c r="G33" s="5">
        <f>Huber!B33</f>
        <v>4.7000227734516598</v>
      </c>
      <c r="H33" s="5">
        <f>BayesRidge!B33</f>
        <v>4.84083610644542</v>
      </c>
      <c r="I33" s="5">
        <f>Elastic!B33</f>
        <v>4.7653589617464496</v>
      </c>
      <c r="J33" s="5">
        <f>GBR!B33</f>
        <v>5.1152853177816802</v>
      </c>
      <c r="K33" s="6">
        <f t="shared" si="6"/>
        <v>4.9042393790600149</v>
      </c>
      <c r="L33">
        <f t="shared" si="2"/>
        <v>5.9310344827586201</v>
      </c>
      <c r="M33">
        <f t="shared" si="3"/>
        <v>4.1697936000000002</v>
      </c>
      <c r="N33">
        <v>4.8</v>
      </c>
      <c r="O33" s="5">
        <f>RF!C33</f>
        <v>4.0199999999999996</v>
      </c>
      <c r="P33" s="5">
        <f>LR!C33</f>
        <v>4.59009425167336</v>
      </c>
      <c r="Q33" s="5">
        <f>Adaboost!C33</f>
        <v>4.53242320819112</v>
      </c>
      <c r="R33" s="5">
        <f>XGBR!C33</f>
        <v>4.2618099999999997</v>
      </c>
      <c r="S33" s="5">
        <f>Huber!C33</f>
        <v>4.2042001427965596</v>
      </c>
      <c r="T33" s="5">
        <f>BayesRidge!C33</f>
        <v>4.5962068385129102</v>
      </c>
      <c r="U33" s="5">
        <f>Elastic!C33</f>
        <v>4.7791978919639098</v>
      </c>
      <c r="V33" s="5">
        <f>GBR!C33</f>
        <v>4.1500873680899204</v>
      </c>
      <c r="W33" s="6">
        <f t="shared" si="1"/>
        <v>4.4171487553312865</v>
      </c>
      <c r="X33" s="6">
        <f t="shared" si="4"/>
        <v>4.7791978919639098</v>
      </c>
      <c r="Y33" s="6">
        <f t="shared" si="5"/>
        <v>4.0199999999999996</v>
      </c>
      <c r="Z33">
        <v>4.4000000000000004</v>
      </c>
      <c r="AC33" s="6"/>
      <c r="AE33" t="s">
        <v>192</v>
      </c>
      <c r="AF33" s="6">
        <f>RF!D33</f>
        <v>6.1</v>
      </c>
      <c r="AG33" s="6">
        <f>LR!D33</f>
        <v>5.8094800328799998</v>
      </c>
      <c r="AH33" s="6">
        <f>Adaboost!D33</f>
        <v>4.8116402116402099</v>
      </c>
      <c r="AI33" s="6">
        <f>XGBR!D33</f>
        <v>5.3230510000000004</v>
      </c>
      <c r="AJ33" s="6">
        <f>Huber!D33</f>
        <v>5.8131509044145204</v>
      </c>
      <c r="AK33" s="6">
        <f>BayesRidge!D33</f>
        <v>5.8526691147567798</v>
      </c>
      <c r="AL33" s="6">
        <f>Elastic!D33</f>
        <v>5.2334548767915896</v>
      </c>
      <c r="AM33" s="6">
        <f>GBR!D33</f>
        <v>6.0257079488354099</v>
      </c>
      <c r="AN33" s="6">
        <f>AVERAGE(AF33:AM33,Neural!D33)</f>
        <v>5.6416270487884486</v>
      </c>
      <c r="AO33" s="6">
        <f>MAX(AF33:AM33,Neural!D33)</f>
        <v>6.1</v>
      </c>
      <c r="AP33" s="6">
        <f>MIN(AF33:AM33,Neural!D33)</f>
        <v>4.8116402116402099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CIN</v>
      </c>
      <c r="E38" s="6" t="str">
        <f>B2</f>
        <v>ATL</v>
      </c>
      <c r="F38" s="6">
        <f>(K2+W3)/2</f>
        <v>5.2490569126604463</v>
      </c>
      <c r="G38" s="6">
        <f>(K3+W2)/2</f>
        <v>3.9023868353668467</v>
      </c>
      <c r="H38" s="6">
        <f>F38-G38</f>
        <v>1.3466700772935996</v>
      </c>
      <c r="I38" s="6" t="str">
        <f>IF(G38&gt;F38,E38,D38)</f>
        <v>CIN</v>
      </c>
      <c r="J38" s="6">
        <f t="shared" ref="J38:J51" si="7">F38+G38</f>
        <v>9.1514437480272939</v>
      </c>
      <c r="L38" s="10">
        <f>MAX(K2,W3)</f>
        <v>5.9276014693314316</v>
      </c>
      <c r="M38" s="6">
        <f>MAX(K3,W2)</f>
        <v>4.3623261634581532</v>
      </c>
      <c r="N38" s="6">
        <f t="shared" ref="N38:N54" si="8">L38-M38</f>
        <v>1.5652753058732785</v>
      </c>
      <c r="O38" s="6" t="str">
        <f t="shared" ref="O38:O54" si="9">IF(M38&gt;L38,E38,D38)</f>
        <v>CIN</v>
      </c>
      <c r="P38" s="6">
        <f t="shared" ref="P38:P54" si="10">L38+M38</f>
        <v>10.289927632789585</v>
      </c>
      <c r="AA38"/>
      <c r="AC38" s="6"/>
    </row>
    <row r="39" spans="1:42" ht="15" thickBot="1" x14ac:dyDescent="0.35">
      <c r="A39" t="str">
        <f>A2</f>
        <v>CIN</v>
      </c>
      <c r="B39" s="5">
        <f>Neural!B2</f>
        <v>5.8500692483118897</v>
      </c>
      <c r="C39" s="5">
        <f>Neural!C2</f>
        <v>4.5244299011387996</v>
      </c>
      <c r="D39" s="6" t="str">
        <f>A4</f>
        <v>STL</v>
      </c>
      <c r="E39" s="6" t="str">
        <f>B4</f>
        <v>PIT</v>
      </c>
      <c r="F39" s="6">
        <f>(K4+W5)/2</f>
        <v>3.8470880339374016</v>
      </c>
      <c r="G39" s="6">
        <f>(K5+W4)/2</f>
        <v>3.8913408826036582</v>
      </c>
      <c r="H39" s="6">
        <f t="shared" ref="H39:H46" si="11">F39-G39</f>
        <v>-4.4252848666256561E-2</v>
      </c>
      <c r="I39" s="6" t="str">
        <f t="shared" ref="I39:I51" si="12">IF(G39&gt;F39,E39,D39)</f>
        <v>PIT</v>
      </c>
      <c r="J39" s="6">
        <f t="shared" si="7"/>
        <v>7.7384289165410598</v>
      </c>
      <c r="L39" s="10">
        <f>MAX(K4,W5)</f>
        <v>4.3907641769376484</v>
      </c>
      <c r="M39" s="11">
        <f>MAX(K5,W4)</f>
        <v>4.2932653741478077</v>
      </c>
      <c r="N39" s="6">
        <f t="shared" si="8"/>
        <v>9.7498802789840688E-2</v>
      </c>
      <c r="O39" s="6" t="str">
        <f t="shared" si="9"/>
        <v>STL</v>
      </c>
      <c r="P39" s="6">
        <f t="shared" si="10"/>
        <v>8.6840295510854553</v>
      </c>
      <c r="AA39"/>
      <c r="AC39" s="6"/>
    </row>
    <row r="40" spans="1:42" ht="15" thickBot="1" x14ac:dyDescent="0.35">
      <c r="A40" t="str">
        <f>A3</f>
        <v>ATL</v>
      </c>
      <c r="B40" s="5">
        <f>Neural!B3</f>
        <v>3.3653425479890799</v>
      </c>
      <c r="C40" s="5">
        <f>Neural!C3</f>
        <v>4.4828831178054402</v>
      </c>
      <c r="D40" s="6" t="str">
        <f>A6</f>
        <v>PHI</v>
      </c>
      <c r="E40" s="6" t="str">
        <f>B6</f>
        <v>MIN</v>
      </c>
      <c r="F40" s="6">
        <f>(K6+W7)/2</f>
        <v>4.3103014394993568</v>
      </c>
      <c r="G40" s="6">
        <f>(K7+W6)/2</f>
        <v>4.3781983571375473</v>
      </c>
      <c r="H40" s="6">
        <f t="shared" si="11"/>
        <v>-6.7896917638190502E-2</v>
      </c>
      <c r="I40" s="6" t="str">
        <f t="shared" si="12"/>
        <v>MIN</v>
      </c>
      <c r="J40" s="6">
        <f t="shared" si="7"/>
        <v>8.6884997966369042</v>
      </c>
      <c r="L40" s="10">
        <f>MAX(K6,W7)</f>
        <v>4.3503216221375904</v>
      </c>
      <c r="M40" s="10">
        <f>MAX(K7,W6)</f>
        <v>5.230860534462443</v>
      </c>
      <c r="N40" s="6">
        <f t="shared" si="8"/>
        <v>-0.8805389123248526</v>
      </c>
      <c r="O40" s="6" t="str">
        <f t="shared" si="9"/>
        <v>MIN</v>
      </c>
      <c r="P40" s="6">
        <f t="shared" si="10"/>
        <v>9.5811821566000326</v>
      </c>
      <c r="AA40"/>
      <c r="AC40" s="6"/>
    </row>
    <row r="41" spans="1:42" ht="15" thickBot="1" x14ac:dyDescent="0.35">
      <c r="A41" t="str">
        <f>A4</f>
        <v>STL</v>
      </c>
      <c r="B41" s="5">
        <f>Neural!B4</f>
        <v>4.4573177591503796</v>
      </c>
      <c r="C41" s="5">
        <f>Neural!C4</f>
        <v>4.4494710473959902</v>
      </c>
      <c r="D41" s="6" t="str">
        <f>A8</f>
        <v>MIL</v>
      </c>
      <c r="E41" s="6" t="str">
        <f>B8</f>
        <v>CHC</v>
      </c>
      <c r="F41" s="6">
        <f>(K8+W9)/2</f>
        <v>3.894385179102259</v>
      </c>
      <c r="G41" s="6">
        <f>(K9+W8)/2</f>
        <v>3.7548087299097017</v>
      </c>
      <c r="H41" s="6">
        <f t="shared" si="11"/>
        <v>0.13957644919255729</v>
      </c>
      <c r="I41" s="6" t="str">
        <f t="shared" si="12"/>
        <v>MIL</v>
      </c>
      <c r="J41" s="6">
        <f t="shared" si="7"/>
        <v>7.6491939090119612</v>
      </c>
      <c r="L41" s="10">
        <f>MAX(K8,W9)</f>
        <v>4.5397719444444009</v>
      </c>
      <c r="M41" s="10">
        <f>MAX(K9,W8)</f>
        <v>4.0186521916882318</v>
      </c>
      <c r="N41" s="6">
        <f t="shared" si="8"/>
        <v>0.52111975275616906</v>
      </c>
      <c r="O41" s="6" t="str">
        <f t="shared" si="9"/>
        <v>MIL</v>
      </c>
      <c r="P41" s="6">
        <f t="shared" si="10"/>
        <v>8.5584241361326328</v>
      </c>
      <c r="AA41"/>
      <c r="AC41" s="6"/>
    </row>
    <row r="42" spans="1:42" ht="15" thickBot="1" x14ac:dyDescent="0.35">
      <c r="A42" t="str">
        <f>A5</f>
        <v>PIT</v>
      </c>
      <c r="B42" s="5">
        <f>Neural!B5</f>
        <v>3.6853332200099902</v>
      </c>
      <c r="C42" s="5">
        <f>Neural!C5</f>
        <v>3.3992095212265698</v>
      </c>
      <c r="D42" s="6" t="str">
        <f>A10</f>
        <v>BOS</v>
      </c>
      <c r="E42" s="6" t="str">
        <f>B10</f>
        <v>COL</v>
      </c>
      <c r="F42" s="6">
        <f>(K10+W11)/2</f>
        <v>5.1643654977435558</v>
      </c>
      <c r="G42" s="6">
        <f>(K11+W10)/2</f>
        <v>4.4315790106548132</v>
      </c>
      <c r="H42" s="6">
        <f t="shared" si="11"/>
        <v>0.73278648708874261</v>
      </c>
      <c r="I42" s="6" t="str">
        <f t="shared" si="12"/>
        <v>BOS</v>
      </c>
      <c r="J42" s="6">
        <f t="shared" si="7"/>
        <v>9.5959445083983681</v>
      </c>
      <c r="L42" s="10">
        <f>MAX(K10,W11)</f>
        <v>5.368040318734745</v>
      </c>
      <c r="M42" s="6">
        <f>MAX(K11,W10)</f>
        <v>4.4676340767499916</v>
      </c>
      <c r="N42" s="6">
        <f t="shared" si="8"/>
        <v>0.90040624198475339</v>
      </c>
      <c r="O42" s="6" t="str">
        <f t="shared" si="9"/>
        <v>BOS</v>
      </c>
      <c r="P42" s="6">
        <f t="shared" si="10"/>
        <v>9.8356743954847374</v>
      </c>
      <c r="R42" s="25" t="s">
        <v>49</v>
      </c>
      <c r="S42" s="25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PHI</v>
      </c>
      <c r="B43" s="5">
        <f>Neural!B6</f>
        <v>4.4434945491467301</v>
      </c>
      <c r="C43" s="5">
        <f>Neural!C6</f>
        <v>5.2820888335594596</v>
      </c>
      <c r="D43" s="6" t="str">
        <f>A12</f>
        <v>HOU</v>
      </c>
      <c r="E43" s="6" t="str">
        <f>B12</f>
        <v>OAK</v>
      </c>
      <c r="F43" s="6">
        <f>(K12+W13)/2</f>
        <v>3.9487042068364726</v>
      </c>
      <c r="G43" s="6">
        <f>(K13+W12)/2</f>
        <v>5.1071551466718077</v>
      </c>
      <c r="H43" s="6">
        <f t="shared" si="11"/>
        <v>-1.1584509398353351</v>
      </c>
      <c r="I43" s="6" t="str">
        <f t="shared" si="12"/>
        <v>OAK</v>
      </c>
      <c r="J43" s="6">
        <f t="shared" si="7"/>
        <v>9.0558593535082803</v>
      </c>
      <c r="L43" s="10">
        <f>MAX(K12,W13)</f>
        <v>4.0108804159022711</v>
      </c>
      <c r="M43" s="6">
        <f>MAX(K13,W12)</f>
        <v>6.9307117941652381</v>
      </c>
      <c r="N43" s="6">
        <f t="shared" si="8"/>
        <v>-2.919831378262967</v>
      </c>
      <c r="O43" s="6" t="str">
        <f t="shared" si="9"/>
        <v>OAK</v>
      </c>
      <c r="P43" s="6">
        <f t="shared" si="10"/>
        <v>10.941592210067508</v>
      </c>
      <c r="R43" t="s">
        <v>152</v>
      </c>
      <c r="S43" t="s">
        <v>155</v>
      </c>
      <c r="T43">
        <v>4</v>
      </c>
      <c r="AA43"/>
      <c r="AC43" s="6"/>
    </row>
    <row r="44" spans="1:42" ht="15" thickBot="1" x14ac:dyDescent="0.35">
      <c r="A44" t="str">
        <f>A8</f>
        <v>MIL</v>
      </c>
      <c r="B44" s="5">
        <f>Neural!B7</f>
        <v>3.3060982412724398</v>
      </c>
      <c r="C44" s="5">
        <f>Neural!C7</f>
        <v>4.5254176749405799</v>
      </c>
      <c r="D44" s="6" t="str">
        <f>A14</f>
        <v>LAA</v>
      </c>
      <c r="E44" s="6" t="str">
        <f>B14</f>
        <v>SEA</v>
      </c>
      <c r="F44" s="6">
        <f>(K14+W15)/2</f>
        <v>3.1256611258475315</v>
      </c>
      <c r="G44" s="6">
        <f>(K15+W14)/2</f>
        <v>3.7326123114693535</v>
      </c>
      <c r="H44" s="6">
        <f t="shared" si="11"/>
        <v>-0.60695118562182193</v>
      </c>
      <c r="I44" s="6" t="str">
        <f t="shared" si="12"/>
        <v>SEA</v>
      </c>
      <c r="J44" s="6">
        <f t="shared" si="7"/>
        <v>6.8582734373168854</v>
      </c>
      <c r="L44" s="10">
        <f>MAX(K14,W15)</f>
        <v>3.4217291023272902</v>
      </c>
      <c r="M44" s="6">
        <f>MAX(K15,W14)</f>
        <v>4.4731508110543983</v>
      </c>
      <c r="N44" s="6">
        <f t="shared" si="8"/>
        <v>-1.0514217087271081</v>
      </c>
      <c r="O44" s="6" t="str">
        <f t="shared" si="9"/>
        <v>SEA</v>
      </c>
      <c r="P44" s="6">
        <f t="shared" si="10"/>
        <v>7.894879913381688</v>
      </c>
      <c r="R44" t="s">
        <v>155</v>
      </c>
      <c r="S44" t="s">
        <v>152</v>
      </c>
      <c r="T44">
        <v>1</v>
      </c>
      <c r="AA44"/>
      <c r="AC44" s="6"/>
    </row>
    <row r="45" spans="1:42" ht="15" thickBot="1" x14ac:dyDescent="0.35">
      <c r="A45" t="str">
        <f>A7</f>
        <v>MIN</v>
      </c>
      <c r="B45" s="5">
        <f>Neural!B8</f>
        <v>4.8354669464574096</v>
      </c>
      <c r="C45" s="5">
        <f>Neural!C8</f>
        <v>4.1138514806730004</v>
      </c>
      <c r="D45" s="6" t="str">
        <f>A16</f>
        <v>CIN</v>
      </c>
      <c r="E45" s="6" t="str">
        <f>B16</f>
        <v>ATL</v>
      </c>
      <c r="F45" s="6">
        <f>(K16+W17)/2</f>
        <v>4.9737253210342516</v>
      </c>
      <c r="G45" s="6">
        <f>(K17+W16)/2</f>
        <v>3.8951496655629474</v>
      </c>
      <c r="H45" s="6">
        <f t="shared" si="11"/>
        <v>1.0785756554713042</v>
      </c>
      <c r="I45" s="6" t="str">
        <f t="shared" si="12"/>
        <v>CIN</v>
      </c>
      <c r="J45" s="6">
        <f t="shared" si="7"/>
        <v>8.8688749865971985</v>
      </c>
      <c r="L45" s="10">
        <f>MAX(K16,W17)</f>
        <v>5.9414035210266203</v>
      </c>
      <c r="M45" s="6">
        <f>MAX(K17,W16)</f>
        <v>4.4313066883064955</v>
      </c>
      <c r="N45" s="6">
        <f t="shared" si="8"/>
        <v>1.5100968327201247</v>
      </c>
      <c r="O45" s="6" t="str">
        <f t="shared" si="9"/>
        <v>CIN</v>
      </c>
      <c r="P45" s="6">
        <f t="shared" si="10"/>
        <v>10.372710209333116</v>
      </c>
      <c r="R45" t="s">
        <v>140</v>
      </c>
      <c r="S45" t="s">
        <v>141</v>
      </c>
      <c r="T45">
        <v>3.25</v>
      </c>
      <c r="AA45"/>
      <c r="AC45" s="6"/>
    </row>
    <row r="46" spans="1:42" ht="15" thickBot="1" x14ac:dyDescent="0.35">
      <c r="A46" t="str">
        <f t="shared" ref="A46:A61" si="13">A9</f>
        <v>CHC</v>
      </c>
      <c r="B46" s="5">
        <f>Neural!B9</f>
        <v>3.6102348110193998</v>
      </c>
      <c r="C46" s="5">
        <f>Neural!C9</f>
        <v>3.34085631102415</v>
      </c>
      <c r="D46" s="6" t="str">
        <f>A18</f>
        <v>BAL</v>
      </c>
      <c r="E46" s="6" t="str">
        <f>B18</f>
        <v>MIA</v>
      </c>
      <c r="F46" s="6">
        <f>(K18+W19)/2</f>
        <v>4.0813765310512302</v>
      </c>
      <c r="G46" s="6">
        <f>(K19+W18)/2</f>
        <v>4.6262098084587331</v>
      </c>
      <c r="H46" s="6">
        <f t="shared" si="11"/>
        <v>-0.54483327740750287</v>
      </c>
      <c r="I46" s="6" t="str">
        <f t="shared" si="12"/>
        <v>MIA</v>
      </c>
      <c r="J46" s="6">
        <f t="shared" si="7"/>
        <v>8.7075863395099624</v>
      </c>
      <c r="L46" s="10">
        <f>MAX(K18,W19)</f>
        <v>5.0553567313066763</v>
      </c>
      <c r="M46" s="6">
        <f>MAX(K19,W18)</f>
        <v>5.2527965189542982</v>
      </c>
      <c r="N46" s="6">
        <f t="shared" si="8"/>
        <v>-0.19743978764762193</v>
      </c>
      <c r="O46" s="6" t="str">
        <f t="shared" si="9"/>
        <v>MIA</v>
      </c>
      <c r="P46" s="6">
        <f t="shared" si="10"/>
        <v>10.308153250260975</v>
      </c>
      <c r="R46" t="s">
        <v>141</v>
      </c>
      <c r="S46" t="s">
        <v>140</v>
      </c>
      <c r="T46">
        <v>2.625</v>
      </c>
      <c r="AA46"/>
      <c r="AC46" s="6"/>
    </row>
    <row r="47" spans="1:42" ht="15" thickBot="1" x14ac:dyDescent="0.35">
      <c r="A47" t="str">
        <f t="shared" si="13"/>
        <v>BOS</v>
      </c>
      <c r="B47" s="5">
        <f>Neural!B10</f>
        <v>4.8394778681905803</v>
      </c>
      <c r="C47" s="5">
        <f>Neural!C10</f>
        <v>4.6837879492433903</v>
      </c>
      <c r="D47" s="6" t="str">
        <f>A20</f>
        <v>DET</v>
      </c>
      <c r="E47" s="6" t="str">
        <f>B20</f>
        <v>CLE</v>
      </c>
      <c r="F47" s="6">
        <f>(K20+W21)/2</f>
        <v>4.9455367307696108</v>
      </c>
      <c r="G47" s="6">
        <f>(K21+W20)/2</f>
        <v>3.2546250940448611</v>
      </c>
      <c r="H47" s="6">
        <f t="shared" ref="H47:H48" si="14">F47-G47</f>
        <v>1.6909116367247496</v>
      </c>
      <c r="I47" s="6" t="str">
        <f t="shared" si="12"/>
        <v>DET</v>
      </c>
      <c r="J47" s="6">
        <f t="shared" si="7"/>
        <v>8.2001618248144723</v>
      </c>
      <c r="L47" s="10">
        <f>MAX(K20,W21)</f>
        <v>5.8821630115504373</v>
      </c>
      <c r="M47" s="6">
        <f>MAX(K21,W20)</f>
        <v>4.0411064684603435</v>
      </c>
      <c r="N47" s="6">
        <f t="shared" si="8"/>
        <v>1.8410565430900938</v>
      </c>
      <c r="O47" s="6" t="str">
        <f t="shared" si="9"/>
        <v>DET</v>
      </c>
      <c r="P47" s="6">
        <f t="shared" si="10"/>
        <v>9.9232694800107808</v>
      </c>
      <c r="R47" t="s">
        <v>156</v>
      </c>
      <c r="S47" t="s">
        <v>36</v>
      </c>
      <c r="T47">
        <v>2.5</v>
      </c>
      <c r="AA47"/>
      <c r="AC47" s="6"/>
    </row>
    <row r="48" spans="1:42" ht="15" thickBot="1" x14ac:dyDescent="0.35">
      <c r="A48" t="str">
        <f t="shared" si="13"/>
        <v>COL</v>
      </c>
      <c r="B48" s="5">
        <f>Neural!B11</f>
        <v>4.5591067542344703</v>
      </c>
      <c r="C48" s="5">
        <f>Neural!C11</f>
        <v>5.4764278105451698</v>
      </c>
      <c r="D48" s="6" t="str">
        <f>A22</f>
        <v>SDP</v>
      </c>
      <c r="E48" s="6" t="str">
        <f>B22</f>
        <v>WSN</v>
      </c>
      <c r="F48" s="6">
        <f>(K22+W23)/2</f>
        <v>3.7937413467890617</v>
      </c>
      <c r="G48" s="6">
        <f>(K23+W22)/2</f>
        <v>3.676906936481978</v>
      </c>
      <c r="H48" s="6">
        <f t="shared" si="14"/>
        <v>0.11683441030708375</v>
      </c>
      <c r="I48" s="6" t="str">
        <f t="shared" si="12"/>
        <v>SDP</v>
      </c>
      <c r="J48" s="6">
        <f t="shared" si="7"/>
        <v>7.4706482832710392</v>
      </c>
      <c r="L48" s="10">
        <f>MAX(K22,W23)</f>
        <v>5.0201744060494358</v>
      </c>
      <c r="M48" s="6">
        <f>MAX(K23,W22)</f>
        <v>3.8579247989269843</v>
      </c>
      <c r="N48" s="6">
        <f t="shared" si="8"/>
        <v>1.1622496071224515</v>
      </c>
      <c r="O48" s="6" t="str">
        <f t="shared" si="9"/>
        <v>SDP</v>
      </c>
      <c r="P48" s="6">
        <f t="shared" si="10"/>
        <v>8.8780992049764205</v>
      </c>
      <c r="R48" t="s">
        <v>36</v>
      </c>
      <c r="S48" t="s">
        <v>156</v>
      </c>
      <c r="T48">
        <v>3.5</v>
      </c>
      <c r="AA48"/>
      <c r="AC48" s="6"/>
    </row>
    <row r="49" spans="1:29" ht="15" thickBot="1" x14ac:dyDescent="0.35">
      <c r="A49" t="str">
        <f t="shared" si="13"/>
        <v>HOU</v>
      </c>
      <c r="B49" s="5">
        <f>Neural!B12</f>
        <v>3.7008163571459902</v>
      </c>
      <c r="C49" s="5">
        <f>Neural!C12</f>
        <v>3.3307330979933099</v>
      </c>
      <c r="D49" s="6" t="str">
        <f>A24</f>
        <v>NYM</v>
      </c>
      <c r="E49" s="6" t="str">
        <f>B24</f>
        <v>NYY</v>
      </c>
      <c r="F49" s="6">
        <f>(K24+W25)/2</f>
        <v>4.1387221473369635</v>
      </c>
      <c r="G49" s="6">
        <f>(K25+W24)/2</f>
        <v>3.9435773758035548</v>
      </c>
      <c r="H49" s="6">
        <f t="shared" ref="H49" si="15">F49-G49</f>
        <v>0.1951447715334087</v>
      </c>
      <c r="I49" s="6" t="str">
        <f t="shared" si="12"/>
        <v>NYM</v>
      </c>
      <c r="J49" s="6">
        <f t="shared" si="7"/>
        <v>8.0822995231405184</v>
      </c>
      <c r="L49" s="10">
        <f>MAX(K24,W25)</f>
        <v>4.9116939586358903</v>
      </c>
      <c r="M49" s="6">
        <f>MAX(K25,W24)</f>
        <v>4.3922839672607523</v>
      </c>
      <c r="N49" s="6">
        <f t="shared" si="8"/>
        <v>0.51940999137513799</v>
      </c>
      <c r="O49" s="6" t="str">
        <f t="shared" si="9"/>
        <v>NYM</v>
      </c>
      <c r="P49" s="6">
        <f t="shared" si="10"/>
        <v>9.3039779258966426</v>
      </c>
      <c r="R49" t="s">
        <v>137</v>
      </c>
      <c r="S49" t="s">
        <v>157</v>
      </c>
      <c r="T49">
        <v>4</v>
      </c>
      <c r="AA49"/>
      <c r="AC49" s="6"/>
    </row>
    <row r="50" spans="1:29" ht="15" thickBot="1" x14ac:dyDescent="0.35">
      <c r="A50" t="str">
        <f t="shared" si="13"/>
        <v>OAK</v>
      </c>
      <c r="B50" s="5">
        <f>Neural!B13</f>
        <v>6.9619574923810301</v>
      </c>
      <c r="C50" s="5">
        <f>Neural!C13</f>
        <v>4.0277082430295703</v>
      </c>
      <c r="D50" s="6" t="str">
        <f>A26</f>
        <v>TBR</v>
      </c>
      <c r="E50" s="6" t="str">
        <f>B26</f>
        <v>TOR</v>
      </c>
      <c r="F50" s="6">
        <f>(K26+W27)/2</f>
        <v>4.3151665852429835</v>
      </c>
      <c r="G50" s="6">
        <f>(K27+W26)/2</f>
        <v>3.8687912832962437</v>
      </c>
      <c r="H50" s="6">
        <f t="shared" ref="H50:H51" si="16">F50-G50</f>
        <v>0.4463753019467398</v>
      </c>
      <c r="I50" s="6" t="str">
        <f t="shared" si="12"/>
        <v>TBR</v>
      </c>
      <c r="J50" s="6">
        <f t="shared" si="7"/>
        <v>8.1839578685392276</v>
      </c>
      <c r="L50" s="10">
        <f>MAX(K26,W27)</f>
        <v>5.3568169504936485</v>
      </c>
      <c r="M50" s="6">
        <f>MAX(K27,W26)</f>
        <v>4.4311644582249832</v>
      </c>
      <c r="N50" s="6">
        <f t="shared" si="8"/>
        <v>0.92565249226866531</v>
      </c>
      <c r="O50" s="6" t="str">
        <f t="shared" si="9"/>
        <v>TBR</v>
      </c>
      <c r="P50" s="6">
        <f t="shared" si="10"/>
        <v>9.7879814087186325</v>
      </c>
      <c r="R50" t="s">
        <v>157</v>
      </c>
      <c r="S50" t="s">
        <v>137</v>
      </c>
      <c r="T50">
        <v>3.333333333333333</v>
      </c>
      <c r="AA50"/>
      <c r="AC50" s="6"/>
    </row>
    <row r="51" spans="1:29" ht="15" thickBot="1" x14ac:dyDescent="0.35">
      <c r="A51" t="str">
        <f t="shared" si="13"/>
        <v>LAA</v>
      </c>
      <c r="B51" s="5">
        <f>Neural!B14</f>
        <v>3.6080384141341399</v>
      </c>
      <c r="C51" s="5">
        <f>Neural!C14</f>
        <v>4.6927044008993297</v>
      </c>
      <c r="D51" s="6" t="str">
        <f>A28</f>
        <v>CHW</v>
      </c>
      <c r="E51" s="6" t="str">
        <f>B28</f>
        <v>TEX</v>
      </c>
      <c r="F51" s="6">
        <f>(K28+W29)/2</f>
        <v>3.1640220857239596</v>
      </c>
      <c r="G51" s="6">
        <f>(K29+W28)/2</f>
        <v>4.0140029402810926</v>
      </c>
      <c r="H51" s="6">
        <f t="shared" si="16"/>
        <v>-0.84998085455713301</v>
      </c>
      <c r="I51" s="6" t="str">
        <f t="shared" si="12"/>
        <v>TEX</v>
      </c>
      <c r="J51" s="6">
        <f t="shared" si="7"/>
        <v>7.1780250260050522</v>
      </c>
      <c r="L51" s="10">
        <f>MAX(K28,W29)</f>
        <v>4.2595517098496476</v>
      </c>
      <c r="M51" s="6">
        <f>MAX(K29,W28)</f>
        <v>4.8634121232409822</v>
      </c>
      <c r="N51" s="6">
        <f t="shared" si="8"/>
        <v>-0.60386041339133456</v>
      </c>
      <c r="O51" s="6" t="str">
        <f t="shared" si="9"/>
        <v>TEX</v>
      </c>
      <c r="P51" s="6">
        <f t="shared" si="10"/>
        <v>9.1229638330906297</v>
      </c>
      <c r="R51" t="s">
        <v>150</v>
      </c>
      <c r="S51" t="s">
        <v>134</v>
      </c>
      <c r="T51">
        <v>7</v>
      </c>
      <c r="AA51"/>
      <c r="AC51" s="6"/>
    </row>
    <row r="52" spans="1:29" ht="15" thickBot="1" x14ac:dyDescent="0.35">
      <c r="A52" t="str">
        <f t="shared" si="13"/>
        <v>SEA</v>
      </c>
      <c r="B52" s="5">
        <f>Neural!B15</f>
        <v>2.9154300441353098</v>
      </c>
      <c r="C52" s="5">
        <f>Neural!C15</f>
        <v>2.6642275776106898</v>
      </c>
      <c r="D52" s="6" t="str">
        <f>A30</f>
        <v>ARI</v>
      </c>
      <c r="E52" s="6" t="str">
        <f>B30</f>
        <v>KCR</v>
      </c>
      <c r="F52" s="6">
        <f>(K30+W31)/2</f>
        <v>4.2305356904676108</v>
      </c>
      <c r="G52" s="6">
        <f>(K31+W30)/2</f>
        <v>4.3445110036634116</v>
      </c>
      <c r="H52" s="6">
        <f t="shared" ref="H52" si="17">F52-G52</f>
        <v>-0.11397531319580079</v>
      </c>
      <c r="I52" s="6" t="str">
        <f t="shared" ref="I52" si="18">IF(G52&gt;F52,E52,D52)</f>
        <v>KCR</v>
      </c>
      <c r="J52" s="6">
        <f t="shared" ref="J52" si="19">F52+G52</f>
        <v>8.5750466941310215</v>
      </c>
      <c r="L52" s="10">
        <f>MAX(K30,W31)</f>
        <v>5.1799096973096175</v>
      </c>
      <c r="M52" s="6">
        <f>MAX(K31,W30)</f>
        <v>5.3322600662035651</v>
      </c>
      <c r="N52" s="6">
        <f t="shared" si="8"/>
        <v>-0.1523503688939476</v>
      </c>
      <c r="O52" s="6" t="str">
        <f t="shared" si="9"/>
        <v>KCR</v>
      </c>
      <c r="P52" s="6">
        <f t="shared" si="10"/>
        <v>10.512169763513182</v>
      </c>
      <c r="R52" t="s">
        <v>134</v>
      </c>
      <c r="S52" t="s">
        <v>150</v>
      </c>
      <c r="T52">
        <v>4.5</v>
      </c>
      <c r="AA52"/>
      <c r="AC52" s="6"/>
    </row>
    <row r="53" spans="1:29" ht="15" thickBot="1" x14ac:dyDescent="0.35">
      <c r="A53" t="str">
        <f t="shared" si="13"/>
        <v>CIN</v>
      </c>
      <c r="B53" s="5">
        <f>Neural!B16</f>
        <v>5.8376795305701199</v>
      </c>
      <c r="C53" s="5">
        <f>Neural!C16</f>
        <v>4.6531913341000903</v>
      </c>
      <c r="D53" s="6" t="str">
        <f>A32</f>
        <v>SFG</v>
      </c>
      <c r="E53" s="6" t="str">
        <f>B32</f>
        <v>LAD</v>
      </c>
      <c r="F53" s="6">
        <f>(K32+W33)/2</f>
        <v>3.8661430661302885</v>
      </c>
      <c r="G53" s="6">
        <f>(K33+W32)/2</f>
        <v>4.5760119940939603</v>
      </c>
      <c r="H53" s="6">
        <f t="shared" ref="H53:H54" si="20">F53-G53</f>
        <v>-0.70986892796367185</v>
      </c>
      <c r="I53" s="6" t="str">
        <f t="shared" ref="I53:I54" si="21">IF(G53&gt;F53,E53,D53)</f>
        <v>LAD</v>
      </c>
      <c r="J53" s="6">
        <f t="shared" ref="J53:J54" si="22">F53+G53</f>
        <v>8.4421550602242483</v>
      </c>
      <c r="L53" s="10">
        <f>MAX(K32,W33)</f>
        <v>4.4171487553312865</v>
      </c>
      <c r="M53" s="6">
        <f>MAX(K33,W32)</f>
        <v>4.9042393790600149</v>
      </c>
      <c r="N53" s="6">
        <f t="shared" si="8"/>
        <v>-0.48709062372872847</v>
      </c>
      <c r="O53" s="6" t="str">
        <f t="shared" si="9"/>
        <v>LAD</v>
      </c>
      <c r="P53" s="6">
        <f t="shared" si="10"/>
        <v>9.3213881343913023</v>
      </c>
      <c r="R53" t="s">
        <v>135</v>
      </c>
      <c r="S53" t="s">
        <v>146</v>
      </c>
      <c r="T53">
        <v>4</v>
      </c>
      <c r="AA53"/>
      <c r="AC53" s="6"/>
    </row>
    <row r="54" spans="1:29" ht="15" thickBot="1" x14ac:dyDescent="0.35">
      <c r="A54" t="str">
        <f t="shared" si="13"/>
        <v>ATL</v>
      </c>
      <c r="B54" s="5">
        <f>Neural!B17</f>
        <v>3.3598233229948802</v>
      </c>
      <c r="C54" s="5">
        <f>Neural!C17</f>
        <v>4.0868040187411996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146</v>
      </c>
      <c r="S54" t="s">
        <v>135</v>
      </c>
      <c r="T54">
        <v>2.666666666666667</v>
      </c>
      <c r="AA54"/>
      <c r="AC54" s="6"/>
    </row>
    <row r="55" spans="1:29" ht="15" thickBot="1" x14ac:dyDescent="0.35">
      <c r="A55" t="str">
        <f t="shared" si="13"/>
        <v>BAL</v>
      </c>
      <c r="B55" s="5">
        <f>Neural!B18</f>
        <v>2.8893660115690998</v>
      </c>
      <c r="C55" s="5">
        <f>Neural!C18</f>
        <v>5.3849698917239097</v>
      </c>
      <c r="N55" s="10"/>
      <c r="R55" t="s">
        <v>145</v>
      </c>
      <c r="S55" t="s">
        <v>147</v>
      </c>
      <c r="T55">
        <v>2.666666666666667</v>
      </c>
    </row>
    <row r="56" spans="1:29" ht="15" thickBot="1" x14ac:dyDescent="0.35">
      <c r="A56" t="str">
        <f t="shared" si="13"/>
        <v>MIA</v>
      </c>
      <c r="B56" s="5">
        <f>Neural!B19</f>
        <v>3.8683210289171699</v>
      </c>
      <c r="C56" s="5">
        <f>Neural!C19</f>
        <v>5.2180083889052797</v>
      </c>
      <c r="D56" s="6" t="s">
        <v>39</v>
      </c>
      <c r="L56" s="6" t="s">
        <v>36</v>
      </c>
      <c r="R56" t="s">
        <v>147</v>
      </c>
      <c r="S56" t="s">
        <v>145</v>
      </c>
      <c r="T56">
        <v>4.4444444444444446</v>
      </c>
      <c r="AA56"/>
      <c r="AC56" s="6"/>
    </row>
    <row r="57" spans="1:29" ht="15" thickBot="1" x14ac:dyDescent="0.35">
      <c r="A57" t="str">
        <f t="shared" si="13"/>
        <v>DET</v>
      </c>
      <c r="B57" s="5">
        <f>Neural!B20</f>
        <v>5.90560541089756</v>
      </c>
      <c r="C57" s="5">
        <f>Neural!C20</f>
        <v>4.16268169464559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152</v>
      </c>
      <c r="S57" t="s">
        <v>155</v>
      </c>
      <c r="T57">
        <v>4</v>
      </c>
      <c r="AA57"/>
      <c r="AC57" s="6"/>
    </row>
    <row r="58" spans="1:29" ht="15" thickBot="1" x14ac:dyDescent="0.35">
      <c r="A58" t="str">
        <f t="shared" si="13"/>
        <v>CLE</v>
      </c>
      <c r="B58" s="5">
        <f>Neural!B21</f>
        <v>2.47281103114004</v>
      </c>
      <c r="C58" s="5">
        <f>Neural!C21</f>
        <v>4.0480458917108697</v>
      </c>
      <c r="D58" s="8" t="str">
        <f t="shared" ref="D58:E74" si="23">D38</f>
        <v>CIN</v>
      </c>
      <c r="E58" s="8" t="str">
        <f t="shared" si="23"/>
        <v>ATL</v>
      </c>
      <c r="F58" s="6">
        <f t="shared" ref="F58:F74" si="24">MIN(L38,L58)</f>
        <v>4.57051235598946</v>
      </c>
      <c r="G58" s="6">
        <f t="shared" ref="G58:G74" si="25">MAX(M38,M58)</f>
        <v>4.3623261634581532</v>
      </c>
      <c r="H58" s="6">
        <f t="shared" ref="H58:H69" si="26">F58-G58</f>
        <v>0.20818619253130688</v>
      </c>
      <c r="I58" s="6" t="str">
        <f>IF(G58&gt;F58,E58,D58)</f>
        <v>CIN</v>
      </c>
      <c r="J58" s="6">
        <f t="shared" ref="J58:J71" si="27">F58+G58</f>
        <v>8.9328385194476141</v>
      </c>
      <c r="L58" s="6">
        <f>MIN(K2,W3)</f>
        <v>4.57051235598946</v>
      </c>
      <c r="M58" s="6">
        <f>MIN(K3,W2)</f>
        <v>3.4424475072755403</v>
      </c>
      <c r="N58" s="6">
        <f t="shared" ref="N58:N74" si="28">L58-M58</f>
        <v>1.1280648487139198</v>
      </c>
      <c r="O58" s="6" t="str">
        <f t="shared" ref="O58:O74" si="29">IF(M58&gt;L58,E58,D58)</f>
        <v>CIN</v>
      </c>
      <c r="P58" s="6">
        <f t="shared" ref="P58:P74" si="30">L58+M58</f>
        <v>8.0129598632649994</v>
      </c>
      <c r="R58" t="s">
        <v>155</v>
      </c>
      <c r="S58" t="s">
        <v>152</v>
      </c>
      <c r="T58">
        <v>1</v>
      </c>
      <c r="AA58"/>
      <c r="AC58" s="6"/>
    </row>
    <row r="59" spans="1:29" ht="15" thickBot="1" x14ac:dyDescent="0.35">
      <c r="A59" t="str">
        <f t="shared" si="13"/>
        <v>SDP</v>
      </c>
      <c r="B59" s="5">
        <f>Neural!B22</f>
        <v>2.6586588560357298</v>
      </c>
      <c r="C59" s="5">
        <f>Neural!C22</f>
        <v>3.84088313544185</v>
      </c>
      <c r="D59" s="8" t="str">
        <f t="shared" si="23"/>
        <v>STL</v>
      </c>
      <c r="E59" s="8" t="str">
        <f t="shared" si="23"/>
        <v>PIT</v>
      </c>
      <c r="F59" s="6">
        <f t="shared" si="24"/>
        <v>3.3034118909371544</v>
      </c>
      <c r="G59" s="6">
        <f t="shared" si="25"/>
        <v>4.2932653741478077</v>
      </c>
      <c r="H59" s="6">
        <f t="shared" si="26"/>
        <v>-0.98985348321065336</v>
      </c>
      <c r="I59" s="6" t="str">
        <f t="shared" ref="I59:I71" si="31">IF(G59&gt;F59,E59,D59)</f>
        <v>PIT</v>
      </c>
      <c r="J59" s="6">
        <f t="shared" si="27"/>
        <v>7.5966772650849617</v>
      </c>
      <c r="L59" s="6">
        <f>MIN(K4,W5)</f>
        <v>3.3034118909371544</v>
      </c>
      <c r="M59" s="6">
        <f>MIN(K5,W4)</f>
        <v>3.4894163910595082</v>
      </c>
      <c r="N59" s="6">
        <f t="shared" si="28"/>
        <v>-0.18600450012235381</v>
      </c>
      <c r="O59" s="6" t="str">
        <f t="shared" si="29"/>
        <v>PIT</v>
      </c>
      <c r="P59" s="6">
        <f t="shared" si="30"/>
        <v>6.7928282819966626</v>
      </c>
      <c r="R59" t="s">
        <v>167</v>
      </c>
      <c r="S59" t="s">
        <v>151</v>
      </c>
      <c r="T59">
        <v>3</v>
      </c>
      <c r="AA59"/>
      <c r="AC59" s="6"/>
    </row>
    <row r="60" spans="1:29" ht="15" thickBot="1" x14ac:dyDescent="0.35">
      <c r="A60" t="str">
        <f t="shared" si="13"/>
        <v>WSN</v>
      </c>
      <c r="B60" s="5">
        <f>Neural!B23</f>
        <v>3.6708168305040099</v>
      </c>
      <c r="C60" s="5">
        <f>Neural!C23</f>
        <v>5.1688466200220704</v>
      </c>
      <c r="D60" s="8" t="str">
        <f t="shared" si="23"/>
        <v>PHI</v>
      </c>
      <c r="E60" s="8" t="str">
        <f t="shared" si="23"/>
        <v>MIN</v>
      </c>
      <c r="F60" s="6">
        <f t="shared" si="24"/>
        <v>4.2702812568611224</v>
      </c>
      <c r="G60" s="6">
        <f t="shared" si="25"/>
        <v>5.230860534462443</v>
      </c>
      <c r="H60" s="6">
        <f t="shared" si="26"/>
        <v>-0.96057927760132067</v>
      </c>
      <c r="I60" s="6" t="str">
        <f t="shared" si="31"/>
        <v>MIN</v>
      </c>
      <c r="J60" s="6">
        <f t="shared" si="27"/>
        <v>9.5011417913235654</v>
      </c>
      <c r="L60" s="6">
        <f>MIN(K6,W7)</f>
        <v>4.2702812568611224</v>
      </c>
      <c r="M60" s="6">
        <f>MIN(K7,W6)</f>
        <v>3.5255361798126525</v>
      </c>
      <c r="N60" s="6">
        <f t="shared" si="28"/>
        <v>0.74474507704846982</v>
      </c>
      <c r="O60" s="6" t="str">
        <f t="shared" si="29"/>
        <v>PHI</v>
      </c>
      <c r="P60" s="6">
        <f t="shared" si="30"/>
        <v>7.7958174366737749</v>
      </c>
      <c r="R60" t="s">
        <v>151</v>
      </c>
      <c r="S60" t="s">
        <v>167</v>
      </c>
      <c r="T60">
        <v>6</v>
      </c>
      <c r="AA60"/>
      <c r="AC60" s="6"/>
    </row>
    <row r="61" spans="1:29" ht="15" thickBot="1" x14ac:dyDescent="0.35">
      <c r="A61" t="str">
        <f t="shared" si="13"/>
        <v>NYM</v>
      </c>
      <c r="B61" s="5">
        <f>Neural!B24</f>
        <v>4.7812172992564097</v>
      </c>
      <c r="C61" s="5">
        <f>Neural!C24</f>
        <v>3.7638700251567201</v>
      </c>
      <c r="D61" s="8" t="str">
        <f t="shared" si="23"/>
        <v>MIL</v>
      </c>
      <c r="E61" s="8" t="str">
        <f t="shared" si="23"/>
        <v>CHC</v>
      </c>
      <c r="F61" s="6">
        <f t="shared" si="24"/>
        <v>3.2489984137601167</v>
      </c>
      <c r="G61" s="6">
        <f t="shared" si="25"/>
        <v>4.0186521916882318</v>
      </c>
      <c r="H61" s="6">
        <f t="shared" si="26"/>
        <v>-0.76965377792811518</v>
      </c>
      <c r="I61" s="6" t="str">
        <f t="shared" si="31"/>
        <v>CHC</v>
      </c>
      <c r="J61" s="6">
        <f t="shared" si="27"/>
        <v>7.267650605448349</v>
      </c>
      <c r="L61" s="6">
        <f>MIN(K8,W9)</f>
        <v>3.2489984137601167</v>
      </c>
      <c r="M61" s="6">
        <f>MIN(K9,W8)</f>
        <v>3.4909652681311716</v>
      </c>
      <c r="N61" s="6">
        <f t="shared" si="28"/>
        <v>-0.24196685437105492</v>
      </c>
      <c r="O61" s="6" t="str">
        <f t="shared" si="29"/>
        <v>CHC</v>
      </c>
      <c r="P61" s="6">
        <f t="shared" si="30"/>
        <v>6.7399636818912878</v>
      </c>
      <c r="R61" t="s">
        <v>142</v>
      </c>
      <c r="S61" t="s">
        <v>139</v>
      </c>
      <c r="T61">
        <v>5.7777777777777777</v>
      </c>
      <c r="AA61"/>
      <c r="AC61" s="6"/>
    </row>
    <row r="62" spans="1:29" ht="15" thickBot="1" x14ac:dyDescent="0.35">
      <c r="A62" t="str">
        <f t="shared" ref="A62:A66" si="32">A25</f>
        <v>NYY</v>
      </c>
      <c r="B62" s="5">
        <f>Neural!B25</f>
        <v>4.3829910877762499</v>
      </c>
      <c r="C62" s="5">
        <f>Neural!C25</f>
        <v>3.47070948474523</v>
      </c>
      <c r="D62" s="8" t="str">
        <f t="shared" si="23"/>
        <v>BOS</v>
      </c>
      <c r="E62" s="8" t="str">
        <f t="shared" si="23"/>
        <v>COL</v>
      </c>
      <c r="F62" s="6">
        <f t="shared" si="24"/>
        <v>4.9606906767523666</v>
      </c>
      <c r="G62" s="6">
        <f t="shared" si="25"/>
        <v>4.4676340767499916</v>
      </c>
      <c r="H62" s="6">
        <f t="shared" si="26"/>
        <v>0.49305660000237506</v>
      </c>
      <c r="I62" s="6" t="str">
        <f t="shared" si="31"/>
        <v>BOS</v>
      </c>
      <c r="J62" s="6">
        <f t="shared" si="27"/>
        <v>9.4283247535023591</v>
      </c>
      <c r="L62" s="6">
        <f>MIN(K10,W11)</f>
        <v>4.9606906767523666</v>
      </c>
      <c r="M62" s="6">
        <f>MIN(K11,W9)</f>
        <v>3.2489984137601167</v>
      </c>
      <c r="N62" s="6">
        <f t="shared" si="28"/>
        <v>1.71169226299225</v>
      </c>
      <c r="O62" s="6" t="str">
        <f t="shared" si="29"/>
        <v>BOS</v>
      </c>
      <c r="P62" s="6">
        <f t="shared" si="30"/>
        <v>8.2096890905124837</v>
      </c>
      <c r="R62" t="s">
        <v>139</v>
      </c>
      <c r="S62" t="s">
        <v>142</v>
      </c>
      <c r="T62">
        <v>3.8888888888888888</v>
      </c>
      <c r="AA62"/>
      <c r="AC62" s="6"/>
    </row>
    <row r="63" spans="1:29" ht="15" thickBot="1" x14ac:dyDescent="0.35">
      <c r="A63" t="str">
        <f t="shared" si="32"/>
        <v>TBR</v>
      </c>
      <c r="B63" s="5">
        <f>Neural!B26</f>
        <v>3.23985238161633</v>
      </c>
      <c r="C63" s="5">
        <f>Neural!C26</f>
        <v>3.3811230235125702</v>
      </c>
      <c r="D63" s="8" t="str">
        <f t="shared" si="23"/>
        <v>HOU</v>
      </c>
      <c r="E63" s="8" t="str">
        <f t="shared" si="23"/>
        <v>OAK</v>
      </c>
      <c r="F63" s="6">
        <f t="shared" si="24"/>
        <v>3.8865279977706737</v>
      </c>
      <c r="G63" s="6">
        <f t="shared" si="25"/>
        <v>6.9307117941652381</v>
      </c>
      <c r="H63" s="6">
        <f t="shared" si="26"/>
        <v>-3.0441837963945644</v>
      </c>
      <c r="I63" s="6" t="str">
        <f t="shared" si="31"/>
        <v>OAK</v>
      </c>
      <c r="J63" s="6">
        <f t="shared" si="27"/>
        <v>10.817239791935911</v>
      </c>
      <c r="L63" s="6">
        <f>MIN(K12,W13)</f>
        <v>3.8865279977706737</v>
      </c>
      <c r="M63" s="6">
        <f>MIN(K13,W12)</f>
        <v>3.2835984991783778</v>
      </c>
      <c r="N63" s="6">
        <f t="shared" si="28"/>
        <v>0.60292949859229594</v>
      </c>
      <c r="O63" s="6" t="str">
        <f t="shared" si="29"/>
        <v>HOU</v>
      </c>
      <c r="P63" s="6">
        <f t="shared" si="30"/>
        <v>7.1701264969490515</v>
      </c>
      <c r="R63" t="s">
        <v>171</v>
      </c>
      <c r="S63" t="s">
        <v>172</v>
      </c>
      <c r="T63">
        <v>7</v>
      </c>
      <c r="AA63"/>
      <c r="AC63" s="6"/>
    </row>
    <row r="64" spans="1:29" ht="15" thickBot="1" x14ac:dyDescent="0.35">
      <c r="A64" t="str">
        <f t="shared" si="32"/>
        <v>TOR</v>
      </c>
      <c r="B64" s="5">
        <f>Neural!B27</f>
        <v>4.4848333808387597</v>
      </c>
      <c r="C64" s="5">
        <f>Neural!C27</f>
        <v>5.6257273776489196</v>
      </c>
      <c r="D64" s="8" t="str">
        <f t="shared" si="23"/>
        <v>LAA</v>
      </c>
      <c r="E64" s="8" t="str">
        <f t="shared" si="23"/>
        <v>SEA</v>
      </c>
      <c r="F64" s="6">
        <f t="shared" si="24"/>
        <v>2.8295931493677733</v>
      </c>
      <c r="G64" s="6">
        <f t="shared" si="25"/>
        <v>4.4731508110543983</v>
      </c>
      <c r="H64" s="6">
        <f t="shared" si="26"/>
        <v>-1.643557661686625</v>
      </c>
      <c r="I64" s="6" t="str">
        <f t="shared" si="31"/>
        <v>SEA</v>
      </c>
      <c r="J64" s="6">
        <f t="shared" si="27"/>
        <v>7.3027439604221716</v>
      </c>
      <c r="L64" s="6">
        <f>MIN(K14,W15)</f>
        <v>2.8295931493677733</v>
      </c>
      <c r="M64" s="6">
        <f>MIN(K15,W14)</f>
        <v>2.9920738118843087</v>
      </c>
      <c r="N64" s="6">
        <f t="shared" si="28"/>
        <v>-0.16248066251653537</v>
      </c>
      <c r="O64" s="6" t="str">
        <f t="shared" si="29"/>
        <v>SEA</v>
      </c>
      <c r="P64" s="6">
        <f t="shared" si="30"/>
        <v>5.8216669612520819</v>
      </c>
      <c r="R64" t="s">
        <v>172</v>
      </c>
      <c r="S64" t="s">
        <v>171</v>
      </c>
      <c r="T64">
        <v>4.5</v>
      </c>
      <c r="U64"/>
      <c r="AA64"/>
      <c r="AC64" s="6"/>
    </row>
    <row r="65" spans="1:43" ht="15" thickBot="1" x14ac:dyDescent="0.35">
      <c r="A65" t="str">
        <f t="shared" si="32"/>
        <v>CHW</v>
      </c>
      <c r="B65" s="5">
        <f>Neural!B28</f>
        <v>1.95968327011306</v>
      </c>
      <c r="C65" s="5">
        <f>Neural!C28</f>
        <v>4.8564196263908803</v>
      </c>
      <c r="D65" s="8" t="str">
        <f t="shared" si="23"/>
        <v>CIN</v>
      </c>
      <c r="E65" s="8" t="str">
        <f t="shared" si="23"/>
        <v>ATL</v>
      </c>
      <c r="F65" s="6">
        <f t="shared" si="24"/>
        <v>4.0060471210418829</v>
      </c>
      <c r="G65" s="6">
        <f t="shared" si="25"/>
        <v>4.4313066883064955</v>
      </c>
      <c r="H65" s="6">
        <f t="shared" si="26"/>
        <v>-0.42525956726461267</v>
      </c>
      <c r="I65" s="6" t="str">
        <f t="shared" si="31"/>
        <v>ATL</v>
      </c>
      <c r="J65" s="6">
        <f t="shared" si="27"/>
        <v>8.4373538093483784</v>
      </c>
      <c r="L65" s="6">
        <f>MIN(K16,W17)</f>
        <v>4.0060471210418829</v>
      </c>
      <c r="M65" s="6">
        <f>MIN(K17,W16)</f>
        <v>3.3589926428193992</v>
      </c>
      <c r="N65" s="6">
        <f t="shared" si="28"/>
        <v>0.64705447822248363</v>
      </c>
      <c r="O65" s="6" t="str">
        <f t="shared" si="29"/>
        <v>CIN</v>
      </c>
      <c r="P65" s="6">
        <f t="shared" si="30"/>
        <v>7.3650397638612821</v>
      </c>
      <c r="R65" t="s">
        <v>136</v>
      </c>
      <c r="S65" t="s">
        <v>153</v>
      </c>
      <c r="T65">
        <v>8</v>
      </c>
      <c r="U65"/>
      <c r="AA65"/>
      <c r="AC65" s="6"/>
    </row>
    <row r="66" spans="1:43" ht="15" thickBot="1" x14ac:dyDescent="0.35">
      <c r="A66" t="str">
        <f t="shared" si="32"/>
        <v>TEX</v>
      </c>
      <c r="B66" s="5">
        <f>Neural!B29</f>
        <v>3.1176359738451298</v>
      </c>
      <c r="C66" s="5">
        <f>Neural!C29</f>
        <v>4.2766329929045703</v>
      </c>
      <c r="D66" s="8" t="str">
        <f t="shared" si="23"/>
        <v>BAL</v>
      </c>
      <c r="E66" s="8" t="str">
        <f t="shared" si="23"/>
        <v>MIA</v>
      </c>
      <c r="F66" s="6">
        <f t="shared" si="24"/>
        <v>3.1073963307957841</v>
      </c>
      <c r="G66" s="6">
        <f t="shared" si="25"/>
        <v>5.2527965189542982</v>
      </c>
      <c r="H66" s="6">
        <f t="shared" si="26"/>
        <v>-2.1454001881585141</v>
      </c>
      <c r="I66" s="6" t="str">
        <f t="shared" si="31"/>
        <v>MIA</v>
      </c>
      <c r="J66" s="6">
        <f t="shared" si="27"/>
        <v>8.3601928497500815</v>
      </c>
      <c r="L66" s="10">
        <f>MIN(K18,W19)</f>
        <v>3.1073963307957841</v>
      </c>
      <c r="M66" s="6">
        <f>MIN(K19,W18)</f>
        <v>3.9996230979631684</v>
      </c>
      <c r="N66" s="6">
        <f t="shared" si="28"/>
        <v>-0.89222676716738425</v>
      </c>
      <c r="O66" s="6" t="str">
        <f t="shared" si="29"/>
        <v>MIA</v>
      </c>
      <c r="P66" s="6">
        <f t="shared" si="30"/>
        <v>7.107019428758953</v>
      </c>
      <c r="R66" t="s">
        <v>153</v>
      </c>
      <c r="S66" t="s">
        <v>136</v>
      </c>
      <c r="T66">
        <v>3.666666666666667</v>
      </c>
      <c r="U66"/>
      <c r="AA66"/>
      <c r="AC66" s="6"/>
    </row>
    <row r="67" spans="1:43" ht="15" thickBot="1" x14ac:dyDescent="0.35">
      <c r="A67" t="str">
        <f t="shared" ref="A67:A70" si="33">A30</f>
        <v>ARI</v>
      </c>
      <c r="B67" s="5">
        <f>Neural!B30</f>
        <v>5.2504549860793901</v>
      </c>
      <c r="C67" s="5">
        <f>Neural!C30</f>
        <v>3.4781031501693702</v>
      </c>
      <c r="D67" s="8" t="str">
        <f t="shared" si="23"/>
        <v>DET</v>
      </c>
      <c r="E67" s="8" t="str">
        <f t="shared" si="23"/>
        <v>CLE</v>
      </c>
      <c r="F67" s="6">
        <f t="shared" si="24"/>
        <v>4.0089104499887851</v>
      </c>
      <c r="G67" s="6">
        <f t="shared" si="25"/>
        <v>4.0411064684603435</v>
      </c>
      <c r="H67" s="6">
        <f t="shared" si="26"/>
        <v>-3.2196018471558396E-2</v>
      </c>
      <c r="I67" s="6" t="str">
        <f t="shared" si="31"/>
        <v>CLE</v>
      </c>
      <c r="J67" s="6">
        <f t="shared" si="27"/>
        <v>8.0500169184491277</v>
      </c>
      <c r="L67" s="10">
        <f>MIN(K20,W21)</f>
        <v>4.0089104499887851</v>
      </c>
      <c r="M67" s="6">
        <f>MIN(K21,W20)</f>
        <v>2.4681437196293787</v>
      </c>
      <c r="N67" s="6">
        <f t="shared" si="28"/>
        <v>1.5407667303594064</v>
      </c>
      <c r="O67" s="6" t="str">
        <f t="shared" si="29"/>
        <v>DET</v>
      </c>
      <c r="P67" s="6">
        <f t="shared" si="30"/>
        <v>6.4770541696181638</v>
      </c>
      <c r="R67" t="s">
        <v>143</v>
      </c>
      <c r="S67" t="s">
        <v>169</v>
      </c>
      <c r="T67">
        <v>4</v>
      </c>
      <c r="U67"/>
      <c r="AA67"/>
      <c r="AC67" s="6"/>
    </row>
    <row r="68" spans="1:43" ht="15" thickBot="1" x14ac:dyDescent="0.35">
      <c r="A68" t="str">
        <f t="shared" si="33"/>
        <v>KCR</v>
      </c>
      <c r="B68" s="5">
        <f>Neural!B31</f>
        <v>5.4600511737570603</v>
      </c>
      <c r="C68" s="5">
        <f>Neural!C31</f>
        <v>3.3746665604768098</v>
      </c>
      <c r="D68" s="8" t="str">
        <f t="shared" si="23"/>
        <v>SDP</v>
      </c>
      <c r="E68" s="8" t="str">
        <f t="shared" si="23"/>
        <v>WSN</v>
      </c>
      <c r="F68" s="6">
        <f t="shared" si="24"/>
        <v>2.5673082875286877</v>
      </c>
      <c r="G68" s="6">
        <f t="shared" si="25"/>
        <v>3.8579247989269843</v>
      </c>
      <c r="H68" s="6">
        <f t="shared" si="26"/>
        <v>-1.2906165113982966</v>
      </c>
      <c r="I68" s="6" t="str">
        <f t="shared" si="31"/>
        <v>WSN</v>
      </c>
      <c r="J68" s="6">
        <f t="shared" si="27"/>
        <v>6.4252330864556715</v>
      </c>
      <c r="L68" s="10">
        <f>MIN(K22,W23)</f>
        <v>2.5673082875286877</v>
      </c>
      <c r="M68" s="6">
        <f>MIN(K23,W22)</f>
        <v>3.4958890740369721</v>
      </c>
      <c r="N68" s="6">
        <f t="shared" si="28"/>
        <v>-0.92858078650828446</v>
      </c>
      <c r="O68" s="6" t="str">
        <f t="shared" si="29"/>
        <v>WSN</v>
      </c>
      <c r="P68" s="6">
        <f t="shared" si="30"/>
        <v>6.0631973615656598</v>
      </c>
      <c r="R68" t="s">
        <v>169</v>
      </c>
      <c r="S68" t="s">
        <v>143</v>
      </c>
      <c r="T68">
        <v>4.25</v>
      </c>
      <c r="AA68"/>
      <c r="AC68" s="6"/>
    </row>
    <row r="69" spans="1:43" ht="15" thickBot="1" x14ac:dyDescent="0.35">
      <c r="A69" t="str">
        <f t="shared" si="33"/>
        <v>SFG</v>
      </c>
      <c r="B69" s="5">
        <f>Neural!B32</f>
        <v>3.1537698092854298</v>
      </c>
      <c r="C69" s="14">
        <f>Neural!C32</f>
        <v>4.3295031586336004</v>
      </c>
      <c r="D69" s="8" t="str">
        <f t="shared" si="23"/>
        <v>NYM</v>
      </c>
      <c r="E69" s="8" t="str">
        <f t="shared" si="23"/>
        <v>NYY</v>
      </c>
      <c r="F69" s="6">
        <f t="shared" si="24"/>
        <v>3.3657503360380363</v>
      </c>
      <c r="G69" s="6">
        <f t="shared" si="25"/>
        <v>4.3922839672607523</v>
      </c>
      <c r="H69" s="6">
        <f t="shared" si="26"/>
        <v>-1.026533631222716</v>
      </c>
      <c r="I69" s="6" t="str">
        <f t="shared" si="31"/>
        <v>NYY</v>
      </c>
      <c r="J69" s="6">
        <f t="shared" si="27"/>
        <v>7.7580343032987891</v>
      </c>
      <c r="L69" s="10">
        <f>MIN(K24,W25)</f>
        <v>3.3657503360380363</v>
      </c>
      <c r="M69" s="6">
        <f>MIN(K25,W24)</f>
        <v>3.4948707843463578</v>
      </c>
      <c r="N69" s="6">
        <f t="shared" si="28"/>
        <v>-0.12912044830832148</v>
      </c>
      <c r="O69" s="6" t="str">
        <f t="shared" si="29"/>
        <v>NYY</v>
      </c>
      <c r="P69" s="6">
        <f t="shared" si="30"/>
        <v>6.8606211203843941</v>
      </c>
      <c r="R69" t="s">
        <v>138</v>
      </c>
      <c r="S69" t="s">
        <v>158</v>
      </c>
      <c r="T69">
        <v>2.5</v>
      </c>
      <c r="AA69"/>
      <c r="AC69" s="6"/>
    </row>
    <row r="70" spans="1:43" ht="15" thickBot="1" x14ac:dyDescent="0.35">
      <c r="A70" t="str">
        <f t="shared" si="33"/>
        <v>LAD</v>
      </c>
      <c r="B70" s="5">
        <f>Neural!B33</f>
        <v>4.75899274548643</v>
      </c>
      <c r="C70" s="14">
        <f>Neural!C33</f>
        <v>4.6203190967537999</v>
      </c>
      <c r="D70" s="8" t="str">
        <f t="shared" si="23"/>
        <v>TBR</v>
      </c>
      <c r="E70" s="8" t="str">
        <f t="shared" si="23"/>
        <v>TOR</v>
      </c>
      <c r="F70" s="6">
        <f t="shared" si="24"/>
        <v>3.2735162199923185</v>
      </c>
      <c r="G70" s="6">
        <f t="shared" si="25"/>
        <v>4.4311644582249832</v>
      </c>
      <c r="H70" s="6">
        <f t="shared" ref="H70:H71" si="34">F70-G70</f>
        <v>-1.1576482382326647</v>
      </c>
      <c r="I70" s="6" t="str">
        <f t="shared" si="31"/>
        <v>TOR</v>
      </c>
      <c r="J70" s="6">
        <f t="shared" si="27"/>
        <v>7.7046806782173016</v>
      </c>
      <c r="L70" s="10">
        <f>MIN(K26,W27)</f>
        <v>3.2735162199923185</v>
      </c>
      <c r="M70" s="6">
        <f>MIN(K27,W26)</f>
        <v>3.3064181083675042</v>
      </c>
      <c r="N70" s="6">
        <f t="shared" si="28"/>
        <v>-3.2901888375185706E-2</v>
      </c>
      <c r="O70" s="6" t="str">
        <f t="shared" si="29"/>
        <v>TOR</v>
      </c>
      <c r="P70" s="6">
        <f t="shared" si="30"/>
        <v>6.5799343283598226</v>
      </c>
      <c r="R70" t="s">
        <v>158</v>
      </c>
      <c r="S70" t="s">
        <v>138</v>
      </c>
      <c r="T70">
        <v>3.5</v>
      </c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CHW</v>
      </c>
      <c r="E71" s="8" t="str">
        <f t="shared" si="23"/>
        <v>TEX</v>
      </c>
      <c r="F71" s="6">
        <f t="shared" si="24"/>
        <v>2.0684924615982712</v>
      </c>
      <c r="G71" s="6">
        <f t="shared" si="25"/>
        <v>4.8634121232409822</v>
      </c>
      <c r="H71" s="6">
        <f t="shared" si="34"/>
        <v>-2.794919661642711</v>
      </c>
      <c r="I71" s="6" t="str">
        <f t="shared" si="31"/>
        <v>TEX</v>
      </c>
      <c r="J71" s="6">
        <f t="shared" si="27"/>
        <v>6.9319045848392538</v>
      </c>
      <c r="L71" s="10">
        <f>MIN(K28,W29)</f>
        <v>2.0684924615982712</v>
      </c>
      <c r="M71" s="6">
        <f>MIN(K29,W28)</f>
        <v>3.1645937573212031</v>
      </c>
      <c r="N71" s="6">
        <f t="shared" si="28"/>
        <v>-1.0961012957229319</v>
      </c>
      <c r="O71" s="6" t="str">
        <f t="shared" si="29"/>
        <v>TEX</v>
      </c>
      <c r="P71" s="6">
        <f t="shared" si="30"/>
        <v>5.2330862189194747</v>
      </c>
      <c r="R71" t="s">
        <v>148</v>
      </c>
      <c r="S71" t="s">
        <v>144</v>
      </c>
      <c r="T71">
        <v>5</v>
      </c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ARI</v>
      </c>
      <c r="E72" s="6" t="str">
        <f t="shared" si="23"/>
        <v>KCR</v>
      </c>
      <c r="F72" s="6">
        <f t="shared" si="24"/>
        <v>3.2811616836256046</v>
      </c>
      <c r="G72" s="6">
        <f t="shared" si="25"/>
        <v>5.3322600662035651</v>
      </c>
      <c r="H72" s="6">
        <f t="shared" ref="H72" si="35">F72-G72</f>
        <v>-2.0510983825779605</v>
      </c>
      <c r="I72" s="6" t="str">
        <f t="shared" ref="I72" si="36">IF(G72&gt;F72,E72,D72)</f>
        <v>KCR</v>
      </c>
      <c r="J72" s="6">
        <f t="shared" ref="J72" si="37">F72+G72</f>
        <v>8.6134217498291701</v>
      </c>
      <c r="L72" s="10">
        <f>MIN(K30,W31)</f>
        <v>3.2811616836256046</v>
      </c>
      <c r="M72" s="6">
        <f>MIN(K31,W30)</f>
        <v>3.356761941123259</v>
      </c>
      <c r="N72" s="6">
        <f t="shared" si="28"/>
        <v>-7.5600257497654422E-2</v>
      </c>
      <c r="O72" s="6" t="str">
        <f t="shared" si="29"/>
        <v>KCR</v>
      </c>
      <c r="P72" s="6">
        <f t="shared" si="30"/>
        <v>6.6379236247488631</v>
      </c>
      <c r="R72" t="s">
        <v>144</v>
      </c>
      <c r="S72" t="s">
        <v>148</v>
      </c>
      <c r="T72">
        <v>6</v>
      </c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 t="str">
        <f t="shared" si="23"/>
        <v>SFG</v>
      </c>
      <c r="E73" s="6" t="str">
        <f t="shared" si="23"/>
        <v>LAD</v>
      </c>
      <c r="F73" s="6">
        <f t="shared" si="24"/>
        <v>3.3151373769292904</v>
      </c>
      <c r="G73" s="6">
        <f t="shared" si="25"/>
        <v>4.9042393790600149</v>
      </c>
      <c r="H73" s="6">
        <f t="shared" ref="H73:H74" si="38">F73-G73</f>
        <v>-1.5891020021307245</v>
      </c>
      <c r="I73" s="6" t="str">
        <f t="shared" ref="I73:I74" si="39">IF(G73&gt;F73,E73,D73)</f>
        <v>LAD</v>
      </c>
      <c r="J73" s="6">
        <f t="shared" ref="J73:J74" si="40">F73+G73</f>
        <v>8.2193767559893054</v>
      </c>
      <c r="L73" s="10">
        <f>MIN(K32,W33)</f>
        <v>3.3151373769292904</v>
      </c>
      <c r="M73" s="6">
        <f>MIN(K33,W32)</f>
        <v>4.2477846091279057</v>
      </c>
      <c r="N73" s="6">
        <f t="shared" si="28"/>
        <v>-0.93264723219861523</v>
      </c>
      <c r="O73" s="6" t="str">
        <f t="shared" si="29"/>
        <v>LAD</v>
      </c>
      <c r="P73" s="6">
        <f t="shared" si="30"/>
        <v>7.5629219860571961</v>
      </c>
      <c r="R73" t="s">
        <v>154</v>
      </c>
      <c r="S73" t="s">
        <v>149</v>
      </c>
      <c r="T73">
        <v>4.2727272727272716</v>
      </c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 t="s">
        <v>149</v>
      </c>
      <c r="S74" t="s">
        <v>154</v>
      </c>
      <c r="T74">
        <v>5.8181818181818183</v>
      </c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2" t="s">
        <v>48</v>
      </c>
      <c r="Q77" s="15" t="s">
        <v>118</v>
      </c>
      <c r="R77" s="15" t="s">
        <v>123</v>
      </c>
      <c r="S77" s="15" t="s">
        <v>124</v>
      </c>
      <c r="T77" s="22" t="s">
        <v>52</v>
      </c>
      <c r="U77" s="22" t="s">
        <v>53</v>
      </c>
      <c r="V77" s="23" t="s">
        <v>54</v>
      </c>
      <c r="W77" s="23" t="s">
        <v>55</v>
      </c>
      <c r="X77" s="24" t="s">
        <v>116</v>
      </c>
      <c r="Y77" s="24" t="s">
        <v>119</v>
      </c>
      <c r="Z77" s="24" t="s">
        <v>131</v>
      </c>
      <c r="AA77" s="24" t="s">
        <v>130</v>
      </c>
      <c r="AB77" s="24" t="s">
        <v>127</v>
      </c>
      <c r="AC77" s="24" t="s">
        <v>60</v>
      </c>
      <c r="AD77" s="24" t="s">
        <v>14</v>
      </c>
      <c r="AE77" s="23" t="s">
        <v>17</v>
      </c>
      <c r="AF77" s="23" t="s">
        <v>45</v>
      </c>
      <c r="AG77" s="23" t="s">
        <v>46</v>
      </c>
      <c r="AH77" s="24" t="s">
        <v>116</v>
      </c>
      <c r="AI77" s="24" t="s">
        <v>121</v>
      </c>
      <c r="AJ77" s="24" t="s">
        <v>120</v>
      </c>
      <c r="AK77" s="24" t="s">
        <v>128</v>
      </c>
      <c r="AL77" s="24" t="s">
        <v>129</v>
      </c>
      <c r="AM77" s="24" t="s">
        <v>60</v>
      </c>
      <c r="AN77" s="22" t="s">
        <v>14</v>
      </c>
      <c r="AQ77"/>
    </row>
    <row r="78" spans="1:43" x14ac:dyDescent="0.3">
      <c r="D78" s="8" t="str">
        <f t="shared" ref="D78:E91" si="41">D38</f>
        <v>CIN</v>
      </c>
      <c r="E78" s="8" t="str">
        <f t="shared" si="41"/>
        <v>ATL</v>
      </c>
      <c r="F78" s="6">
        <f t="shared" ref="F78:F94" si="42">MAX(L38,L58)</f>
        <v>5.9276014693314316</v>
      </c>
      <c r="G78" s="6">
        <f t="shared" ref="G78:G94" si="43">MIN(M38,M58)</f>
        <v>3.4424475072755403</v>
      </c>
      <c r="H78" s="6">
        <f t="shared" ref="H78:H89" si="44">F78-G78</f>
        <v>2.4851539620558913</v>
      </c>
      <c r="I78" s="6" t="str">
        <f>IF(G78&gt;F78,E78,D78)</f>
        <v>CIN</v>
      </c>
      <c r="J78" s="6">
        <f t="shared" ref="J78:J91" si="45">F78+G78</f>
        <v>9.3700489766069719</v>
      </c>
      <c r="L78" s="15" t="str">
        <f t="shared" ref="L78:L92" si="46">D78</f>
        <v>CIN</v>
      </c>
      <c r="M78" s="15">
        <f>N2</f>
        <v>5.9</v>
      </c>
      <c r="N78" s="15">
        <f>Z2</f>
        <v>4.5</v>
      </c>
      <c r="O78" s="15">
        <v>4</v>
      </c>
      <c r="P78" s="15" t="str">
        <f t="shared" ref="P78:P92" si="47">E78</f>
        <v>ATL</v>
      </c>
      <c r="Q78" s="15">
        <f>N3</f>
        <v>3.4</v>
      </c>
      <c r="R78" s="15">
        <f>Z3</f>
        <v>3.9</v>
      </c>
      <c r="S78" s="15">
        <v>1</v>
      </c>
      <c r="T78" s="27" t="s">
        <v>174</v>
      </c>
      <c r="U78" s="27" t="s">
        <v>214</v>
      </c>
      <c r="V78" s="28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CIN</v>
      </c>
      <c r="W78" s="29">
        <f t="shared" ref="W78:W92" si="49">(COUNTIF(I38, V78) + COUNTIF(O38, V78) + COUNTIF(I58, V78) + COUNTIF(O58, V78) + COUNTIF(I78, V78))/5</f>
        <v>1</v>
      </c>
      <c r="X78" s="29">
        <f>IF(W78=1, 5, IF(W78=0.8, 4, IF(W78=0.6, 3, IF(W78=0.4, 2, IF(W78=0.2, 1, 0)))))</f>
        <v>5</v>
      </c>
      <c r="Y78" s="29">
        <f t="shared" ref="Y78:Y92" si="50">((Q78+N78)/2)-((M78+R78)/2)</f>
        <v>-0.95000000000000018</v>
      </c>
      <c r="Z78" s="29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1.5</v>
      </c>
      <c r="AA78" s="29">
        <f>S78-O78</f>
        <v>-3</v>
      </c>
      <c r="AB78" s="29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2.5</v>
      </c>
      <c r="AC78" s="29">
        <f>SUM(IF(ISNUMBER(X78), X78, 0), IF(ISNUMBER(Z78), Z78, 0), IF(ISNUMBER(AB78), AB78, 0))</f>
        <v>9</v>
      </c>
      <c r="AD78" s="29" t="s">
        <v>152</v>
      </c>
      <c r="AE78" s="28">
        <v>8.5</v>
      </c>
      <c r="AF78" s="29" t="str">
        <f t="shared" ref="AF78:AF92" si="51">IF(COUNTIF(J38, "&gt;" &amp; AE78) + COUNTIF(P38, "&gt;" &amp; AE78) + COUNTIF(J58, "&gt;" &amp; AE78) + COUNTIF(J78, "&gt;" &amp; AE78) + COUNTIF(P58, "&gt;" &amp; AE78) &gt;= 3, "Over", "Under")</f>
        <v>Over</v>
      </c>
      <c r="AG78" s="29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0.8</v>
      </c>
      <c r="AH78" s="29">
        <f>IF(AG78=1, 5, IF(AG78=0.8, 4, IF(AG78=0.6, 3, IF(AG78=0.4, 2, IF(AG78=0.2, 1, 0)))))</f>
        <v>4</v>
      </c>
      <c r="AI78" s="29">
        <f t="shared" ref="AI78:AI92" si="53">(((N78+Q78)/2)+((M78+R78)/2))-AE78</f>
        <v>0.35000000000000142</v>
      </c>
      <c r="AJ78" s="29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0</v>
      </c>
      <c r="AK78" s="29">
        <f>O78+S78</f>
        <v>5</v>
      </c>
      <c r="AL78" s="29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0</v>
      </c>
      <c r="AM78" s="29">
        <f>SUM(IF(ISNUMBER(AH78), AH78, 0), IF(ISNUMBER(AJ78), AJ78, 0), IF(ISNUMBER(AL78), AL78, 0))</f>
        <v>4</v>
      </c>
      <c r="AN78" s="29">
        <v>13</v>
      </c>
      <c r="AQ78"/>
    </row>
    <row r="79" spans="1:43" x14ac:dyDescent="0.3">
      <c r="D79" s="8" t="str">
        <f t="shared" si="41"/>
        <v>STL</v>
      </c>
      <c r="E79" s="8" t="str">
        <f t="shared" si="41"/>
        <v>PIT</v>
      </c>
      <c r="F79" s="6">
        <f t="shared" si="42"/>
        <v>4.3907641769376484</v>
      </c>
      <c r="G79" s="6">
        <f t="shared" si="43"/>
        <v>3.4894163910595082</v>
      </c>
      <c r="H79" s="6">
        <f t="shared" si="44"/>
        <v>0.90134778587814024</v>
      </c>
      <c r="I79" s="6" t="str">
        <f t="shared" ref="I79:I91" si="54">IF(G79&gt;F79,E79,D79)</f>
        <v>STL</v>
      </c>
      <c r="J79" s="6">
        <f t="shared" si="45"/>
        <v>7.8801805679971562</v>
      </c>
      <c r="L79" s="15" t="str">
        <f t="shared" si="46"/>
        <v>STL</v>
      </c>
      <c r="M79" s="15">
        <f>N4</f>
        <v>4.5</v>
      </c>
      <c r="N79" s="15">
        <f>Z4</f>
        <v>4.0999999999999996</v>
      </c>
      <c r="O79" s="15">
        <v>3.25</v>
      </c>
      <c r="P79" s="15" t="str">
        <f t="shared" si="47"/>
        <v>PIT</v>
      </c>
      <c r="Q79" s="15">
        <f>N5</f>
        <v>3.5</v>
      </c>
      <c r="R79" s="15">
        <f>Z5</f>
        <v>3.3</v>
      </c>
      <c r="S79" s="15">
        <v>2.625</v>
      </c>
      <c r="T79" s="16">
        <v>-115</v>
      </c>
      <c r="U79" s="16" t="s">
        <v>133</v>
      </c>
      <c r="V79" s="28" t="str">
        <f t="shared" si="48"/>
        <v>PIT</v>
      </c>
      <c r="W79" s="29">
        <f t="shared" si="49"/>
        <v>0.6</v>
      </c>
      <c r="X79" s="29">
        <f t="shared" ref="X79:X92" si="55">IF(W79=1, 5, IF(W79=0.8, 4, IF(W79=0.6, 3, IF(W79=0.4, 2, IF(W79=0.2, 1, 0)))))</f>
        <v>3</v>
      </c>
      <c r="Y79" s="29">
        <f t="shared" si="50"/>
        <v>-0.10000000000000009</v>
      </c>
      <c r="Z79" s="29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0</v>
      </c>
      <c r="AA79" s="29">
        <f t="shared" ref="AA79" si="57">S79-O79</f>
        <v>-0.625</v>
      </c>
      <c r="AB79" s="29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0</v>
      </c>
      <c r="AC79" s="29">
        <f t="shared" ref="AC79:AC92" si="59">SUM(IF(ISNUMBER(X79), X79, 0), IF(ISNUMBER(Z79), Z79, 0), IF(ISNUMBER(AB79), AB79, 0))</f>
        <v>3</v>
      </c>
      <c r="AD79" s="29" t="s">
        <v>141</v>
      </c>
      <c r="AE79" s="28">
        <v>8.5</v>
      </c>
      <c r="AF79" s="29" t="str">
        <f t="shared" si="51"/>
        <v>Under</v>
      </c>
      <c r="AG79" s="29">
        <f t="shared" si="52"/>
        <v>0.8</v>
      </c>
      <c r="AH79" s="29">
        <f t="shared" ref="AH79:AH92" si="60">IF(AG79=1, 5, IF(AG79=0.8, 4, IF(AG79=0.6, 3, IF(AG79=0.4, 2, IF(AG79=0.2, 1, 0)))))</f>
        <v>4</v>
      </c>
      <c r="AI79" s="29">
        <f t="shared" si="53"/>
        <v>-0.80000000000000071</v>
      </c>
      <c r="AJ79" s="29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29">
        <f t="shared" ref="AK79" si="62">O79+S79</f>
        <v>5.875</v>
      </c>
      <c r="AL79" s="29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2.5</v>
      </c>
      <c r="AM79" s="29">
        <f t="shared" ref="AM79:AM92" si="64">SUM(IF(ISNUMBER(AH79), AH79, 0), IF(ISNUMBER(AJ79), AJ79, 0), IF(ISNUMBER(AL79), AL79, 0))</f>
        <v>6.5</v>
      </c>
      <c r="AN79" s="29">
        <v>5</v>
      </c>
      <c r="AQ79"/>
    </row>
    <row r="80" spans="1:43" x14ac:dyDescent="0.3">
      <c r="D80" s="8" t="str">
        <f t="shared" si="41"/>
        <v>PHI</v>
      </c>
      <c r="E80" s="8" t="str">
        <f t="shared" si="41"/>
        <v>MIN</v>
      </c>
      <c r="F80" s="6">
        <f t="shared" si="42"/>
        <v>4.3503216221375904</v>
      </c>
      <c r="G80" s="6">
        <f t="shared" si="43"/>
        <v>3.5255361798126525</v>
      </c>
      <c r="H80" s="6">
        <f t="shared" si="44"/>
        <v>0.82478544232493789</v>
      </c>
      <c r="I80" s="6" t="str">
        <f t="shared" si="54"/>
        <v>PHI</v>
      </c>
      <c r="J80" s="6">
        <f t="shared" si="45"/>
        <v>7.875857801950243</v>
      </c>
      <c r="L80" s="15" t="str">
        <f t="shared" si="46"/>
        <v>PHI</v>
      </c>
      <c r="M80" s="15">
        <f>N6</f>
        <v>4.4000000000000004</v>
      </c>
      <c r="N80" s="15">
        <f>Z6</f>
        <v>5.2</v>
      </c>
      <c r="O80" s="15">
        <v>2.5</v>
      </c>
      <c r="P80" s="15" t="str">
        <f t="shared" si="47"/>
        <v>MIN</v>
      </c>
      <c r="Q80" s="15">
        <f>N7</f>
        <v>3.7</v>
      </c>
      <c r="R80" s="15">
        <f>Z7</f>
        <v>4.4000000000000004</v>
      </c>
      <c r="S80" s="15">
        <v>3.5</v>
      </c>
      <c r="T80" s="16">
        <v>-135</v>
      </c>
      <c r="U80" s="16" t="s">
        <v>174</v>
      </c>
      <c r="V80" s="28" t="str">
        <f t="shared" si="48"/>
        <v>MIN</v>
      </c>
      <c r="W80" s="29">
        <f t="shared" si="49"/>
        <v>0.6</v>
      </c>
      <c r="X80" s="29">
        <f t="shared" si="55"/>
        <v>3</v>
      </c>
      <c r="Y80" s="29">
        <f t="shared" si="50"/>
        <v>4.9999999999999822E-2</v>
      </c>
      <c r="Z80" s="29">
        <f t="shared" si="56"/>
        <v>0.5</v>
      </c>
      <c r="AA80" s="29">
        <f t="shared" ref="AA80:AA92" si="65">S80-O80</f>
        <v>1</v>
      </c>
      <c r="AB80" s="29">
        <f t="shared" si="58"/>
        <v>0.5</v>
      </c>
      <c r="AC80" s="29">
        <f t="shared" si="59"/>
        <v>4</v>
      </c>
      <c r="AD80" s="29" t="s">
        <v>36</v>
      </c>
      <c r="AE80" s="28">
        <v>7.5</v>
      </c>
      <c r="AF80" s="29" t="str">
        <f t="shared" si="51"/>
        <v>Over</v>
      </c>
      <c r="AG80" s="29">
        <f t="shared" si="52"/>
        <v>1</v>
      </c>
      <c r="AH80" s="29">
        <f t="shared" si="60"/>
        <v>5</v>
      </c>
      <c r="AI80" s="29">
        <f t="shared" si="53"/>
        <v>1.3500000000000014</v>
      </c>
      <c r="AJ80" s="29">
        <f t="shared" si="61"/>
        <v>1.25</v>
      </c>
      <c r="AK80" s="29">
        <f t="shared" ref="AK80:AK92" si="66">O80+S80</f>
        <v>6</v>
      </c>
      <c r="AL80" s="29">
        <f t="shared" si="63"/>
        <v>0</v>
      </c>
      <c r="AM80" s="29">
        <f t="shared" si="64"/>
        <v>6.25</v>
      </c>
      <c r="AN80" s="29">
        <v>9</v>
      </c>
      <c r="AO80" s="20"/>
      <c r="AQ80"/>
    </row>
    <row r="81" spans="4:43" x14ac:dyDescent="0.3">
      <c r="D81" s="8" t="str">
        <f t="shared" si="41"/>
        <v>MIL</v>
      </c>
      <c r="E81" s="8" t="str">
        <f t="shared" si="41"/>
        <v>CHC</v>
      </c>
      <c r="F81" s="6">
        <f t="shared" si="42"/>
        <v>4.5397719444444009</v>
      </c>
      <c r="G81" s="6">
        <f t="shared" si="43"/>
        <v>3.4909652681311716</v>
      </c>
      <c r="H81" s="6">
        <f t="shared" si="44"/>
        <v>1.0488066763132293</v>
      </c>
      <c r="I81" s="6" t="str">
        <f t="shared" si="54"/>
        <v>MIL</v>
      </c>
      <c r="J81" s="6">
        <f t="shared" si="45"/>
        <v>8.0307372125755734</v>
      </c>
      <c r="L81" s="15" t="str">
        <f t="shared" si="46"/>
        <v>MIL</v>
      </c>
      <c r="M81" s="15">
        <f>N8</f>
        <v>4.5</v>
      </c>
      <c r="N81" s="15">
        <f>Z8</f>
        <v>4.0999999999999996</v>
      </c>
      <c r="O81" s="15">
        <v>4</v>
      </c>
      <c r="P81" s="15" t="str">
        <f t="shared" si="47"/>
        <v>CHC</v>
      </c>
      <c r="Q81" s="15">
        <f>N9</f>
        <v>3.5</v>
      </c>
      <c r="R81" s="15">
        <f>Z9</f>
        <v>3.1</v>
      </c>
      <c r="S81" s="15">
        <v>3.3330000000000002</v>
      </c>
      <c r="T81" s="16" t="s">
        <v>164</v>
      </c>
      <c r="U81" s="16" t="s">
        <v>163</v>
      </c>
      <c r="V81" s="28" t="str">
        <f t="shared" si="48"/>
        <v>MIL</v>
      </c>
      <c r="W81" s="29">
        <f t="shared" si="49"/>
        <v>0.6</v>
      </c>
      <c r="X81" s="29">
        <f t="shared" si="55"/>
        <v>3</v>
      </c>
      <c r="Y81" s="29">
        <f t="shared" si="50"/>
        <v>0</v>
      </c>
      <c r="Z81" s="29">
        <f t="shared" si="56"/>
        <v>0</v>
      </c>
      <c r="AA81" s="29">
        <f t="shared" si="65"/>
        <v>-0.66699999999999982</v>
      </c>
      <c r="AB81" s="29">
        <f t="shared" si="58"/>
        <v>1.5</v>
      </c>
      <c r="AC81" s="29">
        <f t="shared" si="59"/>
        <v>4.5</v>
      </c>
      <c r="AD81" s="29" t="s">
        <v>137</v>
      </c>
      <c r="AE81" s="30">
        <v>7.5</v>
      </c>
      <c r="AF81" s="30" t="str">
        <f t="shared" si="51"/>
        <v>Over</v>
      </c>
      <c r="AG81" s="31">
        <f t="shared" si="52"/>
        <v>0.6</v>
      </c>
      <c r="AH81" s="31">
        <f t="shared" si="60"/>
        <v>3</v>
      </c>
      <c r="AI81" s="31">
        <f t="shared" si="53"/>
        <v>9.9999999999999645E-2</v>
      </c>
      <c r="AJ81" s="31">
        <f t="shared" si="61"/>
        <v>0</v>
      </c>
      <c r="AK81" s="31">
        <f t="shared" si="66"/>
        <v>7.3330000000000002</v>
      </c>
      <c r="AL81" s="31">
        <f t="shared" si="63"/>
        <v>0</v>
      </c>
      <c r="AM81" s="31">
        <f t="shared" si="64"/>
        <v>3</v>
      </c>
      <c r="AN81" s="31">
        <v>5</v>
      </c>
      <c r="AQ81"/>
    </row>
    <row r="82" spans="4:43" x14ac:dyDescent="0.3">
      <c r="D82" s="8" t="str">
        <f t="shared" si="41"/>
        <v>BOS</v>
      </c>
      <c r="E82" s="8" t="str">
        <f t="shared" si="41"/>
        <v>COL</v>
      </c>
      <c r="F82" s="6">
        <f t="shared" si="42"/>
        <v>5.368040318734745</v>
      </c>
      <c r="G82" s="6">
        <f t="shared" si="43"/>
        <v>3.2489984137601167</v>
      </c>
      <c r="H82" s="6">
        <f t="shared" si="44"/>
        <v>2.1190419049746283</v>
      </c>
      <c r="I82" s="6" t="str">
        <f t="shared" si="54"/>
        <v>BOS</v>
      </c>
      <c r="J82" s="6">
        <f t="shared" si="45"/>
        <v>8.6170387324948621</v>
      </c>
      <c r="L82" s="15" t="str">
        <f t="shared" si="46"/>
        <v>BOS</v>
      </c>
      <c r="M82" s="15">
        <f>N10</f>
        <v>4.7</v>
      </c>
      <c r="N82" s="15">
        <f>Z10</f>
        <v>4.4000000000000004</v>
      </c>
      <c r="O82" s="15">
        <v>7</v>
      </c>
      <c r="P82" s="15" t="str">
        <f t="shared" si="47"/>
        <v>COL</v>
      </c>
      <c r="Q82" s="15">
        <f>N11</f>
        <v>4.5999999999999996</v>
      </c>
      <c r="R82" s="15">
        <f>Z11</f>
        <v>5.5</v>
      </c>
      <c r="S82" s="15">
        <v>4.5</v>
      </c>
      <c r="T82" s="16">
        <v>-160</v>
      </c>
      <c r="U82" s="16" t="s">
        <v>162</v>
      </c>
      <c r="V82" s="30" t="str">
        <f t="shared" si="48"/>
        <v>BOS</v>
      </c>
      <c r="W82" s="31">
        <f t="shared" si="49"/>
        <v>1</v>
      </c>
      <c r="X82" s="31">
        <f t="shared" si="55"/>
        <v>5</v>
      </c>
      <c r="Y82" s="31">
        <f t="shared" si="50"/>
        <v>-0.59999999999999964</v>
      </c>
      <c r="Z82" s="31">
        <f t="shared" si="56"/>
        <v>1</v>
      </c>
      <c r="AA82" s="31">
        <f t="shared" si="65"/>
        <v>-2.5</v>
      </c>
      <c r="AB82" s="31">
        <f t="shared" si="58"/>
        <v>2.5</v>
      </c>
      <c r="AC82" s="31">
        <f t="shared" si="59"/>
        <v>8.5</v>
      </c>
      <c r="AD82" s="31" t="s">
        <v>134</v>
      </c>
      <c r="AE82" s="30">
        <v>10.5</v>
      </c>
      <c r="AF82" s="30" t="str">
        <f t="shared" si="51"/>
        <v>Under</v>
      </c>
      <c r="AG82" s="31">
        <f t="shared" si="52"/>
        <v>1</v>
      </c>
      <c r="AH82" s="31">
        <f t="shared" si="60"/>
        <v>5</v>
      </c>
      <c r="AI82" s="31">
        <f t="shared" si="53"/>
        <v>-0.90000000000000036</v>
      </c>
      <c r="AJ82" s="31">
        <f t="shared" si="61"/>
        <v>0</v>
      </c>
      <c r="AK82" s="31">
        <f t="shared" si="66"/>
        <v>11.5</v>
      </c>
      <c r="AL82" s="31">
        <f t="shared" si="63"/>
        <v>0</v>
      </c>
      <c r="AM82" s="31">
        <f t="shared" si="64"/>
        <v>5</v>
      </c>
      <c r="AN82" s="31">
        <v>27</v>
      </c>
      <c r="AQ82"/>
    </row>
    <row r="83" spans="4:43" x14ac:dyDescent="0.3">
      <c r="D83" s="8" t="str">
        <f t="shared" si="41"/>
        <v>HOU</v>
      </c>
      <c r="E83" s="8" t="str">
        <f t="shared" si="41"/>
        <v>OAK</v>
      </c>
      <c r="F83" s="6">
        <f t="shared" si="42"/>
        <v>4.0108804159022711</v>
      </c>
      <c r="G83" s="6">
        <f t="shared" si="43"/>
        <v>3.2835984991783778</v>
      </c>
      <c r="H83" s="6">
        <f t="shared" si="44"/>
        <v>0.72728191672389331</v>
      </c>
      <c r="I83" s="6" t="str">
        <f t="shared" si="54"/>
        <v>HOU</v>
      </c>
      <c r="J83" s="6">
        <f t="shared" si="45"/>
        <v>7.2944789150806493</v>
      </c>
      <c r="L83" s="15" t="str">
        <f t="shared" si="46"/>
        <v>HOU</v>
      </c>
      <c r="M83" s="15">
        <f>N12</f>
        <v>3.7</v>
      </c>
      <c r="N83" s="15">
        <f>Z12</f>
        <v>3.3</v>
      </c>
      <c r="O83" s="15">
        <v>4</v>
      </c>
      <c r="P83" s="15" t="str">
        <f t="shared" si="47"/>
        <v>OAK</v>
      </c>
      <c r="Q83" s="15">
        <f>N13</f>
        <v>7.2</v>
      </c>
      <c r="R83" s="15">
        <f>Z13</f>
        <v>4</v>
      </c>
      <c r="S83" s="15">
        <v>2.6667000000000001</v>
      </c>
      <c r="T83" s="16">
        <v>-160</v>
      </c>
      <c r="U83" s="16" t="s">
        <v>162</v>
      </c>
      <c r="V83" s="30" t="str">
        <f t="shared" si="48"/>
        <v>OAK</v>
      </c>
      <c r="W83" s="31">
        <f t="shared" si="49"/>
        <v>0.6</v>
      </c>
      <c r="X83" s="31">
        <f t="shared" si="55"/>
        <v>3</v>
      </c>
      <c r="Y83" s="31">
        <f t="shared" si="50"/>
        <v>1.4</v>
      </c>
      <c r="Z83" s="31">
        <f t="shared" si="56"/>
        <v>2</v>
      </c>
      <c r="AA83" s="31">
        <f t="shared" si="65"/>
        <v>-1.3332999999999999</v>
      </c>
      <c r="AB83" s="31">
        <f t="shared" si="58"/>
        <v>2</v>
      </c>
      <c r="AC83" s="31">
        <f t="shared" si="59"/>
        <v>7</v>
      </c>
      <c r="AD83" s="31" t="s">
        <v>135</v>
      </c>
      <c r="AE83" s="28">
        <v>8.5</v>
      </c>
      <c r="AF83" s="29" t="str">
        <f t="shared" si="51"/>
        <v>Over</v>
      </c>
      <c r="AG83" s="29">
        <f t="shared" si="52"/>
        <v>0.6</v>
      </c>
      <c r="AH83" s="29">
        <f t="shared" si="60"/>
        <v>3</v>
      </c>
      <c r="AI83" s="29">
        <f t="shared" si="53"/>
        <v>0.59999999999999964</v>
      </c>
      <c r="AJ83" s="29">
        <f t="shared" si="61"/>
        <v>0</v>
      </c>
      <c r="AK83" s="29">
        <f t="shared" si="66"/>
        <v>6.6667000000000005</v>
      </c>
      <c r="AL83" s="29">
        <f t="shared" si="63"/>
        <v>0</v>
      </c>
      <c r="AM83" s="29">
        <f t="shared" si="64"/>
        <v>3</v>
      </c>
      <c r="AN83" s="29">
        <v>9</v>
      </c>
      <c r="AQ83"/>
    </row>
    <row r="84" spans="4:43" x14ac:dyDescent="0.3">
      <c r="D84" s="8" t="str">
        <f t="shared" si="41"/>
        <v>LAA</v>
      </c>
      <c r="E84" s="8" t="str">
        <f t="shared" si="41"/>
        <v>SEA</v>
      </c>
      <c r="F84" s="6">
        <f t="shared" si="42"/>
        <v>3.4217291023272902</v>
      </c>
      <c r="G84" s="6">
        <f t="shared" si="43"/>
        <v>2.9920738118843087</v>
      </c>
      <c r="H84" s="6">
        <f t="shared" si="44"/>
        <v>0.42965529044298156</v>
      </c>
      <c r="I84" s="6" t="str">
        <f t="shared" si="54"/>
        <v>LAA</v>
      </c>
      <c r="J84" s="6">
        <f t="shared" si="45"/>
        <v>6.4138029142115993</v>
      </c>
      <c r="L84" s="15" t="str">
        <f t="shared" si="46"/>
        <v>LAA</v>
      </c>
      <c r="M84" s="15">
        <f>N14</f>
        <v>3.9</v>
      </c>
      <c r="N84" s="15">
        <f>Z14</f>
        <v>4.9000000000000004</v>
      </c>
      <c r="O84" s="15">
        <v>2.6667000000000001</v>
      </c>
      <c r="P84" s="15" t="str">
        <f t="shared" si="47"/>
        <v>SEA</v>
      </c>
      <c r="Q84" s="15">
        <f>N15</f>
        <v>3.1</v>
      </c>
      <c r="R84" s="15">
        <f>Z15</f>
        <v>3</v>
      </c>
      <c r="S84" s="15">
        <v>4.444</v>
      </c>
      <c r="T84" s="16" t="s">
        <v>215</v>
      </c>
      <c r="U84" s="16" t="s">
        <v>210</v>
      </c>
      <c r="V84" s="30" t="str">
        <f t="shared" si="48"/>
        <v>SEA</v>
      </c>
      <c r="W84" s="31">
        <f t="shared" si="49"/>
        <v>0.8</v>
      </c>
      <c r="X84" s="31">
        <f t="shared" si="55"/>
        <v>4</v>
      </c>
      <c r="Y84" s="31">
        <f t="shared" si="50"/>
        <v>0.54999999999999982</v>
      </c>
      <c r="Z84" s="31">
        <f t="shared" si="56"/>
        <v>1</v>
      </c>
      <c r="AA84" s="31">
        <f t="shared" si="65"/>
        <v>1.7772999999999999</v>
      </c>
      <c r="AB84" s="31">
        <f t="shared" si="58"/>
        <v>1</v>
      </c>
      <c r="AC84" s="31">
        <f t="shared" si="59"/>
        <v>6</v>
      </c>
      <c r="AD84" s="31" t="s">
        <v>145</v>
      </c>
      <c r="AE84" s="28">
        <v>7.5</v>
      </c>
      <c r="AF84" s="28" t="str">
        <f t="shared" si="51"/>
        <v>Under</v>
      </c>
      <c r="AG84" s="29">
        <f t="shared" si="52"/>
        <v>0.8</v>
      </c>
      <c r="AH84" s="29">
        <f t="shared" si="60"/>
        <v>4</v>
      </c>
      <c r="AI84" s="29">
        <f t="shared" si="53"/>
        <v>-4.9999999999999822E-2</v>
      </c>
      <c r="AJ84" s="29">
        <f t="shared" si="61"/>
        <v>0</v>
      </c>
      <c r="AK84" s="29">
        <f t="shared" si="66"/>
        <v>7.1106999999999996</v>
      </c>
      <c r="AL84" s="29">
        <f t="shared" si="63"/>
        <v>0</v>
      </c>
      <c r="AM84" s="29">
        <f t="shared" si="64"/>
        <v>4</v>
      </c>
      <c r="AN84" s="29">
        <v>3</v>
      </c>
      <c r="AQ84"/>
    </row>
    <row r="85" spans="4:43" x14ac:dyDescent="0.3">
      <c r="D85" s="8" t="str">
        <f t="shared" si="41"/>
        <v>CIN</v>
      </c>
      <c r="E85" s="8" t="str">
        <f t="shared" si="41"/>
        <v>ATL</v>
      </c>
      <c r="F85" s="6">
        <f t="shared" si="42"/>
        <v>5.9414035210266203</v>
      </c>
      <c r="G85" s="6">
        <f t="shared" si="43"/>
        <v>3.3589926428193992</v>
      </c>
      <c r="H85" s="6">
        <f t="shared" si="44"/>
        <v>2.582410878207221</v>
      </c>
      <c r="I85" s="6" t="str">
        <f t="shared" si="54"/>
        <v>CIN</v>
      </c>
      <c r="J85" s="6">
        <f t="shared" si="45"/>
        <v>9.3003961638460204</v>
      </c>
      <c r="L85" s="15" t="str">
        <f t="shared" si="46"/>
        <v>CIN</v>
      </c>
      <c r="M85" s="15">
        <f>N16</f>
        <v>5.9</v>
      </c>
      <c r="N85" s="15">
        <f>Z16</f>
        <v>4.5</v>
      </c>
      <c r="O85" s="15">
        <v>4</v>
      </c>
      <c r="P85" s="15" t="str">
        <f t="shared" si="47"/>
        <v>ATL</v>
      </c>
      <c r="Q85" s="15">
        <f>N17</f>
        <v>3.4</v>
      </c>
      <c r="R85" s="15">
        <f>Z17</f>
        <v>3.9</v>
      </c>
      <c r="S85" s="15">
        <v>1</v>
      </c>
      <c r="T85" s="16" t="s">
        <v>216</v>
      </c>
      <c r="U85" s="16" t="s">
        <v>211</v>
      </c>
      <c r="V85" s="19" t="str">
        <f t="shared" si="48"/>
        <v>CIN</v>
      </c>
      <c r="W85" s="13">
        <f t="shared" si="49"/>
        <v>0.8</v>
      </c>
      <c r="X85" s="13">
        <f t="shared" si="55"/>
        <v>4</v>
      </c>
      <c r="Y85" s="13">
        <f t="shared" si="50"/>
        <v>-0.95000000000000018</v>
      </c>
      <c r="Z85" s="13">
        <f t="shared" si="56"/>
        <v>1.5</v>
      </c>
      <c r="AA85" s="13">
        <f t="shared" si="65"/>
        <v>-3</v>
      </c>
      <c r="AB85" s="13">
        <f t="shared" si="58"/>
        <v>2.5</v>
      </c>
      <c r="AC85" s="13">
        <f t="shared" si="59"/>
        <v>8</v>
      </c>
      <c r="AD85" s="13" t="s">
        <v>219</v>
      </c>
      <c r="AE85" s="19">
        <v>7.5</v>
      </c>
      <c r="AF85" s="19" t="str">
        <f t="shared" si="51"/>
        <v>Over</v>
      </c>
      <c r="AG85" s="13">
        <f t="shared" si="52"/>
        <v>0.8</v>
      </c>
      <c r="AH85" s="13">
        <f t="shared" si="60"/>
        <v>4</v>
      </c>
      <c r="AI85" s="13">
        <f t="shared" si="53"/>
        <v>1.3500000000000014</v>
      </c>
      <c r="AJ85" s="13">
        <f t="shared" si="61"/>
        <v>1.25</v>
      </c>
      <c r="AK85" s="13">
        <f t="shared" si="66"/>
        <v>5</v>
      </c>
      <c r="AL85" s="13">
        <f t="shared" si="63"/>
        <v>0</v>
      </c>
      <c r="AM85" s="13">
        <f t="shared" si="64"/>
        <v>5.25</v>
      </c>
      <c r="AN85" s="13" t="s">
        <v>219</v>
      </c>
      <c r="AQ85"/>
    </row>
    <row r="86" spans="4:43" x14ac:dyDescent="0.3">
      <c r="D86" s="8" t="str">
        <f t="shared" si="41"/>
        <v>BAL</v>
      </c>
      <c r="E86" s="8" t="str">
        <f t="shared" si="41"/>
        <v>MIA</v>
      </c>
      <c r="F86" s="6">
        <f t="shared" si="42"/>
        <v>5.0553567313066763</v>
      </c>
      <c r="G86" s="6">
        <f t="shared" si="43"/>
        <v>3.9996230979631684</v>
      </c>
      <c r="H86" s="6">
        <f t="shared" si="44"/>
        <v>1.0557336333435079</v>
      </c>
      <c r="I86" s="6" t="str">
        <f t="shared" si="54"/>
        <v>BAL</v>
      </c>
      <c r="J86" s="6">
        <f t="shared" si="45"/>
        <v>9.0549798292698451</v>
      </c>
      <c r="L86" s="12" t="str">
        <f t="shared" si="46"/>
        <v>BAL</v>
      </c>
      <c r="M86" s="15">
        <f>N18</f>
        <v>3.2</v>
      </c>
      <c r="N86" s="15">
        <f>Z18</f>
        <v>5</v>
      </c>
      <c r="O86" s="15">
        <v>3</v>
      </c>
      <c r="P86" s="12" t="str">
        <f t="shared" si="47"/>
        <v>MIA</v>
      </c>
      <c r="Q86" s="15">
        <f>N19</f>
        <v>3.7</v>
      </c>
      <c r="R86" s="15">
        <f>Z19</f>
        <v>5</v>
      </c>
      <c r="S86" s="15">
        <v>6</v>
      </c>
      <c r="T86" s="16">
        <v>-135</v>
      </c>
      <c r="U86" s="16" t="s">
        <v>174</v>
      </c>
      <c r="V86" s="28" t="str">
        <f t="shared" si="48"/>
        <v>MIA</v>
      </c>
      <c r="W86" s="29">
        <f t="shared" si="49"/>
        <v>0.8</v>
      </c>
      <c r="X86" s="29">
        <f t="shared" si="55"/>
        <v>4</v>
      </c>
      <c r="Y86" s="29">
        <f t="shared" si="50"/>
        <v>0.25</v>
      </c>
      <c r="Z86" s="29">
        <f t="shared" si="56"/>
        <v>0.5</v>
      </c>
      <c r="AA86" s="29">
        <f t="shared" si="65"/>
        <v>3</v>
      </c>
      <c r="AB86" s="29">
        <f t="shared" si="58"/>
        <v>0.5</v>
      </c>
      <c r="AC86" s="29">
        <f t="shared" si="59"/>
        <v>5</v>
      </c>
      <c r="AD86" s="29" t="s">
        <v>151</v>
      </c>
      <c r="AE86" s="28">
        <v>8.5</v>
      </c>
      <c r="AF86" s="28" t="str">
        <f t="shared" si="51"/>
        <v>Over</v>
      </c>
      <c r="AG86" s="29">
        <f t="shared" si="52"/>
        <v>0.6</v>
      </c>
      <c r="AH86" s="29">
        <f t="shared" si="60"/>
        <v>3</v>
      </c>
      <c r="AI86" s="29">
        <f t="shared" si="53"/>
        <v>-5.0000000000000711E-2</v>
      </c>
      <c r="AJ86" s="29">
        <f t="shared" si="61"/>
        <v>0</v>
      </c>
      <c r="AK86" s="29">
        <f t="shared" si="66"/>
        <v>9</v>
      </c>
      <c r="AL86" s="29">
        <f t="shared" si="63"/>
        <v>0</v>
      </c>
      <c r="AM86" s="29">
        <f t="shared" si="64"/>
        <v>3</v>
      </c>
      <c r="AN86" s="29">
        <v>9</v>
      </c>
      <c r="AQ86"/>
    </row>
    <row r="87" spans="4:43" x14ac:dyDescent="0.3">
      <c r="D87" s="8" t="str">
        <f t="shared" si="41"/>
        <v>DET</v>
      </c>
      <c r="E87" s="8" t="str">
        <f t="shared" si="41"/>
        <v>CLE</v>
      </c>
      <c r="F87" s="6">
        <f t="shared" si="42"/>
        <v>5.8821630115504373</v>
      </c>
      <c r="G87" s="6">
        <f t="shared" si="43"/>
        <v>2.4681437196293787</v>
      </c>
      <c r="H87" s="6">
        <f t="shared" si="44"/>
        <v>3.4140192919210586</v>
      </c>
      <c r="I87" s="6" t="str">
        <f t="shared" si="54"/>
        <v>DET</v>
      </c>
      <c r="J87" s="6">
        <f t="shared" si="45"/>
        <v>8.3503067311798169</v>
      </c>
      <c r="L87" s="12" t="str">
        <f>D87</f>
        <v>DET</v>
      </c>
      <c r="M87" s="15">
        <f>N20</f>
        <v>6.1</v>
      </c>
      <c r="N87" s="15">
        <f>Z20</f>
        <v>4</v>
      </c>
      <c r="O87" s="15">
        <v>5.7778</v>
      </c>
      <c r="P87" s="12" t="str">
        <f t="shared" si="47"/>
        <v>CLE</v>
      </c>
      <c r="Q87" s="15">
        <f>N21</f>
        <v>2.4</v>
      </c>
      <c r="R87" s="15">
        <f>Z21</f>
        <v>4.2</v>
      </c>
      <c r="S87" s="15">
        <v>3.8889</v>
      </c>
      <c r="T87" s="27" t="s">
        <v>175</v>
      </c>
      <c r="U87" s="27" t="s">
        <v>178</v>
      </c>
      <c r="V87" s="30" t="str">
        <f t="shared" si="48"/>
        <v>DET</v>
      </c>
      <c r="W87" s="31">
        <f t="shared" si="49"/>
        <v>0.8</v>
      </c>
      <c r="X87" s="31">
        <f t="shared" si="55"/>
        <v>4</v>
      </c>
      <c r="Y87" s="31">
        <f t="shared" si="50"/>
        <v>-1.9500000000000002</v>
      </c>
      <c r="Z87" s="31">
        <f t="shared" si="56"/>
        <v>2.5</v>
      </c>
      <c r="AA87" s="31">
        <f t="shared" si="65"/>
        <v>-1.8889</v>
      </c>
      <c r="AB87" s="31">
        <f t="shared" si="58"/>
        <v>2.5</v>
      </c>
      <c r="AC87" s="31">
        <f t="shared" si="59"/>
        <v>9</v>
      </c>
      <c r="AD87" s="31" t="s">
        <v>139</v>
      </c>
      <c r="AE87" s="30">
        <v>7.5</v>
      </c>
      <c r="AF87" s="30" t="str">
        <f t="shared" si="51"/>
        <v>Over</v>
      </c>
      <c r="AG87" s="31">
        <f t="shared" si="52"/>
        <v>0.8</v>
      </c>
      <c r="AH87" s="31">
        <f t="shared" si="60"/>
        <v>4</v>
      </c>
      <c r="AI87" s="31">
        <f t="shared" si="53"/>
        <v>0.85000000000000142</v>
      </c>
      <c r="AJ87" s="31">
        <f t="shared" si="61"/>
        <v>0</v>
      </c>
      <c r="AK87" s="31">
        <f t="shared" si="66"/>
        <v>9.6667000000000005</v>
      </c>
      <c r="AL87" s="31">
        <f t="shared" si="63"/>
        <v>2.5</v>
      </c>
      <c r="AM87" s="31">
        <f t="shared" si="64"/>
        <v>6.5</v>
      </c>
      <c r="AN87" s="31">
        <v>3</v>
      </c>
      <c r="AQ87"/>
    </row>
    <row r="88" spans="4:43" x14ac:dyDescent="0.3">
      <c r="D88" s="8" t="str">
        <f t="shared" si="41"/>
        <v>SDP</v>
      </c>
      <c r="E88" s="8" t="str">
        <f t="shared" si="41"/>
        <v>WSN</v>
      </c>
      <c r="F88" s="6">
        <f t="shared" si="42"/>
        <v>5.0201744060494358</v>
      </c>
      <c r="G88" s="6">
        <f t="shared" si="43"/>
        <v>3.4958890740369721</v>
      </c>
      <c r="H88" s="6">
        <f t="shared" si="44"/>
        <v>1.5242853320124636</v>
      </c>
      <c r="I88" s="6" t="str">
        <f t="shared" si="54"/>
        <v>SDP</v>
      </c>
      <c r="J88" s="6">
        <f t="shared" si="45"/>
        <v>8.5160634800864088</v>
      </c>
      <c r="L88" s="12" t="str">
        <f t="shared" si="46"/>
        <v>SDP</v>
      </c>
      <c r="M88" s="15">
        <f>N22</f>
        <v>2.5</v>
      </c>
      <c r="N88" s="15">
        <f>Z22</f>
        <v>3.9</v>
      </c>
      <c r="O88" s="15">
        <v>7</v>
      </c>
      <c r="P88" s="12" t="str">
        <f t="shared" si="47"/>
        <v>WSN</v>
      </c>
      <c r="Q88" s="15">
        <f>N23</f>
        <v>3.9</v>
      </c>
      <c r="R88" s="15">
        <f>Z23</f>
        <v>5.0999999999999996</v>
      </c>
      <c r="S88" s="15">
        <v>4.5</v>
      </c>
      <c r="T88" s="16">
        <v>-110</v>
      </c>
      <c r="U88" s="16" t="s">
        <v>179</v>
      </c>
      <c r="V88" s="28" t="str">
        <f t="shared" si="48"/>
        <v>SDP</v>
      </c>
      <c r="W88" s="29">
        <f t="shared" si="49"/>
        <v>0.6</v>
      </c>
      <c r="X88" s="29">
        <f t="shared" si="55"/>
        <v>3</v>
      </c>
      <c r="Y88" s="29">
        <f t="shared" si="50"/>
        <v>0.10000000000000009</v>
      </c>
      <c r="Z88" s="29">
        <f t="shared" si="56"/>
        <v>0</v>
      </c>
      <c r="AA88" s="29">
        <f t="shared" si="65"/>
        <v>-2.5</v>
      </c>
      <c r="AB88" s="29">
        <f t="shared" si="58"/>
        <v>2.5</v>
      </c>
      <c r="AC88" s="29">
        <f t="shared" si="59"/>
        <v>5.5</v>
      </c>
      <c r="AD88" s="29" t="s">
        <v>171</v>
      </c>
      <c r="AE88" s="30">
        <v>8.5</v>
      </c>
      <c r="AF88" s="30" t="str">
        <f t="shared" si="51"/>
        <v>Under</v>
      </c>
      <c r="AG88" s="31">
        <f t="shared" si="52"/>
        <v>0.6</v>
      </c>
      <c r="AH88" s="31">
        <f t="shared" si="60"/>
        <v>3</v>
      </c>
      <c r="AI88" s="31">
        <f t="shared" si="53"/>
        <v>-0.80000000000000071</v>
      </c>
      <c r="AJ88" s="31">
        <f t="shared" si="61"/>
        <v>0</v>
      </c>
      <c r="AK88" s="31">
        <f t="shared" si="66"/>
        <v>11.5</v>
      </c>
      <c r="AL88" s="31">
        <f t="shared" si="63"/>
        <v>0</v>
      </c>
      <c r="AM88" s="31">
        <f t="shared" si="64"/>
        <v>3</v>
      </c>
      <c r="AN88" s="31">
        <v>15</v>
      </c>
      <c r="AQ88"/>
    </row>
    <row r="89" spans="4:43" x14ac:dyDescent="0.3">
      <c r="D89" s="8" t="str">
        <f t="shared" si="41"/>
        <v>NYM</v>
      </c>
      <c r="E89" s="8" t="str">
        <f t="shared" si="41"/>
        <v>NYY</v>
      </c>
      <c r="F89" s="6">
        <f t="shared" si="42"/>
        <v>4.9116939586358903</v>
      </c>
      <c r="G89" s="6">
        <f t="shared" si="43"/>
        <v>3.4948707843463578</v>
      </c>
      <c r="H89" s="6">
        <f t="shared" si="44"/>
        <v>1.4168231742895325</v>
      </c>
      <c r="I89" s="6" t="str">
        <f t="shared" si="54"/>
        <v>NYM</v>
      </c>
      <c r="J89" s="6">
        <f t="shared" si="45"/>
        <v>8.4065647429822477</v>
      </c>
      <c r="L89" s="15" t="str">
        <f t="shared" si="46"/>
        <v>NYM</v>
      </c>
      <c r="M89" s="15">
        <f>N24</f>
        <v>4.8</v>
      </c>
      <c r="N89" s="15">
        <f>Z24</f>
        <v>3.5</v>
      </c>
      <c r="O89" s="15">
        <v>8</v>
      </c>
      <c r="P89" s="15" t="str">
        <f>E89</f>
        <v>NYY</v>
      </c>
      <c r="Q89" s="15">
        <f>N25</f>
        <v>4.3</v>
      </c>
      <c r="R89" s="15">
        <f>Z25</f>
        <v>3.4</v>
      </c>
      <c r="S89" s="15">
        <v>3.6667000000000001</v>
      </c>
      <c r="T89" s="16" t="s">
        <v>159</v>
      </c>
      <c r="U89" s="16" t="s">
        <v>165</v>
      </c>
      <c r="V89" s="28" t="str">
        <f t="shared" si="48"/>
        <v>NYM</v>
      </c>
      <c r="W89" s="29">
        <f t="shared" si="49"/>
        <v>0.6</v>
      </c>
      <c r="X89" s="29">
        <f t="shared" si="55"/>
        <v>3</v>
      </c>
      <c r="Y89" s="29">
        <f t="shared" si="50"/>
        <v>-0.19999999999999973</v>
      </c>
      <c r="Z89" s="29">
        <f t="shared" si="56"/>
        <v>0.5</v>
      </c>
      <c r="AA89" s="29">
        <f t="shared" si="65"/>
        <v>-4.3332999999999995</v>
      </c>
      <c r="AB89" s="29">
        <f t="shared" si="58"/>
        <v>2.5</v>
      </c>
      <c r="AC89" s="29">
        <f t="shared" si="59"/>
        <v>6</v>
      </c>
      <c r="AD89" s="29" t="s">
        <v>136</v>
      </c>
      <c r="AE89" s="30">
        <v>8.5</v>
      </c>
      <c r="AF89" s="30" t="str">
        <f t="shared" si="51"/>
        <v>Under</v>
      </c>
      <c r="AG89" s="31">
        <f t="shared" si="52"/>
        <v>0.8</v>
      </c>
      <c r="AH89" s="31">
        <f t="shared" si="60"/>
        <v>4</v>
      </c>
      <c r="AI89" s="31">
        <f t="shared" si="53"/>
        <v>-0.5</v>
      </c>
      <c r="AJ89" s="31">
        <f t="shared" si="61"/>
        <v>0</v>
      </c>
      <c r="AK89" s="31">
        <f t="shared" si="66"/>
        <v>11.666700000000001</v>
      </c>
      <c r="AL89" s="31">
        <f t="shared" si="63"/>
        <v>0</v>
      </c>
      <c r="AM89" s="31">
        <f t="shared" si="64"/>
        <v>4</v>
      </c>
      <c r="AN89" s="31">
        <v>15</v>
      </c>
      <c r="AQ89"/>
    </row>
    <row r="90" spans="4:43" x14ac:dyDescent="0.3">
      <c r="D90" s="8" t="str">
        <f t="shared" si="41"/>
        <v>TBR</v>
      </c>
      <c r="E90" s="8" t="str">
        <f t="shared" si="41"/>
        <v>TOR</v>
      </c>
      <c r="F90" s="6">
        <f t="shared" si="42"/>
        <v>5.3568169504936485</v>
      </c>
      <c r="G90" s="6">
        <f t="shared" si="43"/>
        <v>3.3064181083675042</v>
      </c>
      <c r="H90" s="6">
        <f t="shared" ref="H90:H91" si="67">F90-G90</f>
        <v>2.0503988421261443</v>
      </c>
      <c r="I90" s="6" t="str">
        <f t="shared" si="54"/>
        <v>TBR</v>
      </c>
      <c r="J90" s="6">
        <f t="shared" si="45"/>
        <v>8.6632350588611526</v>
      </c>
      <c r="L90" s="12" t="str">
        <f t="shared" si="46"/>
        <v>TBR</v>
      </c>
      <c r="M90" s="15">
        <f>N26</f>
        <v>3.3</v>
      </c>
      <c r="N90" s="15">
        <f>Z26</f>
        <v>3.2</v>
      </c>
      <c r="O90" s="15">
        <v>4</v>
      </c>
      <c r="P90" s="12" t="str">
        <f t="shared" si="47"/>
        <v>TOR</v>
      </c>
      <c r="Q90" s="15">
        <f>N27</f>
        <v>4.5</v>
      </c>
      <c r="R90" s="15">
        <f>Z27</f>
        <v>5.7</v>
      </c>
      <c r="S90" s="15">
        <v>4.25</v>
      </c>
      <c r="T90" s="16">
        <v>-115</v>
      </c>
      <c r="U90" s="16" t="s">
        <v>133</v>
      </c>
      <c r="V90" s="30" t="str">
        <f t="shared" si="48"/>
        <v>TBR</v>
      </c>
      <c r="W90" s="31">
        <f t="shared" si="49"/>
        <v>0.6</v>
      </c>
      <c r="X90" s="31">
        <f t="shared" si="55"/>
        <v>3</v>
      </c>
      <c r="Y90" s="31">
        <f t="shared" si="50"/>
        <v>-0.64999999999999991</v>
      </c>
      <c r="Z90" s="31">
        <f t="shared" si="56"/>
        <v>1</v>
      </c>
      <c r="AA90" s="31">
        <f t="shared" si="65"/>
        <v>0.25</v>
      </c>
      <c r="AB90" s="31">
        <f t="shared" si="58"/>
        <v>0</v>
      </c>
      <c r="AC90" s="31">
        <f t="shared" si="59"/>
        <v>4</v>
      </c>
      <c r="AD90" s="31" t="s">
        <v>169</v>
      </c>
      <c r="AE90" s="30">
        <v>8.5</v>
      </c>
      <c r="AF90" s="30" t="str">
        <f t="shared" si="51"/>
        <v>Under</v>
      </c>
      <c r="AG90" s="31">
        <f t="shared" si="52"/>
        <v>0.6</v>
      </c>
      <c r="AH90" s="31">
        <f t="shared" si="60"/>
        <v>3</v>
      </c>
      <c r="AI90" s="31">
        <f t="shared" si="53"/>
        <v>-0.15000000000000036</v>
      </c>
      <c r="AJ90" s="31">
        <f t="shared" si="61"/>
        <v>0</v>
      </c>
      <c r="AK90" s="31">
        <f t="shared" si="66"/>
        <v>8.25</v>
      </c>
      <c r="AL90" s="31">
        <f t="shared" si="63"/>
        <v>0</v>
      </c>
      <c r="AM90" s="31">
        <f t="shared" si="64"/>
        <v>3</v>
      </c>
      <c r="AN90" s="31">
        <v>9</v>
      </c>
      <c r="AQ90"/>
    </row>
    <row r="91" spans="4:43" x14ac:dyDescent="0.3">
      <c r="D91" s="8" t="str">
        <f t="shared" si="41"/>
        <v>CHW</v>
      </c>
      <c r="E91" s="8" t="str">
        <f t="shared" si="41"/>
        <v>TEX</v>
      </c>
      <c r="F91" s="6">
        <f t="shared" si="42"/>
        <v>4.2595517098496476</v>
      </c>
      <c r="G91" s="6">
        <f t="shared" si="43"/>
        <v>3.1645937573212031</v>
      </c>
      <c r="H91" s="6">
        <f t="shared" si="67"/>
        <v>1.0949579525284445</v>
      </c>
      <c r="I91" s="6" t="str">
        <f t="shared" si="54"/>
        <v>CHW</v>
      </c>
      <c r="J91" s="6">
        <f t="shared" si="45"/>
        <v>7.4241454671708507</v>
      </c>
      <c r="L91" s="12" t="str">
        <f t="shared" si="46"/>
        <v>CHW</v>
      </c>
      <c r="M91" s="15">
        <f>N28</f>
        <v>2</v>
      </c>
      <c r="N91" s="15">
        <f>Z28</f>
        <v>4.7</v>
      </c>
      <c r="O91" s="15">
        <v>2.5</v>
      </c>
      <c r="P91" s="12" t="str">
        <f t="shared" si="47"/>
        <v>TEX</v>
      </c>
      <c r="Q91" s="15">
        <f>N29</f>
        <v>3.1</v>
      </c>
      <c r="R91" s="15">
        <f>Z29</f>
        <v>4.4000000000000004</v>
      </c>
      <c r="S91" s="15">
        <v>3.5</v>
      </c>
      <c r="T91" s="16" t="s">
        <v>217</v>
      </c>
      <c r="U91" s="16" t="s">
        <v>212</v>
      </c>
      <c r="V91" s="28" t="str">
        <f t="shared" si="48"/>
        <v>TEX</v>
      </c>
      <c r="W91" s="29">
        <f t="shared" si="49"/>
        <v>0.8</v>
      </c>
      <c r="X91" s="29">
        <f t="shared" si="55"/>
        <v>4</v>
      </c>
      <c r="Y91" s="29">
        <f t="shared" si="50"/>
        <v>0.70000000000000018</v>
      </c>
      <c r="Z91" s="29">
        <f t="shared" si="56"/>
        <v>1.5</v>
      </c>
      <c r="AA91" s="29">
        <f t="shared" si="65"/>
        <v>1</v>
      </c>
      <c r="AB91" s="29">
        <f t="shared" si="58"/>
        <v>1.5</v>
      </c>
      <c r="AC91" s="29">
        <f t="shared" si="59"/>
        <v>7</v>
      </c>
      <c r="AD91" s="29" t="s">
        <v>158</v>
      </c>
      <c r="AE91" s="30">
        <v>8.5</v>
      </c>
      <c r="AF91" s="30" t="str">
        <f t="shared" si="51"/>
        <v>Under</v>
      </c>
      <c r="AG91" s="31">
        <f t="shared" si="52"/>
        <v>0.8</v>
      </c>
      <c r="AH91" s="31">
        <f t="shared" si="60"/>
        <v>4</v>
      </c>
      <c r="AI91" s="31">
        <f t="shared" si="53"/>
        <v>-1.3999999999999995</v>
      </c>
      <c r="AJ91" s="31">
        <f t="shared" si="61"/>
        <v>1.25</v>
      </c>
      <c r="AK91" s="31">
        <f t="shared" si="66"/>
        <v>6</v>
      </c>
      <c r="AL91" s="31">
        <f t="shared" si="63"/>
        <v>2.5</v>
      </c>
      <c r="AM91" s="31">
        <f t="shared" si="64"/>
        <v>7.75</v>
      </c>
      <c r="AN91" s="31">
        <v>12</v>
      </c>
      <c r="AQ91"/>
    </row>
    <row r="92" spans="4:43" x14ac:dyDescent="0.3">
      <c r="D92" s="6" t="str">
        <f>D72</f>
        <v>ARI</v>
      </c>
      <c r="E92" s="6" t="str">
        <f>E72</f>
        <v>KCR</v>
      </c>
      <c r="F92" s="6">
        <f t="shared" si="42"/>
        <v>5.1799096973096175</v>
      </c>
      <c r="G92" s="6">
        <f t="shared" si="43"/>
        <v>3.356761941123259</v>
      </c>
      <c r="H92" s="6">
        <f t="shared" ref="H92" si="68">F92-G92</f>
        <v>1.8231477561863585</v>
      </c>
      <c r="I92" s="6" t="str">
        <f t="shared" ref="I92" si="69">IF(G92&gt;F92,E92,D92)</f>
        <v>ARI</v>
      </c>
      <c r="J92" s="6">
        <f t="shared" ref="J92" si="70">F92+G92</f>
        <v>8.5366716384328765</v>
      </c>
      <c r="L92" s="12" t="str">
        <f t="shared" si="46"/>
        <v>ARI</v>
      </c>
      <c r="M92" s="15">
        <f>N30</f>
        <v>5.0999999999999996</v>
      </c>
      <c r="N92" s="15">
        <f>Z30</f>
        <v>3.4</v>
      </c>
      <c r="O92" s="15">
        <v>5</v>
      </c>
      <c r="P92" s="12" t="str">
        <f t="shared" si="47"/>
        <v>KCR</v>
      </c>
      <c r="Q92" s="15">
        <f>N31</f>
        <v>5.3</v>
      </c>
      <c r="R92" s="15">
        <f>Z31</f>
        <v>3.3</v>
      </c>
      <c r="S92" s="15">
        <v>6</v>
      </c>
      <c r="T92" s="16" t="s">
        <v>218</v>
      </c>
      <c r="U92" s="16" t="s">
        <v>213</v>
      </c>
      <c r="V92" s="30" t="str">
        <f t="shared" si="48"/>
        <v>KCR</v>
      </c>
      <c r="W92" s="31">
        <f t="shared" si="49"/>
        <v>0.8</v>
      </c>
      <c r="X92" s="31">
        <f t="shared" si="55"/>
        <v>4</v>
      </c>
      <c r="Y92" s="31">
        <f t="shared" si="50"/>
        <v>0.15000000000000036</v>
      </c>
      <c r="Z92" s="31">
        <f t="shared" si="56"/>
        <v>0.5</v>
      </c>
      <c r="AA92" s="31">
        <f t="shared" si="65"/>
        <v>1</v>
      </c>
      <c r="AB92" s="31">
        <f t="shared" si="58"/>
        <v>0.5</v>
      </c>
      <c r="AC92" s="31">
        <f t="shared" si="59"/>
        <v>5</v>
      </c>
      <c r="AD92" s="31" t="s">
        <v>148</v>
      </c>
      <c r="AE92" s="30">
        <v>9.5</v>
      </c>
      <c r="AF92" s="30" t="str">
        <f t="shared" si="51"/>
        <v>Under</v>
      </c>
      <c r="AG92" s="31">
        <f t="shared" si="52"/>
        <v>0.8</v>
      </c>
      <c r="AH92" s="31">
        <f t="shared" si="60"/>
        <v>4</v>
      </c>
      <c r="AI92" s="31">
        <f t="shared" si="53"/>
        <v>-0.95000000000000107</v>
      </c>
      <c r="AJ92" s="31">
        <f t="shared" si="61"/>
        <v>0</v>
      </c>
      <c r="AK92" s="31">
        <f t="shared" si="66"/>
        <v>11</v>
      </c>
      <c r="AL92" s="31">
        <f t="shared" si="63"/>
        <v>0</v>
      </c>
      <c r="AM92" s="31">
        <f t="shared" si="64"/>
        <v>4</v>
      </c>
      <c r="AN92" s="31">
        <v>14</v>
      </c>
      <c r="AQ92"/>
    </row>
    <row r="93" spans="4:43" x14ac:dyDescent="0.3">
      <c r="D93" s="6" t="str">
        <f t="shared" ref="D93:E93" si="71">D73</f>
        <v>SFG</v>
      </c>
      <c r="E93" s="6" t="str">
        <f t="shared" si="71"/>
        <v>LAD</v>
      </c>
      <c r="F93" s="6">
        <f t="shared" si="42"/>
        <v>4.4171487553312865</v>
      </c>
      <c r="G93" s="6">
        <f t="shared" si="43"/>
        <v>4.2477846091279057</v>
      </c>
      <c r="H93" s="6">
        <f t="shared" ref="H93:H94" si="72">F93-G93</f>
        <v>0.16936414620338081</v>
      </c>
      <c r="I93" s="6" t="str">
        <f t="shared" ref="I93:I94" si="73">IF(G93&gt;F93,E93,D93)</f>
        <v>SFG</v>
      </c>
      <c r="J93" s="6">
        <f t="shared" ref="J93:J94" si="74">F93+G93</f>
        <v>8.6649333644591913</v>
      </c>
      <c r="L93" s="12" t="str">
        <f t="shared" ref="L93" si="75">D93</f>
        <v>SFG</v>
      </c>
      <c r="M93" s="15">
        <f>N31</f>
        <v>5.3</v>
      </c>
      <c r="N93" s="15">
        <f>Z31</f>
        <v>3.3</v>
      </c>
      <c r="O93" s="15">
        <v>4.2699999999999996</v>
      </c>
      <c r="P93" s="12" t="str">
        <f t="shared" ref="P93" si="76">E93</f>
        <v>LAD</v>
      </c>
      <c r="Q93" s="15">
        <f>N32</f>
        <v>3.4</v>
      </c>
      <c r="R93" s="15">
        <f>Z32</f>
        <v>4.3</v>
      </c>
      <c r="S93" s="15">
        <v>5.8179999999999996</v>
      </c>
      <c r="T93" s="16" t="s">
        <v>176</v>
      </c>
      <c r="U93" s="16" t="s">
        <v>177</v>
      </c>
      <c r="V93" s="30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LAD</v>
      </c>
      <c r="W93" s="31">
        <f t="shared" ref="W93" si="78">(COUNTIF(I53, V93) + COUNTIF(O53, V93) + COUNTIF(I73, V93) + COUNTIF(O73, V93) + COUNTIF(I93, V93))/5</f>
        <v>0.8</v>
      </c>
      <c r="X93" s="31">
        <f t="shared" ref="X93" si="79">IF(W93=1, 5, IF(W93=0.8, 4, IF(W93=0.6, 3, IF(W93=0.4, 2, IF(W93=0.2, 1, 0)))))</f>
        <v>4</v>
      </c>
      <c r="Y93" s="31">
        <f t="shared" ref="Y93" si="80">((Q93+N93)/2)-((M93+R93)/2)</f>
        <v>-1.4500000000000002</v>
      </c>
      <c r="Z93" s="31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31">
        <f t="shared" ref="AA93" si="82">S93-O93</f>
        <v>1.548</v>
      </c>
      <c r="AB93" s="31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31">
        <f t="shared" ref="AC93" si="84">SUM(IF(ISNUMBER(X93), X93, 0), IF(ISNUMBER(Z93), Z93, 0), IF(ISNUMBER(AB93), AB93, 0))</f>
        <v>4</v>
      </c>
      <c r="AD93" s="31" t="s">
        <v>154</v>
      </c>
      <c r="AE93" s="28">
        <v>7.5</v>
      </c>
      <c r="AF93" s="28" t="str">
        <f t="shared" ref="AF93" si="85">IF(COUNTIF(J53, "&gt;" &amp; AE93) + COUNTIF(P53, "&gt;" &amp; AE93) + COUNTIF(J73, "&gt;" &amp; AE93) + COUNTIF(J93, "&gt;" &amp; AE93) + COUNTIF(P73, "&gt;" &amp; AE93) &gt;= 3, "Over", "Under")</f>
        <v>Over</v>
      </c>
      <c r="AG93" s="29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1</v>
      </c>
      <c r="AH93" s="29">
        <f t="shared" ref="AH93" si="87">IF(AG93=1, 5, IF(AG93=0.8, 4, IF(AG93=0.6, 3, IF(AG93=0.4, 2, IF(AG93=0.2, 1, 0)))))</f>
        <v>5</v>
      </c>
      <c r="AI93" s="29">
        <f t="shared" ref="AI93" si="88">(((N93+Q93)/2)+((M93+R93)/2))-AE93</f>
        <v>0.64999999999999858</v>
      </c>
      <c r="AJ93" s="29">
        <f t="shared" ref="AJ93" si="89">IF(OR(AND(AF93="Over",(((N93+Q93)/2)+((M93+R93)/2))&gt;AE93),AND(AF93="Under",(((N93+Q93)/2)+((M93+R93)/2))&lt;AE93)),IF(OR(AI93&gt;2,AI93&lt;-2),2.5,IF(OR(AND(AI93&lt;2,AI93&gt;1),AND(AI93&gt;-2,AI93&lt;-1)),1.25,IF(OR(AND(AI93&lt;1,AI93&gt;0),AND(AI93&gt;-1,AI93&lt;0)),0,0))),0)</f>
        <v>0</v>
      </c>
      <c r="AK93" s="29">
        <f t="shared" ref="AK93" si="90">O93+S93</f>
        <v>10.087999999999999</v>
      </c>
      <c r="AL93" s="29">
        <f t="shared" ref="AL93" si="91">IF(OR(AND(AF93="Over",AK93&gt;AE93),AND(AF93="Under",AK93&lt;AE93)),IF(OR(AE93-AK93&gt;2,AE93-AK93&lt;-2),2.5,IF(OR(AND(AE93-AK93&lt;2,AE93-AK93&gt;1),AND(AE93-AK93&gt;-2,AE93-AK93&lt;-1)),1.25,IF(OR(AND(AE93-AK93&lt;1,AE93-AK93&gt;0),AND(AE93-AK93&gt;-1,AE93-AK93&lt;0)),0,0))),0)</f>
        <v>2.5</v>
      </c>
      <c r="AM93" s="29">
        <f t="shared" ref="AM93" si="92">SUM(IF(ISNUMBER(AH93), AH93, 0), IF(ISNUMBER(AJ93), AJ93, 0), IF(ISNUMBER(AL93), AL93, 0))</f>
        <v>7.5</v>
      </c>
      <c r="AN93" s="29">
        <v>11</v>
      </c>
    </row>
    <row r="94" spans="4:43" x14ac:dyDescent="0.3">
      <c r="D94" s="6">
        <f t="shared" ref="D94:E94" si="93">D74</f>
        <v>0</v>
      </c>
      <c r="E94" s="6">
        <f t="shared" si="93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0"/>
      <c r="Z97" s="21"/>
    </row>
    <row r="98" spans="22:26" x14ac:dyDescent="0.3">
      <c r="V98" s="20"/>
      <c r="Z98" s="21"/>
    </row>
    <row r="99" spans="22:26" x14ac:dyDescent="0.3">
      <c r="V99" s="20"/>
      <c r="Z99" s="21"/>
    </row>
    <row r="100" spans="22:26" x14ac:dyDescent="0.3">
      <c r="V100" s="20"/>
      <c r="Z100" s="21"/>
    </row>
    <row r="101" spans="22:26" x14ac:dyDescent="0.3">
      <c r="V101" s="20"/>
      <c r="Z101" s="21"/>
    </row>
    <row r="102" spans="22:26" x14ac:dyDescent="0.3">
      <c r="V102" s="20"/>
      <c r="Z102" s="21"/>
    </row>
    <row r="103" spans="22:26" x14ac:dyDescent="0.3">
      <c r="V103" s="20"/>
      <c r="Z103" s="21"/>
    </row>
    <row r="104" spans="22:26" x14ac:dyDescent="0.3">
      <c r="V104" s="20"/>
      <c r="Z104" s="21"/>
    </row>
    <row r="105" spans="22:26" x14ac:dyDescent="0.3">
      <c r="V105" s="20"/>
      <c r="Z105" s="21"/>
    </row>
    <row r="106" spans="22:26" x14ac:dyDescent="0.3">
      <c r="V106" s="20"/>
      <c r="Z106" s="21"/>
    </row>
    <row r="107" spans="22:26" x14ac:dyDescent="0.3">
      <c r="V107" s="20"/>
      <c r="Z107" s="21"/>
    </row>
    <row r="108" spans="22:26" x14ac:dyDescent="0.3">
      <c r="V108" s="20"/>
      <c r="Z108" s="21"/>
    </row>
    <row r="109" spans="22:26" x14ac:dyDescent="0.3">
      <c r="V109" s="20"/>
      <c r="Z109" s="21"/>
    </row>
    <row r="110" spans="22:26" x14ac:dyDescent="0.3">
      <c r="V110" s="20"/>
      <c r="Z110" s="21"/>
    </row>
    <row r="111" spans="22:26" x14ac:dyDescent="0.3">
      <c r="V111" s="20"/>
      <c r="Z111" s="21"/>
    </row>
    <row r="112" spans="22:26" x14ac:dyDescent="0.3">
      <c r="V112" s="20"/>
      <c r="Z112" s="21"/>
    </row>
    <row r="113" spans="22:26" x14ac:dyDescent="0.3">
      <c r="V113" s="20"/>
      <c r="Z113" s="21"/>
    </row>
    <row r="114" spans="22:26" x14ac:dyDescent="0.3">
      <c r="V114" s="20"/>
      <c r="Z114" s="21"/>
    </row>
    <row r="115" spans="22:26" x14ac:dyDescent="0.3">
      <c r="V115" s="20"/>
      <c r="Z115" s="21"/>
    </row>
    <row r="116" spans="22:26" x14ac:dyDescent="0.3">
      <c r="V116" s="20"/>
      <c r="Z116" s="21"/>
    </row>
    <row r="117" spans="22:26" x14ac:dyDescent="0.3">
      <c r="V117" s="20"/>
      <c r="Z117" s="21"/>
    </row>
    <row r="118" spans="22:26" x14ac:dyDescent="0.3">
      <c r="V118" s="20"/>
      <c r="Z118" s="21"/>
    </row>
    <row r="119" spans="22:26" x14ac:dyDescent="0.3">
      <c r="V119" s="20"/>
      <c r="Z119" s="21"/>
    </row>
    <row r="120" spans="22:26" x14ac:dyDescent="0.3">
      <c r="V120" s="20"/>
      <c r="Z120" s="21"/>
    </row>
    <row r="121" spans="22:26" x14ac:dyDescent="0.3">
      <c r="V121" s="20"/>
      <c r="Z121" s="21"/>
    </row>
    <row r="122" spans="22:26" x14ac:dyDescent="0.3">
      <c r="V122" s="20"/>
      <c r="Z122" s="21"/>
    </row>
    <row r="123" spans="22:26" x14ac:dyDescent="0.3">
      <c r="V123" s="20"/>
      <c r="Z123" s="21"/>
    </row>
    <row r="124" spans="22:26" x14ac:dyDescent="0.3">
      <c r="V124" s="20"/>
      <c r="Z124" s="21"/>
    </row>
    <row r="125" spans="22:26" x14ac:dyDescent="0.3">
      <c r="V125" s="20"/>
      <c r="Z125" s="21"/>
    </row>
    <row r="126" spans="22:26" x14ac:dyDescent="0.3">
      <c r="V126" s="20"/>
      <c r="Z126" s="21"/>
    </row>
    <row r="127" spans="22:26" x14ac:dyDescent="0.3">
      <c r="V127" s="20"/>
      <c r="Z127" s="21"/>
    </row>
    <row r="128" spans="22:26" x14ac:dyDescent="0.3">
      <c r="V128" s="20"/>
    </row>
  </sheetData>
  <autoFilter ref="L77:AN93" xr:uid="{79AD9D2F-4AAF-4632-8EF4-EE536C1A00BA}"/>
  <sortState xmlns:xlrd2="http://schemas.microsoft.com/office/spreadsheetml/2017/richdata2" ref="M97:Z126">
    <sortCondition ref="M97:M126"/>
  </sortState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30</v>
      </c>
      <c r="B2" s="1">
        <v>5.7000012894242698</v>
      </c>
      <c r="C2" s="1">
        <v>4.3167376086556102</v>
      </c>
      <c r="D2" s="1">
        <v>5.03133340661386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29</v>
      </c>
      <c r="B3" s="1">
        <v>3.2999996134376102</v>
      </c>
      <c r="C3" s="1">
        <v>3.8753208517605402</v>
      </c>
      <c r="D3" s="1">
        <v>4.5366830267628204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20</v>
      </c>
      <c r="B4" s="1">
        <v>4.3000010974352598</v>
      </c>
      <c r="C4" s="1">
        <v>4.10000117701248</v>
      </c>
      <c r="D4" s="1">
        <v>3.02238471733062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19</v>
      </c>
      <c r="B5" s="1">
        <v>3.50000058918652</v>
      </c>
      <c r="C5" s="1">
        <v>3.2200848240401001</v>
      </c>
      <c r="D5" s="1">
        <v>4.4640456849768899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</v>
      </c>
      <c r="B6" s="1">
        <v>4.3001126548581601</v>
      </c>
      <c r="C6" s="1">
        <v>5.1113270850674102</v>
      </c>
      <c r="D6" s="1">
        <v>5.6115750490204697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</v>
      </c>
      <c r="B7" s="1">
        <v>3.3000231093974799</v>
      </c>
      <c r="C7" s="1">
        <v>4.2094052671710598</v>
      </c>
      <c r="D7" s="1">
        <v>4.8358025875684003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</v>
      </c>
      <c r="B8" s="1">
        <v>4.4001140390369802</v>
      </c>
      <c r="C8" s="1">
        <v>3.9000293829658998</v>
      </c>
      <c r="D8" s="1">
        <v>1.6923167786129201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</v>
      </c>
      <c r="B9" s="1">
        <v>3.4000002259834101</v>
      </c>
      <c r="C9" s="1">
        <v>3.0200864639409501</v>
      </c>
      <c r="D9" s="1">
        <v>5.3763228809817898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5</v>
      </c>
      <c r="B10" s="1">
        <v>4.7000011312221401</v>
      </c>
      <c r="C10" s="1">
        <v>4.3999998852093798</v>
      </c>
      <c r="D10" s="1">
        <v>4.6195284929231004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6</v>
      </c>
      <c r="B11" s="1">
        <v>4.4999999093570802</v>
      </c>
      <c r="C11" s="1">
        <v>5.3000010961787298</v>
      </c>
      <c r="D11" s="1">
        <v>4.9026882085035499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17</v>
      </c>
      <c r="B12" s="1">
        <v>3.6000224297207999</v>
      </c>
      <c r="C12" s="1">
        <v>3.2039775911381598</v>
      </c>
      <c r="D12" s="1">
        <v>5.1859688649037503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18</v>
      </c>
      <c r="B13" s="1">
        <v>6.9000005918670304</v>
      </c>
      <c r="C13" s="1">
        <v>3.80753345408906</v>
      </c>
      <c r="D13" s="1">
        <v>5.4931945875260002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21</v>
      </c>
      <c r="B14" s="1">
        <v>3.4000007228706099</v>
      </c>
      <c r="C14" s="1">
        <v>4.51129817962582</v>
      </c>
      <c r="D14" s="1">
        <v>4.9774241673870998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22</v>
      </c>
      <c r="B15" s="1">
        <v>2.7999998901957799</v>
      </c>
      <c r="C15" s="1">
        <v>2.6035883672578901</v>
      </c>
      <c r="D15" s="1">
        <v>5.67123476406287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30</v>
      </c>
      <c r="B16" s="1">
        <v>5.7000011533699499</v>
      </c>
      <c r="C16" s="1">
        <v>4.3301270950356203</v>
      </c>
      <c r="D16" s="1">
        <v>5.0234850063259398</v>
      </c>
    </row>
    <row r="17" spans="1:4" ht="15" thickBot="1" x14ac:dyDescent="0.35">
      <c r="A17" s="1">
        <v>29</v>
      </c>
      <c r="B17" s="1">
        <v>3.2999996245565701</v>
      </c>
      <c r="C17" s="1">
        <v>3.8000030853773401</v>
      </c>
      <c r="D17" s="1">
        <v>5.9520398672702104</v>
      </c>
    </row>
    <row r="18" spans="1:4" ht="15" thickBot="1" x14ac:dyDescent="0.35">
      <c r="A18" s="1">
        <v>11</v>
      </c>
      <c r="B18" s="1">
        <v>2.90000080666539</v>
      </c>
      <c r="C18" s="1">
        <v>5.0136647472986002</v>
      </c>
      <c r="D18" s="1">
        <v>5.17412815239142</v>
      </c>
    </row>
    <row r="19" spans="1:4" ht="15" thickBot="1" x14ac:dyDescent="0.35">
      <c r="A19" s="1">
        <v>12</v>
      </c>
      <c r="B19" s="1">
        <v>3.7001121415454001</v>
      </c>
      <c r="C19" s="1">
        <v>4.9188606383839</v>
      </c>
      <c r="D19" s="1">
        <v>3.8505417072805299</v>
      </c>
    </row>
    <row r="20" spans="1:4" ht="15" thickBot="1" x14ac:dyDescent="0.35">
      <c r="A20" s="1">
        <v>4</v>
      </c>
      <c r="B20" s="1">
        <v>5.7000007550272596</v>
      </c>
      <c r="C20" s="1">
        <v>3.9088603850450201</v>
      </c>
      <c r="D20" s="1">
        <v>5.0642237275452304</v>
      </c>
    </row>
    <row r="21" spans="1:4" ht="15" thickBot="1" x14ac:dyDescent="0.35">
      <c r="A21" s="1">
        <v>3</v>
      </c>
      <c r="B21" s="1">
        <v>2.4001111796671002</v>
      </c>
      <c r="C21" s="1">
        <v>3.8075639329840101</v>
      </c>
      <c r="D21" s="1">
        <v>5.1049032744882803</v>
      </c>
    </row>
    <row r="22" spans="1:4" ht="15" thickBot="1" x14ac:dyDescent="0.35">
      <c r="A22" s="1">
        <v>27</v>
      </c>
      <c r="B22" s="1">
        <v>2.5000008423692499</v>
      </c>
      <c r="C22" s="1">
        <v>3.71129750674449</v>
      </c>
      <c r="D22" s="1">
        <v>5.7156346134746201</v>
      </c>
    </row>
    <row r="23" spans="1:4" ht="15" thickBot="1" x14ac:dyDescent="0.35">
      <c r="A23" s="1">
        <v>28</v>
      </c>
      <c r="B23" s="1">
        <v>3.5000006200910301</v>
      </c>
      <c r="C23" s="1">
        <v>4.9221532178399201</v>
      </c>
      <c r="D23" s="1">
        <v>5.5374066284189496</v>
      </c>
    </row>
    <row r="24" spans="1:4" ht="15" thickBot="1" x14ac:dyDescent="0.35">
      <c r="A24" s="1">
        <v>15</v>
      </c>
      <c r="B24" s="1">
        <v>4.6000013323654798</v>
      </c>
      <c r="C24" s="1">
        <v>3.4158570853615799</v>
      </c>
      <c r="D24" s="1">
        <v>5.7680767341005303</v>
      </c>
    </row>
    <row r="25" spans="1:4" ht="15" thickBot="1" x14ac:dyDescent="0.35">
      <c r="A25" s="1">
        <v>16</v>
      </c>
      <c r="B25" s="1">
        <v>4.1999997776656102</v>
      </c>
      <c r="C25" s="1">
        <v>3.3000023061027699</v>
      </c>
      <c r="D25" s="1">
        <v>5.1165910542401898</v>
      </c>
    </row>
    <row r="26" spans="1:4" ht="15" thickBot="1" x14ac:dyDescent="0.35">
      <c r="A26" s="1">
        <v>25</v>
      </c>
      <c r="B26" s="1">
        <v>3.0000244906734799</v>
      </c>
      <c r="C26" s="1">
        <v>3.1209334215842102</v>
      </c>
      <c r="D26" s="1">
        <v>5.3435581997990997</v>
      </c>
    </row>
    <row r="27" spans="1:4" ht="15" thickBot="1" x14ac:dyDescent="0.35">
      <c r="A27" s="1">
        <v>26</v>
      </c>
      <c r="B27" s="1">
        <v>4.3999994467921697</v>
      </c>
      <c r="C27" s="1">
        <v>5.4188314602744496</v>
      </c>
      <c r="D27" s="1">
        <v>4.3005055958128402</v>
      </c>
    </row>
    <row r="28" spans="1:4" ht="15" thickBot="1" x14ac:dyDescent="0.35">
      <c r="A28" s="1">
        <v>23</v>
      </c>
      <c r="B28" s="1">
        <v>1.90000004105415</v>
      </c>
      <c r="C28" s="1">
        <v>4.6198212940026897</v>
      </c>
      <c r="D28" s="1">
        <v>4.4814589798377797</v>
      </c>
    </row>
    <row r="29" spans="1:4" ht="15" thickBot="1" x14ac:dyDescent="0.35">
      <c r="A29" s="1">
        <v>24</v>
      </c>
      <c r="B29" s="1">
        <v>2.9999997524659201</v>
      </c>
      <c r="C29" s="1">
        <v>4.1000018705039798</v>
      </c>
      <c r="D29" s="1">
        <v>5.6491708107351304</v>
      </c>
    </row>
    <row r="30" spans="1:4" ht="15" thickBot="1" x14ac:dyDescent="0.35">
      <c r="A30" s="1">
        <v>7</v>
      </c>
      <c r="B30" s="1">
        <v>5.0000008667572899</v>
      </c>
      <c r="C30" s="1">
        <v>3.3094144684048099</v>
      </c>
      <c r="D30" s="1">
        <v>3.7481893853314601</v>
      </c>
    </row>
    <row r="31" spans="1:4" ht="15" thickBot="1" x14ac:dyDescent="0.35">
      <c r="A31" s="1">
        <v>8</v>
      </c>
      <c r="B31" s="1">
        <v>5.3000011124034598</v>
      </c>
      <c r="C31" s="1">
        <v>3.20886025203915</v>
      </c>
      <c r="D31" s="1">
        <v>5.4595125884420499</v>
      </c>
    </row>
    <row r="32" spans="1:4" ht="15" thickBot="1" x14ac:dyDescent="0.35">
      <c r="A32" s="1">
        <v>10</v>
      </c>
      <c r="B32" s="1">
        <v>3.1000003087558201</v>
      </c>
      <c r="C32" s="1">
        <v>4.0282895368649303</v>
      </c>
      <c r="D32" s="1">
        <v>3.91268922318655</v>
      </c>
    </row>
    <row r="33" spans="1:4" ht="15" thickBot="1" x14ac:dyDescent="0.35">
      <c r="A33" s="1">
        <v>9</v>
      </c>
      <c r="B33" s="1">
        <v>4.7000227734516598</v>
      </c>
      <c r="C33" s="1">
        <v>4.2042001427965596</v>
      </c>
      <c r="D33" s="1">
        <v>5.8131509044145204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30</v>
      </c>
      <c r="B2" s="1">
        <v>5.9057351606338298</v>
      </c>
      <c r="C2" s="1">
        <v>4.5572069665970796</v>
      </c>
      <c r="D2" s="1">
        <v>5.0259550969873699</v>
      </c>
    </row>
    <row r="3" spans="1:5" ht="15" thickBot="1" x14ac:dyDescent="0.35">
      <c r="A3" s="1">
        <v>29</v>
      </c>
      <c r="B3" s="1">
        <v>3.4521898542004101</v>
      </c>
      <c r="C3" s="1">
        <v>4.4074498580375696</v>
      </c>
      <c r="D3" s="1">
        <v>4.5076598190426598</v>
      </c>
    </row>
    <row r="4" spans="1:5" ht="15" thickBot="1" x14ac:dyDescent="0.35">
      <c r="A4" s="1">
        <v>20</v>
      </c>
      <c r="B4" s="1">
        <v>4.48909094832488</v>
      </c>
      <c r="C4" s="1">
        <v>4.3485064617347096</v>
      </c>
      <c r="D4" s="1">
        <v>3.0311239482882599</v>
      </c>
    </row>
    <row r="5" spans="1:5" ht="15" thickBot="1" x14ac:dyDescent="0.35">
      <c r="A5" s="1">
        <v>19</v>
      </c>
      <c r="B5" s="1">
        <v>3.7097973421823802</v>
      </c>
      <c r="C5" s="1">
        <v>3.3941147217971901</v>
      </c>
      <c r="D5" s="1">
        <v>4.3706670615482004</v>
      </c>
    </row>
    <row r="6" spans="1:5" ht="15" thickBot="1" x14ac:dyDescent="0.35">
      <c r="A6" s="1">
        <v>14</v>
      </c>
      <c r="B6" s="1">
        <v>4.4582316850359698</v>
      </c>
      <c r="C6" s="1">
        <v>5.2963837725525096</v>
      </c>
      <c r="D6" s="1">
        <v>5.66662574639974</v>
      </c>
    </row>
    <row r="7" spans="1:5" ht="15" thickBot="1" x14ac:dyDescent="0.35">
      <c r="A7" s="1">
        <v>13</v>
      </c>
      <c r="B7" s="1">
        <v>3.4943394506705201</v>
      </c>
      <c r="C7" s="1">
        <v>4.3776985343421604</v>
      </c>
      <c r="D7" s="1">
        <v>4.7846020900349604</v>
      </c>
    </row>
    <row r="8" spans="1:5" ht="15" thickBot="1" x14ac:dyDescent="0.35">
      <c r="A8" s="1">
        <v>2</v>
      </c>
      <c r="B8" s="1">
        <v>4.7139649397264103</v>
      </c>
      <c r="C8" s="1">
        <v>4.15795989177892</v>
      </c>
      <c r="D8" s="1">
        <v>1.6843308855208099</v>
      </c>
    </row>
    <row r="9" spans="1:5" ht="15" thickBot="1" x14ac:dyDescent="0.35">
      <c r="A9" s="1">
        <v>1</v>
      </c>
      <c r="B9" s="1">
        <v>3.6026379059410698</v>
      </c>
      <c r="C9" s="1">
        <v>3.31158194712906</v>
      </c>
      <c r="D9" s="1">
        <v>5.3500845606433298</v>
      </c>
    </row>
    <row r="10" spans="1:5" ht="15" thickBot="1" x14ac:dyDescent="0.35">
      <c r="A10" s="1">
        <v>5</v>
      </c>
      <c r="B10" s="1">
        <v>4.8620579550076197</v>
      </c>
      <c r="C10" s="1">
        <v>4.5855446823392301</v>
      </c>
      <c r="D10" s="1">
        <v>4.5809620395110704</v>
      </c>
    </row>
    <row r="11" spans="1:5" ht="15" thickBot="1" x14ac:dyDescent="0.35">
      <c r="A11" s="1">
        <v>6</v>
      </c>
      <c r="B11" s="1">
        <v>4.6109497323043502</v>
      </c>
      <c r="C11" s="1">
        <v>5.4752620710050497</v>
      </c>
      <c r="D11" s="1">
        <v>4.9199207063706396</v>
      </c>
    </row>
    <row r="12" spans="1:5" ht="15" thickBot="1" x14ac:dyDescent="0.35">
      <c r="A12" s="1">
        <v>17</v>
      </c>
      <c r="B12" s="1">
        <v>3.7734251686478602</v>
      </c>
      <c r="C12" s="1">
        <v>3.3387348506582701</v>
      </c>
      <c r="D12" s="1">
        <v>5.2243307715633502</v>
      </c>
    </row>
    <row r="13" spans="1:5" ht="15" thickBot="1" x14ac:dyDescent="0.35">
      <c r="A13" s="1">
        <v>18</v>
      </c>
      <c r="B13" s="1">
        <v>7.0877596975644499</v>
      </c>
      <c r="C13" s="1">
        <v>4.0364373784572303</v>
      </c>
      <c r="D13" s="1">
        <v>5.4561217559547801</v>
      </c>
    </row>
    <row r="14" spans="1:5" ht="15" thickBot="1" x14ac:dyDescent="0.35">
      <c r="A14" s="1">
        <v>21</v>
      </c>
      <c r="B14" s="1">
        <v>3.6067475854796598</v>
      </c>
      <c r="C14" s="1">
        <v>4.7167211739758796</v>
      </c>
      <c r="D14" s="1">
        <v>4.9683202282759602</v>
      </c>
    </row>
    <row r="15" spans="1:5" ht="15" thickBot="1" x14ac:dyDescent="0.35">
      <c r="A15" s="1">
        <v>22</v>
      </c>
      <c r="B15" s="1">
        <v>2.9927671355858299</v>
      </c>
      <c r="C15" s="1">
        <v>2.7369714969696601</v>
      </c>
      <c r="D15" s="1">
        <v>5.6181438577700602</v>
      </c>
    </row>
    <row r="16" spans="1:5" ht="15" thickBot="1" x14ac:dyDescent="0.35">
      <c r="A16" s="1">
        <v>30</v>
      </c>
      <c r="B16" s="1">
        <v>5.9042156336293496</v>
      </c>
      <c r="C16" s="1">
        <v>4.6234440995987898</v>
      </c>
      <c r="D16" s="1">
        <v>5.0521847317265198</v>
      </c>
    </row>
    <row r="17" spans="1:4" ht="15" thickBot="1" x14ac:dyDescent="0.35">
      <c r="A17" s="1">
        <v>29</v>
      </c>
      <c r="B17" s="1">
        <v>3.4676319448089101</v>
      </c>
      <c r="C17" s="1">
        <v>4.03437235977119</v>
      </c>
      <c r="D17" s="1">
        <v>5.9778689946590502</v>
      </c>
    </row>
    <row r="18" spans="1:4" ht="15" thickBot="1" x14ac:dyDescent="0.35">
      <c r="A18" s="1">
        <v>11</v>
      </c>
      <c r="B18" s="1">
        <v>3.0581732253128</v>
      </c>
      <c r="C18" s="1">
        <v>5.2630344416285002</v>
      </c>
      <c r="D18" s="1">
        <v>5.1852211516777702</v>
      </c>
    </row>
    <row r="19" spans="1:4" ht="15" thickBot="1" x14ac:dyDescent="0.35">
      <c r="A19" s="1">
        <v>12</v>
      </c>
      <c r="B19" s="1">
        <v>3.9273792680642301</v>
      </c>
      <c r="C19" s="1">
        <v>5.1748331372768499</v>
      </c>
      <c r="D19" s="1">
        <v>3.8453858500796199</v>
      </c>
    </row>
    <row r="20" spans="1:4" ht="15" thickBot="1" x14ac:dyDescent="0.35">
      <c r="A20" s="1">
        <v>4</v>
      </c>
      <c r="B20" s="1">
        <v>5.8897074400868004</v>
      </c>
      <c r="C20" s="1">
        <v>4.1043974407981603</v>
      </c>
      <c r="D20" s="1">
        <v>5.0918352562911</v>
      </c>
    </row>
    <row r="21" spans="1:4" ht="15" thickBot="1" x14ac:dyDescent="0.35">
      <c r="A21" s="1">
        <v>3</v>
      </c>
      <c r="B21" s="1">
        <v>2.52904368887791</v>
      </c>
      <c r="C21" s="1">
        <v>4.0300440836915898</v>
      </c>
      <c r="D21" s="1">
        <v>5.10915441578274</v>
      </c>
    </row>
    <row r="22" spans="1:4" ht="15" thickBot="1" x14ac:dyDescent="0.35">
      <c r="A22" s="1">
        <v>27</v>
      </c>
      <c r="B22" s="1">
        <v>2.6866097637862598</v>
      </c>
      <c r="C22" s="1">
        <v>3.8166754500198201</v>
      </c>
      <c r="D22" s="1">
        <v>5.6357798973425801</v>
      </c>
    </row>
    <row r="23" spans="1:4" ht="15" thickBot="1" x14ac:dyDescent="0.35">
      <c r="A23" s="1">
        <v>28</v>
      </c>
      <c r="B23" s="1">
        <v>3.7282646634950498</v>
      </c>
      <c r="C23" s="1">
        <v>5.1321665980926996</v>
      </c>
      <c r="D23" s="1">
        <v>5.5518663540496496</v>
      </c>
    </row>
    <row r="24" spans="1:4" ht="15" thickBot="1" x14ac:dyDescent="0.35">
      <c r="A24" s="1">
        <v>15</v>
      </c>
      <c r="B24" s="1">
        <v>4.82573758528775</v>
      </c>
      <c r="C24" s="1">
        <v>3.75831744585517</v>
      </c>
      <c r="D24" s="1">
        <v>5.8097768878099902</v>
      </c>
    </row>
    <row r="25" spans="1:4" ht="15" thickBot="1" x14ac:dyDescent="0.35">
      <c r="A25" s="1">
        <v>16</v>
      </c>
      <c r="B25" s="1">
        <v>4.4519695263541896</v>
      </c>
      <c r="C25" s="1">
        <v>3.4580809023732599</v>
      </c>
      <c r="D25" s="1">
        <v>5.08774564640074</v>
      </c>
    </row>
    <row r="26" spans="1:4" ht="15" thickBot="1" x14ac:dyDescent="0.35">
      <c r="A26" s="1">
        <v>25</v>
      </c>
      <c r="B26" s="1">
        <v>3.2286753456906698</v>
      </c>
      <c r="C26" s="1">
        <v>3.4081409400581801</v>
      </c>
      <c r="D26" s="1">
        <v>5.3648068727868701</v>
      </c>
    </row>
    <row r="27" spans="1:4" ht="15" thickBot="1" x14ac:dyDescent="0.35">
      <c r="A27" s="1">
        <v>26</v>
      </c>
      <c r="B27" s="1">
        <v>4.5518117896279202</v>
      </c>
      <c r="C27" s="1">
        <v>5.6155073089157401</v>
      </c>
      <c r="D27" s="1">
        <v>4.2626845608961501</v>
      </c>
    </row>
    <row r="28" spans="1:4" ht="15" thickBot="1" x14ac:dyDescent="0.35">
      <c r="A28" s="1">
        <v>23</v>
      </c>
      <c r="B28" s="1">
        <v>1.97937670436316</v>
      </c>
      <c r="C28" s="1">
        <v>4.8245787483413896</v>
      </c>
      <c r="D28" s="1">
        <v>4.4684077774379896</v>
      </c>
    </row>
    <row r="29" spans="1:4" ht="15" thickBot="1" x14ac:dyDescent="0.35">
      <c r="A29" s="1">
        <v>24</v>
      </c>
      <c r="B29" s="1">
        <v>3.1550110374049298</v>
      </c>
      <c r="C29" s="1">
        <v>4.2946875954011396</v>
      </c>
      <c r="D29" s="1">
        <v>5.62907336342675</v>
      </c>
    </row>
    <row r="30" spans="1:4" ht="15" thickBot="1" x14ac:dyDescent="0.35">
      <c r="A30" s="1">
        <v>7</v>
      </c>
      <c r="B30" s="1">
        <v>5.2271274173371802</v>
      </c>
      <c r="C30" s="1">
        <v>3.4707921859191102</v>
      </c>
      <c r="D30" s="1">
        <v>3.7678489165609101</v>
      </c>
    </row>
    <row r="31" spans="1:4" ht="15" thickBot="1" x14ac:dyDescent="0.35">
      <c r="A31" s="1">
        <v>8</v>
      </c>
      <c r="B31" s="1">
        <v>5.4783695945125297</v>
      </c>
      <c r="C31" s="1">
        <v>3.31831179912519</v>
      </c>
      <c r="D31" s="1">
        <v>5.43057425854406</v>
      </c>
    </row>
    <row r="32" spans="1:4" ht="15" thickBot="1" x14ac:dyDescent="0.35">
      <c r="A32" s="1">
        <v>10</v>
      </c>
      <c r="B32" s="1">
        <v>3.2670817785796</v>
      </c>
      <c r="C32" s="1">
        <v>4.2967711100085699</v>
      </c>
      <c r="D32" s="1">
        <v>3.8786359592889101</v>
      </c>
    </row>
    <row r="33" spans="1:4" ht="15" thickBot="1" x14ac:dyDescent="0.35">
      <c r="A33" s="1">
        <v>9</v>
      </c>
      <c r="B33" s="1">
        <v>4.84083610644542</v>
      </c>
      <c r="C33" s="1">
        <v>4.5962068385129102</v>
      </c>
      <c r="D33" s="1">
        <v>5.8526691147567798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30</v>
      </c>
      <c r="B2" s="1">
        <v>5.6238772404457</v>
      </c>
      <c r="C2" s="1">
        <v>4.6170953547651399</v>
      </c>
      <c r="D2" s="1">
        <v>4.9147104767312797</v>
      </c>
    </row>
    <row r="3" spans="1:4" ht="15" thickBot="1" x14ac:dyDescent="0.35">
      <c r="A3" s="1">
        <v>29</v>
      </c>
      <c r="B3" s="1">
        <v>3.8741605186097301</v>
      </c>
      <c r="C3" s="1">
        <v>4.7758064734180099</v>
      </c>
      <c r="D3" s="1">
        <v>4.9252647583879696</v>
      </c>
    </row>
    <row r="4" spans="1:4" ht="15" thickBot="1" x14ac:dyDescent="0.35">
      <c r="A4" s="1">
        <v>20</v>
      </c>
      <c r="B4" s="1">
        <v>4.5768335902454202</v>
      </c>
      <c r="C4" s="1">
        <v>4.6528251410210002</v>
      </c>
      <c r="D4" s="1">
        <v>4.0006391366180498</v>
      </c>
    </row>
    <row r="5" spans="1:4" ht="15" thickBot="1" x14ac:dyDescent="0.35">
      <c r="A5" s="1">
        <v>19</v>
      </c>
      <c r="B5" s="1">
        <v>3.9222555528603902</v>
      </c>
      <c r="C5" s="1">
        <v>3.86576574033703</v>
      </c>
      <c r="D5" s="1">
        <v>4.7768779315964203</v>
      </c>
    </row>
    <row r="6" spans="1:4" ht="15" thickBot="1" x14ac:dyDescent="0.35">
      <c r="A6" s="1">
        <v>14</v>
      </c>
      <c r="B6" s="1">
        <v>4.4335153565286998</v>
      </c>
      <c r="C6" s="1">
        <v>4.97844835716612</v>
      </c>
      <c r="D6" s="1">
        <v>5.0954409731075296</v>
      </c>
    </row>
    <row r="7" spans="1:4" ht="15" thickBot="1" x14ac:dyDescent="0.35">
      <c r="A7" s="1">
        <v>13</v>
      </c>
      <c r="B7" s="1">
        <v>4.0367502948784901</v>
      </c>
      <c r="C7" s="1">
        <v>4.1990829378061898</v>
      </c>
      <c r="D7" s="1">
        <v>4.9189786475729402</v>
      </c>
    </row>
    <row r="8" spans="1:4" ht="15" thickBot="1" x14ac:dyDescent="0.35">
      <c r="A8" s="1">
        <v>2</v>
      </c>
      <c r="B8" s="1">
        <v>4.50680811636584</v>
      </c>
      <c r="C8" s="1">
        <v>4.0273069527169199</v>
      </c>
      <c r="D8" s="1">
        <v>3.5736730356209399</v>
      </c>
    </row>
    <row r="9" spans="1:4" ht="15" thickBot="1" x14ac:dyDescent="0.35">
      <c r="A9" s="1">
        <v>1</v>
      </c>
      <c r="B9" s="1">
        <v>4.1968685668046</v>
      </c>
      <c r="C9" s="1">
        <v>3.6945510577662302</v>
      </c>
      <c r="D9" s="1">
        <v>4.9192603454672899</v>
      </c>
    </row>
    <row r="10" spans="1:4" ht="15" thickBot="1" x14ac:dyDescent="0.35">
      <c r="A10" s="1">
        <v>5</v>
      </c>
      <c r="B10" s="1">
        <v>5.1921410144965199</v>
      </c>
      <c r="C10" s="1">
        <v>4.5476457337868998</v>
      </c>
      <c r="D10" s="1">
        <v>4.72406791134794</v>
      </c>
    </row>
    <row r="11" spans="1:4" ht="15" thickBot="1" x14ac:dyDescent="0.35">
      <c r="A11" s="1">
        <v>6</v>
      </c>
      <c r="B11" s="1">
        <v>4.81512965098874</v>
      </c>
      <c r="C11" s="1">
        <v>5.4056306568464896</v>
      </c>
      <c r="D11" s="1">
        <v>5.0326274917160996</v>
      </c>
    </row>
    <row r="12" spans="1:4" ht="15" thickBot="1" x14ac:dyDescent="0.35">
      <c r="A12" s="1">
        <v>17</v>
      </c>
      <c r="B12" s="1">
        <v>4.04343983807449</v>
      </c>
      <c r="C12" s="1">
        <v>3.8004422290181599</v>
      </c>
      <c r="D12" s="1">
        <v>5.0820582377690302</v>
      </c>
    </row>
    <row r="13" spans="1:4" ht="15" thickBot="1" x14ac:dyDescent="0.35">
      <c r="A13" s="1">
        <v>18</v>
      </c>
      <c r="B13" s="1">
        <v>6.1700671874966098</v>
      </c>
      <c r="C13" s="1">
        <v>4.4266098450502396</v>
      </c>
      <c r="D13" s="1">
        <v>5.04520085700661</v>
      </c>
    </row>
    <row r="14" spans="1:4" ht="15" thickBot="1" x14ac:dyDescent="0.35">
      <c r="A14" s="1">
        <v>21</v>
      </c>
      <c r="B14" s="1">
        <v>3.7285899238051901</v>
      </c>
      <c r="C14" s="1">
        <v>4.6793715818415302</v>
      </c>
      <c r="D14" s="1">
        <v>4.8633866357415299</v>
      </c>
    </row>
    <row r="15" spans="1:4" ht="15" thickBot="1" x14ac:dyDescent="0.35">
      <c r="A15" s="1">
        <v>22</v>
      </c>
      <c r="B15" s="1">
        <v>3.3270554055030499</v>
      </c>
      <c r="C15" s="1">
        <v>3.18870367443294</v>
      </c>
      <c r="D15" s="1">
        <v>5.1800638283015203</v>
      </c>
    </row>
    <row r="16" spans="1:4" ht="15" thickBot="1" x14ac:dyDescent="0.35">
      <c r="A16" s="1">
        <v>30</v>
      </c>
      <c r="B16" s="1">
        <v>5.6238772404457</v>
      </c>
      <c r="C16" s="1">
        <v>4.78220086758144</v>
      </c>
      <c r="D16" s="1">
        <v>5.0099773054496897</v>
      </c>
    </row>
    <row r="17" spans="1:4" ht="15" thickBot="1" x14ac:dyDescent="0.35">
      <c r="A17" s="1">
        <v>29</v>
      </c>
      <c r="B17" s="1">
        <v>3.8741605186097301</v>
      </c>
      <c r="C17" s="1">
        <v>4.3271501885911103</v>
      </c>
      <c r="D17" s="1">
        <v>5.2151858840108201</v>
      </c>
    </row>
    <row r="18" spans="1:4" ht="15" thickBot="1" x14ac:dyDescent="0.35">
      <c r="A18" s="1">
        <v>11</v>
      </c>
      <c r="B18" s="1">
        <v>3.77325500828479</v>
      </c>
      <c r="C18" s="1">
        <v>4.8806128953341501</v>
      </c>
      <c r="D18" s="1">
        <v>4.9856477324567203</v>
      </c>
    </row>
    <row r="19" spans="1:4" ht="15" thickBot="1" x14ac:dyDescent="0.35">
      <c r="A19" s="1">
        <v>12</v>
      </c>
      <c r="B19" s="1">
        <v>4.4342067583340699</v>
      </c>
      <c r="C19" s="1">
        <v>4.9724822664446702</v>
      </c>
      <c r="D19" s="1">
        <v>4.4177471260555201</v>
      </c>
    </row>
    <row r="20" spans="1:4" ht="15" thickBot="1" x14ac:dyDescent="0.35">
      <c r="A20" s="1">
        <v>4</v>
      </c>
      <c r="B20" s="1">
        <v>5.4122496977322898</v>
      </c>
      <c r="C20" s="1">
        <v>4.33506265686409</v>
      </c>
      <c r="D20" s="1">
        <v>4.8291556284007102</v>
      </c>
    </row>
    <row r="21" spans="1:4" ht="15" thickBot="1" x14ac:dyDescent="0.35">
      <c r="A21" s="1">
        <v>3</v>
      </c>
      <c r="B21" s="1">
        <v>3.0666725538095898</v>
      </c>
      <c r="C21" s="1">
        <v>4.3144383483111302</v>
      </c>
      <c r="D21" s="1">
        <v>4.8999112455737803</v>
      </c>
    </row>
    <row r="22" spans="1:4" ht="15" thickBot="1" x14ac:dyDescent="0.35">
      <c r="A22" s="1">
        <v>27</v>
      </c>
      <c r="B22" s="1">
        <v>3.2834482684252499</v>
      </c>
      <c r="C22" s="1">
        <v>3.8184414927749901</v>
      </c>
      <c r="D22" s="1">
        <v>5.1120376932127298</v>
      </c>
    </row>
    <row r="23" spans="1:4" ht="15" thickBot="1" x14ac:dyDescent="0.35">
      <c r="A23" s="1">
        <v>28</v>
      </c>
      <c r="B23" s="1">
        <v>3.97972166394432</v>
      </c>
      <c r="C23" s="1">
        <v>4.7444331410217302</v>
      </c>
      <c r="D23" s="1">
        <v>5.0302837273484302</v>
      </c>
    </row>
    <row r="24" spans="1:4" ht="15" thickBot="1" x14ac:dyDescent="0.35">
      <c r="A24" s="1">
        <v>15</v>
      </c>
      <c r="B24" s="1">
        <v>4.9581093799122797</v>
      </c>
      <c r="C24" s="1">
        <v>4.21844477882129</v>
      </c>
      <c r="D24" s="1">
        <v>5.2847354301228799</v>
      </c>
    </row>
    <row r="25" spans="1:4" ht="15" thickBot="1" x14ac:dyDescent="0.35">
      <c r="A25" s="1">
        <v>16</v>
      </c>
      <c r="B25" s="1">
        <v>4.6519477004003997</v>
      </c>
      <c r="C25" s="1">
        <v>4.0491523551733701</v>
      </c>
      <c r="D25" s="1">
        <v>5.0320754126136196</v>
      </c>
    </row>
    <row r="26" spans="1:4" ht="15" thickBot="1" x14ac:dyDescent="0.35">
      <c r="A26" s="1">
        <v>25</v>
      </c>
      <c r="B26" s="1">
        <v>3.8861492032046199</v>
      </c>
      <c r="C26" s="1">
        <v>3.8874513331683298</v>
      </c>
      <c r="D26" s="1">
        <v>4.99387148997618</v>
      </c>
    </row>
    <row r="27" spans="1:4" ht="15" thickBot="1" x14ac:dyDescent="0.35">
      <c r="A27" s="1">
        <v>26</v>
      </c>
      <c r="B27" s="1">
        <v>4.4773172732999003</v>
      </c>
      <c r="C27" s="1">
        <v>4.8504640904822098</v>
      </c>
      <c r="D27" s="1">
        <v>4.5724690823114704</v>
      </c>
    </row>
    <row r="28" spans="1:4" ht="15" thickBot="1" x14ac:dyDescent="0.35">
      <c r="A28" s="1">
        <v>23</v>
      </c>
      <c r="B28" s="1">
        <v>2.73154815100074</v>
      </c>
      <c r="C28" s="1">
        <v>4.50746484692087</v>
      </c>
      <c r="D28" s="1">
        <v>4.65304157818339</v>
      </c>
    </row>
    <row r="29" spans="1:4" ht="15" thickBot="1" x14ac:dyDescent="0.35">
      <c r="A29" s="1">
        <v>24</v>
      </c>
      <c r="B29" s="1">
        <v>3.3699796172801202</v>
      </c>
      <c r="C29" s="1">
        <v>4.4805840476873398</v>
      </c>
      <c r="D29" s="1">
        <v>5.2256853213546304</v>
      </c>
    </row>
    <row r="30" spans="1:4" ht="15" thickBot="1" x14ac:dyDescent="0.35">
      <c r="A30" s="1">
        <v>7</v>
      </c>
      <c r="B30" s="1">
        <v>4.7898871661799802</v>
      </c>
      <c r="C30" s="1">
        <v>3.9706365330670899</v>
      </c>
      <c r="D30" s="1">
        <v>4.3789860763635096</v>
      </c>
    </row>
    <row r="31" spans="1:4" ht="15" thickBot="1" x14ac:dyDescent="0.35">
      <c r="A31" s="1">
        <v>8</v>
      </c>
      <c r="B31" s="1">
        <v>5.0179519334849996</v>
      </c>
      <c r="C31" s="1">
        <v>3.86003869104721</v>
      </c>
      <c r="D31" s="1">
        <v>5.0664927763518497</v>
      </c>
    </row>
    <row r="32" spans="1:4" ht="15" thickBot="1" x14ac:dyDescent="0.35">
      <c r="A32" s="1">
        <v>10</v>
      </c>
      <c r="B32" s="1">
        <v>3.73689944340137</v>
      </c>
      <c r="C32" s="1">
        <v>4.2871909127399999</v>
      </c>
      <c r="D32" s="1">
        <v>4.4110052838983398</v>
      </c>
    </row>
    <row r="33" spans="1:4" ht="15" thickBot="1" x14ac:dyDescent="0.35">
      <c r="A33" s="1">
        <v>9</v>
      </c>
      <c r="B33" s="1">
        <v>4.7653589617464496</v>
      </c>
      <c r="C33" s="1">
        <v>4.7791978919639098</v>
      </c>
      <c r="D33" s="1">
        <v>5.2334548767915896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30</v>
      </c>
      <c r="B2" s="1">
        <v>6.14441776616294</v>
      </c>
      <c r="C2" s="1">
        <v>4.1197826898738503</v>
      </c>
      <c r="D2" s="1">
        <v>4.9844169672689702</v>
      </c>
    </row>
    <row r="3" spans="1:4" ht="15" thickBot="1" x14ac:dyDescent="0.35">
      <c r="A3" s="1">
        <v>29</v>
      </c>
      <c r="B3" s="1">
        <v>3.20821104959977</v>
      </c>
      <c r="C3" s="1">
        <v>4.5878035035470699</v>
      </c>
      <c r="D3" s="1">
        <v>4.8461683901090504</v>
      </c>
    </row>
    <row r="4" spans="1:4" ht="15" thickBot="1" x14ac:dyDescent="0.35">
      <c r="A4" s="1">
        <v>20</v>
      </c>
      <c r="B4" s="1">
        <v>4.11730882795346</v>
      </c>
      <c r="C4" s="1">
        <v>4.1058084447571801</v>
      </c>
      <c r="D4" s="1">
        <v>2.6038233682994298</v>
      </c>
    </row>
    <row r="5" spans="1:4" ht="15" thickBot="1" x14ac:dyDescent="0.35">
      <c r="A5" s="1">
        <v>19</v>
      </c>
      <c r="B5" s="1">
        <v>3.06262580318917</v>
      </c>
      <c r="C5" s="1">
        <v>3.0406670075280999</v>
      </c>
      <c r="D5" s="1">
        <v>4.47416601677293</v>
      </c>
    </row>
    <row r="6" spans="1:4" ht="15" thickBot="1" x14ac:dyDescent="0.35">
      <c r="A6" s="1">
        <v>14</v>
      </c>
      <c r="B6" s="1">
        <v>4.1013903656716098</v>
      </c>
      <c r="C6" s="1">
        <v>5.0928817337502101</v>
      </c>
      <c r="D6" s="1">
        <v>5.5357590331553599</v>
      </c>
    </row>
    <row r="7" spans="1:4" ht="15" thickBot="1" x14ac:dyDescent="0.35">
      <c r="A7" s="1">
        <v>13</v>
      </c>
      <c r="B7" s="1">
        <v>3.5245866723452002</v>
      </c>
      <c r="C7" s="1">
        <v>4.0900172486990796</v>
      </c>
      <c r="D7" s="1">
        <v>5.8253452339562104</v>
      </c>
    </row>
    <row r="8" spans="1:4" ht="15" thickBot="1" x14ac:dyDescent="0.35">
      <c r="A8" s="1">
        <v>2</v>
      </c>
      <c r="B8" s="1">
        <v>4.2495670114251203</v>
      </c>
      <c r="C8" s="1">
        <v>4.0970641946139299</v>
      </c>
      <c r="D8" s="1">
        <v>1.5778050472546701</v>
      </c>
    </row>
    <row r="9" spans="1:4" ht="15" thickBot="1" x14ac:dyDescent="0.35">
      <c r="A9" s="1">
        <v>1</v>
      </c>
      <c r="B9" s="1">
        <v>3.1158645740593802</v>
      </c>
      <c r="C9" s="1">
        <v>3.0956289452433898</v>
      </c>
      <c r="D9" s="1">
        <v>5.3910765418518798</v>
      </c>
    </row>
    <row r="10" spans="1:4" ht="15" thickBot="1" x14ac:dyDescent="0.35">
      <c r="A10" s="1">
        <v>5</v>
      </c>
      <c r="B10" s="1">
        <v>5.0726442060423702</v>
      </c>
      <c r="C10" s="1">
        <v>4.1060648660314198</v>
      </c>
      <c r="D10" s="1">
        <v>4.9890121135464502</v>
      </c>
    </row>
    <row r="11" spans="1:4" ht="15" thickBot="1" x14ac:dyDescent="0.35">
      <c r="A11" s="1">
        <v>6</v>
      </c>
      <c r="B11" s="1">
        <v>4.1414717022666396</v>
      </c>
      <c r="C11" s="1">
        <v>5.1116938596730499</v>
      </c>
      <c r="D11" s="1">
        <v>5.6978021450735703</v>
      </c>
    </row>
    <row r="12" spans="1:4" ht="15" thickBot="1" x14ac:dyDescent="0.35">
      <c r="A12" s="1">
        <v>17</v>
      </c>
      <c r="B12" s="1">
        <v>4.1130466982017904</v>
      </c>
      <c r="C12" s="1">
        <v>3.0833346326646902</v>
      </c>
      <c r="D12" s="1">
        <v>5.6617487117369496</v>
      </c>
    </row>
    <row r="13" spans="1:4" ht="15" thickBot="1" x14ac:dyDescent="0.35">
      <c r="A13" s="1">
        <v>18</v>
      </c>
      <c r="B13" s="1">
        <v>7.1284009679978304</v>
      </c>
      <c r="C13" s="1">
        <v>4.1158937734376702</v>
      </c>
      <c r="D13" s="1">
        <v>5.4925245910307297</v>
      </c>
    </row>
    <row r="14" spans="1:4" ht="15" thickBot="1" x14ac:dyDescent="0.35">
      <c r="A14" s="1">
        <v>21</v>
      </c>
      <c r="B14" s="1">
        <v>3.0887427769258</v>
      </c>
      <c r="C14" s="1">
        <v>4.1184427823377101</v>
      </c>
      <c r="D14" s="1">
        <v>5.1604379529510798</v>
      </c>
    </row>
    <row r="15" spans="1:4" ht="15" thickBot="1" x14ac:dyDescent="0.35">
      <c r="A15" s="1">
        <v>22</v>
      </c>
      <c r="B15" s="1">
        <v>3.0562431561326902</v>
      </c>
      <c r="C15" s="1">
        <v>3.0489102910296202</v>
      </c>
      <c r="D15" s="1">
        <v>5.8247352281672402</v>
      </c>
    </row>
    <row r="16" spans="1:4" ht="15" thickBot="1" x14ac:dyDescent="0.35">
      <c r="A16" s="1">
        <v>30</v>
      </c>
      <c r="B16" s="1">
        <v>6.1600495103105501</v>
      </c>
      <c r="C16" s="1">
        <v>4.1281942157725897</v>
      </c>
      <c r="D16" s="1">
        <v>4.9879652175637199</v>
      </c>
    </row>
    <row r="17" spans="1:4" ht="15" thickBot="1" x14ac:dyDescent="0.35">
      <c r="A17" s="1">
        <v>29</v>
      </c>
      <c r="B17" s="1">
        <v>3.1058720835834701</v>
      </c>
      <c r="C17" s="1">
        <v>4.1096973611933496</v>
      </c>
      <c r="D17" s="1">
        <v>6.1523297368416898</v>
      </c>
    </row>
    <row r="18" spans="1:4" ht="15" thickBot="1" x14ac:dyDescent="0.35">
      <c r="A18" s="1">
        <v>11</v>
      </c>
      <c r="B18" s="1">
        <v>3.2785967007923702</v>
      </c>
      <c r="C18" s="1">
        <v>5.2374674325648698</v>
      </c>
      <c r="D18" s="1">
        <v>5.4777957738051199</v>
      </c>
    </row>
    <row r="19" spans="1:4" ht="15" thickBot="1" x14ac:dyDescent="0.35">
      <c r="A19" s="1">
        <v>12</v>
      </c>
      <c r="B19" s="1">
        <v>4.1689781717544498</v>
      </c>
      <c r="C19" s="1">
        <v>5.0949961362693301</v>
      </c>
      <c r="D19" s="1">
        <v>3.5876013563198001</v>
      </c>
    </row>
    <row r="20" spans="1:4" ht="15" thickBot="1" x14ac:dyDescent="0.35">
      <c r="A20" s="1">
        <v>4</v>
      </c>
      <c r="B20" s="1">
        <v>6.1308193399622599</v>
      </c>
      <c r="C20" s="1">
        <v>4.1265668560801103</v>
      </c>
      <c r="D20" s="1">
        <v>5.3359235362671598</v>
      </c>
    </row>
    <row r="21" spans="1:4" ht="15" thickBot="1" x14ac:dyDescent="0.35">
      <c r="A21" s="1">
        <v>3</v>
      </c>
      <c r="B21" s="1">
        <v>2.1082763978237899</v>
      </c>
      <c r="C21" s="1">
        <v>4.1048595583721204</v>
      </c>
      <c r="D21" s="1">
        <v>5.2333773884309496</v>
      </c>
    </row>
    <row r="22" spans="1:4" ht="15" thickBot="1" x14ac:dyDescent="0.35">
      <c r="A22" s="1">
        <v>27</v>
      </c>
      <c r="B22" s="1">
        <v>2.13958234468081</v>
      </c>
      <c r="C22" s="1">
        <v>4.0470252933961897</v>
      </c>
      <c r="D22" s="1">
        <v>5.8679547987976903</v>
      </c>
    </row>
    <row r="23" spans="1:4" ht="15" thickBot="1" x14ac:dyDescent="0.35">
      <c r="A23" s="1">
        <v>28</v>
      </c>
      <c r="B23" s="1">
        <v>3.1493268906593399</v>
      </c>
      <c r="C23" s="1">
        <v>5.1086978088605504</v>
      </c>
      <c r="D23" s="1">
        <v>5.6048474852502901</v>
      </c>
    </row>
    <row r="24" spans="1:4" ht="15" thickBot="1" x14ac:dyDescent="0.35">
      <c r="A24" s="1">
        <v>15</v>
      </c>
      <c r="B24" s="1">
        <v>5.1439853090552301</v>
      </c>
      <c r="C24" s="1">
        <v>3.1085450088003599</v>
      </c>
      <c r="D24" s="1">
        <v>6.1349130753897496</v>
      </c>
    </row>
    <row r="25" spans="1:4" ht="15" thickBot="1" x14ac:dyDescent="0.35">
      <c r="A25" s="1">
        <v>16</v>
      </c>
      <c r="B25" s="1">
        <v>4.2133179328495203</v>
      </c>
      <c r="C25" s="1">
        <v>3.0943090166823701</v>
      </c>
      <c r="D25" s="1">
        <v>4.9610447073422499</v>
      </c>
    </row>
    <row r="26" spans="1:4" ht="15" thickBot="1" x14ac:dyDescent="0.35">
      <c r="A26" s="1">
        <v>25</v>
      </c>
      <c r="B26" s="1">
        <v>3.1015968536935001</v>
      </c>
      <c r="C26" s="1">
        <v>3.0981979331185499</v>
      </c>
      <c r="D26" s="1">
        <v>5.3680366334358496</v>
      </c>
    </row>
    <row r="27" spans="1:4" ht="15" thickBot="1" x14ac:dyDescent="0.35">
      <c r="A27" s="1">
        <v>26</v>
      </c>
      <c r="B27" s="1">
        <v>4.1299861082821998</v>
      </c>
      <c r="C27" s="1">
        <v>5.1309642448386397</v>
      </c>
      <c r="D27" s="1">
        <v>4.0920744663652302</v>
      </c>
    </row>
    <row r="28" spans="1:4" ht="15" thickBot="1" x14ac:dyDescent="0.35">
      <c r="A28" s="1">
        <v>23</v>
      </c>
      <c r="B28" s="1">
        <v>2.05572722624184</v>
      </c>
      <c r="C28" s="1">
        <v>5.0954307426502501</v>
      </c>
      <c r="D28" s="1">
        <v>4.4525362600476504</v>
      </c>
    </row>
    <row r="29" spans="1:4" ht="15" thickBot="1" x14ac:dyDescent="0.35">
      <c r="A29" s="1">
        <v>24</v>
      </c>
      <c r="B29" s="1">
        <v>3.0609296666271399</v>
      </c>
      <c r="C29" s="1">
        <v>4.1001410263125502</v>
      </c>
      <c r="D29" s="1">
        <v>5.7808398937780101</v>
      </c>
    </row>
    <row r="30" spans="1:4" ht="15" thickBot="1" x14ac:dyDescent="0.35">
      <c r="A30" s="1">
        <v>7</v>
      </c>
      <c r="B30" s="1">
        <v>5.1399567293640303</v>
      </c>
      <c r="C30" s="1">
        <v>3.09996890366138</v>
      </c>
      <c r="D30" s="1">
        <v>3.87974713753739</v>
      </c>
    </row>
    <row r="31" spans="1:4" ht="15" thickBot="1" x14ac:dyDescent="0.35">
      <c r="A31" s="1">
        <v>8</v>
      </c>
      <c r="B31" s="1">
        <v>5.1222704853390599</v>
      </c>
      <c r="C31" s="1">
        <v>3.0744291632509801</v>
      </c>
      <c r="D31" s="1">
        <v>5.84364759321869</v>
      </c>
    </row>
    <row r="32" spans="1:4" ht="15" thickBot="1" x14ac:dyDescent="0.35">
      <c r="A32" s="1">
        <v>10</v>
      </c>
      <c r="B32" s="1">
        <v>3.2269676725913099</v>
      </c>
      <c r="C32" s="1">
        <v>4.1673145743234796</v>
      </c>
      <c r="D32" s="1">
        <v>3.7396309283404601</v>
      </c>
    </row>
    <row r="33" spans="1:4" ht="15" thickBot="1" x14ac:dyDescent="0.35">
      <c r="A33" s="1">
        <v>9</v>
      </c>
      <c r="B33" s="1">
        <v>5.1152853177816802</v>
      </c>
      <c r="C33" s="1">
        <v>4.1500873680899204</v>
      </c>
      <c r="D33" s="1">
        <v>6.0257079488354099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3"/>
  <sheetViews>
    <sheetView topLeftCell="B1" workbookViewId="0">
      <selection activeCell="AD2" sqref="AD2:AD33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152</v>
      </c>
      <c r="B2" t="s">
        <v>155</v>
      </c>
      <c r="C2" t="s">
        <v>10</v>
      </c>
      <c r="D2" t="s">
        <v>185</v>
      </c>
      <c r="E2">
        <v>38.200000000000003</v>
      </c>
      <c r="F2">
        <v>34.200000000000003</v>
      </c>
      <c r="G2">
        <v>5.9</v>
      </c>
      <c r="H2">
        <v>9.1999999999999993</v>
      </c>
      <c r="I2">
        <v>4.5</v>
      </c>
      <c r="J2">
        <v>2.2000000000000002</v>
      </c>
      <c r="K2">
        <v>0.2</v>
      </c>
      <c r="L2">
        <v>2.2999999999999998</v>
      </c>
      <c r="M2">
        <v>5.7</v>
      </c>
      <c r="N2">
        <v>1.3</v>
      </c>
      <c r="O2">
        <v>0.1</v>
      </c>
      <c r="P2">
        <v>3</v>
      </c>
      <c r="Q2">
        <v>8.8000000000000007</v>
      </c>
      <c r="R2">
        <v>0.2646</v>
      </c>
      <c r="S2">
        <v>0.32790000000000002</v>
      </c>
      <c r="T2">
        <v>0.53870000000000007</v>
      </c>
      <c r="U2">
        <v>0.86639999999999995</v>
      </c>
      <c r="V2">
        <v>18.7</v>
      </c>
      <c r="W2">
        <v>0.1</v>
      </c>
      <c r="X2">
        <v>0.5</v>
      </c>
      <c r="Y2">
        <v>0</v>
      </c>
      <c r="Z2">
        <v>0.5</v>
      </c>
      <c r="AA2">
        <v>0.2</v>
      </c>
      <c r="AB2">
        <v>37.799999999999997</v>
      </c>
      <c r="AC2">
        <v>33.799999999999997</v>
      </c>
      <c r="AD2">
        <v>4.5</v>
      </c>
      <c r="AE2">
        <v>8.8000000000000007</v>
      </c>
      <c r="AF2">
        <v>5.9</v>
      </c>
      <c r="AG2">
        <v>1.6</v>
      </c>
      <c r="AH2">
        <v>0</v>
      </c>
      <c r="AI2">
        <v>1.3</v>
      </c>
      <c r="AJ2">
        <v>4.3</v>
      </c>
      <c r="AK2">
        <v>1.3</v>
      </c>
      <c r="AL2">
        <v>0.4</v>
      </c>
      <c r="AM2">
        <v>3.1</v>
      </c>
      <c r="AN2">
        <v>9</v>
      </c>
      <c r="AO2">
        <v>0.25190000000000001</v>
      </c>
      <c r="AP2">
        <v>0.3271</v>
      </c>
      <c r="AQ2">
        <v>0.40970000000000012</v>
      </c>
      <c r="AR2">
        <v>0.73680000000000001</v>
      </c>
      <c r="AS2">
        <v>14.3</v>
      </c>
      <c r="AT2">
        <v>0.8</v>
      </c>
      <c r="AU2">
        <v>0.6</v>
      </c>
      <c r="AV2">
        <v>0.1</v>
      </c>
      <c r="AW2">
        <v>0.2</v>
      </c>
      <c r="AX2">
        <v>0.1</v>
      </c>
      <c r="AY2">
        <v>4.8277777777777784</v>
      </c>
      <c r="AZ2">
        <v>2.666666666666667</v>
      </c>
      <c r="BA2">
        <v>0.22222222222222221</v>
      </c>
      <c r="BB2">
        <v>0.77777777777777779</v>
      </c>
      <c r="BC2">
        <v>2.1111111111111112</v>
      </c>
      <c r="BD2">
        <v>4</v>
      </c>
      <c r="BE2">
        <v>21.333333333333329</v>
      </c>
      <c r="BF2">
        <v>7.1111111111111107</v>
      </c>
    </row>
    <row r="3" spans="1:58" x14ac:dyDescent="0.3">
      <c r="A3" t="s">
        <v>155</v>
      </c>
      <c r="B3" t="s">
        <v>152</v>
      </c>
      <c r="C3" t="s">
        <v>11</v>
      </c>
      <c r="D3" t="s">
        <v>181</v>
      </c>
      <c r="E3">
        <v>36.200000000000003</v>
      </c>
      <c r="F3">
        <v>33</v>
      </c>
      <c r="G3">
        <v>3.4</v>
      </c>
      <c r="H3">
        <v>7.4</v>
      </c>
      <c r="I3">
        <v>4.5</v>
      </c>
      <c r="J3">
        <v>1.4</v>
      </c>
      <c r="K3">
        <v>0.2</v>
      </c>
      <c r="L3">
        <v>1.3</v>
      </c>
      <c r="M3">
        <v>3.3</v>
      </c>
      <c r="N3">
        <v>0.4</v>
      </c>
      <c r="O3">
        <v>0</v>
      </c>
      <c r="P3">
        <v>2.4</v>
      </c>
      <c r="Q3">
        <v>8.4</v>
      </c>
      <c r="R3">
        <v>0.22059999999999999</v>
      </c>
      <c r="S3">
        <v>0.2742</v>
      </c>
      <c r="T3">
        <v>0.38819999999999999</v>
      </c>
      <c r="U3">
        <v>0.66239999999999999</v>
      </c>
      <c r="V3">
        <v>13.1</v>
      </c>
      <c r="W3">
        <v>1</v>
      </c>
      <c r="X3">
        <v>0.1</v>
      </c>
      <c r="Y3">
        <v>0.3</v>
      </c>
      <c r="Z3">
        <v>0.4</v>
      </c>
      <c r="AA3">
        <v>0.1</v>
      </c>
      <c r="AB3">
        <v>36.200000000000003</v>
      </c>
      <c r="AC3">
        <v>33.5</v>
      </c>
      <c r="AD3">
        <v>3.9</v>
      </c>
      <c r="AE3">
        <v>8.8000000000000007</v>
      </c>
      <c r="AF3">
        <v>5.7</v>
      </c>
      <c r="AG3">
        <v>1.4</v>
      </c>
      <c r="AH3">
        <v>0.4</v>
      </c>
      <c r="AI3">
        <v>1.3</v>
      </c>
      <c r="AJ3">
        <v>3.8</v>
      </c>
      <c r="AK3">
        <v>1.1000000000000001</v>
      </c>
      <c r="AL3">
        <v>0.1</v>
      </c>
      <c r="AM3">
        <v>2.1</v>
      </c>
      <c r="AN3">
        <v>8.6999999999999993</v>
      </c>
      <c r="AO3">
        <v>0.2596</v>
      </c>
      <c r="AP3">
        <v>0.3049</v>
      </c>
      <c r="AQ3">
        <v>0.43990000000000001</v>
      </c>
      <c r="AR3">
        <v>0.74459999999999993</v>
      </c>
      <c r="AS3">
        <v>14.9</v>
      </c>
      <c r="AT3">
        <v>0.8</v>
      </c>
      <c r="AU3">
        <v>0.2</v>
      </c>
      <c r="AV3">
        <v>0</v>
      </c>
      <c r="AW3">
        <v>0.4</v>
      </c>
      <c r="AX3">
        <v>0.1</v>
      </c>
      <c r="AY3">
        <v>5</v>
      </c>
      <c r="AZ3">
        <v>6</v>
      </c>
      <c r="BA3">
        <v>1</v>
      </c>
      <c r="BB3">
        <v>1</v>
      </c>
      <c r="BC3">
        <v>2</v>
      </c>
      <c r="BD3">
        <v>1</v>
      </c>
      <c r="BE3">
        <v>25</v>
      </c>
      <c r="BF3">
        <v>11</v>
      </c>
    </row>
    <row r="4" spans="1:58" x14ac:dyDescent="0.3">
      <c r="A4" t="s">
        <v>140</v>
      </c>
      <c r="B4" t="s">
        <v>141</v>
      </c>
      <c r="C4" t="s">
        <v>10</v>
      </c>
      <c r="D4" t="s">
        <v>201</v>
      </c>
      <c r="E4">
        <v>36.700000000000003</v>
      </c>
      <c r="F4">
        <v>34.4</v>
      </c>
      <c r="G4">
        <v>4.5</v>
      </c>
      <c r="H4">
        <v>9.1</v>
      </c>
      <c r="I4">
        <v>6.3</v>
      </c>
      <c r="J4">
        <v>1.2</v>
      </c>
      <c r="K4">
        <v>0.2</v>
      </c>
      <c r="L4">
        <v>1.4</v>
      </c>
      <c r="M4">
        <v>4.3</v>
      </c>
      <c r="N4">
        <v>0.5</v>
      </c>
      <c r="O4">
        <v>0.2</v>
      </c>
      <c r="P4">
        <v>2</v>
      </c>
      <c r="Q4">
        <v>8.1</v>
      </c>
      <c r="R4">
        <v>0.26090000000000002</v>
      </c>
      <c r="S4">
        <v>0.30020000000000002</v>
      </c>
      <c r="T4">
        <v>0.42649999999999999</v>
      </c>
      <c r="U4">
        <v>0.7268</v>
      </c>
      <c r="V4">
        <v>14.9</v>
      </c>
      <c r="W4">
        <v>0.6</v>
      </c>
      <c r="X4">
        <v>0.1</v>
      </c>
      <c r="Y4">
        <v>0</v>
      </c>
      <c r="Z4">
        <v>0.2</v>
      </c>
      <c r="AA4">
        <v>0</v>
      </c>
      <c r="AB4">
        <v>36.700000000000003</v>
      </c>
      <c r="AC4">
        <v>34.1</v>
      </c>
      <c r="AD4">
        <v>4.0999999999999996</v>
      </c>
      <c r="AE4">
        <v>9.4</v>
      </c>
      <c r="AF4">
        <v>6</v>
      </c>
      <c r="AG4">
        <v>1.5</v>
      </c>
      <c r="AH4">
        <v>0.1</v>
      </c>
      <c r="AI4">
        <v>1.8</v>
      </c>
      <c r="AJ4">
        <v>4.0999999999999996</v>
      </c>
      <c r="AK4">
        <v>0.6</v>
      </c>
      <c r="AL4">
        <v>0.1</v>
      </c>
      <c r="AM4">
        <v>1.8</v>
      </c>
      <c r="AN4">
        <v>7.1</v>
      </c>
      <c r="AO4">
        <v>0.2727</v>
      </c>
      <c r="AP4">
        <v>0.30609999999999998</v>
      </c>
      <c r="AQ4">
        <v>0.47549999999999998</v>
      </c>
      <c r="AR4">
        <v>0.78169999999999995</v>
      </c>
      <c r="AS4">
        <v>16.5</v>
      </c>
      <c r="AT4">
        <v>1.3</v>
      </c>
      <c r="AU4">
        <v>0</v>
      </c>
      <c r="AV4">
        <v>0.3</v>
      </c>
      <c r="AW4">
        <v>0.5</v>
      </c>
      <c r="AX4">
        <v>0</v>
      </c>
      <c r="AY4">
        <v>3.7</v>
      </c>
      <c r="AZ4">
        <v>2.2000000000000002</v>
      </c>
      <c r="BA4">
        <v>0</v>
      </c>
      <c r="BB4">
        <v>0.8</v>
      </c>
      <c r="BC4">
        <v>1</v>
      </c>
      <c r="BD4">
        <v>3.6</v>
      </c>
      <c r="BE4">
        <v>15.8</v>
      </c>
      <c r="BF4">
        <v>4.8</v>
      </c>
    </row>
    <row r="5" spans="1:58" x14ac:dyDescent="0.3">
      <c r="A5" t="s">
        <v>141</v>
      </c>
      <c r="B5" t="s">
        <v>140</v>
      </c>
      <c r="C5" t="s">
        <v>11</v>
      </c>
      <c r="D5" t="s">
        <v>198</v>
      </c>
      <c r="E5">
        <v>36.200000000000003</v>
      </c>
      <c r="F5">
        <v>32.9</v>
      </c>
      <c r="G5">
        <v>3.5</v>
      </c>
      <c r="H5">
        <v>8.3000000000000007</v>
      </c>
      <c r="I5">
        <v>5.8</v>
      </c>
      <c r="J5">
        <v>2</v>
      </c>
      <c r="K5">
        <v>0.1</v>
      </c>
      <c r="L5">
        <v>0.4</v>
      </c>
      <c r="M5">
        <v>3.5</v>
      </c>
      <c r="N5">
        <v>0.6</v>
      </c>
      <c r="O5">
        <v>0.2</v>
      </c>
      <c r="P5">
        <v>2.4</v>
      </c>
      <c r="Q5">
        <v>6.8</v>
      </c>
      <c r="R5">
        <v>0.24970000000000001</v>
      </c>
      <c r="S5">
        <v>0.2979</v>
      </c>
      <c r="T5">
        <v>0.35039999999999999</v>
      </c>
      <c r="U5">
        <v>0.6482</v>
      </c>
      <c r="V5">
        <v>11.7</v>
      </c>
      <c r="W5">
        <v>1</v>
      </c>
      <c r="X5">
        <v>0.3</v>
      </c>
      <c r="Y5">
        <v>0</v>
      </c>
      <c r="Z5">
        <v>0.6</v>
      </c>
      <c r="AA5">
        <v>0</v>
      </c>
      <c r="AB5">
        <v>36.799999999999997</v>
      </c>
      <c r="AC5">
        <v>33.6</v>
      </c>
      <c r="AD5">
        <v>3.3</v>
      </c>
      <c r="AE5">
        <v>7.8</v>
      </c>
      <c r="AF5">
        <v>5.6</v>
      </c>
      <c r="AG5">
        <v>1.1000000000000001</v>
      </c>
      <c r="AH5">
        <v>0.2</v>
      </c>
      <c r="AI5">
        <v>0.9</v>
      </c>
      <c r="AJ5">
        <v>3.2</v>
      </c>
      <c r="AK5">
        <v>0.8</v>
      </c>
      <c r="AL5">
        <v>0.2</v>
      </c>
      <c r="AM5">
        <v>2.6</v>
      </c>
      <c r="AN5">
        <v>8.3000000000000007</v>
      </c>
      <c r="AO5">
        <v>0.22370000000000001</v>
      </c>
      <c r="AP5">
        <v>0.27879999999999999</v>
      </c>
      <c r="AQ5">
        <v>0.34389999999999998</v>
      </c>
      <c r="AR5">
        <v>0.62270000000000003</v>
      </c>
      <c r="AS5">
        <v>12</v>
      </c>
      <c r="AT5">
        <v>0.7</v>
      </c>
      <c r="AU5">
        <v>0.4</v>
      </c>
      <c r="AV5">
        <v>0</v>
      </c>
      <c r="AW5">
        <v>0.2</v>
      </c>
      <c r="AX5">
        <v>0</v>
      </c>
      <c r="AY5">
        <v>4.9466666666666672</v>
      </c>
      <c r="AZ5">
        <v>3.1333333333333329</v>
      </c>
      <c r="BA5">
        <v>0.26666666666666672</v>
      </c>
      <c r="BB5">
        <v>0.8666666666666667</v>
      </c>
      <c r="BC5">
        <v>1.8</v>
      </c>
      <c r="BD5">
        <v>4.0666666666666664</v>
      </c>
      <c r="BE5">
        <v>23.2</v>
      </c>
      <c r="BF5">
        <v>9</v>
      </c>
    </row>
    <row r="6" spans="1:58" x14ac:dyDescent="0.3">
      <c r="A6" t="s">
        <v>156</v>
      </c>
      <c r="B6" t="s">
        <v>36</v>
      </c>
      <c r="C6" t="s">
        <v>10</v>
      </c>
      <c r="D6" t="s">
        <v>197</v>
      </c>
      <c r="E6">
        <v>36.9</v>
      </c>
      <c r="F6">
        <v>32.6</v>
      </c>
      <c r="G6">
        <v>4.4000000000000004</v>
      </c>
      <c r="H6">
        <v>7.7</v>
      </c>
      <c r="I6">
        <v>4.7</v>
      </c>
      <c r="J6">
        <v>1.4</v>
      </c>
      <c r="K6">
        <v>0.2</v>
      </c>
      <c r="L6">
        <v>1.4</v>
      </c>
      <c r="M6">
        <v>4.3</v>
      </c>
      <c r="N6">
        <v>0.7</v>
      </c>
      <c r="O6">
        <v>0.2</v>
      </c>
      <c r="P6">
        <v>3.4</v>
      </c>
      <c r="Q6">
        <v>7.7</v>
      </c>
      <c r="R6">
        <v>0.23100000000000001</v>
      </c>
      <c r="S6">
        <v>0.30249999999999999</v>
      </c>
      <c r="T6">
        <v>0.41210000000000002</v>
      </c>
      <c r="U6">
        <v>0.71460000000000001</v>
      </c>
      <c r="V6">
        <v>13.7</v>
      </c>
      <c r="W6">
        <v>0.5</v>
      </c>
      <c r="X6">
        <v>0.4</v>
      </c>
      <c r="Y6">
        <v>0</v>
      </c>
      <c r="Z6">
        <v>0.4</v>
      </c>
      <c r="AA6">
        <v>0.2</v>
      </c>
      <c r="AB6">
        <v>38.1</v>
      </c>
      <c r="AC6">
        <v>34.299999999999997</v>
      </c>
      <c r="AD6">
        <v>5.2</v>
      </c>
      <c r="AE6">
        <v>9.1</v>
      </c>
      <c r="AF6">
        <v>5.6</v>
      </c>
      <c r="AG6">
        <v>2</v>
      </c>
      <c r="AH6">
        <v>0.1</v>
      </c>
      <c r="AI6">
        <v>1.4</v>
      </c>
      <c r="AJ6">
        <v>5.0999999999999996</v>
      </c>
      <c r="AK6">
        <v>0.6</v>
      </c>
      <c r="AL6">
        <v>0.2</v>
      </c>
      <c r="AM6">
        <v>3.2</v>
      </c>
      <c r="AN6">
        <v>8.1999999999999993</v>
      </c>
      <c r="AO6">
        <v>0.25979999999999998</v>
      </c>
      <c r="AP6">
        <v>0.32179999999999997</v>
      </c>
      <c r="AQ6">
        <v>0.43459999999999999</v>
      </c>
      <c r="AR6">
        <v>0.75629999999999997</v>
      </c>
      <c r="AS6">
        <v>15.5</v>
      </c>
      <c r="AT6">
        <v>0.5</v>
      </c>
      <c r="AU6">
        <v>0.2</v>
      </c>
      <c r="AV6">
        <v>0</v>
      </c>
      <c r="AW6">
        <v>0.4</v>
      </c>
      <c r="AX6">
        <v>0</v>
      </c>
      <c r="AY6">
        <v>6.1050000000000004</v>
      </c>
      <c r="AZ6">
        <v>2.4500000000000002</v>
      </c>
      <c r="BA6">
        <v>0.15</v>
      </c>
      <c r="BB6">
        <v>0.85</v>
      </c>
      <c r="BC6">
        <v>1.4</v>
      </c>
      <c r="BD6">
        <v>6</v>
      </c>
      <c r="BE6">
        <v>24.8</v>
      </c>
      <c r="BF6">
        <v>6.75</v>
      </c>
    </row>
    <row r="7" spans="1:58" x14ac:dyDescent="0.3">
      <c r="A7" t="s">
        <v>36</v>
      </c>
      <c r="B7" t="s">
        <v>156</v>
      </c>
      <c r="C7" t="s">
        <v>11</v>
      </c>
      <c r="D7" t="s">
        <v>206</v>
      </c>
      <c r="E7">
        <v>39.5</v>
      </c>
      <c r="F7">
        <v>35.4</v>
      </c>
      <c r="G7">
        <v>3.7</v>
      </c>
      <c r="H7">
        <v>8</v>
      </c>
      <c r="I7">
        <v>4.9000000000000004</v>
      </c>
      <c r="J7">
        <v>2</v>
      </c>
      <c r="K7">
        <v>0</v>
      </c>
      <c r="L7">
        <v>1.1000000000000001</v>
      </c>
      <c r="M7">
        <v>3.3</v>
      </c>
      <c r="N7">
        <v>0.3</v>
      </c>
      <c r="O7">
        <v>0.1</v>
      </c>
      <c r="P7">
        <v>3.5</v>
      </c>
      <c r="Q7">
        <v>8.3000000000000007</v>
      </c>
      <c r="R7">
        <v>0.21990000000000001</v>
      </c>
      <c r="S7">
        <v>0.29880000000000001</v>
      </c>
      <c r="T7">
        <v>0.3634</v>
      </c>
      <c r="U7">
        <v>0.66220000000000001</v>
      </c>
      <c r="V7">
        <v>13.3</v>
      </c>
      <c r="W7">
        <v>0.7</v>
      </c>
      <c r="X7">
        <v>0.6</v>
      </c>
      <c r="Y7">
        <v>0</v>
      </c>
      <c r="Z7">
        <v>0</v>
      </c>
      <c r="AA7">
        <v>0.1</v>
      </c>
      <c r="AB7">
        <v>36.799999999999997</v>
      </c>
      <c r="AC7">
        <v>33.5</v>
      </c>
      <c r="AD7">
        <v>4.4000000000000004</v>
      </c>
      <c r="AE7">
        <v>7.2</v>
      </c>
      <c r="AF7">
        <v>4.0999999999999996</v>
      </c>
      <c r="AG7">
        <v>1.9</v>
      </c>
      <c r="AH7">
        <v>0.4</v>
      </c>
      <c r="AI7">
        <v>0.8</v>
      </c>
      <c r="AJ7">
        <v>4.2</v>
      </c>
      <c r="AK7">
        <v>0.7</v>
      </c>
      <c r="AL7">
        <v>0.1</v>
      </c>
      <c r="AM7">
        <v>2.2999999999999998</v>
      </c>
      <c r="AN7">
        <v>8.6</v>
      </c>
      <c r="AO7">
        <v>0.2117</v>
      </c>
      <c r="AP7">
        <v>0.2626</v>
      </c>
      <c r="AQ7">
        <v>0.3649</v>
      </c>
      <c r="AR7">
        <v>0.62749999999999995</v>
      </c>
      <c r="AS7">
        <v>12.3</v>
      </c>
      <c r="AT7">
        <v>0.7</v>
      </c>
      <c r="AU7">
        <v>0.3</v>
      </c>
      <c r="AV7">
        <v>0.2</v>
      </c>
      <c r="AW7">
        <v>0.4</v>
      </c>
      <c r="AX7">
        <v>0.2</v>
      </c>
      <c r="AY7">
        <v>5.1840689960194606</v>
      </c>
      <c r="AZ7">
        <v>3.163003095975232</v>
      </c>
      <c r="BA7">
        <v>0.12470145953118091</v>
      </c>
      <c r="BB7">
        <v>1.01983635559487</v>
      </c>
      <c r="BC7">
        <v>1.2388102609464839</v>
      </c>
      <c r="BD7">
        <v>5.143874391862008</v>
      </c>
      <c r="BE7">
        <v>22.540446704997791</v>
      </c>
      <c r="BF7">
        <v>7.0826404245908892</v>
      </c>
    </row>
    <row r="8" spans="1:58" x14ac:dyDescent="0.3">
      <c r="A8" t="s">
        <v>137</v>
      </c>
      <c r="B8" t="s">
        <v>157</v>
      </c>
      <c r="C8" t="s">
        <v>10</v>
      </c>
      <c r="D8" t="s">
        <v>207</v>
      </c>
      <c r="E8">
        <v>38.9</v>
      </c>
      <c r="F8">
        <v>33.799999999999997</v>
      </c>
      <c r="G8">
        <v>4.5</v>
      </c>
      <c r="H8">
        <v>7.9</v>
      </c>
      <c r="I8">
        <v>4.5999999999999996</v>
      </c>
      <c r="J8">
        <v>2.2000000000000002</v>
      </c>
      <c r="K8">
        <v>0.1</v>
      </c>
      <c r="L8">
        <v>1</v>
      </c>
      <c r="M8">
        <v>4.4000000000000004</v>
      </c>
      <c r="N8">
        <v>1.5</v>
      </c>
      <c r="O8">
        <v>0.3</v>
      </c>
      <c r="P8">
        <v>4.4000000000000004</v>
      </c>
      <c r="Q8">
        <v>9.9</v>
      </c>
      <c r="R8">
        <v>0.22689999999999999</v>
      </c>
      <c r="S8">
        <v>0.31929999999999997</v>
      </c>
      <c r="T8">
        <v>0.38069999999999998</v>
      </c>
      <c r="U8">
        <v>0.70009999999999994</v>
      </c>
      <c r="V8">
        <v>13.3</v>
      </c>
      <c r="W8">
        <v>0.5</v>
      </c>
      <c r="X8">
        <v>0.2</v>
      </c>
      <c r="Y8">
        <v>0.3</v>
      </c>
      <c r="Z8">
        <v>0.1</v>
      </c>
      <c r="AA8">
        <v>0.1</v>
      </c>
      <c r="AB8">
        <v>38.1</v>
      </c>
      <c r="AC8">
        <v>35</v>
      </c>
      <c r="AD8">
        <v>4.0999999999999996</v>
      </c>
      <c r="AE8">
        <v>8.3000000000000007</v>
      </c>
      <c r="AF8">
        <v>5.6</v>
      </c>
      <c r="AG8">
        <v>1.3</v>
      </c>
      <c r="AH8">
        <v>0.1</v>
      </c>
      <c r="AI8">
        <v>1.3</v>
      </c>
      <c r="AJ8">
        <v>3.9</v>
      </c>
      <c r="AK8">
        <v>1</v>
      </c>
      <c r="AL8">
        <v>0.1</v>
      </c>
      <c r="AM8">
        <v>2.8</v>
      </c>
      <c r="AN8">
        <v>8.8000000000000007</v>
      </c>
      <c r="AO8">
        <v>0.23619999999999999</v>
      </c>
      <c r="AP8">
        <v>0.29399999999999998</v>
      </c>
      <c r="AQ8">
        <v>0.38529999999999998</v>
      </c>
      <c r="AR8">
        <v>0.67949999999999999</v>
      </c>
      <c r="AS8">
        <v>13.7</v>
      </c>
      <c r="AT8">
        <v>0.9</v>
      </c>
      <c r="AU8">
        <v>0.2</v>
      </c>
      <c r="AV8">
        <v>0.1</v>
      </c>
      <c r="AW8">
        <v>0</v>
      </c>
      <c r="AX8">
        <v>0.1</v>
      </c>
      <c r="AY8">
        <v>1.05</v>
      </c>
      <c r="AZ8">
        <v>0</v>
      </c>
      <c r="BA8">
        <v>0</v>
      </c>
      <c r="BB8">
        <v>0</v>
      </c>
      <c r="BC8">
        <v>0</v>
      </c>
      <c r="BD8">
        <v>0.5</v>
      </c>
      <c r="BE8">
        <v>3.5</v>
      </c>
      <c r="BF8">
        <v>0</v>
      </c>
    </row>
    <row r="9" spans="1:58" x14ac:dyDescent="0.3">
      <c r="A9" t="s">
        <v>157</v>
      </c>
      <c r="B9" t="s">
        <v>137</v>
      </c>
      <c r="C9" t="s">
        <v>11</v>
      </c>
      <c r="D9" t="s">
        <v>183</v>
      </c>
      <c r="E9">
        <v>37.700000000000003</v>
      </c>
      <c r="F9">
        <v>34.299999999999997</v>
      </c>
      <c r="G9">
        <v>3.5</v>
      </c>
      <c r="H9">
        <v>8.6999999999999993</v>
      </c>
      <c r="I9">
        <v>5.6</v>
      </c>
      <c r="J9">
        <v>1.9</v>
      </c>
      <c r="K9">
        <v>0.1</v>
      </c>
      <c r="L9">
        <v>1.1000000000000001</v>
      </c>
      <c r="M9">
        <v>3.4</v>
      </c>
      <c r="N9">
        <v>0.6</v>
      </c>
      <c r="O9">
        <v>0.2</v>
      </c>
      <c r="P9">
        <v>2.9</v>
      </c>
      <c r="Q9">
        <v>7.8</v>
      </c>
      <c r="R9">
        <v>0.24879999999999999</v>
      </c>
      <c r="S9">
        <v>0.3095</v>
      </c>
      <c r="T9">
        <v>0.40060000000000001</v>
      </c>
      <c r="U9">
        <v>0.71009999999999995</v>
      </c>
      <c r="V9">
        <v>14.1</v>
      </c>
      <c r="W9">
        <v>0.7</v>
      </c>
      <c r="X9">
        <v>0.1</v>
      </c>
      <c r="Y9">
        <v>0.1</v>
      </c>
      <c r="Z9">
        <v>0.3</v>
      </c>
      <c r="AA9">
        <v>0.1</v>
      </c>
      <c r="AB9">
        <v>36.4</v>
      </c>
      <c r="AC9">
        <v>32.700000000000003</v>
      </c>
      <c r="AD9">
        <v>3.1</v>
      </c>
      <c r="AE9">
        <v>7.5</v>
      </c>
      <c r="AF9">
        <v>5.2</v>
      </c>
      <c r="AG9">
        <v>1.5</v>
      </c>
      <c r="AH9">
        <v>0</v>
      </c>
      <c r="AI9">
        <v>0.8</v>
      </c>
      <c r="AJ9">
        <v>3</v>
      </c>
      <c r="AK9">
        <v>0.6</v>
      </c>
      <c r="AL9">
        <v>0.1</v>
      </c>
      <c r="AM9">
        <v>2.9</v>
      </c>
      <c r="AN9">
        <v>7.8</v>
      </c>
      <c r="AO9">
        <v>0.22650000000000001</v>
      </c>
      <c r="AP9">
        <v>0.2949</v>
      </c>
      <c r="AQ9">
        <v>0.34439999999999998</v>
      </c>
      <c r="AR9">
        <v>0.63929999999999998</v>
      </c>
      <c r="AS9">
        <v>11.4</v>
      </c>
      <c r="AT9">
        <v>0.7</v>
      </c>
      <c r="AU9">
        <v>0.4</v>
      </c>
      <c r="AV9">
        <v>0.2</v>
      </c>
      <c r="AW9">
        <v>0.2</v>
      </c>
      <c r="AX9">
        <v>0</v>
      </c>
      <c r="AY9">
        <v>5.88</v>
      </c>
      <c r="AZ9">
        <v>2.2666666666666671</v>
      </c>
      <c r="BA9">
        <v>0.26666666666666672</v>
      </c>
      <c r="BB9">
        <v>0.53333333333333333</v>
      </c>
      <c r="BC9">
        <v>1.333333333333333</v>
      </c>
      <c r="BD9">
        <v>5.8</v>
      </c>
      <c r="BE9">
        <v>24.666666666666671</v>
      </c>
      <c r="BF9">
        <v>6.7333333333333334</v>
      </c>
    </row>
    <row r="10" spans="1:58" x14ac:dyDescent="0.3">
      <c r="A10" t="s">
        <v>150</v>
      </c>
      <c r="B10" t="s">
        <v>134</v>
      </c>
      <c r="C10" t="s">
        <v>10</v>
      </c>
      <c r="D10" t="s">
        <v>182</v>
      </c>
      <c r="E10">
        <v>39.299999999999997</v>
      </c>
      <c r="F10">
        <v>36</v>
      </c>
      <c r="G10">
        <v>4.7</v>
      </c>
      <c r="H10">
        <v>10.1</v>
      </c>
      <c r="I10">
        <v>5.8</v>
      </c>
      <c r="J10">
        <v>2.7</v>
      </c>
      <c r="K10">
        <v>0.1</v>
      </c>
      <c r="L10">
        <v>1.5</v>
      </c>
      <c r="M10">
        <v>4.7</v>
      </c>
      <c r="N10">
        <v>0.7</v>
      </c>
      <c r="O10">
        <v>0.3</v>
      </c>
      <c r="P10">
        <v>2.8</v>
      </c>
      <c r="Q10">
        <v>10.199999999999999</v>
      </c>
      <c r="R10">
        <v>0.27960000000000002</v>
      </c>
      <c r="S10">
        <v>0.33529999999999999</v>
      </c>
      <c r="T10">
        <v>0.48230000000000012</v>
      </c>
      <c r="U10">
        <v>0.81759999999999999</v>
      </c>
      <c r="V10">
        <v>17.5</v>
      </c>
      <c r="W10">
        <v>1.1000000000000001</v>
      </c>
      <c r="X10">
        <v>0.4</v>
      </c>
      <c r="Y10">
        <v>0</v>
      </c>
      <c r="Z10">
        <v>0.1</v>
      </c>
      <c r="AA10">
        <v>0.1</v>
      </c>
      <c r="AB10">
        <v>38.200000000000003</v>
      </c>
      <c r="AC10">
        <v>34.200000000000003</v>
      </c>
      <c r="AD10">
        <v>4.4000000000000004</v>
      </c>
      <c r="AE10">
        <v>8.3000000000000007</v>
      </c>
      <c r="AF10">
        <v>5</v>
      </c>
      <c r="AG10">
        <v>1.8</v>
      </c>
      <c r="AH10">
        <v>0</v>
      </c>
      <c r="AI10">
        <v>1.5</v>
      </c>
      <c r="AJ10">
        <v>4.4000000000000004</v>
      </c>
      <c r="AK10">
        <v>0.6</v>
      </c>
      <c r="AL10">
        <v>0.1</v>
      </c>
      <c r="AM10">
        <v>3</v>
      </c>
      <c r="AN10">
        <v>7.8</v>
      </c>
      <c r="AO10">
        <v>0.2349</v>
      </c>
      <c r="AP10">
        <v>0.29580000000000001</v>
      </c>
      <c r="AQ10">
        <v>0.41320000000000001</v>
      </c>
      <c r="AR10">
        <v>0.70919999999999994</v>
      </c>
      <c r="AS10">
        <v>14.6</v>
      </c>
      <c r="AT10">
        <v>0.6</v>
      </c>
      <c r="AU10">
        <v>0.3</v>
      </c>
      <c r="AV10">
        <v>0.3</v>
      </c>
      <c r="AW10">
        <v>0.4</v>
      </c>
      <c r="AX10">
        <v>0.7</v>
      </c>
      <c r="AY10">
        <v>5.3133333333333326</v>
      </c>
      <c r="AZ10">
        <v>2.333333333333333</v>
      </c>
      <c r="BA10">
        <v>0</v>
      </c>
      <c r="BB10">
        <v>0.8666666666666667</v>
      </c>
      <c r="BC10">
        <v>1.4</v>
      </c>
      <c r="BD10">
        <v>6.4</v>
      </c>
      <c r="BE10">
        <v>21.8</v>
      </c>
      <c r="BF10">
        <v>5.9333333333333336</v>
      </c>
    </row>
    <row r="11" spans="1:58" x14ac:dyDescent="0.3">
      <c r="A11" t="s">
        <v>134</v>
      </c>
      <c r="B11" t="s">
        <v>150</v>
      </c>
      <c r="C11" t="s">
        <v>11</v>
      </c>
      <c r="D11" t="s">
        <v>187</v>
      </c>
      <c r="E11">
        <v>37.700000000000003</v>
      </c>
      <c r="F11">
        <v>33.799999999999997</v>
      </c>
      <c r="G11">
        <v>4.5999999999999996</v>
      </c>
      <c r="H11">
        <v>8.1999999999999993</v>
      </c>
      <c r="I11">
        <v>4.5</v>
      </c>
      <c r="J11">
        <v>1.5</v>
      </c>
      <c r="K11">
        <v>0</v>
      </c>
      <c r="L11">
        <v>2.2000000000000002</v>
      </c>
      <c r="M11">
        <v>4.5</v>
      </c>
      <c r="N11">
        <v>0.3</v>
      </c>
      <c r="O11">
        <v>0.6</v>
      </c>
      <c r="P11">
        <v>3.5</v>
      </c>
      <c r="Q11">
        <v>10.5</v>
      </c>
      <c r="R11">
        <v>0.2359</v>
      </c>
      <c r="S11">
        <v>0.31119999999999998</v>
      </c>
      <c r="T11">
        <v>0.46929999999999988</v>
      </c>
      <c r="U11">
        <v>0.78049999999999997</v>
      </c>
      <c r="V11">
        <v>16.3</v>
      </c>
      <c r="W11">
        <v>1.2</v>
      </c>
      <c r="X11">
        <v>0.3</v>
      </c>
      <c r="Y11">
        <v>0.1</v>
      </c>
      <c r="Z11">
        <v>0</v>
      </c>
      <c r="AA11">
        <v>0.5</v>
      </c>
      <c r="AB11">
        <v>39.5</v>
      </c>
      <c r="AC11">
        <v>35.6</v>
      </c>
      <c r="AD11">
        <v>5.5</v>
      </c>
      <c r="AE11">
        <v>9.6</v>
      </c>
      <c r="AF11">
        <v>5</v>
      </c>
      <c r="AG11">
        <v>2.4</v>
      </c>
      <c r="AH11">
        <v>0.3</v>
      </c>
      <c r="AI11">
        <v>1.9</v>
      </c>
      <c r="AJ11">
        <v>5.3</v>
      </c>
      <c r="AK11">
        <v>0.8</v>
      </c>
      <c r="AL11">
        <v>0.2</v>
      </c>
      <c r="AM11">
        <v>3.1</v>
      </c>
      <c r="AN11">
        <v>8.8000000000000007</v>
      </c>
      <c r="AO11">
        <v>0.2656</v>
      </c>
      <c r="AP11">
        <v>0.33139999999999997</v>
      </c>
      <c r="AQ11">
        <v>0.50949999999999995</v>
      </c>
      <c r="AR11">
        <v>0.84099999999999997</v>
      </c>
      <c r="AS11">
        <v>18.3</v>
      </c>
      <c r="AT11">
        <v>0.5</v>
      </c>
      <c r="AU11">
        <v>0.6</v>
      </c>
      <c r="AV11">
        <v>0</v>
      </c>
      <c r="AW11">
        <v>0.2</v>
      </c>
      <c r="AX11">
        <v>0</v>
      </c>
      <c r="AY11">
        <v>5.37</v>
      </c>
      <c r="AZ11">
        <v>2.5</v>
      </c>
      <c r="BA11">
        <v>0</v>
      </c>
      <c r="BB11">
        <v>0.7</v>
      </c>
      <c r="BC11">
        <v>2.0499999999999998</v>
      </c>
      <c r="BD11">
        <v>4.1500000000000004</v>
      </c>
      <c r="BE11">
        <v>23</v>
      </c>
      <c r="BF11">
        <v>7.75</v>
      </c>
    </row>
    <row r="12" spans="1:58" x14ac:dyDescent="0.3">
      <c r="A12" t="s">
        <v>135</v>
      </c>
      <c r="B12" t="s">
        <v>146</v>
      </c>
      <c r="C12" t="s">
        <v>10</v>
      </c>
      <c r="D12" t="s">
        <v>189</v>
      </c>
      <c r="E12">
        <v>36.200000000000003</v>
      </c>
      <c r="F12">
        <v>33.799999999999997</v>
      </c>
      <c r="G12">
        <v>3.7</v>
      </c>
      <c r="H12">
        <v>8.1</v>
      </c>
      <c r="I12">
        <v>5.4</v>
      </c>
      <c r="J12">
        <v>1.4</v>
      </c>
      <c r="K12">
        <v>0.2</v>
      </c>
      <c r="L12">
        <v>1.1000000000000001</v>
      </c>
      <c r="M12">
        <v>3.6</v>
      </c>
      <c r="N12">
        <v>0.6</v>
      </c>
      <c r="O12">
        <v>0.1</v>
      </c>
      <c r="P12">
        <v>1.6</v>
      </c>
      <c r="Q12">
        <v>8.4</v>
      </c>
      <c r="R12">
        <v>0.23730000000000001</v>
      </c>
      <c r="S12">
        <v>0.28139999999999998</v>
      </c>
      <c r="T12">
        <v>0.38760000000000011</v>
      </c>
      <c r="U12">
        <v>0.66890000000000005</v>
      </c>
      <c r="V12">
        <v>13.2</v>
      </c>
      <c r="W12">
        <v>0.8</v>
      </c>
      <c r="X12">
        <v>0.5</v>
      </c>
      <c r="Y12">
        <v>0.1</v>
      </c>
      <c r="Z12">
        <v>0.2</v>
      </c>
      <c r="AA12">
        <v>0.2</v>
      </c>
      <c r="AB12">
        <v>35.5</v>
      </c>
      <c r="AC12">
        <v>31.9</v>
      </c>
      <c r="AD12">
        <v>3.3</v>
      </c>
      <c r="AE12">
        <v>6.8</v>
      </c>
      <c r="AF12">
        <v>4.2</v>
      </c>
      <c r="AG12">
        <v>1</v>
      </c>
      <c r="AH12">
        <v>0.2</v>
      </c>
      <c r="AI12">
        <v>1.4</v>
      </c>
      <c r="AJ12">
        <v>3.2</v>
      </c>
      <c r="AK12">
        <v>1</v>
      </c>
      <c r="AL12">
        <v>0.2</v>
      </c>
      <c r="AM12">
        <v>3.2</v>
      </c>
      <c r="AN12">
        <v>9.1999999999999993</v>
      </c>
      <c r="AO12">
        <v>0.2082</v>
      </c>
      <c r="AP12">
        <v>0.28789999999999999</v>
      </c>
      <c r="AQ12">
        <v>0.37659999999999999</v>
      </c>
      <c r="AR12">
        <v>0.6641999999999999</v>
      </c>
      <c r="AS12">
        <v>12.4</v>
      </c>
      <c r="AT12">
        <v>1</v>
      </c>
      <c r="AU12">
        <v>0.3</v>
      </c>
      <c r="AV12">
        <v>0</v>
      </c>
      <c r="AW12">
        <v>0</v>
      </c>
      <c r="AX12">
        <v>0</v>
      </c>
      <c r="AY12">
        <v>5.1789473684210527</v>
      </c>
      <c r="AZ12">
        <v>2.4736842105263159</v>
      </c>
      <c r="BA12">
        <v>5.2631578947368418E-2</v>
      </c>
      <c r="BB12">
        <v>0.68421052631578949</v>
      </c>
      <c r="BC12">
        <v>2.1578947368421049</v>
      </c>
      <c r="BD12">
        <v>5.4210526315789478</v>
      </c>
      <c r="BE12">
        <v>22.368421052631579</v>
      </c>
      <c r="BF12">
        <v>7.5263157894736841</v>
      </c>
    </row>
    <row r="13" spans="1:58" x14ac:dyDescent="0.3">
      <c r="A13" t="s">
        <v>146</v>
      </c>
      <c r="B13" t="s">
        <v>135</v>
      </c>
      <c r="C13" t="s">
        <v>11</v>
      </c>
      <c r="D13" t="s">
        <v>196</v>
      </c>
      <c r="E13">
        <v>38.4</v>
      </c>
      <c r="F13">
        <v>34.5</v>
      </c>
      <c r="G13">
        <v>7.2</v>
      </c>
      <c r="H13">
        <v>9.9</v>
      </c>
      <c r="I13">
        <v>5.2</v>
      </c>
      <c r="J13">
        <v>2.2999999999999998</v>
      </c>
      <c r="K13">
        <v>0.3</v>
      </c>
      <c r="L13">
        <v>2.1</v>
      </c>
      <c r="M13">
        <v>6.9</v>
      </c>
      <c r="N13">
        <v>0.7</v>
      </c>
      <c r="O13">
        <v>0.2</v>
      </c>
      <c r="P13">
        <v>3.6</v>
      </c>
      <c r="Q13">
        <v>7.6</v>
      </c>
      <c r="R13">
        <v>0.28260000000000002</v>
      </c>
      <c r="S13">
        <v>0.35010000000000002</v>
      </c>
      <c r="T13">
        <v>0.53360000000000007</v>
      </c>
      <c r="U13">
        <v>0.88360000000000005</v>
      </c>
      <c r="V13">
        <v>19.100000000000001</v>
      </c>
      <c r="W13">
        <v>0.8</v>
      </c>
      <c r="X13">
        <v>0.1</v>
      </c>
      <c r="Y13">
        <v>0</v>
      </c>
      <c r="Z13">
        <v>0.2</v>
      </c>
      <c r="AA13">
        <v>0.1</v>
      </c>
      <c r="AB13">
        <v>37.4</v>
      </c>
      <c r="AC13">
        <v>33.1</v>
      </c>
      <c r="AD13">
        <v>4</v>
      </c>
      <c r="AE13">
        <v>8.4</v>
      </c>
      <c r="AF13">
        <v>5.4</v>
      </c>
      <c r="AG13">
        <v>1.6</v>
      </c>
      <c r="AH13">
        <v>0</v>
      </c>
      <c r="AI13">
        <v>1.4</v>
      </c>
      <c r="AJ13">
        <v>3.8</v>
      </c>
      <c r="AK13">
        <v>0.9</v>
      </c>
      <c r="AL13">
        <v>0.3</v>
      </c>
      <c r="AM13">
        <v>3.4</v>
      </c>
      <c r="AN13">
        <v>9.1</v>
      </c>
      <c r="AO13">
        <v>0.25</v>
      </c>
      <c r="AP13">
        <v>0.32319999999999999</v>
      </c>
      <c r="AQ13">
        <v>0.42399999999999999</v>
      </c>
      <c r="AR13">
        <v>0.74719999999999998</v>
      </c>
      <c r="AS13">
        <v>14.2</v>
      </c>
      <c r="AT13">
        <v>0.9</v>
      </c>
      <c r="AU13">
        <v>0.5</v>
      </c>
      <c r="AV13">
        <v>0.1</v>
      </c>
      <c r="AW13">
        <v>0.3</v>
      </c>
      <c r="AX13">
        <v>0.1</v>
      </c>
      <c r="AY13">
        <v>5.13</v>
      </c>
      <c r="AZ13">
        <v>2.65</v>
      </c>
      <c r="BA13">
        <v>0.1</v>
      </c>
      <c r="BB13">
        <v>0.8</v>
      </c>
      <c r="BC13">
        <v>1.6</v>
      </c>
      <c r="BD13">
        <v>4</v>
      </c>
      <c r="BE13">
        <v>22.75</v>
      </c>
      <c r="BF13">
        <v>7.35</v>
      </c>
    </row>
    <row r="14" spans="1:58" x14ac:dyDescent="0.3">
      <c r="A14" t="s">
        <v>145</v>
      </c>
      <c r="B14" t="s">
        <v>147</v>
      </c>
      <c r="C14" t="s">
        <v>10</v>
      </c>
      <c r="D14" t="s">
        <v>191</v>
      </c>
      <c r="E14">
        <v>36.200000000000003</v>
      </c>
      <c r="F14">
        <v>31.5</v>
      </c>
      <c r="G14">
        <v>3.9</v>
      </c>
      <c r="H14">
        <v>7</v>
      </c>
      <c r="I14">
        <v>5</v>
      </c>
      <c r="J14">
        <v>1.2</v>
      </c>
      <c r="K14">
        <v>0</v>
      </c>
      <c r="L14">
        <v>0.8</v>
      </c>
      <c r="M14">
        <v>3.4</v>
      </c>
      <c r="N14">
        <v>1</v>
      </c>
      <c r="O14">
        <v>0.3</v>
      </c>
      <c r="P14">
        <v>3.5</v>
      </c>
      <c r="Q14">
        <v>8.5</v>
      </c>
      <c r="R14">
        <v>0.21460000000000001</v>
      </c>
      <c r="S14">
        <v>0.30280000000000001</v>
      </c>
      <c r="T14">
        <v>0.32769999999999999</v>
      </c>
      <c r="U14">
        <v>0.63049999999999995</v>
      </c>
      <c r="V14">
        <v>10.6</v>
      </c>
      <c r="W14">
        <v>0.9</v>
      </c>
      <c r="X14">
        <v>0.8</v>
      </c>
      <c r="Y14">
        <v>0.1</v>
      </c>
      <c r="Z14">
        <v>0.3</v>
      </c>
      <c r="AA14">
        <v>0</v>
      </c>
      <c r="AB14">
        <v>38</v>
      </c>
      <c r="AC14">
        <v>33.4</v>
      </c>
      <c r="AD14">
        <v>4.9000000000000004</v>
      </c>
      <c r="AE14">
        <v>8.3000000000000007</v>
      </c>
      <c r="AF14">
        <v>5.4</v>
      </c>
      <c r="AG14">
        <v>1.6</v>
      </c>
      <c r="AH14">
        <v>0.1</v>
      </c>
      <c r="AI14">
        <v>1.2</v>
      </c>
      <c r="AJ14">
        <v>4.5</v>
      </c>
      <c r="AK14">
        <v>0.4</v>
      </c>
      <c r="AL14">
        <v>0.3</v>
      </c>
      <c r="AM14">
        <v>3.6</v>
      </c>
      <c r="AN14">
        <v>8.4</v>
      </c>
      <c r="AO14">
        <v>0.24149999999999999</v>
      </c>
      <c r="AP14">
        <v>0.33479999999999999</v>
      </c>
      <c r="AQ14">
        <v>0.39340000000000003</v>
      </c>
      <c r="AR14">
        <v>0.72810000000000008</v>
      </c>
      <c r="AS14">
        <v>13.7</v>
      </c>
      <c r="AT14">
        <v>1.1000000000000001</v>
      </c>
      <c r="AU14">
        <v>1</v>
      </c>
      <c r="AV14">
        <v>0</v>
      </c>
      <c r="AW14">
        <v>0</v>
      </c>
      <c r="AX14">
        <v>0.2</v>
      </c>
      <c r="AY14">
        <v>5.1549999999999994</v>
      </c>
      <c r="AZ14">
        <v>3.1</v>
      </c>
      <c r="BA14">
        <v>0.15</v>
      </c>
      <c r="BB14">
        <v>0.95</v>
      </c>
      <c r="BC14">
        <v>1.9</v>
      </c>
      <c r="BD14">
        <v>3.65</v>
      </c>
      <c r="BE14">
        <v>23.2</v>
      </c>
      <c r="BF14">
        <v>7.95</v>
      </c>
    </row>
    <row r="15" spans="1:58" x14ac:dyDescent="0.3">
      <c r="A15" t="s">
        <v>147</v>
      </c>
      <c r="B15" t="s">
        <v>145</v>
      </c>
      <c r="C15" t="s">
        <v>11</v>
      </c>
      <c r="D15" t="s">
        <v>200</v>
      </c>
      <c r="E15">
        <v>36.200000000000003</v>
      </c>
      <c r="F15">
        <v>32</v>
      </c>
      <c r="G15">
        <v>3.1</v>
      </c>
      <c r="H15">
        <v>6.2</v>
      </c>
      <c r="I15">
        <v>4.2</v>
      </c>
      <c r="J15">
        <v>1</v>
      </c>
      <c r="K15">
        <v>0.1</v>
      </c>
      <c r="L15">
        <v>0.9</v>
      </c>
      <c r="M15">
        <v>2.8</v>
      </c>
      <c r="N15">
        <v>0.9</v>
      </c>
      <c r="O15">
        <v>0.4</v>
      </c>
      <c r="P15">
        <v>3.1</v>
      </c>
      <c r="Q15">
        <v>9.6999999999999993</v>
      </c>
      <c r="R15">
        <v>0.18629999999999999</v>
      </c>
      <c r="S15">
        <v>0.28249999999999997</v>
      </c>
      <c r="T15">
        <v>0.30080000000000001</v>
      </c>
      <c r="U15">
        <v>0.58330000000000004</v>
      </c>
      <c r="V15">
        <v>10.1</v>
      </c>
      <c r="W15">
        <v>0.8</v>
      </c>
      <c r="X15">
        <v>1.1000000000000001</v>
      </c>
      <c r="Y15">
        <v>0</v>
      </c>
      <c r="Z15">
        <v>0</v>
      </c>
      <c r="AA15">
        <v>0.1</v>
      </c>
      <c r="AB15">
        <v>34.6</v>
      </c>
      <c r="AC15">
        <v>31.1</v>
      </c>
      <c r="AD15">
        <v>3</v>
      </c>
      <c r="AE15">
        <v>6</v>
      </c>
      <c r="AF15">
        <v>4</v>
      </c>
      <c r="AG15">
        <v>1.2</v>
      </c>
      <c r="AH15">
        <v>0.1</v>
      </c>
      <c r="AI15">
        <v>0.7</v>
      </c>
      <c r="AJ15">
        <v>2.6</v>
      </c>
      <c r="AK15">
        <v>0.6</v>
      </c>
      <c r="AL15">
        <v>0.2</v>
      </c>
      <c r="AM15">
        <v>2.6</v>
      </c>
      <c r="AN15">
        <v>8.8000000000000007</v>
      </c>
      <c r="AO15">
        <v>0.18920000000000001</v>
      </c>
      <c r="AP15">
        <v>0.26469999999999999</v>
      </c>
      <c r="AQ15">
        <v>0.2979</v>
      </c>
      <c r="AR15">
        <v>0.5625</v>
      </c>
      <c r="AS15">
        <v>9.5</v>
      </c>
      <c r="AT15">
        <v>0.9</v>
      </c>
      <c r="AU15">
        <v>0.7</v>
      </c>
      <c r="AV15">
        <v>0.1</v>
      </c>
      <c r="AW15">
        <v>0.1</v>
      </c>
      <c r="AX15">
        <v>0.1</v>
      </c>
      <c r="AY15">
        <v>5.8428571428571434</v>
      </c>
      <c r="AZ15">
        <v>2.3809523809523809</v>
      </c>
      <c r="BA15">
        <v>4.7619047619047623E-2</v>
      </c>
      <c r="BB15">
        <v>0.7142857142857143</v>
      </c>
      <c r="BC15">
        <v>1.666666666666667</v>
      </c>
      <c r="BD15">
        <v>5.666666666666667</v>
      </c>
      <c r="BE15">
        <v>24.142857142857139</v>
      </c>
      <c r="BF15">
        <v>7.0952380952380949</v>
      </c>
    </row>
    <row r="16" spans="1:58" x14ac:dyDescent="0.3">
      <c r="A16" t="s">
        <v>152</v>
      </c>
      <c r="B16" t="s">
        <v>155</v>
      </c>
      <c r="C16" t="s">
        <v>10</v>
      </c>
      <c r="D16" t="s">
        <v>173</v>
      </c>
      <c r="E16">
        <v>38.200000000000003</v>
      </c>
      <c r="F16">
        <v>34.200000000000003</v>
      </c>
      <c r="G16">
        <v>5.9</v>
      </c>
      <c r="H16">
        <v>9.1999999999999993</v>
      </c>
      <c r="I16">
        <v>4.5</v>
      </c>
      <c r="J16">
        <v>2.2000000000000002</v>
      </c>
      <c r="K16">
        <v>0.2</v>
      </c>
      <c r="L16">
        <v>2.2999999999999998</v>
      </c>
      <c r="M16">
        <v>5.7</v>
      </c>
      <c r="N16">
        <v>1.3</v>
      </c>
      <c r="O16">
        <v>0.1</v>
      </c>
      <c r="P16">
        <v>3</v>
      </c>
      <c r="Q16">
        <v>8.8000000000000007</v>
      </c>
      <c r="R16">
        <v>0.2646</v>
      </c>
      <c r="S16">
        <v>0.32790000000000002</v>
      </c>
      <c r="T16">
        <v>0.53870000000000007</v>
      </c>
      <c r="U16">
        <v>0.86639999999999995</v>
      </c>
      <c r="V16">
        <v>18.7</v>
      </c>
      <c r="W16">
        <v>0.1</v>
      </c>
      <c r="X16">
        <v>0.5</v>
      </c>
      <c r="Y16">
        <v>0</v>
      </c>
      <c r="Z16">
        <v>0.5</v>
      </c>
      <c r="AA16">
        <v>0.2</v>
      </c>
      <c r="AB16">
        <v>37.799999999999997</v>
      </c>
      <c r="AC16">
        <v>33.799999999999997</v>
      </c>
      <c r="AD16">
        <v>4.5</v>
      </c>
      <c r="AE16">
        <v>8.8000000000000007</v>
      </c>
      <c r="AF16">
        <v>5.9</v>
      </c>
      <c r="AG16">
        <v>1.6</v>
      </c>
      <c r="AH16">
        <v>0</v>
      </c>
      <c r="AI16">
        <v>1.3</v>
      </c>
      <c r="AJ16">
        <v>4.3</v>
      </c>
      <c r="AK16">
        <v>1.3</v>
      </c>
      <c r="AL16">
        <v>0.4</v>
      </c>
      <c r="AM16">
        <v>3.1</v>
      </c>
      <c r="AN16">
        <v>9</v>
      </c>
      <c r="AO16">
        <v>0.25190000000000001</v>
      </c>
      <c r="AP16">
        <v>0.3271</v>
      </c>
      <c r="AQ16">
        <v>0.40970000000000012</v>
      </c>
      <c r="AR16">
        <v>0.73680000000000001</v>
      </c>
      <c r="AS16">
        <v>14.3</v>
      </c>
      <c r="AT16">
        <v>0.8</v>
      </c>
      <c r="AU16">
        <v>0.6</v>
      </c>
      <c r="AV16">
        <v>0.1</v>
      </c>
      <c r="AW16">
        <v>0.2</v>
      </c>
      <c r="AX16">
        <v>0.1</v>
      </c>
      <c r="AY16">
        <v>5.04</v>
      </c>
      <c r="AZ16">
        <v>4.2</v>
      </c>
      <c r="BA16">
        <v>0.4</v>
      </c>
      <c r="BB16">
        <v>0.6</v>
      </c>
      <c r="BC16">
        <v>0.8</v>
      </c>
      <c r="BD16">
        <v>3.4</v>
      </c>
      <c r="BE16">
        <v>24.2</v>
      </c>
      <c r="BF16">
        <v>9.1999999999999993</v>
      </c>
    </row>
    <row r="17" spans="1:58" x14ac:dyDescent="0.3">
      <c r="A17" t="s">
        <v>155</v>
      </c>
      <c r="B17" t="s">
        <v>152</v>
      </c>
      <c r="C17" t="s">
        <v>11</v>
      </c>
      <c r="D17" t="s">
        <v>166</v>
      </c>
      <c r="E17">
        <v>36.200000000000003</v>
      </c>
      <c r="F17">
        <v>33</v>
      </c>
      <c r="G17">
        <v>3.4</v>
      </c>
      <c r="H17">
        <v>7.4</v>
      </c>
      <c r="I17">
        <v>4.5</v>
      </c>
      <c r="J17">
        <v>1.4</v>
      </c>
      <c r="K17">
        <v>0.2</v>
      </c>
      <c r="L17">
        <v>1.3</v>
      </c>
      <c r="M17">
        <v>3.3</v>
      </c>
      <c r="N17">
        <v>0.4</v>
      </c>
      <c r="O17">
        <v>0</v>
      </c>
      <c r="P17">
        <v>2.4</v>
      </c>
      <c r="Q17">
        <v>8.4</v>
      </c>
      <c r="R17">
        <v>0.22059999999999999</v>
      </c>
      <c r="S17">
        <v>0.2742</v>
      </c>
      <c r="T17">
        <v>0.38819999999999999</v>
      </c>
      <c r="U17">
        <v>0.66239999999999999</v>
      </c>
      <c r="V17">
        <v>13.1</v>
      </c>
      <c r="W17">
        <v>1</v>
      </c>
      <c r="X17">
        <v>0.1</v>
      </c>
      <c r="Y17">
        <v>0.3</v>
      </c>
      <c r="Z17">
        <v>0.4</v>
      </c>
      <c r="AA17">
        <v>0.1</v>
      </c>
      <c r="AB17">
        <v>36.200000000000003</v>
      </c>
      <c r="AC17">
        <v>33.5</v>
      </c>
      <c r="AD17">
        <v>3.9</v>
      </c>
      <c r="AE17">
        <v>8.8000000000000007</v>
      </c>
      <c r="AF17">
        <v>5.7</v>
      </c>
      <c r="AG17">
        <v>1.4</v>
      </c>
      <c r="AH17">
        <v>0.4</v>
      </c>
      <c r="AI17">
        <v>1.3</v>
      </c>
      <c r="AJ17">
        <v>3.8</v>
      </c>
      <c r="AK17">
        <v>1.1000000000000001</v>
      </c>
      <c r="AL17">
        <v>0.1</v>
      </c>
      <c r="AM17">
        <v>2.1</v>
      </c>
      <c r="AN17">
        <v>8.6999999999999993</v>
      </c>
      <c r="AO17">
        <v>0.2596</v>
      </c>
      <c r="AP17">
        <v>0.3049</v>
      </c>
      <c r="AQ17">
        <v>0.43990000000000001</v>
      </c>
      <c r="AR17">
        <v>0.74459999999999993</v>
      </c>
      <c r="AS17">
        <v>14.9</v>
      </c>
      <c r="AT17">
        <v>0.8</v>
      </c>
      <c r="AU17">
        <v>0.2</v>
      </c>
      <c r="AV17">
        <v>0</v>
      </c>
      <c r="AW17">
        <v>0.4</v>
      </c>
      <c r="AX17">
        <v>0.1</v>
      </c>
      <c r="AY17">
        <v>6.072222222222222</v>
      </c>
      <c r="AZ17">
        <v>1.833333333333333</v>
      </c>
      <c r="BA17">
        <v>0</v>
      </c>
      <c r="BB17">
        <v>0.3888888888888889</v>
      </c>
      <c r="BC17">
        <v>1.333333333333333</v>
      </c>
      <c r="BD17">
        <v>7.7777777777777777</v>
      </c>
      <c r="BE17">
        <v>24</v>
      </c>
      <c r="BF17">
        <v>6.166666666666667</v>
      </c>
    </row>
    <row r="18" spans="1:58" x14ac:dyDescent="0.3">
      <c r="A18" t="s">
        <v>167</v>
      </c>
      <c r="B18" t="s">
        <v>151</v>
      </c>
      <c r="C18" t="s">
        <v>10</v>
      </c>
      <c r="D18" t="s">
        <v>208</v>
      </c>
      <c r="E18">
        <v>37.200000000000003</v>
      </c>
      <c r="F18">
        <v>33.9</v>
      </c>
      <c r="G18">
        <v>3.2</v>
      </c>
      <c r="H18">
        <v>7.8</v>
      </c>
      <c r="I18">
        <v>5.2</v>
      </c>
      <c r="J18">
        <v>1.2</v>
      </c>
      <c r="K18">
        <v>0.3</v>
      </c>
      <c r="L18">
        <v>1.1000000000000001</v>
      </c>
      <c r="M18">
        <v>2.9</v>
      </c>
      <c r="N18">
        <v>0.5</v>
      </c>
      <c r="O18">
        <v>0.1</v>
      </c>
      <c r="P18">
        <v>2.6</v>
      </c>
      <c r="Q18">
        <v>8.9</v>
      </c>
      <c r="R18">
        <v>0.2266</v>
      </c>
      <c r="S18">
        <v>0.28639999999999999</v>
      </c>
      <c r="T18">
        <v>0.372</v>
      </c>
      <c r="U18">
        <v>0.6583</v>
      </c>
      <c r="V18">
        <v>12.9</v>
      </c>
      <c r="W18">
        <v>0.6</v>
      </c>
      <c r="X18">
        <v>0.6</v>
      </c>
      <c r="Y18">
        <v>0.1</v>
      </c>
      <c r="Z18">
        <v>0</v>
      </c>
      <c r="AA18">
        <v>0.1</v>
      </c>
      <c r="AB18">
        <v>38.700000000000003</v>
      </c>
      <c r="AC18">
        <v>34.1</v>
      </c>
      <c r="AD18">
        <v>5</v>
      </c>
      <c r="AE18">
        <v>8.6</v>
      </c>
      <c r="AF18">
        <v>5.2</v>
      </c>
      <c r="AG18">
        <v>2</v>
      </c>
      <c r="AH18">
        <v>0.1</v>
      </c>
      <c r="AI18">
        <v>1.3</v>
      </c>
      <c r="AJ18">
        <v>5</v>
      </c>
      <c r="AK18">
        <v>0.7</v>
      </c>
      <c r="AL18">
        <v>0.2</v>
      </c>
      <c r="AM18">
        <v>3.7</v>
      </c>
      <c r="AN18">
        <v>8.9</v>
      </c>
      <c r="AO18">
        <v>0.24510000000000001</v>
      </c>
      <c r="AP18">
        <v>0.32740000000000002</v>
      </c>
      <c r="AQ18">
        <v>0.41959999999999997</v>
      </c>
      <c r="AR18">
        <v>0.747</v>
      </c>
      <c r="AS18">
        <v>14.7</v>
      </c>
      <c r="AT18">
        <v>0.4</v>
      </c>
      <c r="AU18">
        <v>0.5</v>
      </c>
      <c r="AV18">
        <v>0.2</v>
      </c>
      <c r="AW18">
        <v>0.2</v>
      </c>
      <c r="AX18">
        <v>0</v>
      </c>
      <c r="AY18">
        <v>5.1366741283407951</v>
      </c>
      <c r="AZ18">
        <v>2.3266585266585271</v>
      </c>
      <c r="BA18">
        <v>0.1814272147605481</v>
      </c>
      <c r="BB18">
        <v>0.69740198073531401</v>
      </c>
      <c r="BC18">
        <v>1.596347171347172</v>
      </c>
      <c r="BD18">
        <v>4.8652930402930403</v>
      </c>
      <c r="BE18">
        <v>22.273955365622029</v>
      </c>
      <c r="BF18">
        <v>6.7363010446343772</v>
      </c>
    </row>
    <row r="19" spans="1:58" x14ac:dyDescent="0.3">
      <c r="A19" t="s">
        <v>151</v>
      </c>
      <c r="B19" t="s">
        <v>167</v>
      </c>
      <c r="C19" t="s">
        <v>11</v>
      </c>
      <c r="D19" t="s">
        <v>193</v>
      </c>
      <c r="E19">
        <v>37.799999999999997</v>
      </c>
      <c r="F19">
        <v>33.9</v>
      </c>
      <c r="G19">
        <v>3.7</v>
      </c>
      <c r="H19">
        <v>9.4</v>
      </c>
      <c r="I19">
        <v>6.9</v>
      </c>
      <c r="J19">
        <v>1.4</v>
      </c>
      <c r="K19">
        <v>0</v>
      </c>
      <c r="L19">
        <v>1.1000000000000001</v>
      </c>
      <c r="M19">
        <v>3.7</v>
      </c>
      <c r="N19">
        <v>1.3</v>
      </c>
      <c r="O19">
        <v>0.2</v>
      </c>
      <c r="P19">
        <v>2.9</v>
      </c>
      <c r="Q19">
        <v>10</v>
      </c>
      <c r="R19">
        <v>0.27339999999999998</v>
      </c>
      <c r="S19">
        <v>0.33379999999999999</v>
      </c>
      <c r="T19">
        <v>0.40839999999999999</v>
      </c>
      <c r="U19">
        <v>0.74209999999999998</v>
      </c>
      <c r="V19">
        <v>14.1</v>
      </c>
      <c r="W19">
        <v>0.8</v>
      </c>
      <c r="X19">
        <v>0.3</v>
      </c>
      <c r="Y19">
        <v>0.4</v>
      </c>
      <c r="Z19">
        <v>0.2</v>
      </c>
      <c r="AA19">
        <v>0</v>
      </c>
      <c r="AB19">
        <v>37.799999999999997</v>
      </c>
      <c r="AC19">
        <v>33.1</v>
      </c>
      <c r="AD19">
        <v>5</v>
      </c>
      <c r="AE19">
        <v>8.5</v>
      </c>
      <c r="AF19">
        <v>5.7</v>
      </c>
      <c r="AG19">
        <v>1</v>
      </c>
      <c r="AH19">
        <v>0.2</v>
      </c>
      <c r="AI19">
        <v>1.6</v>
      </c>
      <c r="AJ19">
        <v>4.9000000000000004</v>
      </c>
      <c r="AK19">
        <v>0.9</v>
      </c>
      <c r="AL19">
        <v>0.3</v>
      </c>
      <c r="AM19">
        <v>3.6</v>
      </c>
      <c r="AN19">
        <v>8.1999999999999993</v>
      </c>
      <c r="AO19">
        <v>0.25280000000000002</v>
      </c>
      <c r="AP19">
        <v>0.33289999999999997</v>
      </c>
      <c r="AQ19">
        <v>0.43740000000000001</v>
      </c>
      <c r="AR19">
        <v>0.77</v>
      </c>
      <c r="AS19">
        <v>14.7</v>
      </c>
      <c r="AT19">
        <v>0.3</v>
      </c>
      <c r="AU19">
        <v>0.6</v>
      </c>
      <c r="AV19">
        <v>0</v>
      </c>
      <c r="AW19">
        <v>0.5</v>
      </c>
      <c r="AX19">
        <v>0.2</v>
      </c>
      <c r="AY19">
        <v>3.95</v>
      </c>
      <c r="AZ19">
        <v>3.375</v>
      </c>
      <c r="BA19">
        <v>0.25</v>
      </c>
      <c r="BB19">
        <v>1.125</v>
      </c>
      <c r="BC19">
        <v>2.5</v>
      </c>
      <c r="BD19">
        <v>5.375</v>
      </c>
      <c r="BE19">
        <v>19.125</v>
      </c>
      <c r="BF19">
        <v>7.25</v>
      </c>
    </row>
    <row r="20" spans="1:58" x14ac:dyDescent="0.3">
      <c r="A20" t="s">
        <v>142</v>
      </c>
      <c r="B20" t="s">
        <v>139</v>
      </c>
      <c r="C20" t="s">
        <v>10</v>
      </c>
      <c r="D20" t="s">
        <v>188</v>
      </c>
      <c r="E20">
        <v>38.6</v>
      </c>
      <c r="F20">
        <v>34</v>
      </c>
      <c r="G20">
        <v>6.1</v>
      </c>
      <c r="H20">
        <v>9.1</v>
      </c>
      <c r="I20">
        <v>5</v>
      </c>
      <c r="J20">
        <v>2.2999999999999998</v>
      </c>
      <c r="K20">
        <v>0.4</v>
      </c>
      <c r="L20">
        <v>1.4</v>
      </c>
      <c r="M20">
        <v>5.7</v>
      </c>
      <c r="N20">
        <v>0.6</v>
      </c>
      <c r="O20">
        <v>0.1</v>
      </c>
      <c r="P20">
        <v>3.5</v>
      </c>
      <c r="Q20">
        <v>8.1999999999999993</v>
      </c>
      <c r="R20">
        <v>0.26300000000000001</v>
      </c>
      <c r="S20">
        <v>0.3342</v>
      </c>
      <c r="T20">
        <v>0.47399999999999998</v>
      </c>
      <c r="U20">
        <v>0.80809999999999993</v>
      </c>
      <c r="V20">
        <v>16.399999999999999</v>
      </c>
      <c r="W20">
        <v>0.2</v>
      </c>
      <c r="X20">
        <v>0.4</v>
      </c>
      <c r="Y20">
        <v>0.2</v>
      </c>
      <c r="Z20">
        <v>0.5</v>
      </c>
      <c r="AA20">
        <v>0</v>
      </c>
      <c r="AB20">
        <v>37.299999999999997</v>
      </c>
      <c r="AC20">
        <v>33.700000000000003</v>
      </c>
      <c r="AD20">
        <v>4</v>
      </c>
      <c r="AE20">
        <v>8.5</v>
      </c>
      <c r="AF20">
        <v>5.6</v>
      </c>
      <c r="AG20">
        <v>1.5</v>
      </c>
      <c r="AH20">
        <v>0.1</v>
      </c>
      <c r="AI20">
        <v>1.3</v>
      </c>
      <c r="AJ20">
        <v>3.9</v>
      </c>
      <c r="AK20">
        <v>0.6</v>
      </c>
      <c r="AL20">
        <v>0.4</v>
      </c>
      <c r="AM20">
        <v>2.9</v>
      </c>
      <c r="AN20">
        <v>7.7</v>
      </c>
      <c r="AO20">
        <v>0.24829999999999999</v>
      </c>
      <c r="AP20">
        <v>0.30690000000000001</v>
      </c>
      <c r="AQ20">
        <v>0.41439999999999999</v>
      </c>
      <c r="AR20">
        <v>0.72130000000000005</v>
      </c>
      <c r="AS20">
        <v>14.1</v>
      </c>
      <c r="AT20">
        <v>0.7</v>
      </c>
      <c r="AU20">
        <v>0.3</v>
      </c>
      <c r="AV20">
        <v>0.1</v>
      </c>
      <c r="AW20">
        <v>0.3</v>
      </c>
      <c r="AX20">
        <v>0.3</v>
      </c>
      <c r="AY20">
        <v>5.7294117647058824</v>
      </c>
      <c r="AZ20">
        <v>2.0588235294117641</v>
      </c>
      <c r="BA20">
        <v>0.1176470588235294</v>
      </c>
      <c r="BB20">
        <v>0.88235294117647056</v>
      </c>
      <c r="BC20">
        <v>1</v>
      </c>
      <c r="BD20">
        <v>7.4705882352941178</v>
      </c>
      <c r="BE20">
        <v>23.058823529411761</v>
      </c>
      <c r="BF20">
        <v>5.9411764705882364</v>
      </c>
    </row>
    <row r="21" spans="1:58" x14ac:dyDescent="0.3">
      <c r="A21" t="s">
        <v>139</v>
      </c>
      <c r="B21" t="s">
        <v>142</v>
      </c>
      <c r="C21" t="s">
        <v>11</v>
      </c>
      <c r="D21" t="s">
        <v>186</v>
      </c>
      <c r="E21">
        <v>34.799999999999997</v>
      </c>
      <c r="F21">
        <v>31.8</v>
      </c>
      <c r="G21">
        <v>2.4</v>
      </c>
      <c r="H21">
        <v>6.6</v>
      </c>
      <c r="I21">
        <v>4.7</v>
      </c>
      <c r="J21">
        <v>1.1000000000000001</v>
      </c>
      <c r="K21">
        <v>0.1</v>
      </c>
      <c r="L21">
        <v>0.7</v>
      </c>
      <c r="M21">
        <v>2.4</v>
      </c>
      <c r="N21">
        <v>0.4</v>
      </c>
      <c r="O21">
        <v>0</v>
      </c>
      <c r="P21">
        <v>1.9</v>
      </c>
      <c r="Q21">
        <v>7.4</v>
      </c>
      <c r="R21">
        <v>0.19869999999999999</v>
      </c>
      <c r="S21">
        <v>0.24909999999999999</v>
      </c>
      <c r="T21">
        <v>0.3024</v>
      </c>
      <c r="U21">
        <v>0.55179999999999996</v>
      </c>
      <c r="V21">
        <v>10</v>
      </c>
      <c r="W21">
        <v>0.6</v>
      </c>
      <c r="X21">
        <v>0.5</v>
      </c>
      <c r="Y21">
        <v>0.2</v>
      </c>
      <c r="Z21">
        <v>0.3</v>
      </c>
      <c r="AA21">
        <v>0.1</v>
      </c>
      <c r="AB21">
        <v>37.1</v>
      </c>
      <c r="AC21">
        <v>32.9</v>
      </c>
      <c r="AD21">
        <v>4.2</v>
      </c>
      <c r="AE21">
        <v>8.1</v>
      </c>
      <c r="AF21">
        <v>4.5999999999999996</v>
      </c>
      <c r="AG21">
        <v>2.2000000000000002</v>
      </c>
      <c r="AH21">
        <v>0.3</v>
      </c>
      <c r="AI21">
        <v>1</v>
      </c>
      <c r="AJ21">
        <v>3.8</v>
      </c>
      <c r="AK21">
        <v>0.9</v>
      </c>
      <c r="AL21">
        <v>0.2</v>
      </c>
      <c r="AM21">
        <v>3.3</v>
      </c>
      <c r="AN21">
        <v>8.3000000000000007</v>
      </c>
      <c r="AO21">
        <v>0.2422</v>
      </c>
      <c r="AP21">
        <v>0.31569999999999998</v>
      </c>
      <c r="AQ21">
        <v>0.42020000000000002</v>
      </c>
      <c r="AR21">
        <v>0.73570000000000002</v>
      </c>
      <c r="AS21">
        <v>13.9</v>
      </c>
      <c r="AT21">
        <v>0.4</v>
      </c>
      <c r="AU21">
        <v>0.5</v>
      </c>
      <c r="AV21">
        <v>0</v>
      </c>
      <c r="AW21">
        <v>0.4</v>
      </c>
      <c r="AX21">
        <v>0</v>
      </c>
      <c r="AY21">
        <v>5.4049999999999994</v>
      </c>
      <c r="AZ21">
        <v>2.2000000000000002</v>
      </c>
      <c r="BA21">
        <v>0.1</v>
      </c>
      <c r="BB21">
        <v>0.65</v>
      </c>
      <c r="BC21">
        <v>1.5</v>
      </c>
      <c r="BD21">
        <v>6.3</v>
      </c>
      <c r="BE21">
        <v>22.7</v>
      </c>
      <c r="BF21">
        <v>6.85</v>
      </c>
    </row>
    <row r="22" spans="1:58" x14ac:dyDescent="0.3">
      <c r="A22" t="s">
        <v>171</v>
      </c>
      <c r="B22" t="s">
        <v>172</v>
      </c>
      <c r="C22" t="s">
        <v>10</v>
      </c>
      <c r="D22" t="s">
        <v>199</v>
      </c>
      <c r="E22">
        <v>35.299999999999997</v>
      </c>
      <c r="F22">
        <v>32.9</v>
      </c>
      <c r="G22">
        <v>2.5</v>
      </c>
      <c r="H22">
        <v>7.2</v>
      </c>
      <c r="I22">
        <v>5.3</v>
      </c>
      <c r="J22">
        <v>1</v>
      </c>
      <c r="K22">
        <v>0</v>
      </c>
      <c r="L22">
        <v>0.9</v>
      </c>
      <c r="M22">
        <v>2.5</v>
      </c>
      <c r="N22">
        <v>0.6</v>
      </c>
      <c r="O22">
        <v>0.1</v>
      </c>
      <c r="P22">
        <v>2.1</v>
      </c>
      <c r="Q22">
        <v>6.3</v>
      </c>
      <c r="R22">
        <v>0.214</v>
      </c>
      <c r="S22">
        <v>0.2656</v>
      </c>
      <c r="T22">
        <v>0.32419999999999999</v>
      </c>
      <c r="U22">
        <v>0.58979999999999999</v>
      </c>
      <c r="V22">
        <v>10.9</v>
      </c>
      <c r="W22">
        <v>0.9</v>
      </c>
      <c r="X22">
        <v>0.3</v>
      </c>
      <c r="Y22">
        <v>0</v>
      </c>
      <c r="Z22">
        <v>0</v>
      </c>
      <c r="AA22">
        <v>0</v>
      </c>
      <c r="AB22">
        <v>35</v>
      </c>
      <c r="AC22">
        <v>32.200000000000003</v>
      </c>
      <c r="AD22">
        <v>3.9</v>
      </c>
      <c r="AE22">
        <v>7.1</v>
      </c>
      <c r="AF22">
        <v>4.2</v>
      </c>
      <c r="AG22">
        <v>1.8</v>
      </c>
      <c r="AH22">
        <v>0.1</v>
      </c>
      <c r="AI22">
        <v>1</v>
      </c>
      <c r="AJ22">
        <v>3.7</v>
      </c>
      <c r="AK22">
        <v>0.6</v>
      </c>
      <c r="AL22">
        <v>0.1</v>
      </c>
      <c r="AM22">
        <v>1.7</v>
      </c>
      <c r="AN22">
        <v>8.9</v>
      </c>
      <c r="AO22">
        <v>0.21110000000000001</v>
      </c>
      <c r="AP22">
        <v>0.25719999999999998</v>
      </c>
      <c r="AQ22">
        <v>0.35639999999999999</v>
      </c>
      <c r="AR22">
        <v>0.61360000000000003</v>
      </c>
      <c r="AS22">
        <v>12.1</v>
      </c>
      <c r="AT22">
        <v>1.2</v>
      </c>
      <c r="AU22">
        <v>0.5</v>
      </c>
      <c r="AV22">
        <v>0.4</v>
      </c>
      <c r="AW22">
        <v>0.2</v>
      </c>
      <c r="AX22">
        <v>0</v>
      </c>
      <c r="AY22">
        <v>5.54</v>
      </c>
      <c r="AZ22">
        <v>2.25</v>
      </c>
      <c r="BA22">
        <v>0.15</v>
      </c>
      <c r="BB22">
        <v>0.6</v>
      </c>
      <c r="BC22">
        <v>1.55</v>
      </c>
      <c r="BD22">
        <v>4.95</v>
      </c>
      <c r="BE22">
        <v>23.3</v>
      </c>
      <c r="BF22">
        <v>7</v>
      </c>
    </row>
    <row r="23" spans="1:58" x14ac:dyDescent="0.3">
      <c r="A23" t="s">
        <v>172</v>
      </c>
      <c r="B23" t="s">
        <v>171</v>
      </c>
      <c r="C23" t="s">
        <v>11</v>
      </c>
      <c r="D23" t="s">
        <v>205</v>
      </c>
      <c r="E23">
        <v>36.1</v>
      </c>
      <c r="F23">
        <v>32.700000000000003</v>
      </c>
      <c r="G23">
        <v>3.9</v>
      </c>
      <c r="H23">
        <v>7.8</v>
      </c>
      <c r="I23">
        <v>5.0999999999999996</v>
      </c>
      <c r="J23">
        <v>1.7</v>
      </c>
      <c r="K23">
        <v>0.1</v>
      </c>
      <c r="L23">
        <v>0.9</v>
      </c>
      <c r="M23">
        <v>3.5</v>
      </c>
      <c r="N23">
        <v>1.7</v>
      </c>
      <c r="O23">
        <v>0.4</v>
      </c>
      <c r="P23">
        <v>2.2000000000000002</v>
      </c>
      <c r="Q23">
        <v>7.7</v>
      </c>
      <c r="R23">
        <v>0.23549999999999999</v>
      </c>
      <c r="S23">
        <v>0.30120000000000002</v>
      </c>
      <c r="T23">
        <v>0.37419999999999998</v>
      </c>
      <c r="U23">
        <v>0.67549999999999999</v>
      </c>
      <c r="V23">
        <v>12.4</v>
      </c>
      <c r="W23">
        <v>0.7</v>
      </c>
      <c r="X23">
        <v>0.9</v>
      </c>
      <c r="Y23">
        <v>0.3</v>
      </c>
      <c r="Z23">
        <v>0</v>
      </c>
      <c r="AA23">
        <v>0.1</v>
      </c>
      <c r="AB23">
        <v>37.299999999999997</v>
      </c>
      <c r="AC23">
        <v>33.200000000000003</v>
      </c>
      <c r="AD23">
        <v>5.0999999999999996</v>
      </c>
      <c r="AE23">
        <v>8.1999999999999993</v>
      </c>
      <c r="AF23">
        <v>4.8</v>
      </c>
      <c r="AG23">
        <v>2.1</v>
      </c>
      <c r="AH23">
        <v>0.2</v>
      </c>
      <c r="AI23">
        <v>1.1000000000000001</v>
      </c>
      <c r="AJ23">
        <v>4.9000000000000004</v>
      </c>
      <c r="AK23">
        <v>1</v>
      </c>
      <c r="AL23">
        <v>0.1</v>
      </c>
      <c r="AM23">
        <v>3.9</v>
      </c>
      <c r="AN23">
        <v>8.9</v>
      </c>
      <c r="AO23">
        <v>0.24540000000000001</v>
      </c>
      <c r="AP23">
        <v>0.32429999999999998</v>
      </c>
      <c r="AQ23">
        <v>0.41860000000000003</v>
      </c>
      <c r="AR23">
        <v>0.74299999999999999</v>
      </c>
      <c r="AS23">
        <v>14</v>
      </c>
      <c r="AT23">
        <v>0.4</v>
      </c>
      <c r="AU23">
        <v>0.1</v>
      </c>
      <c r="AV23">
        <v>0</v>
      </c>
      <c r="AW23">
        <v>0.1</v>
      </c>
      <c r="AX23">
        <v>0</v>
      </c>
      <c r="AY23">
        <v>5.2941176470588234</v>
      </c>
      <c r="AZ23">
        <v>2.3529411764705879</v>
      </c>
      <c r="BA23">
        <v>0.29411764705882348</v>
      </c>
      <c r="BB23">
        <v>0.70588235294117652</v>
      </c>
      <c r="BC23">
        <v>1.2352941176470591</v>
      </c>
      <c r="BD23">
        <v>4.4705882352941178</v>
      </c>
      <c r="BE23">
        <v>22.294117647058819</v>
      </c>
      <c r="BF23">
        <v>6.3529411764705879</v>
      </c>
    </row>
    <row r="24" spans="1:58" x14ac:dyDescent="0.3">
      <c r="A24" t="s">
        <v>136</v>
      </c>
      <c r="B24" t="s">
        <v>153</v>
      </c>
      <c r="C24" t="s">
        <v>10</v>
      </c>
      <c r="D24" t="s">
        <v>194</v>
      </c>
      <c r="E24">
        <v>38.799999999999997</v>
      </c>
      <c r="F24">
        <v>33.6</v>
      </c>
      <c r="G24">
        <v>4.8</v>
      </c>
      <c r="H24">
        <v>8.9</v>
      </c>
      <c r="I24">
        <v>5.7</v>
      </c>
      <c r="J24">
        <v>1.6</v>
      </c>
      <c r="K24">
        <v>0.2</v>
      </c>
      <c r="L24">
        <v>1.4</v>
      </c>
      <c r="M24">
        <v>4.5999999999999996</v>
      </c>
      <c r="N24">
        <v>0.8</v>
      </c>
      <c r="O24">
        <v>0.3</v>
      </c>
      <c r="P24">
        <v>4.4000000000000004</v>
      </c>
      <c r="Q24">
        <v>9.1999999999999993</v>
      </c>
      <c r="R24">
        <v>0.26429999999999998</v>
      </c>
      <c r="S24">
        <v>0.35449999999999998</v>
      </c>
      <c r="T24">
        <v>0.44940000000000002</v>
      </c>
      <c r="U24">
        <v>0.80380000000000007</v>
      </c>
      <c r="V24">
        <v>15.1</v>
      </c>
      <c r="W24">
        <v>0.4</v>
      </c>
      <c r="X24">
        <v>0.5</v>
      </c>
      <c r="Y24">
        <v>0</v>
      </c>
      <c r="Z24">
        <v>0.3</v>
      </c>
      <c r="AA24">
        <v>0</v>
      </c>
      <c r="AB24">
        <v>37.799999999999997</v>
      </c>
      <c r="AC24">
        <v>32.4</v>
      </c>
      <c r="AD24">
        <v>3.5</v>
      </c>
      <c r="AE24">
        <v>7.4</v>
      </c>
      <c r="AF24">
        <v>4.3</v>
      </c>
      <c r="AG24">
        <v>1.3</v>
      </c>
      <c r="AH24">
        <v>0</v>
      </c>
      <c r="AI24">
        <v>1.8</v>
      </c>
      <c r="AJ24">
        <v>3.4</v>
      </c>
      <c r="AK24">
        <v>0.8</v>
      </c>
      <c r="AL24">
        <v>0.5</v>
      </c>
      <c r="AM24">
        <v>4</v>
      </c>
      <c r="AN24">
        <v>9.9</v>
      </c>
      <c r="AO24">
        <v>0.22700000000000001</v>
      </c>
      <c r="AP24">
        <v>0.3281</v>
      </c>
      <c r="AQ24">
        <v>0.42559999999999998</v>
      </c>
      <c r="AR24">
        <v>0.75380000000000003</v>
      </c>
      <c r="AS24">
        <v>14.1</v>
      </c>
      <c r="AT24">
        <v>0.4</v>
      </c>
      <c r="AU24">
        <v>0.9</v>
      </c>
      <c r="AV24">
        <v>0.4</v>
      </c>
      <c r="AW24">
        <v>0.1</v>
      </c>
      <c r="AX24">
        <v>0.1</v>
      </c>
      <c r="AY24">
        <v>5.2105263157894726</v>
      </c>
      <c r="AZ24">
        <v>2.2105263157894739</v>
      </c>
      <c r="BA24">
        <v>0.2105263157894737</v>
      </c>
      <c r="BB24">
        <v>0.52631578947368418</v>
      </c>
      <c r="BC24">
        <v>2.1578947368421049</v>
      </c>
      <c r="BD24">
        <v>5.1052631578947372</v>
      </c>
      <c r="BE24">
        <v>22.315789473684209</v>
      </c>
      <c r="BF24">
        <v>7</v>
      </c>
    </row>
    <row r="25" spans="1:58" x14ac:dyDescent="0.3">
      <c r="A25" t="s">
        <v>153</v>
      </c>
      <c r="B25" t="s">
        <v>136</v>
      </c>
      <c r="C25" t="s">
        <v>11</v>
      </c>
      <c r="D25" t="s">
        <v>195</v>
      </c>
      <c r="E25">
        <v>38.700000000000003</v>
      </c>
      <c r="F25">
        <v>33</v>
      </c>
      <c r="G25">
        <v>4.3</v>
      </c>
      <c r="H25">
        <v>8.1</v>
      </c>
      <c r="I25">
        <v>4.9000000000000004</v>
      </c>
      <c r="J25">
        <v>1.6</v>
      </c>
      <c r="K25">
        <v>0.1</v>
      </c>
      <c r="L25">
        <v>1.5</v>
      </c>
      <c r="M25">
        <v>4.2</v>
      </c>
      <c r="N25">
        <v>0.5</v>
      </c>
      <c r="O25">
        <v>0.2</v>
      </c>
      <c r="P25">
        <v>4.9000000000000004</v>
      </c>
      <c r="Q25">
        <v>8.9</v>
      </c>
      <c r="R25">
        <v>0.24160000000000001</v>
      </c>
      <c r="S25">
        <v>0.34300000000000003</v>
      </c>
      <c r="T25">
        <v>0.42599999999999999</v>
      </c>
      <c r="U25">
        <v>0.76910000000000012</v>
      </c>
      <c r="V25">
        <v>14.4</v>
      </c>
      <c r="W25">
        <v>1.1000000000000001</v>
      </c>
      <c r="X25">
        <v>0.3</v>
      </c>
      <c r="Y25">
        <v>0.3</v>
      </c>
      <c r="Z25">
        <v>0.2</v>
      </c>
      <c r="AA25">
        <v>0.1</v>
      </c>
      <c r="AB25">
        <v>36.5</v>
      </c>
      <c r="AC25">
        <v>33.299999999999997</v>
      </c>
      <c r="AD25">
        <v>3.4</v>
      </c>
      <c r="AE25">
        <v>7.7</v>
      </c>
      <c r="AF25">
        <v>4.7</v>
      </c>
      <c r="AG25">
        <v>1.3</v>
      </c>
      <c r="AH25">
        <v>0.3</v>
      </c>
      <c r="AI25">
        <v>1.4</v>
      </c>
      <c r="AJ25">
        <v>3.3</v>
      </c>
      <c r="AK25">
        <v>0.8</v>
      </c>
      <c r="AL25">
        <v>0.4</v>
      </c>
      <c r="AM25">
        <v>2.6</v>
      </c>
      <c r="AN25">
        <v>9.4</v>
      </c>
      <c r="AO25">
        <v>0.2291</v>
      </c>
      <c r="AP25">
        <v>0.29139999999999999</v>
      </c>
      <c r="AQ25">
        <v>0.41049999999999998</v>
      </c>
      <c r="AR25">
        <v>0.70169999999999999</v>
      </c>
      <c r="AS25">
        <v>13.8</v>
      </c>
      <c r="AT25">
        <v>0.6</v>
      </c>
      <c r="AU25">
        <v>0.5</v>
      </c>
      <c r="AV25">
        <v>0</v>
      </c>
      <c r="AW25">
        <v>0.1</v>
      </c>
      <c r="AX25">
        <v>0</v>
      </c>
      <c r="AY25">
        <v>4.8500000000000014</v>
      </c>
      <c r="AZ25">
        <v>2.5</v>
      </c>
      <c r="BA25">
        <v>0</v>
      </c>
      <c r="BB25">
        <v>1</v>
      </c>
      <c r="BC25">
        <v>1.666666666666667</v>
      </c>
      <c r="BD25">
        <v>5.666666666666667</v>
      </c>
      <c r="BE25">
        <v>21.333333333333329</v>
      </c>
      <c r="BF25">
        <v>7.166666666666667</v>
      </c>
    </row>
    <row r="26" spans="1:58" x14ac:dyDescent="0.3">
      <c r="A26" t="s">
        <v>143</v>
      </c>
      <c r="B26" t="s">
        <v>169</v>
      </c>
      <c r="C26" t="s">
        <v>10</v>
      </c>
      <c r="D26" t="s">
        <v>202</v>
      </c>
      <c r="E26">
        <v>36</v>
      </c>
      <c r="F26">
        <v>32.1</v>
      </c>
      <c r="G26">
        <v>3.3</v>
      </c>
      <c r="H26">
        <v>7.3</v>
      </c>
      <c r="I26">
        <v>4.2</v>
      </c>
      <c r="J26">
        <v>1.6</v>
      </c>
      <c r="K26">
        <v>0.1</v>
      </c>
      <c r="L26">
        <v>1.4</v>
      </c>
      <c r="M26">
        <v>3</v>
      </c>
      <c r="N26">
        <v>1.2</v>
      </c>
      <c r="O26">
        <v>0.4</v>
      </c>
      <c r="P26">
        <v>3.4</v>
      </c>
      <c r="Q26">
        <v>8.6999999999999993</v>
      </c>
      <c r="R26">
        <v>0.22339999999999999</v>
      </c>
      <c r="S26">
        <v>0.30370000000000003</v>
      </c>
      <c r="T26">
        <v>0.40870000000000001</v>
      </c>
      <c r="U26">
        <v>0.71209999999999996</v>
      </c>
      <c r="V26">
        <v>13.3</v>
      </c>
      <c r="W26">
        <v>0.8</v>
      </c>
      <c r="X26">
        <v>0.4</v>
      </c>
      <c r="Y26">
        <v>0</v>
      </c>
      <c r="Z26">
        <v>0.1</v>
      </c>
      <c r="AA26">
        <v>0</v>
      </c>
      <c r="AB26">
        <v>36.700000000000003</v>
      </c>
      <c r="AC26">
        <v>33</v>
      </c>
      <c r="AD26">
        <v>3.2</v>
      </c>
      <c r="AE26">
        <v>7.7</v>
      </c>
      <c r="AF26">
        <v>5.3</v>
      </c>
      <c r="AG26">
        <v>1.1000000000000001</v>
      </c>
      <c r="AH26">
        <v>0.1</v>
      </c>
      <c r="AI26">
        <v>1.2</v>
      </c>
      <c r="AJ26">
        <v>3.1</v>
      </c>
      <c r="AK26">
        <v>0.7</v>
      </c>
      <c r="AL26">
        <v>0.1</v>
      </c>
      <c r="AM26">
        <v>2.9</v>
      </c>
      <c r="AN26">
        <v>8.3000000000000007</v>
      </c>
      <c r="AO26">
        <v>0.22889999999999999</v>
      </c>
      <c r="AP26">
        <v>0.29370000000000002</v>
      </c>
      <c r="AQ26">
        <v>0.37080000000000002</v>
      </c>
      <c r="AR26">
        <v>0.66459999999999997</v>
      </c>
      <c r="AS26">
        <v>12.6</v>
      </c>
      <c r="AT26">
        <v>0.9</v>
      </c>
      <c r="AU26">
        <v>0.4</v>
      </c>
      <c r="AV26">
        <v>0.1</v>
      </c>
      <c r="AW26">
        <v>0.2</v>
      </c>
      <c r="AX26">
        <v>0</v>
      </c>
      <c r="AY26">
        <v>5.666666666666667</v>
      </c>
      <c r="AZ26">
        <v>2.666666666666667</v>
      </c>
      <c r="BA26">
        <v>0.27777777777777779</v>
      </c>
      <c r="BB26">
        <v>0.72222222222222221</v>
      </c>
      <c r="BC26">
        <v>0.72222222222222221</v>
      </c>
      <c r="BD26">
        <v>4.6111111111111107</v>
      </c>
      <c r="BE26">
        <v>24.333333333333329</v>
      </c>
      <c r="BF26">
        <v>7.166666666666667</v>
      </c>
    </row>
    <row r="27" spans="1:58" x14ac:dyDescent="0.3">
      <c r="A27" t="s">
        <v>169</v>
      </c>
      <c r="B27" t="s">
        <v>143</v>
      </c>
      <c r="C27" t="s">
        <v>11</v>
      </c>
      <c r="D27" t="s">
        <v>204</v>
      </c>
      <c r="E27">
        <v>36.1</v>
      </c>
      <c r="F27">
        <v>33.5</v>
      </c>
      <c r="G27">
        <v>4.5</v>
      </c>
      <c r="H27">
        <v>8.4</v>
      </c>
      <c r="I27">
        <v>5.4</v>
      </c>
      <c r="J27">
        <v>1.3</v>
      </c>
      <c r="K27">
        <v>0.4</v>
      </c>
      <c r="L27">
        <v>1.3</v>
      </c>
      <c r="M27">
        <v>4.4000000000000004</v>
      </c>
      <c r="N27">
        <v>0.3</v>
      </c>
      <c r="O27">
        <v>0.2</v>
      </c>
      <c r="P27">
        <v>1.9</v>
      </c>
      <c r="Q27">
        <v>7.3</v>
      </c>
      <c r="R27">
        <v>0.24299999999999999</v>
      </c>
      <c r="S27">
        <v>0.28670000000000001</v>
      </c>
      <c r="T27">
        <v>0.41820000000000002</v>
      </c>
      <c r="U27">
        <v>0.70510000000000006</v>
      </c>
      <c r="V27">
        <v>14.4</v>
      </c>
      <c r="W27">
        <v>1</v>
      </c>
      <c r="X27">
        <v>0.2</v>
      </c>
      <c r="Y27">
        <v>0</v>
      </c>
      <c r="Z27">
        <v>0.5</v>
      </c>
      <c r="AA27">
        <v>0</v>
      </c>
      <c r="AB27">
        <v>38.9</v>
      </c>
      <c r="AC27">
        <v>33.700000000000003</v>
      </c>
      <c r="AD27">
        <v>5.7</v>
      </c>
      <c r="AE27">
        <v>8.1</v>
      </c>
      <c r="AF27">
        <v>5.7</v>
      </c>
      <c r="AG27">
        <v>0.8</v>
      </c>
      <c r="AH27">
        <v>0.1</v>
      </c>
      <c r="AI27">
        <v>1.5</v>
      </c>
      <c r="AJ27">
        <v>5.4</v>
      </c>
      <c r="AK27">
        <v>0.9</v>
      </c>
      <c r="AL27">
        <v>0</v>
      </c>
      <c r="AM27">
        <v>4.4000000000000004</v>
      </c>
      <c r="AN27">
        <v>8.8000000000000007</v>
      </c>
      <c r="AO27">
        <v>0.2361</v>
      </c>
      <c r="AP27">
        <v>0.32579999999999998</v>
      </c>
      <c r="AQ27">
        <v>0.3972</v>
      </c>
      <c r="AR27">
        <v>0.72289999999999999</v>
      </c>
      <c r="AS27">
        <v>13.6</v>
      </c>
      <c r="AT27">
        <v>0.3</v>
      </c>
      <c r="AU27">
        <v>0.4</v>
      </c>
      <c r="AV27">
        <v>0.1</v>
      </c>
      <c r="AW27">
        <v>0.3</v>
      </c>
      <c r="AX27">
        <v>0.1</v>
      </c>
      <c r="AY27">
        <v>3.9624999999999999</v>
      </c>
      <c r="AZ27">
        <v>1.75</v>
      </c>
      <c r="BA27">
        <v>0.25</v>
      </c>
      <c r="BB27">
        <v>0.375</v>
      </c>
      <c r="BC27">
        <v>2.25</v>
      </c>
      <c r="BD27">
        <v>4.5</v>
      </c>
      <c r="BE27">
        <v>17.875</v>
      </c>
      <c r="BF27">
        <v>5.875</v>
      </c>
    </row>
    <row r="28" spans="1:58" x14ac:dyDescent="0.3">
      <c r="A28" t="s">
        <v>138</v>
      </c>
      <c r="B28" t="s">
        <v>158</v>
      </c>
      <c r="C28" t="s">
        <v>10</v>
      </c>
      <c r="D28" t="s">
        <v>184</v>
      </c>
      <c r="E28">
        <v>34</v>
      </c>
      <c r="F28">
        <v>31.9</v>
      </c>
      <c r="G28">
        <v>2</v>
      </c>
      <c r="H28">
        <v>6</v>
      </c>
      <c r="I28">
        <v>4</v>
      </c>
      <c r="J28">
        <v>1.2</v>
      </c>
      <c r="K28">
        <v>0.1</v>
      </c>
      <c r="L28">
        <v>0.7</v>
      </c>
      <c r="M28">
        <v>1.9</v>
      </c>
      <c r="N28">
        <v>0.7</v>
      </c>
      <c r="O28">
        <v>0.3</v>
      </c>
      <c r="P28">
        <v>1.8</v>
      </c>
      <c r="Q28">
        <v>9</v>
      </c>
      <c r="R28">
        <v>0.1855</v>
      </c>
      <c r="S28">
        <v>0.22839999999999999</v>
      </c>
      <c r="T28">
        <v>0.2949</v>
      </c>
      <c r="U28">
        <v>0.52339999999999998</v>
      </c>
      <c r="V28">
        <v>9.5</v>
      </c>
      <c r="W28">
        <v>0.9</v>
      </c>
      <c r="X28">
        <v>0.2</v>
      </c>
      <c r="Y28">
        <v>0</v>
      </c>
      <c r="Z28">
        <v>0.1</v>
      </c>
      <c r="AA28">
        <v>0</v>
      </c>
      <c r="AB28">
        <v>37.299999999999997</v>
      </c>
      <c r="AC28">
        <v>32.4</v>
      </c>
      <c r="AD28">
        <v>4.7</v>
      </c>
      <c r="AE28">
        <v>7.8</v>
      </c>
      <c r="AF28">
        <v>5.4</v>
      </c>
      <c r="AG28">
        <v>1.4</v>
      </c>
      <c r="AH28">
        <v>0.2</v>
      </c>
      <c r="AI28">
        <v>0.8</v>
      </c>
      <c r="AJ28">
        <v>4.5999999999999996</v>
      </c>
      <c r="AK28">
        <v>0.6</v>
      </c>
      <c r="AL28">
        <v>0.4</v>
      </c>
      <c r="AM28">
        <v>3.5</v>
      </c>
      <c r="AN28">
        <v>8</v>
      </c>
      <c r="AO28">
        <v>0.24</v>
      </c>
      <c r="AP28">
        <v>0.31950000000000001</v>
      </c>
      <c r="AQ28">
        <v>0.36630000000000001</v>
      </c>
      <c r="AR28">
        <v>0.68569999999999998</v>
      </c>
      <c r="AS28">
        <v>12</v>
      </c>
      <c r="AT28">
        <v>0.5</v>
      </c>
      <c r="AU28">
        <v>0.5</v>
      </c>
      <c r="AV28">
        <v>0.5</v>
      </c>
      <c r="AW28">
        <v>0.4</v>
      </c>
      <c r="AX28">
        <v>0.5</v>
      </c>
      <c r="AY28">
        <v>4.8578947368421046</v>
      </c>
      <c r="AZ28">
        <v>3.052631578947369</v>
      </c>
      <c r="BA28">
        <v>0.26315789473684209</v>
      </c>
      <c r="BB28">
        <v>0.84210526315789469</v>
      </c>
      <c r="BC28">
        <v>2.1052631578947372</v>
      </c>
      <c r="BD28">
        <v>3.736842105263158</v>
      </c>
      <c r="BE28">
        <v>21.94736842105263</v>
      </c>
      <c r="BF28">
        <v>7.5263157894736841</v>
      </c>
    </row>
    <row r="29" spans="1:58" x14ac:dyDescent="0.3">
      <c r="A29" t="s">
        <v>158</v>
      </c>
      <c r="B29" t="s">
        <v>138</v>
      </c>
      <c r="C29" t="s">
        <v>11</v>
      </c>
      <c r="D29" t="s">
        <v>203</v>
      </c>
      <c r="E29">
        <v>36.6</v>
      </c>
      <c r="F29">
        <v>31.4</v>
      </c>
      <c r="G29">
        <v>3.1</v>
      </c>
      <c r="H29">
        <v>5.6</v>
      </c>
      <c r="I29">
        <v>3.9</v>
      </c>
      <c r="J29">
        <v>0.6</v>
      </c>
      <c r="K29">
        <v>0</v>
      </c>
      <c r="L29">
        <v>1.1000000000000001</v>
      </c>
      <c r="M29">
        <v>3</v>
      </c>
      <c r="N29">
        <v>0.7</v>
      </c>
      <c r="O29">
        <v>0.2</v>
      </c>
      <c r="P29">
        <v>4.5</v>
      </c>
      <c r="Q29">
        <v>8.5</v>
      </c>
      <c r="R29">
        <v>0.1772</v>
      </c>
      <c r="S29">
        <v>0.28670000000000001</v>
      </c>
      <c r="T29">
        <v>0.3004</v>
      </c>
      <c r="U29">
        <v>0.58710000000000007</v>
      </c>
      <c r="V29">
        <v>9.5</v>
      </c>
      <c r="W29">
        <v>0.6</v>
      </c>
      <c r="X29">
        <v>0.4</v>
      </c>
      <c r="Y29">
        <v>0.2</v>
      </c>
      <c r="Z29">
        <v>0.1</v>
      </c>
      <c r="AA29">
        <v>0.5</v>
      </c>
      <c r="AB29">
        <v>38.1</v>
      </c>
      <c r="AC29">
        <v>34.5</v>
      </c>
      <c r="AD29">
        <v>4.4000000000000004</v>
      </c>
      <c r="AE29">
        <v>8.1</v>
      </c>
      <c r="AF29">
        <v>4.9000000000000004</v>
      </c>
      <c r="AG29">
        <v>1.3</v>
      </c>
      <c r="AH29">
        <v>0</v>
      </c>
      <c r="AI29">
        <v>1.9</v>
      </c>
      <c r="AJ29">
        <v>4.0999999999999996</v>
      </c>
      <c r="AK29">
        <v>0.7</v>
      </c>
      <c r="AL29">
        <v>0.2</v>
      </c>
      <c r="AM29">
        <v>3</v>
      </c>
      <c r="AN29">
        <v>9.1</v>
      </c>
      <c r="AO29">
        <v>0.2326</v>
      </c>
      <c r="AP29">
        <v>0.29699999999999999</v>
      </c>
      <c r="AQ29">
        <v>0.43559999999999999</v>
      </c>
      <c r="AR29">
        <v>0.73250000000000004</v>
      </c>
      <c r="AS29">
        <v>15.1</v>
      </c>
      <c r="AT29">
        <v>0.3</v>
      </c>
      <c r="AU29">
        <v>0.5</v>
      </c>
      <c r="AV29">
        <v>0.1</v>
      </c>
      <c r="AW29">
        <v>0</v>
      </c>
      <c r="AX29">
        <v>0.2</v>
      </c>
      <c r="AY29">
        <v>5.7411764705882353</v>
      </c>
      <c r="AZ29">
        <v>2.1764705882352939</v>
      </c>
      <c r="BA29">
        <v>0</v>
      </c>
      <c r="BB29">
        <v>0.76470588235294112</v>
      </c>
      <c r="BC29">
        <v>1.529411764705882</v>
      </c>
      <c r="BD29">
        <v>5.5294117647058822</v>
      </c>
      <c r="BE29">
        <v>23.411764705882351</v>
      </c>
      <c r="BF29">
        <v>6.5294117647058822</v>
      </c>
    </row>
    <row r="30" spans="1:58" x14ac:dyDescent="0.3">
      <c r="A30" t="s">
        <v>148</v>
      </c>
      <c r="B30" t="s">
        <v>144</v>
      </c>
      <c r="C30" t="s">
        <v>10</v>
      </c>
      <c r="D30" t="s">
        <v>180</v>
      </c>
      <c r="E30">
        <v>38.5</v>
      </c>
      <c r="F30">
        <v>32.9</v>
      </c>
      <c r="G30">
        <v>5.0999999999999996</v>
      </c>
      <c r="H30">
        <v>8.1</v>
      </c>
      <c r="I30">
        <v>5.5</v>
      </c>
      <c r="J30">
        <v>1.2</v>
      </c>
      <c r="K30">
        <v>0.2</v>
      </c>
      <c r="L30">
        <v>1.2</v>
      </c>
      <c r="M30">
        <v>5</v>
      </c>
      <c r="N30">
        <v>0.9</v>
      </c>
      <c r="O30">
        <v>0.1</v>
      </c>
      <c r="P30">
        <v>4</v>
      </c>
      <c r="Q30">
        <v>8.8000000000000007</v>
      </c>
      <c r="R30">
        <v>0.24210000000000001</v>
      </c>
      <c r="S30">
        <v>0.32750000000000001</v>
      </c>
      <c r="T30">
        <v>0.39910000000000001</v>
      </c>
      <c r="U30">
        <v>0.72649999999999992</v>
      </c>
      <c r="V30">
        <v>13.3</v>
      </c>
      <c r="W30">
        <v>0.4</v>
      </c>
      <c r="X30">
        <v>0.7</v>
      </c>
      <c r="Y30">
        <v>0.2</v>
      </c>
      <c r="Z30">
        <v>0.7</v>
      </c>
      <c r="AA30">
        <v>0.2</v>
      </c>
      <c r="AB30">
        <v>36.799999999999997</v>
      </c>
      <c r="AC30">
        <v>33.1</v>
      </c>
      <c r="AD30">
        <v>3.4</v>
      </c>
      <c r="AE30">
        <v>7.8</v>
      </c>
      <c r="AF30">
        <v>4.8</v>
      </c>
      <c r="AG30">
        <v>1.9</v>
      </c>
      <c r="AH30">
        <v>0.5</v>
      </c>
      <c r="AI30">
        <v>0.6</v>
      </c>
      <c r="AJ30">
        <v>3.3</v>
      </c>
      <c r="AK30">
        <v>0.2</v>
      </c>
      <c r="AL30">
        <v>0.1</v>
      </c>
      <c r="AM30">
        <v>2.8</v>
      </c>
      <c r="AN30">
        <v>6.9</v>
      </c>
      <c r="AO30">
        <v>0.2286</v>
      </c>
      <c r="AP30">
        <v>0.28989999999999999</v>
      </c>
      <c r="AQ30">
        <v>0.36259999999999998</v>
      </c>
      <c r="AR30">
        <v>0.65250000000000008</v>
      </c>
      <c r="AS30">
        <v>12.5</v>
      </c>
      <c r="AT30">
        <v>0.7</v>
      </c>
      <c r="AU30">
        <v>0.2</v>
      </c>
      <c r="AV30">
        <v>0</v>
      </c>
      <c r="AW30">
        <v>0.7</v>
      </c>
      <c r="AX30">
        <v>0.1</v>
      </c>
      <c r="AY30">
        <v>4.9562499999999998</v>
      </c>
      <c r="AZ30">
        <v>3</v>
      </c>
      <c r="BA30">
        <v>0.125</v>
      </c>
      <c r="BB30">
        <v>0.625</v>
      </c>
      <c r="BC30">
        <v>1.125</v>
      </c>
      <c r="BD30">
        <v>3.75</v>
      </c>
      <c r="BE30">
        <v>22.25</v>
      </c>
      <c r="BF30">
        <v>7.3125</v>
      </c>
    </row>
    <row r="31" spans="1:58" x14ac:dyDescent="0.3">
      <c r="A31" t="s">
        <v>144</v>
      </c>
      <c r="B31" t="s">
        <v>148</v>
      </c>
      <c r="C31" t="s">
        <v>11</v>
      </c>
      <c r="D31" t="s">
        <v>190</v>
      </c>
      <c r="E31">
        <v>36.6</v>
      </c>
      <c r="F31">
        <v>33</v>
      </c>
      <c r="G31">
        <v>5.3</v>
      </c>
      <c r="H31">
        <v>9.3000000000000007</v>
      </c>
      <c r="I31">
        <v>6.6</v>
      </c>
      <c r="J31">
        <v>1.3</v>
      </c>
      <c r="K31">
        <v>0.2</v>
      </c>
      <c r="L31">
        <v>1.2</v>
      </c>
      <c r="M31">
        <v>5.3</v>
      </c>
      <c r="N31">
        <v>0.6</v>
      </c>
      <c r="O31">
        <v>0.3</v>
      </c>
      <c r="P31">
        <v>2</v>
      </c>
      <c r="Q31">
        <v>6.1</v>
      </c>
      <c r="R31">
        <v>0.27839999999999998</v>
      </c>
      <c r="S31">
        <v>0.32369999999999999</v>
      </c>
      <c r="T31">
        <v>0.4325</v>
      </c>
      <c r="U31">
        <v>0.75609999999999999</v>
      </c>
      <c r="V31">
        <v>14.6</v>
      </c>
      <c r="W31">
        <v>0.6</v>
      </c>
      <c r="X31">
        <v>0.5</v>
      </c>
      <c r="Y31">
        <v>0.4</v>
      </c>
      <c r="Z31">
        <v>0.7</v>
      </c>
      <c r="AA31">
        <v>0.2</v>
      </c>
      <c r="AB31">
        <v>35.5</v>
      </c>
      <c r="AC31">
        <v>33.200000000000003</v>
      </c>
      <c r="AD31">
        <v>3.3</v>
      </c>
      <c r="AE31">
        <v>8</v>
      </c>
      <c r="AF31">
        <v>5</v>
      </c>
      <c r="AG31">
        <v>1.9</v>
      </c>
      <c r="AH31">
        <v>0.1</v>
      </c>
      <c r="AI31">
        <v>1</v>
      </c>
      <c r="AJ31">
        <v>3.2</v>
      </c>
      <c r="AK31">
        <v>0.3</v>
      </c>
      <c r="AL31">
        <v>0.4</v>
      </c>
      <c r="AM31">
        <v>1.9</v>
      </c>
      <c r="AN31">
        <v>8.6999999999999993</v>
      </c>
      <c r="AO31">
        <v>0.2366</v>
      </c>
      <c r="AP31">
        <v>0.27910000000000001</v>
      </c>
      <c r="AQ31">
        <v>0.38640000000000002</v>
      </c>
      <c r="AR31">
        <v>0.66569999999999996</v>
      </c>
      <c r="AS31">
        <v>13.1</v>
      </c>
      <c r="AT31">
        <v>0.6</v>
      </c>
      <c r="AU31">
        <v>0.2</v>
      </c>
      <c r="AV31">
        <v>0</v>
      </c>
      <c r="AW31">
        <v>0.2</v>
      </c>
      <c r="AX31">
        <v>0</v>
      </c>
      <c r="AY31">
        <v>5.5705882352941174</v>
      </c>
      <c r="AZ31">
        <v>2.2352941176470589</v>
      </c>
      <c r="BA31">
        <v>0.1176470588235294</v>
      </c>
      <c r="BB31">
        <v>0.52941176470588236</v>
      </c>
      <c r="BC31">
        <v>1.6470588235294119</v>
      </c>
      <c r="BD31">
        <v>5</v>
      </c>
      <c r="BE31">
        <v>23.411764705882351</v>
      </c>
      <c r="BF31">
        <v>7.0588235294117636</v>
      </c>
    </row>
    <row r="32" spans="1:58" x14ac:dyDescent="0.3">
      <c r="A32" t="s">
        <v>154</v>
      </c>
      <c r="B32" t="s">
        <v>149</v>
      </c>
      <c r="C32" t="s">
        <v>10</v>
      </c>
      <c r="D32" t="s">
        <v>209</v>
      </c>
      <c r="E32">
        <v>36.1</v>
      </c>
      <c r="F32">
        <v>32.700000000000003</v>
      </c>
      <c r="G32">
        <v>3.4</v>
      </c>
      <c r="H32">
        <v>7</v>
      </c>
      <c r="I32">
        <v>4.0999999999999996</v>
      </c>
      <c r="J32">
        <v>1.4</v>
      </c>
      <c r="K32">
        <v>0.6</v>
      </c>
      <c r="L32">
        <v>0.9</v>
      </c>
      <c r="M32">
        <v>3.1</v>
      </c>
      <c r="N32">
        <v>0.4</v>
      </c>
      <c r="O32">
        <v>0.1</v>
      </c>
      <c r="P32">
        <v>3.1</v>
      </c>
      <c r="Q32">
        <v>8.4</v>
      </c>
      <c r="R32">
        <v>0.21390000000000001</v>
      </c>
      <c r="S32">
        <v>0.28149999999999997</v>
      </c>
      <c r="T32">
        <v>0.376</v>
      </c>
      <c r="U32">
        <v>0.65769999999999995</v>
      </c>
      <c r="V32">
        <v>12.3</v>
      </c>
      <c r="W32">
        <v>0.5</v>
      </c>
      <c r="X32">
        <v>0.2</v>
      </c>
      <c r="Y32">
        <v>0</v>
      </c>
      <c r="Z32">
        <v>0.1</v>
      </c>
      <c r="AA32">
        <v>0</v>
      </c>
      <c r="AB32">
        <v>36.700000000000003</v>
      </c>
      <c r="AC32">
        <v>32.5</v>
      </c>
      <c r="AD32">
        <v>4.3</v>
      </c>
      <c r="AE32">
        <v>8.1999999999999993</v>
      </c>
      <c r="AF32">
        <v>5.7</v>
      </c>
      <c r="AG32">
        <v>1.5</v>
      </c>
      <c r="AH32">
        <v>0</v>
      </c>
      <c r="AI32">
        <v>1</v>
      </c>
      <c r="AJ32">
        <v>4</v>
      </c>
      <c r="AK32">
        <v>0.4</v>
      </c>
      <c r="AL32">
        <v>0.3</v>
      </c>
      <c r="AM32">
        <v>3.3</v>
      </c>
      <c r="AN32">
        <v>8.5</v>
      </c>
      <c r="AO32">
        <v>0.247</v>
      </c>
      <c r="AP32">
        <v>0.32750000000000001</v>
      </c>
      <c r="AQ32">
        <v>0.38500000000000001</v>
      </c>
      <c r="AR32">
        <v>0.71250000000000002</v>
      </c>
      <c r="AS32">
        <v>12.7</v>
      </c>
      <c r="AT32">
        <v>1</v>
      </c>
      <c r="AU32">
        <v>0.8</v>
      </c>
      <c r="AV32">
        <v>0</v>
      </c>
      <c r="AW32">
        <v>0.1</v>
      </c>
      <c r="AX32">
        <v>0.1</v>
      </c>
      <c r="AY32">
        <v>3.713401924872513</v>
      </c>
      <c r="AZ32">
        <v>2.198570710335416</v>
      </c>
      <c r="BA32">
        <v>0.37559434030022271</v>
      </c>
      <c r="BB32">
        <v>0.59140271493212671</v>
      </c>
      <c r="BC32">
        <v>1.492957695898872</v>
      </c>
      <c r="BD32">
        <v>3.516196222078575</v>
      </c>
      <c r="BE32">
        <v>17.234906270200391</v>
      </c>
      <c r="BF32">
        <v>6.1996588378941322</v>
      </c>
    </row>
    <row r="33" spans="1:58" x14ac:dyDescent="0.3">
      <c r="A33" t="s">
        <v>149</v>
      </c>
      <c r="B33" t="s">
        <v>154</v>
      </c>
      <c r="C33" t="s">
        <v>11</v>
      </c>
      <c r="D33" t="s">
        <v>192</v>
      </c>
      <c r="E33">
        <v>37.9</v>
      </c>
      <c r="F33">
        <v>33.4</v>
      </c>
      <c r="G33">
        <v>4.8</v>
      </c>
      <c r="H33">
        <v>8.3000000000000007</v>
      </c>
      <c r="I33">
        <v>5</v>
      </c>
      <c r="J33">
        <v>1.8</v>
      </c>
      <c r="K33">
        <v>0.1</v>
      </c>
      <c r="L33">
        <v>1.4</v>
      </c>
      <c r="M33">
        <v>4.7</v>
      </c>
      <c r="N33">
        <v>0.6</v>
      </c>
      <c r="O33">
        <v>0.4</v>
      </c>
      <c r="P33">
        <v>3.9</v>
      </c>
      <c r="Q33">
        <v>9.1999999999999993</v>
      </c>
      <c r="R33">
        <v>0.24379999999999999</v>
      </c>
      <c r="S33">
        <v>0.32340000000000002</v>
      </c>
      <c r="T33">
        <v>0.42559999999999998</v>
      </c>
      <c r="U33">
        <v>0.749</v>
      </c>
      <c r="V33">
        <v>14.5</v>
      </c>
      <c r="W33">
        <v>0.3</v>
      </c>
      <c r="X33">
        <v>0.3</v>
      </c>
      <c r="Y33">
        <v>0.1</v>
      </c>
      <c r="Z33">
        <v>0.2</v>
      </c>
      <c r="AA33">
        <v>0.5</v>
      </c>
      <c r="AB33">
        <v>39.1</v>
      </c>
      <c r="AC33">
        <v>34.6</v>
      </c>
      <c r="AD33">
        <v>4.4000000000000004</v>
      </c>
      <c r="AE33">
        <v>9.1</v>
      </c>
      <c r="AF33">
        <v>5.4</v>
      </c>
      <c r="AG33">
        <v>1.9</v>
      </c>
      <c r="AH33">
        <v>0.4</v>
      </c>
      <c r="AI33">
        <v>1.4</v>
      </c>
      <c r="AJ33">
        <v>4.2</v>
      </c>
      <c r="AK33">
        <v>1.1000000000000001</v>
      </c>
      <c r="AL33">
        <v>0.2</v>
      </c>
      <c r="AM33">
        <v>3.8</v>
      </c>
      <c r="AN33">
        <v>8.8000000000000007</v>
      </c>
      <c r="AO33">
        <v>0.25940000000000002</v>
      </c>
      <c r="AP33">
        <v>0.3367</v>
      </c>
      <c r="AQ33">
        <v>0.45029999999999998</v>
      </c>
      <c r="AR33">
        <v>0.78689999999999993</v>
      </c>
      <c r="AS33">
        <v>16</v>
      </c>
      <c r="AT33">
        <v>0.8</v>
      </c>
      <c r="AU33">
        <v>0.3</v>
      </c>
      <c r="AV33">
        <v>0.2</v>
      </c>
      <c r="AW33">
        <v>0.1</v>
      </c>
      <c r="AX33">
        <v>0.2</v>
      </c>
      <c r="AY33">
        <v>6.0555555555555554</v>
      </c>
      <c r="AZ33">
        <v>2.333333333333333</v>
      </c>
      <c r="BA33">
        <v>5.5555555555555552E-2</v>
      </c>
      <c r="BB33">
        <v>0.66666666666666663</v>
      </c>
      <c r="BC33">
        <v>1.6111111111111109</v>
      </c>
      <c r="BD33">
        <v>7.9444444444444446</v>
      </c>
      <c r="BE33">
        <v>23.611111111111111</v>
      </c>
      <c r="BF33">
        <v>5.8888888888888893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33"/>
  <sheetViews>
    <sheetView workbookViewId="0">
      <selection activeCell="H2" sqref="H2:H33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125</v>
      </c>
      <c r="D1" s="26" t="s">
        <v>56</v>
      </c>
      <c r="E1" s="26" t="s">
        <v>132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126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152</v>
      </c>
      <c r="B2" t="s">
        <v>155</v>
      </c>
      <c r="C2" t="s">
        <v>10</v>
      </c>
      <c r="D2" t="s">
        <v>185</v>
      </c>
      <c r="E2">
        <v>0</v>
      </c>
      <c r="F2">
        <v>39</v>
      </c>
      <c r="G2">
        <v>34</v>
      </c>
      <c r="H2">
        <v>4</v>
      </c>
      <c r="I2">
        <v>9</v>
      </c>
      <c r="J2">
        <v>5</v>
      </c>
      <c r="K2">
        <v>2</v>
      </c>
      <c r="L2">
        <v>1</v>
      </c>
      <c r="M2">
        <v>1</v>
      </c>
      <c r="N2">
        <v>4</v>
      </c>
      <c r="O2">
        <v>4</v>
      </c>
      <c r="P2">
        <v>0</v>
      </c>
      <c r="Q2">
        <v>2</v>
      </c>
      <c r="R2">
        <v>10</v>
      </c>
      <c r="S2">
        <v>0.26500000000000001</v>
      </c>
      <c r="T2">
        <v>0.308</v>
      </c>
      <c r="U2">
        <v>0.47099999999999997</v>
      </c>
      <c r="V2">
        <v>0.77800000000000002</v>
      </c>
      <c r="W2">
        <v>16</v>
      </c>
      <c r="X2">
        <v>0</v>
      </c>
      <c r="Y2">
        <v>1</v>
      </c>
      <c r="Z2">
        <v>0</v>
      </c>
      <c r="AA2">
        <v>2</v>
      </c>
      <c r="AB2">
        <v>0</v>
      </c>
      <c r="AC2">
        <v>36</v>
      </c>
      <c r="AD2">
        <v>29</v>
      </c>
      <c r="AE2">
        <v>1</v>
      </c>
      <c r="AF2">
        <v>3</v>
      </c>
      <c r="AG2">
        <v>3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5</v>
      </c>
      <c r="AO2">
        <v>8</v>
      </c>
      <c r="AP2">
        <v>0.10299999999999999</v>
      </c>
      <c r="AQ2">
        <v>0.25</v>
      </c>
      <c r="AR2">
        <v>0.10299999999999999</v>
      </c>
      <c r="AS2">
        <v>0.35299999999999998</v>
      </c>
      <c r="AT2">
        <v>3</v>
      </c>
      <c r="AU2">
        <v>0</v>
      </c>
      <c r="AV2">
        <v>1</v>
      </c>
      <c r="AW2">
        <v>0</v>
      </c>
      <c r="AX2">
        <v>1</v>
      </c>
      <c r="AY2">
        <v>0</v>
      </c>
    </row>
    <row r="3" spans="1:51" x14ac:dyDescent="0.3">
      <c r="A3" t="s">
        <v>155</v>
      </c>
      <c r="B3" t="s">
        <v>152</v>
      </c>
      <c r="C3" t="s">
        <v>11</v>
      </c>
      <c r="D3" t="s">
        <v>181</v>
      </c>
      <c r="E3">
        <v>0</v>
      </c>
      <c r="F3">
        <v>36</v>
      </c>
      <c r="G3">
        <v>29</v>
      </c>
      <c r="H3">
        <v>1</v>
      </c>
      <c r="I3">
        <v>3</v>
      </c>
      <c r="J3">
        <v>3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5</v>
      </c>
      <c r="R3">
        <v>8</v>
      </c>
      <c r="S3">
        <v>0.10299999999999999</v>
      </c>
      <c r="T3">
        <v>0.25</v>
      </c>
      <c r="U3">
        <v>0.10299999999999999</v>
      </c>
      <c r="V3">
        <v>0.35299999999999998</v>
      </c>
      <c r="W3">
        <v>3</v>
      </c>
      <c r="X3">
        <v>0</v>
      </c>
      <c r="Y3">
        <v>1</v>
      </c>
      <c r="Z3">
        <v>0</v>
      </c>
      <c r="AA3">
        <v>1</v>
      </c>
      <c r="AB3">
        <v>0</v>
      </c>
      <c r="AC3">
        <v>39</v>
      </c>
      <c r="AD3">
        <v>34</v>
      </c>
      <c r="AE3">
        <v>4</v>
      </c>
      <c r="AF3">
        <v>9</v>
      </c>
      <c r="AG3">
        <v>5</v>
      </c>
      <c r="AH3">
        <v>2</v>
      </c>
      <c r="AI3">
        <v>1</v>
      </c>
      <c r="AJ3">
        <v>1</v>
      </c>
      <c r="AK3">
        <v>4</v>
      </c>
      <c r="AL3">
        <v>4</v>
      </c>
      <c r="AM3">
        <v>0</v>
      </c>
      <c r="AN3">
        <v>2</v>
      </c>
      <c r="AO3">
        <v>10</v>
      </c>
      <c r="AP3">
        <v>0.26500000000000001</v>
      </c>
      <c r="AQ3">
        <v>0.308</v>
      </c>
      <c r="AR3">
        <v>0.47099999999999997</v>
      </c>
      <c r="AS3">
        <v>0.77800000000000002</v>
      </c>
      <c r="AT3">
        <v>16</v>
      </c>
      <c r="AU3">
        <v>0</v>
      </c>
      <c r="AV3">
        <v>1</v>
      </c>
      <c r="AW3">
        <v>0</v>
      </c>
      <c r="AX3">
        <v>2</v>
      </c>
      <c r="AY3">
        <v>0</v>
      </c>
    </row>
    <row r="4" spans="1:51" x14ac:dyDescent="0.3">
      <c r="A4" t="s">
        <v>140</v>
      </c>
      <c r="B4" t="s">
        <v>141</v>
      </c>
      <c r="C4" t="s">
        <v>10</v>
      </c>
      <c r="D4" t="s">
        <v>201</v>
      </c>
      <c r="E4">
        <v>0</v>
      </c>
      <c r="F4">
        <v>36.75</v>
      </c>
      <c r="G4">
        <v>34.5</v>
      </c>
      <c r="H4">
        <v>3.25</v>
      </c>
      <c r="I4">
        <v>8.625</v>
      </c>
      <c r="J4">
        <v>5.875</v>
      </c>
      <c r="K4">
        <v>1.5</v>
      </c>
      <c r="L4">
        <v>0.25</v>
      </c>
      <c r="M4">
        <v>1</v>
      </c>
      <c r="N4">
        <v>3.25</v>
      </c>
      <c r="O4">
        <v>0.625</v>
      </c>
      <c r="P4">
        <v>0.25</v>
      </c>
      <c r="Q4">
        <v>1.5</v>
      </c>
      <c r="R4">
        <v>9.125</v>
      </c>
      <c r="S4">
        <v>0.24687500000000001</v>
      </c>
      <c r="T4">
        <v>0.28275</v>
      </c>
      <c r="U4">
        <v>0.39137499999999997</v>
      </c>
      <c r="V4">
        <v>0.67412499999999997</v>
      </c>
      <c r="W4">
        <v>13.625</v>
      </c>
      <c r="X4">
        <v>0.75</v>
      </c>
      <c r="Y4">
        <v>0.375</v>
      </c>
      <c r="Z4">
        <v>0</v>
      </c>
      <c r="AA4">
        <v>0.125</v>
      </c>
      <c r="AB4">
        <v>0</v>
      </c>
      <c r="AC4">
        <v>35.25</v>
      </c>
      <c r="AD4">
        <v>32.375</v>
      </c>
      <c r="AE4">
        <v>2.625</v>
      </c>
      <c r="AF4">
        <v>7</v>
      </c>
      <c r="AG4">
        <v>4.875</v>
      </c>
      <c r="AH4">
        <v>1.375</v>
      </c>
      <c r="AI4">
        <v>0.125</v>
      </c>
      <c r="AJ4">
        <v>0.625</v>
      </c>
      <c r="AK4">
        <v>2.625</v>
      </c>
      <c r="AL4">
        <v>0.75</v>
      </c>
      <c r="AM4">
        <v>0.125</v>
      </c>
      <c r="AN4">
        <v>2.375</v>
      </c>
      <c r="AO4">
        <v>8.125</v>
      </c>
      <c r="AP4">
        <v>0.21362500000000001</v>
      </c>
      <c r="AQ4">
        <v>0.267625</v>
      </c>
      <c r="AR4">
        <v>0.32100000000000001</v>
      </c>
      <c r="AS4">
        <v>0.58887500000000004</v>
      </c>
      <c r="AT4">
        <v>10.5</v>
      </c>
      <c r="AU4">
        <v>1.25</v>
      </c>
      <c r="AV4">
        <v>0.125</v>
      </c>
      <c r="AW4">
        <v>0</v>
      </c>
      <c r="AX4">
        <v>0.375</v>
      </c>
      <c r="AY4">
        <v>0</v>
      </c>
    </row>
    <row r="5" spans="1:51" x14ac:dyDescent="0.3">
      <c r="A5" t="s">
        <v>141</v>
      </c>
      <c r="B5" t="s">
        <v>140</v>
      </c>
      <c r="C5" t="s">
        <v>11</v>
      </c>
      <c r="D5" t="s">
        <v>198</v>
      </c>
      <c r="E5">
        <v>0</v>
      </c>
      <c r="F5">
        <v>35.25</v>
      </c>
      <c r="G5">
        <v>32.375</v>
      </c>
      <c r="H5">
        <v>2.625</v>
      </c>
      <c r="I5">
        <v>7</v>
      </c>
      <c r="J5">
        <v>4.875</v>
      </c>
      <c r="K5">
        <v>1.375</v>
      </c>
      <c r="L5">
        <v>0.125</v>
      </c>
      <c r="M5">
        <v>0.625</v>
      </c>
      <c r="N5">
        <v>2.625</v>
      </c>
      <c r="O5">
        <v>0.75</v>
      </c>
      <c r="P5">
        <v>0.125</v>
      </c>
      <c r="Q5">
        <v>2.375</v>
      </c>
      <c r="R5">
        <v>8.125</v>
      </c>
      <c r="S5">
        <v>0.21362500000000001</v>
      </c>
      <c r="T5">
        <v>0.267625</v>
      </c>
      <c r="U5">
        <v>0.32100000000000001</v>
      </c>
      <c r="V5">
        <v>0.58887500000000004</v>
      </c>
      <c r="W5">
        <v>10.5</v>
      </c>
      <c r="X5">
        <v>1.25</v>
      </c>
      <c r="Y5">
        <v>0.125</v>
      </c>
      <c r="Z5">
        <v>0</v>
      </c>
      <c r="AA5">
        <v>0.375</v>
      </c>
      <c r="AB5">
        <v>0</v>
      </c>
      <c r="AC5">
        <v>36.75</v>
      </c>
      <c r="AD5">
        <v>34.5</v>
      </c>
      <c r="AE5">
        <v>3.25</v>
      </c>
      <c r="AF5">
        <v>8.625</v>
      </c>
      <c r="AG5">
        <v>5.875</v>
      </c>
      <c r="AH5">
        <v>1.5</v>
      </c>
      <c r="AI5">
        <v>0.25</v>
      </c>
      <c r="AJ5">
        <v>1</v>
      </c>
      <c r="AK5">
        <v>3.25</v>
      </c>
      <c r="AL5">
        <v>0.625</v>
      </c>
      <c r="AM5">
        <v>0.25</v>
      </c>
      <c r="AN5">
        <v>1.5</v>
      </c>
      <c r="AO5">
        <v>9.125</v>
      </c>
      <c r="AP5">
        <v>0.24687500000000001</v>
      </c>
      <c r="AQ5">
        <v>0.28275</v>
      </c>
      <c r="AR5">
        <v>0.39137499999999997</v>
      </c>
      <c r="AS5">
        <v>0.67412499999999997</v>
      </c>
      <c r="AT5">
        <v>13.625</v>
      </c>
      <c r="AU5">
        <v>0.75</v>
      </c>
      <c r="AV5">
        <v>0.375</v>
      </c>
      <c r="AW5">
        <v>0</v>
      </c>
      <c r="AX5">
        <v>0.125</v>
      </c>
      <c r="AY5">
        <v>0</v>
      </c>
    </row>
    <row r="6" spans="1:51" x14ac:dyDescent="0.3">
      <c r="A6" t="s">
        <v>156</v>
      </c>
      <c r="B6" t="s">
        <v>36</v>
      </c>
      <c r="C6" t="s">
        <v>10</v>
      </c>
      <c r="D6" t="s">
        <v>197</v>
      </c>
      <c r="E6">
        <v>0</v>
      </c>
      <c r="F6">
        <v>33.5</v>
      </c>
      <c r="G6">
        <v>31</v>
      </c>
      <c r="H6">
        <v>2.5</v>
      </c>
      <c r="I6">
        <v>5</v>
      </c>
      <c r="J6">
        <v>3.5</v>
      </c>
      <c r="K6">
        <v>1</v>
      </c>
      <c r="L6">
        <v>0</v>
      </c>
      <c r="M6">
        <v>0.5</v>
      </c>
      <c r="N6">
        <v>2.5</v>
      </c>
      <c r="O6">
        <v>0.5</v>
      </c>
      <c r="P6">
        <v>0</v>
      </c>
      <c r="Q6">
        <v>2</v>
      </c>
      <c r="R6">
        <v>6</v>
      </c>
      <c r="S6">
        <v>0.1615</v>
      </c>
      <c r="T6">
        <v>0.20649999999999999</v>
      </c>
      <c r="U6">
        <v>0.24199999999999999</v>
      </c>
      <c r="V6">
        <v>0.44850000000000001</v>
      </c>
      <c r="W6">
        <v>7.5</v>
      </c>
      <c r="X6">
        <v>0.5</v>
      </c>
      <c r="Y6">
        <v>0</v>
      </c>
      <c r="Z6">
        <v>0</v>
      </c>
      <c r="AA6">
        <v>0.5</v>
      </c>
      <c r="AB6">
        <v>0</v>
      </c>
      <c r="AC6">
        <v>38.5</v>
      </c>
      <c r="AD6">
        <v>33</v>
      </c>
      <c r="AE6">
        <v>3.5</v>
      </c>
      <c r="AF6">
        <v>7.5</v>
      </c>
      <c r="AG6">
        <v>5</v>
      </c>
      <c r="AH6">
        <v>2.5</v>
      </c>
      <c r="AI6">
        <v>0</v>
      </c>
      <c r="AJ6">
        <v>0</v>
      </c>
      <c r="AK6">
        <v>3</v>
      </c>
      <c r="AL6">
        <v>1</v>
      </c>
      <c r="AM6">
        <v>0</v>
      </c>
      <c r="AN6">
        <v>5</v>
      </c>
      <c r="AO6">
        <v>9.5</v>
      </c>
      <c r="AP6">
        <v>0.2165</v>
      </c>
      <c r="AQ6">
        <v>0.32900000000000001</v>
      </c>
      <c r="AR6">
        <v>0.28849999999999998</v>
      </c>
      <c r="AS6">
        <v>0.61749999999999994</v>
      </c>
      <c r="AT6">
        <v>10</v>
      </c>
      <c r="AU6">
        <v>0</v>
      </c>
      <c r="AV6">
        <v>0.5</v>
      </c>
      <c r="AW6">
        <v>0</v>
      </c>
      <c r="AX6">
        <v>0</v>
      </c>
      <c r="AY6">
        <v>0</v>
      </c>
    </row>
    <row r="7" spans="1:51" x14ac:dyDescent="0.3">
      <c r="A7" t="s">
        <v>36</v>
      </c>
      <c r="B7" t="s">
        <v>156</v>
      </c>
      <c r="C7" t="s">
        <v>11</v>
      </c>
      <c r="D7" t="s">
        <v>206</v>
      </c>
      <c r="E7">
        <v>0</v>
      </c>
      <c r="F7">
        <v>38.5</v>
      </c>
      <c r="G7">
        <v>33</v>
      </c>
      <c r="H7">
        <v>3.5</v>
      </c>
      <c r="I7">
        <v>7.5</v>
      </c>
      <c r="J7">
        <v>5</v>
      </c>
      <c r="K7">
        <v>2.5</v>
      </c>
      <c r="L7">
        <v>0</v>
      </c>
      <c r="M7">
        <v>0</v>
      </c>
      <c r="N7">
        <v>3</v>
      </c>
      <c r="O7">
        <v>1</v>
      </c>
      <c r="P7">
        <v>0</v>
      </c>
      <c r="Q7">
        <v>5</v>
      </c>
      <c r="R7">
        <v>9.5</v>
      </c>
      <c r="S7">
        <v>0.2165</v>
      </c>
      <c r="T7">
        <v>0.32900000000000001</v>
      </c>
      <c r="U7">
        <v>0.28849999999999998</v>
      </c>
      <c r="V7">
        <v>0.61749999999999994</v>
      </c>
      <c r="W7">
        <v>10</v>
      </c>
      <c r="X7">
        <v>0</v>
      </c>
      <c r="Y7">
        <v>0.5</v>
      </c>
      <c r="Z7">
        <v>0</v>
      </c>
      <c r="AA7">
        <v>0</v>
      </c>
      <c r="AB7">
        <v>0</v>
      </c>
      <c r="AC7">
        <v>33.5</v>
      </c>
      <c r="AD7">
        <v>31</v>
      </c>
      <c r="AE7">
        <v>2.5</v>
      </c>
      <c r="AF7">
        <v>5</v>
      </c>
      <c r="AG7">
        <v>3.5</v>
      </c>
      <c r="AH7">
        <v>1</v>
      </c>
      <c r="AI7">
        <v>0</v>
      </c>
      <c r="AJ7">
        <v>0.5</v>
      </c>
      <c r="AK7">
        <v>2.5</v>
      </c>
      <c r="AL7">
        <v>0.5</v>
      </c>
      <c r="AM7">
        <v>0</v>
      </c>
      <c r="AN7">
        <v>2</v>
      </c>
      <c r="AO7">
        <v>6</v>
      </c>
      <c r="AP7">
        <v>0.1615</v>
      </c>
      <c r="AQ7">
        <v>0.20649999999999999</v>
      </c>
      <c r="AR7">
        <v>0.24199999999999999</v>
      </c>
      <c r="AS7">
        <v>0.44850000000000001</v>
      </c>
      <c r="AT7">
        <v>7.5</v>
      </c>
      <c r="AU7">
        <v>0.5</v>
      </c>
      <c r="AV7">
        <v>0</v>
      </c>
      <c r="AW7">
        <v>0</v>
      </c>
      <c r="AX7">
        <v>0.5</v>
      </c>
      <c r="AY7">
        <v>0</v>
      </c>
    </row>
    <row r="8" spans="1:51" x14ac:dyDescent="0.3">
      <c r="A8" t="s">
        <v>137</v>
      </c>
      <c r="B8" t="s">
        <v>157</v>
      </c>
      <c r="C8" t="s">
        <v>10</v>
      </c>
      <c r="D8" t="s">
        <v>207</v>
      </c>
      <c r="E8">
        <v>0</v>
      </c>
      <c r="F8">
        <v>35.75</v>
      </c>
      <c r="G8">
        <v>32.333333333333343</v>
      </c>
      <c r="H8">
        <v>4</v>
      </c>
      <c r="I8">
        <v>7.25</v>
      </c>
      <c r="J8">
        <v>5.083333333333333</v>
      </c>
      <c r="K8">
        <v>1.166666666666667</v>
      </c>
      <c r="L8">
        <v>0.16666666666666671</v>
      </c>
      <c r="M8">
        <v>0.83333333333333337</v>
      </c>
      <c r="N8">
        <v>3.833333333333333</v>
      </c>
      <c r="O8">
        <v>1.333333333333333</v>
      </c>
      <c r="P8">
        <v>0.16666666666666671</v>
      </c>
      <c r="Q8">
        <v>3.083333333333333</v>
      </c>
      <c r="R8">
        <v>8.0833333333333339</v>
      </c>
      <c r="S8">
        <v>0.2228333333333333</v>
      </c>
      <c r="T8">
        <v>0.29149999999999998</v>
      </c>
      <c r="U8">
        <v>0.34666666666666668</v>
      </c>
      <c r="V8">
        <v>0.63816666666666666</v>
      </c>
      <c r="W8">
        <v>11.25</v>
      </c>
      <c r="X8">
        <v>0.66666666666666663</v>
      </c>
      <c r="Y8">
        <v>8.3333333333333329E-2</v>
      </c>
      <c r="Z8">
        <v>8.3333333333333329E-2</v>
      </c>
      <c r="AA8">
        <v>8.3333333333333329E-2</v>
      </c>
      <c r="AB8">
        <v>0</v>
      </c>
      <c r="AC8">
        <v>36.5</v>
      </c>
      <c r="AD8">
        <v>32.416666666666657</v>
      </c>
      <c r="AE8">
        <v>3.333333333333333</v>
      </c>
      <c r="AF8">
        <v>7.083333333333333</v>
      </c>
      <c r="AG8">
        <v>4.916666666666667</v>
      </c>
      <c r="AH8">
        <v>0.83333333333333337</v>
      </c>
      <c r="AI8">
        <v>8.3333333333333329E-2</v>
      </c>
      <c r="AJ8">
        <v>1.25</v>
      </c>
      <c r="AK8">
        <v>3.166666666666667</v>
      </c>
      <c r="AL8">
        <v>0.75</v>
      </c>
      <c r="AM8">
        <v>0.16666666666666671</v>
      </c>
      <c r="AN8">
        <v>3.25</v>
      </c>
      <c r="AO8">
        <v>9.0833333333333339</v>
      </c>
      <c r="AP8">
        <v>0.2165</v>
      </c>
      <c r="AQ8">
        <v>0.29325000000000001</v>
      </c>
      <c r="AR8">
        <v>0.36266666666666669</v>
      </c>
      <c r="AS8">
        <v>0.65600000000000003</v>
      </c>
      <c r="AT8">
        <v>11.83333333333333</v>
      </c>
      <c r="AU8">
        <v>0.58333333333333337</v>
      </c>
      <c r="AV8">
        <v>0.41666666666666669</v>
      </c>
      <c r="AW8">
        <v>0.25</v>
      </c>
      <c r="AX8">
        <v>0.16666666666666671</v>
      </c>
      <c r="AY8">
        <v>8.3333333333333329E-2</v>
      </c>
    </row>
    <row r="9" spans="1:51" x14ac:dyDescent="0.3">
      <c r="A9" t="s">
        <v>157</v>
      </c>
      <c r="B9" t="s">
        <v>137</v>
      </c>
      <c r="C9" t="s">
        <v>11</v>
      </c>
      <c r="D9" t="s">
        <v>183</v>
      </c>
      <c r="E9">
        <v>0</v>
      </c>
      <c r="F9">
        <v>36.5</v>
      </c>
      <c r="G9">
        <v>32.416666666666657</v>
      </c>
      <c r="H9">
        <v>3.333333333333333</v>
      </c>
      <c r="I9">
        <v>7.083333333333333</v>
      </c>
      <c r="J9">
        <v>4.916666666666667</v>
      </c>
      <c r="K9">
        <v>0.83333333333333337</v>
      </c>
      <c r="L9">
        <v>8.3333333333333329E-2</v>
      </c>
      <c r="M9">
        <v>1.25</v>
      </c>
      <c r="N9">
        <v>3.166666666666667</v>
      </c>
      <c r="O9">
        <v>0.75</v>
      </c>
      <c r="P9">
        <v>0.16666666666666671</v>
      </c>
      <c r="Q9">
        <v>3.25</v>
      </c>
      <c r="R9">
        <v>9.0833333333333339</v>
      </c>
      <c r="S9">
        <v>0.2165</v>
      </c>
      <c r="T9">
        <v>0.29325000000000001</v>
      </c>
      <c r="U9">
        <v>0.36266666666666669</v>
      </c>
      <c r="V9">
        <v>0.65600000000000003</v>
      </c>
      <c r="W9">
        <v>11.83333333333333</v>
      </c>
      <c r="X9">
        <v>0.58333333333333337</v>
      </c>
      <c r="Y9">
        <v>0.41666666666666669</v>
      </c>
      <c r="Z9">
        <v>0.25</v>
      </c>
      <c r="AA9">
        <v>0.16666666666666671</v>
      </c>
      <c r="AB9">
        <v>8.3333333333333329E-2</v>
      </c>
      <c r="AC9">
        <v>35.75</v>
      </c>
      <c r="AD9">
        <v>32.333333333333343</v>
      </c>
      <c r="AE9">
        <v>4</v>
      </c>
      <c r="AF9">
        <v>7.25</v>
      </c>
      <c r="AG9">
        <v>5.083333333333333</v>
      </c>
      <c r="AH9">
        <v>1.166666666666667</v>
      </c>
      <c r="AI9">
        <v>0.16666666666666671</v>
      </c>
      <c r="AJ9">
        <v>0.83333333333333337</v>
      </c>
      <c r="AK9">
        <v>3.833333333333333</v>
      </c>
      <c r="AL9">
        <v>1.333333333333333</v>
      </c>
      <c r="AM9">
        <v>0.16666666666666671</v>
      </c>
      <c r="AN9">
        <v>3.083333333333333</v>
      </c>
      <c r="AO9">
        <v>8.0833333333333339</v>
      </c>
      <c r="AP9">
        <v>0.2228333333333333</v>
      </c>
      <c r="AQ9">
        <v>0.29149999999999998</v>
      </c>
      <c r="AR9">
        <v>0.34666666666666668</v>
      </c>
      <c r="AS9">
        <v>0.63816666666666666</v>
      </c>
      <c r="AT9">
        <v>11.25</v>
      </c>
      <c r="AU9">
        <v>0.66666666666666663</v>
      </c>
      <c r="AV9">
        <v>8.3333333333333329E-2</v>
      </c>
      <c r="AW9">
        <v>8.3333333333333329E-2</v>
      </c>
      <c r="AX9">
        <v>8.3333333333333329E-2</v>
      </c>
      <c r="AY9">
        <v>0</v>
      </c>
    </row>
    <row r="10" spans="1:51" x14ac:dyDescent="0.3">
      <c r="A10" t="s">
        <v>150</v>
      </c>
      <c r="B10" t="s">
        <v>134</v>
      </c>
      <c r="C10" t="s">
        <v>10</v>
      </c>
      <c r="D10" t="s">
        <v>182</v>
      </c>
      <c r="E10">
        <v>0</v>
      </c>
      <c r="F10">
        <v>46</v>
      </c>
      <c r="G10">
        <v>41</v>
      </c>
      <c r="H10">
        <v>7</v>
      </c>
      <c r="I10">
        <v>12</v>
      </c>
      <c r="J10">
        <v>6</v>
      </c>
      <c r="K10">
        <v>3.5</v>
      </c>
      <c r="L10">
        <v>0.5</v>
      </c>
      <c r="M10">
        <v>2</v>
      </c>
      <c r="N10">
        <v>7</v>
      </c>
      <c r="O10">
        <v>0.5</v>
      </c>
      <c r="P10">
        <v>0</v>
      </c>
      <c r="Q10">
        <v>3.5</v>
      </c>
      <c r="R10">
        <v>7</v>
      </c>
      <c r="S10">
        <v>0.29299999999999998</v>
      </c>
      <c r="T10">
        <v>0.36099999999999999</v>
      </c>
      <c r="U10">
        <v>0.55049999999999999</v>
      </c>
      <c r="V10">
        <v>0.91149999999999998</v>
      </c>
      <c r="W10">
        <v>22.5</v>
      </c>
      <c r="X10">
        <v>1.5</v>
      </c>
      <c r="Y10">
        <v>1</v>
      </c>
      <c r="Z10">
        <v>0</v>
      </c>
      <c r="AA10">
        <v>0.5</v>
      </c>
      <c r="AB10">
        <v>0</v>
      </c>
      <c r="AC10">
        <v>44</v>
      </c>
      <c r="AD10">
        <v>39.5</v>
      </c>
      <c r="AE10">
        <v>4.5</v>
      </c>
      <c r="AF10">
        <v>10.5</v>
      </c>
      <c r="AG10">
        <v>7</v>
      </c>
      <c r="AH10">
        <v>2.5</v>
      </c>
      <c r="AI10">
        <v>0</v>
      </c>
      <c r="AJ10">
        <v>1</v>
      </c>
      <c r="AK10">
        <v>4.5</v>
      </c>
      <c r="AL10">
        <v>0.5</v>
      </c>
      <c r="AM10">
        <v>0.5</v>
      </c>
      <c r="AN10">
        <v>4</v>
      </c>
      <c r="AO10">
        <v>7</v>
      </c>
      <c r="AP10">
        <v>0.2535</v>
      </c>
      <c r="AQ10">
        <v>0.3095</v>
      </c>
      <c r="AR10">
        <v>0.379</v>
      </c>
      <c r="AS10">
        <v>0.6885</v>
      </c>
      <c r="AT10">
        <v>16</v>
      </c>
      <c r="AU10">
        <v>1.5</v>
      </c>
      <c r="AV10">
        <v>0</v>
      </c>
      <c r="AW10">
        <v>0.5</v>
      </c>
      <c r="AX10">
        <v>0</v>
      </c>
      <c r="AY10">
        <v>2</v>
      </c>
    </row>
    <row r="11" spans="1:51" x14ac:dyDescent="0.3">
      <c r="A11" t="s">
        <v>134</v>
      </c>
      <c r="B11" t="s">
        <v>150</v>
      </c>
      <c r="C11" t="s">
        <v>11</v>
      </c>
      <c r="D11" t="s">
        <v>187</v>
      </c>
      <c r="E11">
        <v>0</v>
      </c>
      <c r="F11">
        <v>44</v>
      </c>
      <c r="G11">
        <v>39.5</v>
      </c>
      <c r="H11">
        <v>4.5</v>
      </c>
      <c r="I11">
        <v>10.5</v>
      </c>
      <c r="J11">
        <v>7</v>
      </c>
      <c r="K11">
        <v>2.5</v>
      </c>
      <c r="L11">
        <v>0</v>
      </c>
      <c r="M11">
        <v>1</v>
      </c>
      <c r="N11">
        <v>4.5</v>
      </c>
      <c r="O11">
        <v>0.5</v>
      </c>
      <c r="P11">
        <v>0.5</v>
      </c>
      <c r="Q11">
        <v>4</v>
      </c>
      <c r="R11">
        <v>7</v>
      </c>
      <c r="S11">
        <v>0.2535</v>
      </c>
      <c r="T11">
        <v>0.3095</v>
      </c>
      <c r="U11">
        <v>0.379</v>
      </c>
      <c r="V11">
        <v>0.6885</v>
      </c>
      <c r="W11">
        <v>16</v>
      </c>
      <c r="X11">
        <v>1.5</v>
      </c>
      <c r="Y11">
        <v>0</v>
      </c>
      <c r="Z11">
        <v>0.5</v>
      </c>
      <c r="AA11">
        <v>0</v>
      </c>
      <c r="AB11">
        <v>2</v>
      </c>
      <c r="AC11">
        <v>46</v>
      </c>
      <c r="AD11">
        <v>41</v>
      </c>
      <c r="AE11">
        <v>7</v>
      </c>
      <c r="AF11">
        <v>12</v>
      </c>
      <c r="AG11">
        <v>6</v>
      </c>
      <c r="AH11">
        <v>3.5</v>
      </c>
      <c r="AI11">
        <v>0.5</v>
      </c>
      <c r="AJ11">
        <v>2</v>
      </c>
      <c r="AK11">
        <v>7</v>
      </c>
      <c r="AL11">
        <v>0.5</v>
      </c>
      <c r="AM11">
        <v>0</v>
      </c>
      <c r="AN11">
        <v>3.5</v>
      </c>
      <c r="AO11">
        <v>7</v>
      </c>
      <c r="AP11">
        <v>0.29299999999999998</v>
      </c>
      <c r="AQ11">
        <v>0.36099999999999999</v>
      </c>
      <c r="AR11">
        <v>0.55049999999999999</v>
      </c>
      <c r="AS11">
        <v>0.91149999999999998</v>
      </c>
      <c r="AT11">
        <v>22.5</v>
      </c>
      <c r="AU11">
        <v>1.5</v>
      </c>
      <c r="AV11">
        <v>1</v>
      </c>
      <c r="AW11">
        <v>0</v>
      </c>
      <c r="AX11">
        <v>0.5</v>
      </c>
      <c r="AY11">
        <v>0</v>
      </c>
    </row>
    <row r="12" spans="1:51" x14ac:dyDescent="0.3">
      <c r="A12" t="s">
        <v>135</v>
      </c>
      <c r="B12" t="s">
        <v>146</v>
      </c>
      <c r="C12" t="s">
        <v>10</v>
      </c>
      <c r="D12" t="s">
        <v>189</v>
      </c>
      <c r="E12">
        <v>0</v>
      </c>
      <c r="F12">
        <v>36.444444444444443</v>
      </c>
      <c r="G12">
        <v>32.777777777777779</v>
      </c>
      <c r="H12">
        <v>4</v>
      </c>
      <c r="I12">
        <v>8.4444444444444446</v>
      </c>
      <c r="J12">
        <v>5.7777777777777777</v>
      </c>
      <c r="K12">
        <v>1.7777777777777779</v>
      </c>
      <c r="L12">
        <v>0</v>
      </c>
      <c r="M12">
        <v>0.88888888888888884</v>
      </c>
      <c r="N12">
        <v>3.666666666666667</v>
      </c>
      <c r="O12">
        <v>0.44444444444444442</v>
      </c>
      <c r="P12">
        <v>0.1111111111111111</v>
      </c>
      <c r="Q12">
        <v>2.5555555555555549</v>
      </c>
      <c r="R12">
        <v>6.666666666666667</v>
      </c>
      <c r="S12">
        <v>0.25577777777777783</v>
      </c>
      <c r="T12">
        <v>0.31077777777777782</v>
      </c>
      <c r="U12">
        <v>0.38911111111111107</v>
      </c>
      <c r="V12">
        <v>0.69988888888888878</v>
      </c>
      <c r="W12">
        <v>12.888888888888889</v>
      </c>
      <c r="X12">
        <v>1.333333333333333</v>
      </c>
      <c r="Y12">
        <v>0.44444444444444442</v>
      </c>
      <c r="Z12">
        <v>0.1111111111111111</v>
      </c>
      <c r="AA12">
        <v>0.55555555555555558</v>
      </c>
      <c r="AB12">
        <v>0.1111111111111111</v>
      </c>
      <c r="AC12">
        <v>35.222222222222221</v>
      </c>
      <c r="AD12">
        <v>32.555555555555557</v>
      </c>
      <c r="AE12">
        <v>2.666666666666667</v>
      </c>
      <c r="AF12">
        <v>7.2222222222222223</v>
      </c>
      <c r="AG12">
        <v>4.7777777777777777</v>
      </c>
      <c r="AH12">
        <v>1.444444444444444</v>
      </c>
      <c r="AI12">
        <v>0.1111111111111111</v>
      </c>
      <c r="AJ12">
        <v>0.88888888888888884</v>
      </c>
      <c r="AK12">
        <v>2.5555555555555549</v>
      </c>
      <c r="AL12">
        <v>0.77777777777777779</v>
      </c>
      <c r="AM12">
        <v>0.22222222222222221</v>
      </c>
      <c r="AN12">
        <v>2.333333333333333</v>
      </c>
      <c r="AO12">
        <v>9.4444444444444446</v>
      </c>
      <c r="AP12">
        <v>0.21577777777777779</v>
      </c>
      <c r="AQ12">
        <v>0.27722222222222231</v>
      </c>
      <c r="AR12">
        <v>0.34133333333333332</v>
      </c>
      <c r="AS12">
        <v>0.61855555555555553</v>
      </c>
      <c r="AT12">
        <v>11.555555555555561</v>
      </c>
      <c r="AU12">
        <v>1</v>
      </c>
      <c r="AV12">
        <v>0.33333333333333331</v>
      </c>
      <c r="AW12">
        <v>0</v>
      </c>
      <c r="AX12">
        <v>0</v>
      </c>
      <c r="AY12">
        <v>0</v>
      </c>
    </row>
    <row r="13" spans="1:51" x14ac:dyDescent="0.3">
      <c r="A13" t="s">
        <v>146</v>
      </c>
      <c r="B13" t="s">
        <v>135</v>
      </c>
      <c r="C13" t="s">
        <v>11</v>
      </c>
      <c r="D13" t="s">
        <v>196</v>
      </c>
      <c r="E13">
        <v>0</v>
      </c>
      <c r="F13">
        <v>35.222222222222221</v>
      </c>
      <c r="G13">
        <v>32.555555555555557</v>
      </c>
      <c r="H13">
        <v>2.666666666666667</v>
      </c>
      <c r="I13">
        <v>7.2222222222222223</v>
      </c>
      <c r="J13">
        <v>4.7777777777777777</v>
      </c>
      <c r="K13">
        <v>1.444444444444444</v>
      </c>
      <c r="L13">
        <v>0.1111111111111111</v>
      </c>
      <c r="M13">
        <v>0.88888888888888884</v>
      </c>
      <c r="N13">
        <v>2.5555555555555549</v>
      </c>
      <c r="O13">
        <v>0.77777777777777779</v>
      </c>
      <c r="P13">
        <v>0.22222222222222221</v>
      </c>
      <c r="Q13">
        <v>2.333333333333333</v>
      </c>
      <c r="R13">
        <v>9.4444444444444446</v>
      </c>
      <c r="S13">
        <v>0.21577777777777779</v>
      </c>
      <c r="T13">
        <v>0.27722222222222231</v>
      </c>
      <c r="U13">
        <v>0.34133333333333332</v>
      </c>
      <c r="V13">
        <v>0.61855555555555553</v>
      </c>
      <c r="W13">
        <v>11.555555555555561</v>
      </c>
      <c r="X13">
        <v>1</v>
      </c>
      <c r="Y13">
        <v>0.33333333333333331</v>
      </c>
      <c r="Z13">
        <v>0</v>
      </c>
      <c r="AA13">
        <v>0</v>
      </c>
      <c r="AB13">
        <v>0</v>
      </c>
      <c r="AC13">
        <v>36.444444444444443</v>
      </c>
      <c r="AD13">
        <v>32.777777777777779</v>
      </c>
      <c r="AE13">
        <v>4</v>
      </c>
      <c r="AF13">
        <v>8.4444444444444446</v>
      </c>
      <c r="AG13">
        <v>5.7777777777777777</v>
      </c>
      <c r="AH13">
        <v>1.7777777777777779</v>
      </c>
      <c r="AI13">
        <v>0</v>
      </c>
      <c r="AJ13">
        <v>0.88888888888888884</v>
      </c>
      <c r="AK13">
        <v>3.666666666666667</v>
      </c>
      <c r="AL13">
        <v>0.44444444444444442</v>
      </c>
      <c r="AM13">
        <v>0.1111111111111111</v>
      </c>
      <c r="AN13">
        <v>2.5555555555555549</v>
      </c>
      <c r="AO13">
        <v>6.666666666666667</v>
      </c>
      <c r="AP13">
        <v>0.25577777777777783</v>
      </c>
      <c r="AQ13">
        <v>0.31077777777777782</v>
      </c>
      <c r="AR13">
        <v>0.38911111111111107</v>
      </c>
      <c r="AS13">
        <v>0.69988888888888878</v>
      </c>
      <c r="AT13">
        <v>12.888888888888889</v>
      </c>
      <c r="AU13">
        <v>1.333333333333333</v>
      </c>
      <c r="AV13">
        <v>0.44444444444444442</v>
      </c>
      <c r="AW13">
        <v>0.1111111111111111</v>
      </c>
      <c r="AX13">
        <v>0.55555555555555558</v>
      </c>
      <c r="AY13">
        <v>0.1111111111111111</v>
      </c>
    </row>
    <row r="14" spans="1:51" x14ac:dyDescent="0.3">
      <c r="A14" t="s">
        <v>145</v>
      </c>
      <c r="B14" t="s">
        <v>147</v>
      </c>
      <c r="C14" t="s">
        <v>10</v>
      </c>
      <c r="D14" t="s">
        <v>191</v>
      </c>
      <c r="E14">
        <v>0</v>
      </c>
      <c r="F14">
        <v>34.222222222222221</v>
      </c>
      <c r="G14">
        <v>30.444444444444439</v>
      </c>
      <c r="H14">
        <v>2.666666666666667</v>
      </c>
      <c r="I14">
        <v>5.4444444444444446</v>
      </c>
      <c r="J14">
        <v>3.7777777777777781</v>
      </c>
      <c r="K14">
        <v>1.2222222222222221</v>
      </c>
      <c r="L14">
        <v>0</v>
      </c>
      <c r="M14">
        <v>0.44444444444444442</v>
      </c>
      <c r="N14">
        <v>2.333333333333333</v>
      </c>
      <c r="O14">
        <v>0.77777777777777779</v>
      </c>
      <c r="P14">
        <v>0.44444444444444442</v>
      </c>
      <c r="Q14">
        <v>2.8888888888888888</v>
      </c>
      <c r="R14">
        <v>9.2222222222222214</v>
      </c>
      <c r="S14">
        <v>0.17599999999999999</v>
      </c>
      <c r="T14">
        <v>0.25833333333333341</v>
      </c>
      <c r="U14">
        <v>0.25933333333333342</v>
      </c>
      <c r="V14">
        <v>0.51766666666666661</v>
      </c>
      <c r="W14">
        <v>8</v>
      </c>
      <c r="X14">
        <v>0.77777777777777779</v>
      </c>
      <c r="Y14">
        <v>0.66666666666666663</v>
      </c>
      <c r="Z14">
        <v>0.1111111111111111</v>
      </c>
      <c r="AA14">
        <v>0.1111111111111111</v>
      </c>
      <c r="AB14">
        <v>0</v>
      </c>
      <c r="AC14">
        <v>37.444444444444443</v>
      </c>
      <c r="AD14">
        <v>32.555555555555557</v>
      </c>
      <c r="AE14">
        <v>4.4444444444444446</v>
      </c>
      <c r="AF14">
        <v>7.2222222222222223</v>
      </c>
      <c r="AG14">
        <v>4.5555555555555554</v>
      </c>
      <c r="AH14">
        <v>1.555555555555556</v>
      </c>
      <c r="AI14">
        <v>0</v>
      </c>
      <c r="AJ14">
        <v>1.1111111111111109</v>
      </c>
      <c r="AK14">
        <v>4.2222222222222223</v>
      </c>
      <c r="AL14">
        <v>0.88888888888888884</v>
      </c>
      <c r="AM14">
        <v>0.22222222222222221</v>
      </c>
      <c r="AN14">
        <v>3.333333333333333</v>
      </c>
      <c r="AO14">
        <v>8.5555555555555554</v>
      </c>
      <c r="AP14">
        <v>0.2152222222222222</v>
      </c>
      <c r="AQ14">
        <v>0.31522222222222218</v>
      </c>
      <c r="AR14">
        <v>0.35833333333333328</v>
      </c>
      <c r="AS14">
        <v>0.67355555555555557</v>
      </c>
      <c r="AT14">
        <v>12.111111111111111</v>
      </c>
      <c r="AU14">
        <v>1</v>
      </c>
      <c r="AV14">
        <v>1.444444444444444</v>
      </c>
      <c r="AW14">
        <v>0</v>
      </c>
      <c r="AX14">
        <v>0.1111111111111111</v>
      </c>
      <c r="AY14">
        <v>0.1111111111111111</v>
      </c>
    </row>
    <row r="15" spans="1:51" x14ac:dyDescent="0.3">
      <c r="A15" t="s">
        <v>147</v>
      </c>
      <c r="B15" t="s">
        <v>145</v>
      </c>
      <c r="C15" t="s">
        <v>11</v>
      </c>
      <c r="D15" t="s">
        <v>200</v>
      </c>
      <c r="E15">
        <v>0</v>
      </c>
      <c r="F15">
        <v>37.444444444444443</v>
      </c>
      <c r="G15">
        <v>32.555555555555557</v>
      </c>
      <c r="H15">
        <v>4.4444444444444446</v>
      </c>
      <c r="I15">
        <v>7.2222222222222223</v>
      </c>
      <c r="J15">
        <v>4.5555555555555554</v>
      </c>
      <c r="K15">
        <v>1.555555555555556</v>
      </c>
      <c r="L15">
        <v>0</v>
      </c>
      <c r="M15">
        <v>1.1111111111111109</v>
      </c>
      <c r="N15">
        <v>4.2222222222222223</v>
      </c>
      <c r="O15">
        <v>0.88888888888888884</v>
      </c>
      <c r="P15">
        <v>0.22222222222222221</v>
      </c>
      <c r="Q15">
        <v>3.333333333333333</v>
      </c>
      <c r="R15">
        <v>8.5555555555555554</v>
      </c>
      <c r="S15">
        <v>0.2152222222222222</v>
      </c>
      <c r="T15">
        <v>0.31522222222222218</v>
      </c>
      <c r="U15">
        <v>0.35833333333333328</v>
      </c>
      <c r="V15">
        <v>0.67355555555555557</v>
      </c>
      <c r="W15">
        <v>12.111111111111111</v>
      </c>
      <c r="X15">
        <v>1</v>
      </c>
      <c r="Y15">
        <v>1.444444444444444</v>
      </c>
      <c r="Z15">
        <v>0</v>
      </c>
      <c r="AA15">
        <v>0.1111111111111111</v>
      </c>
      <c r="AB15">
        <v>0.1111111111111111</v>
      </c>
      <c r="AC15">
        <v>34.222222222222221</v>
      </c>
      <c r="AD15">
        <v>30.444444444444439</v>
      </c>
      <c r="AE15">
        <v>2.666666666666667</v>
      </c>
      <c r="AF15">
        <v>5.4444444444444446</v>
      </c>
      <c r="AG15">
        <v>3.7777777777777781</v>
      </c>
      <c r="AH15">
        <v>1.2222222222222221</v>
      </c>
      <c r="AI15">
        <v>0</v>
      </c>
      <c r="AJ15">
        <v>0.44444444444444442</v>
      </c>
      <c r="AK15">
        <v>2.333333333333333</v>
      </c>
      <c r="AL15">
        <v>0.77777777777777779</v>
      </c>
      <c r="AM15">
        <v>0.44444444444444442</v>
      </c>
      <c r="AN15">
        <v>2.8888888888888888</v>
      </c>
      <c r="AO15">
        <v>9.2222222222222214</v>
      </c>
      <c r="AP15">
        <v>0.17599999999999999</v>
      </c>
      <c r="AQ15">
        <v>0.25833333333333341</v>
      </c>
      <c r="AR15">
        <v>0.25933333333333342</v>
      </c>
      <c r="AS15">
        <v>0.51766666666666661</v>
      </c>
      <c r="AT15">
        <v>8</v>
      </c>
      <c r="AU15">
        <v>0.77777777777777779</v>
      </c>
      <c r="AV15">
        <v>0.66666666666666663</v>
      </c>
      <c r="AW15">
        <v>0.1111111111111111</v>
      </c>
      <c r="AX15">
        <v>0.1111111111111111</v>
      </c>
      <c r="AY15">
        <v>0</v>
      </c>
    </row>
    <row r="16" spans="1:51" x14ac:dyDescent="0.3">
      <c r="A16" t="s">
        <v>152</v>
      </c>
      <c r="B16" t="s">
        <v>155</v>
      </c>
      <c r="C16" t="s">
        <v>10</v>
      </c>
      <c r="D16" t="s">
        <v>173</v>
      </c>
      <c r="E16">
        <v>0</v>
      </c>
      <c r="F16">
        <v>39</v>
      </c>
      <c r="G16">
        <v>34</v>
      </c>
      <c r="H16">
        <v>4</v>
      </c>
      <c r="I16">
        <v>9</v>
      </c>
      <c r="J16">
        <v>5</v>
      </c>
      <c r="K16">
        <v>2</v>
      </c>
      <c r="L16">
        <v>1</v>
      </c>
      <c r="M16">
        <v>1</v>
      </c>
      <c r="N16">
        <v>4</v>
      </c>
      <c r="O16">
        <v>4</v>
      </c>
      <c r="P16">
        <v>0</v>
      </c>
      <c r="Q16">
        <v>2</v>
      </c>
      <c r="R16">
        <v>10</v>
      </c>
      <c r="S16">
        <v>0.26500000000000001</v>
      </c>
      <c r="T16">
        <v>0.308</v>
      </c>
      <c r="U16">
        <v>0.47099999999999997</v>
      </c>
      <c r="V16">
        <v>0.77800000000000002</v>
      </c>
      <c r="W16">
        <v>16</v>
      </c>
      <c r="X16">
        <v>0</v>
      </c>
      <c r="Y16">
        <v>1</v>
      </c>
      <c r="Z16">
        <v>0</v>
      </c>
      <c r="AA16">
        <v>2</v>
      </c>
      <c r="AB16">
        <v>0</v>
      </c>
      <c r="AC16">
        <v>36</v>
      </c>
      <c r="AD16">
        <v>29</v>
      </c>
      <c r="AE16">
        <v>1</v>
      </c>
      <c r="AF16">
        <v>3</v>
      </c>
      <c r="AG16">
        <v>3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5</v>
      </c>
      <c r="AO16">
        <v>8</v>
      </c>
      <c r="AP16">
        <v>0.10299999999999999</v>
      </c>
      <c r="AQ16">
        <v>0.25</v>
      </c>
      <c r="AR16">
        <v>0.10299999999999999</v>
      </c>
      <c r="AS16">
        <v>0.35299999999999998</v>
      </c>
      <c r="AT16">
        <v>3</v>
      </c>
      <c r="AU16">
        <v>0</v>
      </c>
      <c r="AV16">
        <v>1</v>
      </c>
      <c r="AW16">
        <v>0</v>
      </c>
      <c r="AX16">
        <v>1</v>
      </c>
      <c r="AY16">
        <v>0</v>
      </c>
    </row>
    <row r="17" spans="1:51" x14ac:dyDescent="0.3">
      <c r="A17" t="s">
        <v>155</v>
      </c>
      <c r="B17" t="s">
        <v>152</v>
      </c>
      <c r="C17" t="s">
        <v>11</v>
      </c>
      <c r="D17" t="s">
        <v>166</v>
      </c>
      <c r="E17">
        <v>0</v>
      </c>
      <c r="F17">
        <v>36</v>
      </c>
      <c r="G17">
        <v>29</v>
      </c>
      <c r="H17">
        <v>1</v>
      </c>
      <c r="I17">
        <v>3</v>
      </c>
      <c r="J17">
        <v>3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5</v>
      </c>
      <c r="R17">
        <v>8</v>
      </c>
      <c r="S17">
        <v>0.10299999999999999</v>
      </c>
      <c r="T17">
        <v>0.25</v>
      </c>
      <c r="U17">
        <v>0.10299999999999999</v>
      </c>
      <c r="V17">
        <v>0.35299999999999998</v>
      </c>
      <c r="W17">
        <v>3</v>
      </c>
      <c r="X17">
        <v>0</v>
      </c>
      <c r="Y17">
        <v>1</v>
      </c>
      <c r="Z17">
        <v>0</v>
      </c>
      <c r="AA17">
        <v>1</v>
      </c>
      <c r="AB17">
        <v>0</v>
      </c>
      <c r="AC17">
        <v>39</v>
      </c>
      <c r="AD17">
        <v>34</v>
      </c>
      <c r="AE17">
        <v>4</v>
      </c>
      <c r="AF17">
        <v>9</v>
      </c>
      <c r="AG17">
        <v>5</v>
      </c>
      <c r="AH17">
        <v>2</v>
      </c>
      <c r="AI17">
        <v>1</v>
      </c>
      <c r="AJ17">
        <v>1</v>
      </c>
      <c r="AK17">
        <v>4</v>
      </c>
      <c r="AL17">
        <v>4</v>
      </c>
      <c r="AM17">
        <v>0</v>
      </c>
      <c r="AN17">
        <v>2</v>
      </c>
      <c r="AO17">
        <v>10</v>
      </c>
      <c r="AP17">
        <v>0.26500000000000001</v>
      </c>
      <c r="AQ17">
        <v>0.308</v>
      </c>
      <c r="AR17">
        <v>0.47099999999999997</v>
      </c>
      <c r="AS17">
        <v>0.77800000000000002</v>
      </c>
      <c r="AT17">
        <v>16</v>
      </c>
      <c r="AU17">
        <v>0</v>
      </c>
      <c r="AV17">
        <v>1</v>
      </c>
      <c r="AW17">
        <v>0</v>
      </c>
      <c r="AX17">
        <v>2</v>
      </c>
      <c r="AY17">
        <v>0</v>
      </c>
    </row>
    <row r="18" spans="1:51" x14ac:dyDescent="0.3">
      <c r="A18" t="s">
        <v>167</v>
      </c>
      <c r="B18" t="s">
        <v>151</v>
      </c>
      <c r="C18" t="s">
        <v>10</v>
      </c>
      <c r="D18" t="s">
        <v>208</v>
      </c>
      <c r="E18">
        <v>0</v>
      </c>
      <c r="F18">
        <v>36</v>
      </c>
      <c r="G18">
        <v>33</v>
      </c>
      <c r="H18">
        <v>3</v>
      </c>
      <c r="I18">
        <v>9</v>
      </c>
      <c r="J18">
        <v>9</v>
      </c>
      <c r="K18">
        <v>0</v>
      </c>
      <c r="L18">
        <v>0</v>
      </c>
      <c r="M18">
        <v>0</v>
      </c>
      <c r="N18">
        <v>3</v>
      </c>
      <c r="O18">
        <v>0</v>
      </c>
      <c r="P18">
        <v>1</v>
      </c>
      <c r="Q18">
        <v>2</v>
      </c>
      <c r="R18">
        <v>12</v>
      </c>
      <c r="S18">
        <v>0.27300000000000002</v>
      </c>
      <c r="T18">
        <v>0.33300000000000002</v>
      </c>
      <c r="U18">
        <v>0.27300000000000002</v>
      </c>
      <c r="V18">
        <v>0.60599999999999998</v>
      </c>
      <c r="W18">
        <v>9</v>
      </c>
      <c r="X18">
        <v>1</v>
      </c>
      <c r="Y18">
        <v>1</v>
      </c>
      <c r="Z18">
        <v>0</v>
      </c>
      <c r="AA18">
        <v>0</v>
      </c>
      <c r="AB18">
        <v>0</v>
      </c>
      <c r="AC18">
        <v>35</v>
      </c>
      <c r="AD18">
        <v>32</v>
      </c>
      <c r="AE18">
        <v>6</v>
      </c>
      <c r="AF18">
        <v>10</v>
      </c>
      <c r="AG18">
        <v>8</v>
      </c>
      <c r="AH18">
        <v>1</v>
      </c>
      <c r="AI18">
        <v>0</v>
      </c>
      <c r="AJ18">
        <v>1</v>
      </c>
      <c r="AK18">
        <v>6</v>
      </c>
      <c r="AL18">
        <v>3</v>
      </c>
      <c r="AM18">
        <v>0</v>
      </c>
      <c r="AN18">
        <v>1</v>
      </c>
      <c r="AO18">
        <v>9</v>
      </c>
      <c r="AP18">
        <v>0.313</v>
      </c>
      <c r="AQ18">
        <v>0.32400000000000001</v>
      </c>
      <c r="AR18">
        <v>0.438</v>
      </c>
      <c r="AS18">
        <v>0.76100000000000001</v>
      </c>
      <c r="AT18">
        <v>14</v>
      </c>
      <c r="AU18">
        <v>0</v>
      </c>
      <c r="AV18">
        <v>0</v>
      </c>
      <c r="AW18">
        <v>1</v>
      </c>
      <c r="AX18">
        <v>1</v>
      </c>
      <c r="AY18">
        <v>0</v>
      </c>
    </row>
    <row r="19" spans="1:51" x14ac:dyDescent="0.3">
      <c r="A19" t="s">
        <v>151</v>
      </c>
      <c r="B19" t="s">
        <v>167</v>
      </c>
      <c r="C19" t="s">
        <v>11</v>
      </c>
      <c r="D19" t="s">
        <v>193</v>
      </c>
      <c r="E19">
        <v>0</v>
      </c>
      <c r="F19">
        <v>35</v>
      </c>
      <c r="G19">
        <v>32</v>
      </c>
      <c r="H19">
        <v>6</v>
      </c>
      <c r="I19">
        <v>10</v>
      </c>
      <c r="J19">
        <v>8</v>
      </c>
      <c r="K19">
        <v>1</v>
      </c>
      <c r="L19">
        <v>0</v>
      </c>
      <c r="M19">
        <v>1</v>
      </c>
      <c r="N19">
        <v>6</v>
      </c>
      <c r="O19">
        <v>3</v>
      </c>
      <c r="P19">
        <v>0</v>
      </c>
      <c r="Q19">
        <v>1</v>
      </c>
      <c r="R19">
        <v>9</v>
      </c>
      <c r="S19">
        <v>0.313</v>
      </c>
      <c r="T19">
        <v>0.32400000000000001</v>
      </c>
      <c r="U19">
        <v>0.438</v>
      </c>
      <c r="V19">
        <v>0.76100000000000001</v>
      </c>
      <c r="W19">
        <v>14</v>
      </c>
      <c r="X19">
        <v>0</v>
      </c>
      <c r="Y19">
        <v>0</v>
      </c>
      <c r="Z19">
        <v>1</v>
      </c>
      <c r="AA19">
        <v>1</v>
      </c>
      <c r="AB19">
        <v>0</v>
      </c>
      <c r="AC19">
        <v>36</v>
      </c>
      <c r="AD19">
        <v>33</v>
      </c>
      <c r="AE19">
        <v>3</v>
      </c>
      <c r="AF19">
        <v>9</v>
      </c>
      <c r="AG19">
        <v>9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1</v>
      </c>
      <c r="AN19">
        <v>2</v>
      </c>
      <c r="AO19">
        <v>12</v>
      </c>
      <c r="AP19">
        <v>0.27300000000000002</v>
      </c>
      <c r="AQ19">
        <v>0.33300000000000002</v>
      </c>
      <c r="AR19">
        <v>0.27300000000000002</v>
      </c>
      <c r="AS19">
        <v>0.60599999999999998</v>
      </c>
      <c r="AT19">
        <v>9</v>
      </c>
      <c r="AU19">
        <v>1</v>
      </c>
      <c r="AV19">
        <v>1</v>
      </c>
      <c r="AW19">
        <v>0</v>
      </c>
      <c r="AX19">
        <v>0</v>
      </c>
      <c r="AY19">
        <v>0</v>
      </c>
    </row>
    <row r="20" spans="1:51" x14ac:dyDescent="0.3">
      <c r="A20" t="s">
        <v>142</v>
      </c>
      <c r="B20" t="s">
        <v>139</v>
      </c>
      <c r="C20" t="s">
        <v>10</v>
      </c>
      <c r="D20" t="s">
        <v>188</v>
      </c>
      <c r="E20">
        <v>0</v>
      </c>
      <c r="F20">
        <v>38.333333333333343</v>
      </c>
      <c r="G20">
        <v>34.222222222222221</v>
      </c>
      <c r="H20">
        <v>5.7777777777777777</v>
      </c>
      <c r="I20">
        <v>9.1111111111111107</v>
      </c>
      <c r="J20">
        <v>5</v>
      </c>
      <c r="K20">
        <v>2.4444444444444451</v>
      </c>
      <c r="L20">
        <v>0.33333333333333331</v>
      </c>
      <c r="M20">
        <v>1.333333333333333</v>
      </c>
      <c r="N20">
        <v>5.4444444444444446</v>
      </c>
      <c r="O20">
        <v>0.44444444444444442</v>
      </c>
      <c r="P20">
        <v>0</v>
      </c>
      <c r="Q20">
        <v>3</v>
      </c>
      <c r="R20">
        <v>8.4444444444444446</v>
      </c>
      <c r="S20">
        <v>0.26188888888888889</v>
      </c>
      <c r="T20">
        <v>0.32066666666666671</v>
      </c>
      <c r="U20">
        <v>0.46911111111111109</v>
      </c>
      <c r="V20">
        <v>0.78955555555555557</v>
      </c>
      <c r="W20">
        <v>16.222222222222221</v>
      </c>
      <c r="X20">
        <v>0.66666666666666663</v>
      </c>
      <c r="Y20">
        <v>0.33333333333333331</v>
      </c>
      <c r="Z20">
        <v>0</v>
      </c>
      <c r="AA20">
        <v>0.66666666666666663</v>
      </c>
      <c r="AB20">
        <v>0</v>
      </c>
      <c r="AC20">
        <v>36.777777777777779</v>
      </c>
      <c r="AD20">
        <v>33</v>
      </c>
      <c r="AE20">
        <v>3.8888888888888888</v>
      </c>
      <c r="AF20">
        <v>7.7777777777777777</v>
      </c>
      <c r="AG20">
        <v>4.8888888888888893</v>
      </c>
      <c r="AH20">
        <v>1.7777777777777779</v>
      </c>
      <c r="AI20">
        <v>0</v>
      </c>
      <c r="AJ20">
        <v>1.1111111111111109</v>
      </c>
      <c r="AK20">
        <v>3.8888888888888888</v>
      </c>
      <c r="AL20">
        <v>0.77777777777777779</v>
      </c>
      <c r="AM20">
        <v>0.1111111111111111</v>
      </c>
      <c r="AN20">
        <v>3</v>
      </c>
      <c r="AO20">
        <v>7</v>
      </c>
      <c r="AP20">
        <v>0.22777777777777769</v>
      </c>
      <c r="AQ20">
        <v>0.28699999999999998</v>
      </c>
      <c r="AR20">
        <v>0.38111111111111112</v>
      </c>
      <c r="AS20">
        <v>0.66833333333333333</v>
      </c>
      <c r="AT20">
        <v>12.888888888888889</v>
      </c>
      <c r="AU20">
        <v>0.88888888888888884</v>
      </c>
      <c r="AV20">
        <v>0.22222222222222221</v>
      </c>
      <c r="AW20">
        <v>0.22222222222222221</v>
      </c>
      <c r="AX20">
        <v>0.33333333333333331</v>
      </c>
      <c r="AY20">
        <v>0.44444444444444442</v>
      </c>
    </row>
    <row r="21" spans="1:51" x14ac:dyDescent="0.3">
      <c r="A21" t="s">
        <v>139</v>
      </c>
      <c r="B21" t="s">
        <v>142</v>
      </c>
      <c r="C21" t="s">
        <v>11</v>
      </c>
      <c r="D21" t="s">
        <v>186</v>
      </c>
      <c r="E21">
        <v>0</v>
      </c>
      <c r="F21">
        <v>36.777777777777779</v>
      </c>
      <c r="G21">
        <v>33</v>
      </c>
      <c r="H21">
        <v>3.8888888888888888</v>
      </c>
      <c r="I21">
        <v>7.7777777777777777</v>
      </c>
      <c r="J21">
        <v>4.8888888888888893</v>
      </c>
      <c r="K21">
        <v>1.7777777777777779</v>
      </c>
      <c r="L21">
        <v>0</v>
      </c>
      <c r="M21">
        <v>1.1111111111111109</v>
      </c>
      <c r="N21">
        <v>3.8888888888888888</v>
      </c>
      <c r="O21">
        <v>0.77777777777777779</v>
      </c>
      <c r="P21">
        <v>0.1111111111111111</v>
      </c>
      <c r="Q21">
        <v>3</v>
      </c>
      <c r="R21">
        <v>7</v>
      </c>
      <c r="S21">
        <v>0.22777777777777769</v>
      </c>
      <c r="T21">
        <v>0.28699999999999998</v>
      </c>
      <c r="U21">
        <v>0.38111111111111112</v>
      </c>
      <c r="V21">
        <v>0.66833333333333333</v>
      </c>
      <c r="W21">
        <v>12.888888888888889</v>
      </c>
      <c r="X21">
        <v>0.88888888888888884</v>
      </c>
      <c r="Y21">
        <v>0.22222222222222221</v>
      </c>
      <c r="Z21">
        <v>0.22222222222222221</v>
      </c>
      <c r="AA21">
        <v>0.33333333333333331</v>
      </c>
      <c r="AB21">
        <v>0.44444444444444442</v>
      </c>
      <c r="AC21">
        <v>38.333333333333343</v>
      </c>
      <c r="AD21">
        <v>34.222222222222221</v>
      </c>
      <c r="AE21">
        <v>5.7777777777777777</v>
      </c>
      <c r="AF21">
        <v>9.1111111111111107</v>
      </c>
      <c r="AG21">
        <v>5</v>
      </c>
      <c r="AH21">
        <v>2.4444444444444451</v>
      </c>
      <c r="AI21">
        <v>0.33333333333333331</v>
      </c>
      <c r="AJ21">
        <v>1.333333333333333</v>
      </c>
      <c r="AK21">
        <v>5.4444444444444446</v>
      </c>
      <c r="AL21">
        <v>0.44444444444444442</v>
      </c>
      <c r="AM21">
        <v>0</v>
      </c>
      <c r="AN21">
        <v>3</v>
      </c>
      <c r="AO21">
        <v>8.4444444444444446</v>
      </c>
      <c r="AP21">
        <v>0.26188888888888889</v>
      </c>
      <c r="AQ21">
        <v>0.32066666666666671</v>
      </c>
      <c r="AR21">
        <v>0.46911111111111109</v>
      </c>
      <c r="AS21">
        <v>0.78955555555555557</v>
      </c>
      <c r="AT21">
        <v>16.222222222222221</v>
      </c>
      <c r="AU21">
        <v>0.66666666666666663</v>
      </c>
      <c r="AV21">
        <v>0.33333333333333331</v>
      </c>
      <c r="AW21">
        <v>0</v>
      </c>
      <c r="AX21">
        <v>0.66666666666666663</v>
      </c>
      <c r="AY21">
        <v>0</v>
      </c>
    </row>
    <row r="22" spans="1:51" x14ac:dyDescent="0.3">
      <c r="A22" t="s">
        <v>171</v>
      </c>
      <c r="B22" t="s">
        <v>172</v>
      </c>
      <c r="C22" t="s">
        <v>10</v>
      </c>
      <c r="D22" t="s">
        <v>199</v>
      </c>
      <c r="E22">
        <v>0</v>
      </c>
      <c r="F22">
        <v>37.5</v>
      </c>
      <c r="G22">
        <v>33.5</v>
      </c>
      <c r="H22">
        <v>7</v>
      </c>
      <c r="I22">
        <v>8.75</v>
      </c>
      <c r="J22">
        <v>6</v>
      </c>
      <c r="K22">
        <v>1</v>
      </c>
      <c r="L22">
        <v>0.25</v>
      </c>
      <c r="M22">
        <v>1.5</v>
      </c>
      <c r="N22">
        <v>6.75</v>
      </c>
      <c r="O22">
        <v>0</v>
      </c>
      <c r="P22">
        <v>0</v>
      </c>
      <c r="Q22">
        <v>3</v>
      </c>
      <c r="R22">
        <v>5.25</v>
      </c>
      <c r="S22">
        <v>0.26150000000000001</v>
      </c>
      <c r="T22">
        <v>0.32650000000000001</v>
      </c>
      <c r="U22">
        <v>0.4415</v>
      </c>
      <c r="V22">
        <v>0.76824999999999999</v>
      </c>
      <c r="W22">
        <v>14.75</v>
      </c>
      <c r="X22">
        <v>0.75</v>
      </c>
      <c r="Y22">
        <v>0.25</v>
      </c>
      <c r="Z22">
        <v>0.75</v>
      </c>
      <c r="AA22">
        <v>0</v>
      </c>
      <c r="AB22">
        <v>0.25</v>
      </c>
      <c r="AC22">
        <v>37</v>
      </c>
      <c r="AD22">
        <v>34.25</v>
      </c>
      <c r="AE22">
        <v>4.5</v>
      </c>
      <c r="AF22">
        <v>7.5</v>
      </c>
      <c r="AG22">
        <v>3.75</v>
      </c>
      <c r="AH22">
        <v>3</v>
      </c>
      <c r="AI22">
        <v>0.25</v>
      </c>
      <c r="AJ22">
        <v>0.5</v>
      </c>
      <c r="AK22">
        <v>4.5</v>
      </c>
      <c r="AL22">
        <v>1</v>
      </c>
      <c r="AM22">
        <v>0.25</v>
      </c>
      <c r="AN22">
        <v>1.75</v>
      </c>
      <c r="AO22">
        <v>6.5</v>
      </c>
      <c r="AP22">
        <v>0.21325</v>
      </c>
      <c r="AQ22">
        <v>0.25824999999999998</v>
      </c>
      <c r="AR22">
        <v>0.35275000000000001</v>
      </c>
      <c r="AS22">
        <v>0.61149999999999993</v>
      </c>
      <c r="AT22">
        <v>12.5</v>
      </c>
      <c r="AU22">
        <v>0.75</v>
      </c>
      <c r="AV22">
        <v>0.5</v>
      </c>
      <c r="AW22">
        <v>0.25</v>
      </c>
      <c r="AX22">
        <v>0.25</v>
      </c>
      <c r="AY22">
        <v>0</v>
      </c>
    </row>
    <row r="23" spans="1:51" x14ac:dyDescent="0.3">
      <c r="A23" t="s">
        <v>172</v>
      </c>
      <c r="B23" t="s">
        <v>171</v>
      </c>
      <c r="C23" t="s">
        <v>11</v>
      </c>
      <c r="D23" t="s">
        <v>205</v>
      </c>
      <c r="E23">
        <v>0</v>
      </c>
      <c r="F23">
        <v>37</v>
      </c>
      <c r="G23">
        <v>34.25</v>
      </c>
      <c r="H23">
        <v>4.5</v>
      </c>
      <c r="I23">
        <v>7.5</v>
      </c>
      <c r="J23">
        <v>3.75</v>
      </c>
      <c r="K23">
        <v>3</v>
      </c>
      <c r="L23">
        <v>0.25</v>
      </c>
      <c r="M23">
        <v>0.5</v>
      </c>
      <c r="N23">
        <v>4.5</v>
      </c>
      <c r="O23">
        <v>1</v>
      </c>
      <c r="P23">
        <v>0.25</v>
      </c>
      <c r="Q23">
        <v>1.75</v>
      </c>
      <c r="R23">
        <v>6.5</v>
      </c>
      <c r="S23">
        <v>0.21325</v>
      </c>
      <c r="T23">
        <v>0.25824999999999998</v>
      </c>
      <c r="U23">
        <v>0.35275000000000001</v>
      </c>
      <c r="V23">
        <v>0.61149999999999993</v>
      </c>
      <c r="W23">
        <v>12.5</v>
      </c>
      <c r="X23">
        <v>0.75</v>
      </c>
      <c r="Y23">
        <v>0.5</v>
      </c>
      <c r="Z23">
        <v>0.25</v>
      </c>
      <c r="AA23">
        <v>0.25</v>
      </c>
      <c r="AB23">
        <v>0</v>
      </c>
      <c r="AC23">
        <v>37.5</v>
      </c>
      <c r="AD23">
        <v>33.5</v>
      </c>
      <c r="AE23">
        <v>7</v>
      </c>
      <c r="AF23">
        <v>8.75</v>
      </c>
      <c r="AG23">
        <v>6</v>
      </c>
      <c r="AH23">
        <v>1</v>
      </c>
      <c r="AI23">
        <v>0.25</v>
      </c>
      <c r="AJ23">
        <v>1.5</v>
      </c>
      <c r="AK23">
        <v>6.75</v>
      </c>
      <c r="AL23">
        <v>0</v>
      </c>
      <c r="AM23">
        <v>0</v>
      </c>
      <c r="AN23">
        <v>3</v>
      </c>
      <c r="AO23">
        <v>5.25</v>
      </c>
      <c r="AP23">
        <v>0.26150000000000001</v>
      </c>
      <c r="AQ23">
        <v>0.32650000000000001</v>
      </c>
      <c r="AR23">
        <v>0.4415</v>
      </c>
      <c r="AS23">
        <v>0.76824999999999999</v>
      </c>
      <c r="AT23">
        <v>14.75</v>
      </c>
      <c r="AU23">
        <v>0.75</v>
      </c>
      <c r="AV23">
        <v>0.25</v>
      </c>
      <c r="AW23">
        <v>0.75</v>
      </c>
      <c r="AX23">
        <v>0</v>
      </c>
      <c r="AY23">
        <v>0.25</v>
      </c>
    </row>
    <row r="24" spans="1:51" x14ac:dyDescent="0.3">
      <c r="A24" t="s">
        <v>136</v>
      </c>
      <c r="B24" t="s">
        <v>153</v>
      </c>
      <c r="C24" t="s">
        <v>10</v>
      </c>
      <c r="D24" t="s">
        <v>194</v>
      </c>
      <c r="E24">
        <v>0</v>
      </c>
      <c r="F24">
        <v>40.666666666666657</v>
      </c>
      <c r="G24">
        <v>34.333333333333343</v>
      </c>
      <c r="H24">
        <v>8</v>
      </c>
      <c r="I24">
        <v>10.66666666666667</v>
      </c>
      <c r="J24">
        <v>5</v>
      </c>
      <c r="K24">
        <v>3</v>
      </c>
      <c r="L24">
        <v>0</v>
      </c>
      <c r="M24">
        <v>2.666666666666667</v>
      </c>
      <c r="N24">
        <v>8</v>
      </c>
      <c r="O24">
        <v>0.66666666666666663</v>
      </c>
      <c r="P24">
        <v>0.33333333333333331</v>
      </c>
      <c r="Q24">
        <v>4.333333333333333</v>
      </c>
      <c r="R24">
        <v>5.666666666666667</v>
      </c>
      <c r="S24">
        <v>0.31166666666666659</v>
      </c>
      <c r="T24">
        <v>0.39600000000000002</v>
      </c>
      <c r="U24">
        <v>0.6333333333333333</v>
      </c>
      <c r="V24">
        <v>1.029333333333333</v>
      </c>
      <c r="W24">
        <v>21.666666666666671</v>
      </c>
      <c r="X24">
        <v>0.66666666666666663</v>
      </c>
      <c r="Y24">
        <v>1.333333333333333</v>
      </c>
      <c r="Z24">
        <v>0</v>
      </c>
      <c r="AA24">
        <v>0.66666666666666663</v>
      </c>
      <c r="AB24">
        <v>0</v>
      </c>
      <c r="AC24">
        <v>40.333333333333343</v>
      </c>
      <c r="AD24">
        <v>32</v>
      </c>
      <c r="AE24">
        <v>3.666666666666667</v>
      </c>
      <c r="AF24">
        <v>6</v>
      </c>
      <c r="AG24">
        <v>3.666666666666667</v>
      </c>
      <c r="AH24">
        <v>1</v>
      </c>
      <c r="AI24">
        <v>0</v>
      </c>
      <c r="AJ24">
        <v>1.333333333333333</v>
      </c>
      <c r="AK24">
        <v>3.666666666666667</v>
      </c>
      <c r="AL24">
        <v>0</v>
      </c>
      <c r="AM24">
        <v>0</v>
      </c>
      <c r="AN24">
        <v>7.333333333333333</v>
      </c>
      <c r="AO24">
        <v>9.6666666666666661</v>
      </c>
      <c r="AP24">
        <v>0.187</v>
      </c>
      <c r="AQ24">
        <v>0.34899999999999998</v>
      </c>
      <c r="AR24">
        <v>0.34166666666666662</v>
      </c>
      <c r="AS24">
        <v>0.69099999999999995</v>
      </c>
      <c r="AT24">
        <v>11</v>
      </c>
      <c r="AU24">
        <v>1.666666666666667</v>
      </c>
      <c r="AV24">
        <v>0.66666666666666663</v>
      </c>
      <c r="AW24">
        <v>0.33333333333333331</v>
      </c>
      <c r="AX24">
        <v>0</v>
      </c>
      <c r="AY24">
        <v>0.33333333333333331</v>
      </c>
    </row>
    <row r="25" spans="1:51" x14ac:dyDescent="0.3">
      <c r="A25" t="s">
        <v>153</v>
      </c>
      <c r="B25" t="s">
        <v>136</v>
      </c>
      <c r="C25" t="s">
        <v>11</v>
      </c>
      <c r="D25" t="s">
        <v>195</v>
      </c>
      <c r="E25">
        <v>0</v>
      </c>
      <c r="F25">
        <v>40.333333333333343</v>
      </c>
      <c r="G25">
        <v>32</v>
      </c>
      <c r="H25">
        <v>3.666666666666667</v>
      </c>
      <c r="I25">
        <v>6</v>
      </c>
      <c r="J25">
        <v>3.666666666666667</v>
      </c>
      <c r="K25">
        <v>1</v>
      </c>
      <c r="L25">
        <v>0</v>
      </c>
      <c r="M25">
        <v>1.333333333333333</v>
      </c>
      <c r="N25">
        <v>3.666666666666667</v>
      </c>
      <c r="O25">
        <v>0</v>
      </c>
      <c r="P25">
        <v>0</v>
      </c>
      <c r="Q25">
        <v>7.333333333333333</v>
      </c>
      <c r="R25">
        <v>9.6666666666666661</v>
      </c>
      <c r="S25">
        <v>0.187</v>
      </c>
      <c r="T25">
        <v>0.34899999999999998</v>
      </c>
      <c r="U25">
        <v>0.34166666666666662</v>
      </c>
      <c r="V25">
        <v>0.69099999999999995</v>
      </c>
      <c r="W25">
        <v>11</v>
      </c>
      <c r="X25">
        <v>1.666666666666667</v>
      </c>
      <c r="Y25">
        <v>0.66666666666666663</v>
      </c>
      <c r="Z25">
        <v>0.33333333333333331</v>
      </c>
      <c r="AA25">
        <v>0</v>
      </c>
      <c r="AB25">
        <v>0.33333333333333331</v>
      </c>
      <c r="AC25">
        <v>40.666666666666657</v>
      </c>
      <c r="AD25">
        <v>34.333333333333343</v>
      </c>
      <c r="AE25">
        <v>8</v>
      </c>
      <c r="AF25">
        <v>10.66666666666667</v>
      </c>
      <c r="AG25">
        <v>5</v>
      </c>
      <c r="AH25">
        <v>3</v>
      </c>
      <c r="AI25">
        <v>0</v>
      </c>
      <c r="AJ25">
        <v>2.666666666666667</v>
      </c>
      <c r="AK25">
        <v>8</v>
      </c>
      <c r="AL25">
        <v>0.66666666666666663</v>
      </c>
      <c r="AM25">
        <v>0.33333333333333331</v>
      </c>
      <c r="AN25">
        <v>4.333333333333333</v>
      </c>
      <c r="AO25">
        <v>5.666666666666667</v>
      </c>
      <c r="AP25">
        <v>0.31166666666666659</v>
      </c>
      <c r="AQ25">
        <v>0.39600000000000002</v>
      </c>
      <c r="AR25">
        <v>0.6333333333333333</v>
      </c>
      <c r="AS25">
        <v>1.029333333333333</v>
      </c>
      <c r="AT25">
        <v>21.666666666666671</v>
      </c>
      <c r="AU25">
        <v>0.66666666666666663</v>
      </c>
      <c r="AV25">
        <v>1.333333333333333</v>
      </c>
      <c r="AW25">
        <v>0</v>
      </c>
      <c r="AX25">
        <v>0.66666666666666663</v>
      </c>
      <c r="AY25">
        <v>0</v>
      </c>
    </row>
    <row r="26" spans="1:51" x14ac:dyDescent="0.3">
      <c r="A26" t="s">
        <v>143</v>
      </c>
      <c r="B26" t="s">
        <v>169</v>
      </c>
      <c r="C26" t="s">
        <v>10</v>
      </c>
      <c r="D26" t="s">
        <v>202</v>
      </c>
      <c r="E26">
        <v>0</v>
      </c>
      <c r="F26">
        <v>36.875</v>
      </c>
      <c r="G26">
        <v>32.75</v>
      </c>
      <c r="H26">
        <v>4</v>
      </c>
      <c r="I26">
        <v>7.5</v>
      </c>
      <c r="J26">
        <v>5.25</v>
      </c>
      <c r="K26">
        <v>1.125</v>
      </c>
      <c r="L26">
        <v>0</v>
      </c>
      <c r="M26">
        <v>1.125</v>
      </c>
      <c r="N26">
        <v>3.75</v>
      </c>
      <c r="O26">
        <v>1.625</v>
      </c>
      <c r="P26">
        <v>0.125</v>
      </c>
      <c r="Q26">
        <v>3.375</v>
      </c>
      <c r="R26">
        <v>8.625</v>
      </c>
      <c r="S26">
        <v>0.22437499999999999</v>
      </c>
      <c r="T26">
        <v>0.30412499999999998</v>
      </c>
      <c r="U26">
        <v>0.36212499999999997</v>
      </c>
      <c r="V26">
        <v>0.66625000000000001</v>
      </c>
      <c r="W26">
        <v>12</v>
      </c>
      <c r="X26">
        <v>0.875</v>
      </c>
      <c r="Y26">
        <v>0.5</v>
      </c>
      <c r="Z26">
        <v>0</v>
      </c>
      <c r="AA26">
        <v>0.25</v>
      </c>
      <c r="AB26">
        <v>0</v>
      </c>
      <c r="AC26">
        <v>36</v>
      </c>
      <c r="AD26">
        <v>32.375</v>
      </c>
      <c r="AE26">
        <v>4.25</v>
      </c>
      <c r="AF26">
        <v>7</v>
      </c>
      <c r="AG26">
        <v>4.5</v>
      </c>
      <c r="AH26">
        <v>1.25</v>
      </c>
      <c r="AI26">
        <v>0</v>
      </c>
      <c r="AJ26">
        <v>1.25</v>
      </c>
      <c r="AK26">
        <v>4</v>
      </c>
      <c r="AL26">
        <v>0</v>
      </c>
      <c r="AM26">
        <v>0</v>
      </c>
      <c r="AN26">
        <v>3</v>
      </c>
      <c r="AO26">
        <v>7.625</v>
      </c>
      <c r="AP26">
        <v>0.21475</v>
      </c>
      <c r="AQ26">
        <v>0.28137499999999999</v>
      </c>
      <c r="AR26">
        <v>0.36912499999999998</v>
      </c>
      <c r="AS26">
        <v>0.65024999999999999</v>
      </c>
      <c r="AT26">
        <v>12</v>
      </c>
      <c r="AU26">
        <v>1.25</v>
      </c>
      <c r="AV26">
        <v>0.375</v>
      </c>
      <c r="AW26">
        <v>0.125</v>
      </c>
      <c r="AX26">
        <v>0.125</v>
      </c>
      <c r="AY26">
        <v>0</v>
      </c>
    </row>
    <row r="27" spans="1:51" x14ac:dyDescent="0.3">
      <c r="A27" t="s">
        <v>169</v>
      </c>
      <c r="B27" t="s">
        <v>143</v>
      </c>
      <c r="C27" t="s">
        <v>11</v>
      </c>
      <c r="D27" t="s">
        <v>204</v>
      </c>
      <c r="E27">
        <v>0</v>
      </c>
      <c r="F27">
        <v>36</v>
      </c>
      <c r="G27">
        <v>32.375</v>
      </c>
      <c r="H27">
        <v>4.25</v>
      </c>
      <c r="I27">
        <v>7</v>
      </c>
      <c r="J27">
        <v>4.5</v>
      </c>
      <c r="K27">
        <v>1.25</v>
      </c>
      <c r="L27">
        <v>0</v>
      </c>
      <c r="M27">
        <v>1.25</v>
      </c>
      <c r="N27">
        <v>4</v>
      </c>
      <c r="O27">
        <v>0</v>
      </c>
      <c r="P27">
        <v>0</v>
      </c>
      <c r="Q27">
        <v>3</v>
      </c>
      <c r="R27">
        <v>7.625</v>
      </c>
      <c r="S27">
        <v>0.21475</v>
      </c>
      <c r="T27">
        <v>0.28137499999999999</v>
      </c>
      <c r="U27">
        <v>0.36912499999999998</v>
      </c>
      <c r="V27">
        <v>0.65024999999999999</v>
      </c>
      <c r="W27">
        <v>12</v>
      </c>
      <c r="X27">
        <v>1.25</v>
      </c>
      <c r="Y27">
        <v>0.375</v>
      </c>
      <c r="Z27">
        <v>0.125</v>
      </c>
      <c r="AA27">
        <v>0.125</v>
      </c>
      <c r="AB27">
        <v>0</v>
      </c>
      <c r="AC27">
        <v>36.875</v>
      </c>
      <c r="AD27">
        <v>32.75</v>
      </c>
      <c r="AE27">
        <v>4</v>
      </c>
      <c r="AF27">
        <v>7.5</v>
      </c>
      <c r="AG27">
        <v>5.25</v>
      </c>
      <c r="AH27">
        <v>1.125</v>
      </c>
      <c r="AI27">
        <v>0</v>
      </c>
      <c r="AJ27">
        <v>1.125</v>
      </c>
      <c r="AK27">
        <v>3.75</v>
      </c>
      <c r="AL27">
        <v>1.625</v>
      </c>
      <c r="AM27">
        <v>0.125</v>
      </c>
      <c r="AN27">
        <v>3.375</v>
      </c>
      <c r="AO27">
        <v>8.625</v>
      </c>
      <c r="AP27">
        <v>0.22437499999999999</v>
      </c>
      <c r="AQ27">
        <v>0.30412499999999998</v>
      </c>
      <c r="AR27">
        <v>0.36212499999999997</v>
      </c>
      <c r="AS27">
        <v>0.66625000000000001</v>
      </c>
      <c r="AT27">
        <v>12</v>
      </c>
      <c r="AU27">
        <v>0.875</v>
      </c>
      <c r="AV27">
        <v>0.5</v>
      </c>
      <c r="AW27">
        <v>0</v>
      </c>
      <c r="AX27">
        <v>0.25</v>
      </c>
      <c r="AY27">
        <v>0</v>
      </c>
    </row>
    <row r="28" spans="1:51" x14ac:dyDescent="0.3">
      <c r="A28" t="s">
        <v>138</v>
      </c>
      <c r="B28" t="s">
        <v>158</v>
      </c>
      <c r="C28" t="s">
        <v>10</v>
      </c>
      <c r="D28" t="s">
        <v>184</v>
      </c>
      <c r="E28">
        <v>0</v>
      </c>
      <c r="F28">
        <v>35.5</v>
      </c>
      <c r="G28">
        <v>34</v>
      </c>
      <c r="H28">
        <v>2.5</v>
      </c>
      <c r="I28">
        <v>6</v>
      </c>
      <c r="J28">
        <v>2.5</v>
      </c>
      <c r="K28">
        <v>2</v>
      </c>
      <c r="L28">
        <v>0</v>
      </c>
      <c r="M28">
        <v>1.5</v>
      </c>
      <c r="N28">
        <v>2.5</v>
      </c>
      <c r="O28">
        <v>1</v>
      </c>
      <c r="P28">
        <v>0.5</v>
      </c>
      <c r="Q28">
        <v>1.5</v>
      </c>
      <c r="R28">
        <v>12</v>
      </c>
      <c r="S28">
        <v>0.17499999999999999</v>
      </c>
      <c r="T28">
        <v>0.20599999999999999</v>
      </c>
      <c r="U28">
        <v>0.36499999999999999</v>
      </c>
      <c r="V28">
        <v>0.57099999999999995</v>
      </c>
      <c r="W28">
        <v>12.5</v>
      </c>
      <c r="X28">
        <v>0</v>
      </c>
      <c r="Y28">
        <v>0</v>
      </c>
      <c r="Z28">
        <v>0</v>
      </c>
      <c r="AA28">
        <v>0</v>
      </c>
      <c r="AB28">
        <v>0</v>
      </c>
      <c r="AC28">
        <v>36.5</v>
      </c>
      <c r="AD28">
        <v>31</v>
      </c>
      <c r="AE28">
        <v>3.5</v>
      </c>
      <c r="AF28">
        <v>6</v>
      </c>
      <c r="AG28">
        <v>4</v>
      </c>
      <c r="AH28">
        <v>1</v>
      </c>
      <c r="AI28">
        <v>0</v>
      </c>
      <c r="AJ28">
        <v>1</v>
      </c>
      <c r="AK28">
        <v>3</v>
      </c>
      <c r="AL28">
        <v>1.5</v>
      </c>
      <c r="AM28">
        <v>0.5</v>
      </c>
      <c r="AN28">
        <v>4.5</v>
      </c>
      <c r="AO28">
        <v>9</v>
      </c>
      <c r="AP28">
        <v>0.19500000000000001</v>
      </c>
      <c r="AQ28">
        <v>0.29749999999999999</v>
      </c>
      <c r="AR28">
        <v>0.316</v>
      </c>
      <c r="AS28">
        <v>0.61349999999999993</v>
      </c>
      <c r="AT28">
        <v>10</v>
      </c>
      <c r="AU28">
        <v>0</v>
      </c>
      <c r="AV28">
        <v>0</v>
      </c>
      <c r="AW28">
        <v>1</v>
      </c>
      <c r="AX28">
        <v>0</v>
      </c>
      <c r="AY28">
        <v>1.5</v>
      </c>
    </row>
    <row r="29" spans="1:51" x14ac:dyDescent="0.3">
      <c r="A29" t="s">
        <v>158</v>
      </c>
      <c r="B29" t="s">
        <v>138</v>
      </c>
      <c r="C29" t="s">
        <v>11</v>
      </c>
      <c r="D29" t="s">
        <v>203</v>
      </c>
      <c r="E29">
        <v>0</v>
      </c>
      <c r="F29">
        <v>36.5</v>
      </c>
      <c r="G29">
        <v>31</v>
      </c>
      <c r="H29">
        <v>3.5</v>
      </c>
      <c r="I29">
        <v>6</v>
      </c>
      <c r="J29">
        <v>4</v>
      </c>
      <c r="K29">
        <v>1</v>
      </c>
      <c r="L29">
        <v>0</v>
      </c>
      <c r="M29">
        <v>1</v>
      </c>
      <c r="N29">
        <v>3</v>
      </c>
      <c r="O29">
        <v>1.5</v>
      </c>
      <c r="P29">
        <v>0.5</v>
      </c>
      <c r="Q29">
        <v>4.5</v>
      </c>
      <c r="R29">
        <v>9</v>
      </c>
      <c r="S29">
        <v>0.19500000000000001</v>
      </c>
      <c r="T29">
        <v>0.29749999999999999</v>
      </c>
      <c r="U29">
        <v>0.316</v>
      </c>
      <c r="V29">
        <v>0.61349999999999993</v>
      </c>
      <c r="W29">
        <v>10</v>
      </c>
      <c r="X29">
        <v>0</v>
      </c>
      <c r="Y29">
        <v>0</v>
      </c>
      <c r="Z29">
        <v>1</v>
      </c>
      <c r="AA29">
        <v>0</v>
      </c>
      <c r="AB29">
        <v>1.5</v>
      </c>
      <c r="AC29">
        <v>35.5</v>
      </c>
      <c r="AD29">
        <v>34</v>
      </c>
      <c r="AE29">
        <v>2.5</v>
      </c>
      <c r="AF29">
        <v>6</v>
      </c>
      <c r="AG29">
        <v>2.5</v>
      </c>
      <c r="AH29">
        <v>2</v>
      </c>
      <c r="AI29">
        <v>0</v>
      </c>
      <c r="AJ29">
        <v>1.5</v>
      </c>
      <c r="AK29">
        <v>2.5</v>
      </c>
      <c r="AL29">
        <v>1</v>
      </c>
      <c r="AM29">
        <v>0.5</v>
      </c>
      <c r="AN29">
        <v>1.5</v>
      </c>
      <c r="AO29">
        <v>12</v>
      </c>
      <c r="AP29">
        <v>0.17499999999999999</v>
      </c>
      <c r="AQ29">
        <v>0.20599999999999999</v>
      </c>
      <c r="AR29">
        <v>0.36499999999999999</v>
      </c>
      <c r="AS29">
        <v>0.57099999999999995</v>
      </c>
      <c r="AT29">
        <v>12.5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3">
      <c r="A30" t="s">
        <v>148</v>
      </c>
      <c r="B30" t="s">
        <v>144</v>
      </c>
      <c r="C30" t="s">
        <v>10</v>
      </c>
      <c r="D30" t="s">
        <v>180</v>
      </c>
      <c r="E30">
        <v>0</v>
      </c>
      <c r="F30">
        <v>38.5</v>
      </c>
      <c r="G30">
        <v>33.5</v>
      </c>
      <c r="H30">
        <v>5</v>
      </c>
      <c r="I30">
        <v>8</v>
      </c>
      <c r="J30">
        <v>4.5</v>
      </c>
      <c r="K30">
        <v>2</v>
      </c>
      <c r="L30">
        <v>0.5</v>
      </c>
      <c r="M30">
        <v>1</v>
      </c>
      <c r="N30">
        <v>4.5</v>
      </c>
      <c r="O30">
        <v>1</v>
      </c>
      <c r="P30">
        <v>0</v>
      </c>
      <c r="Q30">
        <v>3.5</v>
      </c>
      <c r="R30">
        <v>8</v>
      </c>
      <c r="S30">
        <v>0.23849999999999999</v>
      </c>
      <c r="T30">
        <v>0.31</v>
      </c>
      <c r="U30">
        <v>0.41799999999999998</v>
      </c>
      <c r="V30">
        <v>0.72799999999999998</v>
      </c>
      <c r="W30">
        <v>14</v>
      </c>
      <c r="X30">
        <v>0.5</v>
      </c>
      <c r="Y30">
        <v>0.5</v>
      </c>
      <c r="Z30">
        <v>0</v>
      </c>
      <c r="AA30">
        <v>1</v>
      </c>
      <c r="AB30">
        <v>0</v>
      </c>
      <c r="AC30">
        <v>37.5</v>
      </c>
      <c r="AD30">
        <v>34.5</v>
      </c>
      <c r="AE30">
        <v>6</v>
      </c>
      <c r="AF30">
        <v>11</v>
      </c>
      <c r="AG30">
        <v>7</v>
      </c>
      <c r="AH30">
        <v>2</v>
      </c>
      <c r="AI30">
        <v>0.5</v>
      </c>
      <c r="AJ30">
        <v>1.5</v>
      </c>
      <c r="AK30">
        <v>6</v>
      </c>
      <c r="AL30">
        <v>0.5</v>
      </c>
      <c r="AM30">
        <v>0.5</v>
      </c>
      <c r="AN30">
        <v>2</v>
      </c>
      <c r="AO30">
        <v>4.5</v>
      </c>
      <c r="AP30">
        <v>0.3105</v>
      </c>
      <c r="AQ30">
        <v>0.35449999999999998</v>
      </c>
      <c r="AR30">
        <v>0.51349999999999996</v>
      </c>
      <c r="AS30">
        <v>0.86749999999999994</v>
      </c>
      <c r="AT30">
        <v>18.5</v>
      </c>
      <c r="AU30">
        <v>1</v>
      </c>
      <c r="AV30">
        <v>0.5</v>
      </c>
      <c r="AW30">
        <v>0</v>
      </c>
      <c r="AX30">
        <v>0.5</v>
      </c>
      <c r="AY30">
        <v>0</v>
      </c>
    </row>
    <row r="31" spans="1:51" x14ac:dyDescent="0.3">
      <c r="A31" t="s">
        <v>144</v>
      </c>
      <c r="B31" t="s">
        <v>148</v>
      </c>
      <c r="C31" t="s">
        <v>11</v>
      </c>
      <c r="D31" t="s">
        <v>190</v>
      </c>
      <c r="E31">
        <v>0</v>
      </c>
      <c r="F31">
        <v>37.5</v>
      </c>
      <c r="G31">
        <v>34.5</v>
      </c>
      <c r="H31">
        <v>6</v>
      </c>
      <c r="I31">
        <v>11</v>
      </c>
      <c r="J31">
        <v>7</v>
      </c>
      <c r="K31">
        <v>2</v>
      </c>
      <c r="L31">
        <v>0.5</v>
      </c>
      <c r="M31">
        <v>1.5</v>
      </c>
      <c r="N31">
        <v>6</v>
      </c>
      <c r="O31">
        <v>0.5</v>
      </c>
      <c r="P31">
        <v>0.5</v>
      </c>
      <c r="Q31">
        <v>2</v>
      </c>
      <c r="R31">
        <v>4.5</v>
      </c>
      <c r="S31">
        <v>0.3105</v>
      </c>
      <c r="T31">
        <v>0.35449999999999998</v>
      </c>
      <c r="U31">
        <v>0.51349999999999996</v>
      </c>
      <c r="V31">
        <v>0.86749999999999994</v>
      </c>
      <c r="W31">
        <v>18.5</v>
      </c>
      <c r="X31">
        <v>1</v>
      </c>
      <c r="Y31">
        <v>0.5</v>
      </c>
      <c r="Z31">
        <v>0</v>
      </c>
      <c r="AA31">
        <v>0.5</v>
      </c>
      <c r="AB31">
        <v>0</v>
      </c>
      <c r="AC31">
        <v>38.5</v>
      </c>
      <c r="AD31">
        <v>33.5</v>
      </c>
      <c r="AE31">
        <v>5</v>
      </c>
      <c r="AF31">
        <v>8</v>
      </c>
      <c r="AG31">
        <v>4.5</v>
      </c>
      <c r="AH31">
        <v>2</v>
      </c>
      <c r="AI31">
        <v>0.5</v>
      </c>
      <c r="AJ31">
        <v>1</v>
      </c>
      <c r="AK31">
        <v>4.5</v>
      </c>
      <c r="AL31">
        <v>1</v>
      </c>
      <c r="AM31">
        <v>0</v>
      </c>
      <c r="AN31">
        <v>3.5</v>
      </c>
      <c r="AO31">
        <v>8</v>
      </c>
      <c r="AP31">
        <v>0.23849999999999999</v>
      </c>
      <c r="AQ31">
        <v>0.31</v>
      </c>
      <c r="AR31">
        <v>0.41799999999999998</v>
      </c>
      <c r="AS31">
        <v>0.72799999999999998</v>
      </c>
      <c r="AT31">
        <v>14</v>
      </c>
      <c r="AU31">
        <v>0.5</v>
      </c>
      <c r="AV31">
        <v>0.5</v>
      </c>
      <c r="AW31">
        <v>0</v>
      </c>
      <c r="AX31">
        <v>1</v>
      </c>
      <c r="AY31">
        <v>0</v>
      </c>
    </row>
    <row r="32" spans="1:51" x14ac:dyDescent="0.3">
      <c r="A32" t="s">
        <v>154</v>
      </c>
      <c r="B32" t="s">
        <v>149</v>
      </c>
      <c r="C32" t="s">
        <v>10</v>
      </c>
      <c r="D32" t="s">
        <v>209</v>
      </c>
      <c r="E32">
        <v>0</v>
      </c>
      <c r="F32">
        <v>38.727272727272727</v>
      </c>
      <c r="G32">
        <v>34.272727272727273</v>
      </c>
      <c r="H32">
        <v>4.2727272727272716</v>
      </c>
      <c r="I32">
        <v>8.2727272727272734</v>
      </c>
      <c r="J32">
        <v>4.8181818181818183</v>
      </c>
      <c r="K32">
        <v>2.2727272727272729</v>
      </c>
      <c r="L32">
        <v>9.0909090909090912E-2</v>
      </c>
      <c r="M32">
        <v>1.0909090909090911</v>
      </c>
      <c r="N32">
        <v>4.1818181818181817</v>
      </c>
      <c r="O32">
        <v>0.45454545454545447</v>
      </c>
      <c r="P32">
        <v>0.1818181818181818</v>
      </c>
      <c r="Q32">
        <v>4.0909090909090908</v>
      </c>
      <c r="R32">
        <v>8</v>
      </c>
      <c r="S32">
        <v>0.2365454545454545</v>
      </c>
      <c r="T32">
        <v>0.31390909090909092</v>
      </c>
      <c r="U32">
        <v>0.40272727272727271</v>
      </c>
      <c r="V32">
        <v>0.71672727272727277</v>
      </c>
      <c r="W32">
        <v>14</v>
      </c>
      <c r="X32">
        <v>0.63636363636363635</v>
      </c>
      <c r="Y32">
        <v>0</v>
      </c>
      <c r="Z32">
        <v>0</v>
      </c>
      <c r="AA32">
        <v>0.36363636363636359</v>
      </c>
      <c r="AB32">
        <v>9.0909090909090912E-2</v>
      </c>
      <c r="AC32">
        <v>38.81818181818182</v>
      </c>
      <c r="AD32">
        <v>34.454545454545453</v>
      </c>
      <c r="AE32">
        <v>5.8181818181818183</v>
      </c>
      <c r="AF32">
        <v>9.454545454545455</v>
      </c>
      <c r="AG32">
        <v>5.6363636363636367</v>
      </c>
      <c r="AH32">
        <v>2.3636363636363642</v>
      </c>
      <c r="AI32">
        <v>0.54545454545454541</v>
      </c>
      <c r="AJ32">
        <v>0.90909090909090906</v>
      </c>
      <c r="AK32">
        <v>5.8181818181818183</v>
      </c>
      <c r="AL32">
        <v>0.36363636363636359</v>
      </c>
      <c r="AM32">
        <v>0.27272727272727271</v>
      </c>
      <c r="AN32">
        <v>3.454545454545455</v>
      </c>
      <c r="AO32">
        <v>9.454545454545455</v>
      </c>
      <c r="AP32">
        <v>0.27036363636363642</v>
      </c>
      <c r="AQ32">
        <v>0.34036363636363642</v>
      </c>
      <c r="AR32">
        <v>0.44472727272727269</v>
      </c>
      <c r="AS32">
        <v>0.7851818181818182</v>
      </c>
      <c r="AT32">
        <v>15.63636363636364</v>
      </c>
      <c r="AU32">
        <v>0.63636363636363635</v>
      </c>
      <c r="AV32">
        <v>0.45454545454545447</v>
      </c>
      <c r="AW32">
        <v>0</v>
      </c>
      <c r="AX32">
        <v>0.45454545454545447</v>
      </c>
      <c r="AY32">
        <v>0.1818181818181818</v>
      </c>
    </row>
    <row r="33" spans="1:51" x14ac:dyDescent="0.3">
      <c r="A33" t="s">
        <v>149</v>
      </c>
      <c r="B33" t="s">
        <v>154</v>
      </c>
      <c r="C33" t="s">
        <v>11</v>
      </c>
      <c r="D33" t="s">
        <v>192</v>
      </c>
      <c r="E33">
        <v>0</v>
      </c>
      <c r="F33">
        <v>38.81818181818182</v>
      </c>
      <c r="G33">
        <v>34.454545454545453</v>
      </c>
      <c r="H33">
        <v>5.8181818181818183</v>
      </c>
      <c r="I33">
        <v>9.454545454545455</v>
      </c>
      <c r="J33">
        <v>5.6363636363636367</v>
      </c>
      <c r="K33">
        <v>2.3636363636363642</v>
      </c>
      <c r="L33">
        <v>0.54545454545454541</v>
      </c>
      <c r="M33">
        <v>0.90909090909090906</v>
      </c>
      <c r="N33">
        <v>5.8181818181818183</v>
      </c>
      <c r="O33">
        <v>0.36363636363636359</v>
      </c>
      <c r="P33">
        <v>0.27272727272727271</v>
      </c>
      <c r="Q33">
        <v>3.454545454545455</v>
      </c>
      <c r="R33">
        <v>9.454545454545455</v>
      </c>
      <c r="S33">
        <v>0.27036363636363642</v>
      </c>
      <c r="T33">
        <v>0.34036363636363642</v>
      </c>
      <c r="U33">
        <v>0.44472727272727269</v>
      </c>
      <c r="V33">
        <v>0.7851818181818182</v>
      </c>
      <c r="W33">
        <v>15.63636363636364</v>
      </c>
      <c r="X33">
        <v>0.63636363636363635</v>
      </c>
      <c r="Y33">
        <v>0.45454545454545447</v>
      </c>
      <c r="Z33">
        <v>0</v>
      </c>
      <c r="AA33">
        <v>0.45454545454545447</v>
      </c>
      <c r="AB33">
        <v>0.1818181818181818</v>
      </c>
      <c r="AC33">
        <v>38.727272727272727</v>
      </c>
      <c r="AD33">
        <v>34.272727272727273</v>
      </c>
      <c r="AE33">
        <v>4.2727272727272716</v>
      </c>
      <c r="AF33">
        <v>8.2727272727272734</v>
      </c>
      <c r="AG33">
        <v>4.8181818181818183</v>
      </c>
      <c r="AH33">
        <v>2.2727272727272729</v>
      </c>
      <c r="AI33">
        <v>9.0909090909090912E-2</v>
      </c>
      <c r="AJ33">
        <v>1.0909090909090911</v>
      </c>
      <c r="AK33">
        <v>4.1818181818181817</v>
      </c>
      <c r="AL33">
        <v>0.45454545454545447</v>
      </c>
      <c r="AM33">
        <v>0.1818181818181818</v>
      </c>
      <c r="AN33">
        <v>4.0909090909090908</v>
      </c>
      <c r="AO33">
        <v>8</v>
      </c>
      <c r="AP33">
        <v>0.2365454545454545</v>
      </c>
      <c r="AQ33">
        <v>0.31390909090909092</v>
      </c>
      <c r="AR33">
        <v>0.40272727272727271</v>
      </c>
      <c r="AS33">
        <v>0.71672727272727277</v>
      </c>
      <c r="AT33">
        <v>14</v>
      </c>
      <c r="AU33">
        <v>0.63636363636363635</v>
      </c>
      <c r="AV33">
        <v>0</v>
      </c>
      <c r="AW33">
        <v>0</v>
      </c>
      <c r="AX33">
        <v>0.36363636363636359</v>
      </c>
      <c r="AY33">
        <v>9.0909090909090912E-2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E16" sqref="E16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160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180</v>
      </c>
      <c r="B2" t="s">
        <v>148</v>
      </c>
      <c r="C2">
        <v>3.5</v>
      </c>
      <c r="D2">
        <v>-135</v>
      </c>
      <c r="E2">
        <v>100</v>
      </c>
      <c r="F2">
        <v>3.5</v>
      </c>
      <c r="G2">
        <v>-132</v>
      </c>
      <c r="H2">
        <v>104</v>
      </c>
      <c r="I2">
        <v>3.5</v>
      </c>
      <c r="J2">
        <v>-130</v>
      </c>
      <c r="K2">
        <v>100</v>
      </c>
      <c r="L2">
        <v>3.5</v>
      </c>
      <c r="M2">
        <v>-148</v>
      </c>
      <c r="N2">
        <v>108</v>
      </c>
      <c r="R2" s="12">
        <f t="shared" ref="R2:R28" si="0">MIN(C2,F2,I2,L2,O2)</f>
        <v>3.5</v>
      </c>
    </row>
    <row r="3" spans="1:18" x14ac:dyDescent="0.3">
      <c r="A3" t="s">
        <v>166</v>
      </c>
      <c r="B3" t="s">
        <v>155</v>
      </c>
      <c r="C3">
        <v>7.5</v>
      </c>
      <c r="D3">
        <v>-110</v>
      </c>
      <c r="E3">
        <v>-115</v>
      </c>
      <c r="F3" t="s">
        <v>122</v>
      </c>
      <c r="G3" t="s">
        <v>122</v>
      </c>
      <c r="H3" t="s">
        <v>122</v>
      </c>
      <c r="I3">
        <v>7.5</v>
      </c>
      <c r="J3">
        <v>105</v>
      </c>
      <c r="K3">
        <v>-135</v>
      </c>
      <c r="L3">
        <v>8.5</v>
      </c>
      <c r="M3">
        <v>106</v>
      </c>
      <c r="N3">
        <v>128</v>
      </c>
      <c r="R3" s="12">
        <f t="shared" si="0"/>
        <v>7.5</v>
      </c>
    </row>
    <row r="4" spans="1:18" x14ac:dyDescent="0.3">
      <c r="A4" t="s">
        <v>181</v>
      </c>
      <c r="B4" t="s">
        <v>155</v>
      </c>
      <c r="C4">
        <v>4.5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>
        <v>4.5</v>
      </c>
      <c r="J4" t="s">
        <v>122</v>
      </c>
      <c r="K4" t="s">
        <v>122</v>
      </c>
      <c r="L4">
        <v>5.5</v>
      </c>
      <c r="M4" t="s">
        <v>122</v>
      </c>
      <c r="N4" t="s">
        <v>122</v>
      </c>
      <c r="R4" s="12">
        <f t="shared" si="0"/>
        <v>4.5</v>
      </c>
    </row>
    <row r="5" spans="1:18" x14ac:dyDescent="0.3">
      <c r="A5" t="s">
        <v>182</v>
      </c>
      <c r="B5" t="s">
        <v>150</v>
      </c>
      <c r="C5">
        <v>5.5</v>
      </c>
      <c r="D5" t="s">
        <v>122</v>
      </c>
      <c r="E5" t="s">
        <v>122</v>
      </c>
      <c r="F5">
        <v>6.5</v>
      </c>
      <c r="G5" t="s">
        <v>122</v>
      </c>
      <c r="H5" t="s">
        <v>122</v>
      </c>
      <c r="I5">
        <v>5.5</v>
      </c>
      <c r="J5" t="s">
        <v>122</v>
      </c>
      <c r="K5" t="s">
        <v>122</v>
      </c>
      <c r="L5">
        <v>5.5</v>
      </c>
      <c r="M5" t="s">
        <v>122</v>
      </c>
      <c r="N5" t="s">
        <v>122</v>
      </c>
      <c r="R5" s="12">
        <f t="shared" si="0"/>
        <v>5.5</v>
      </c>
    </row>
    <row r="6" spans="1:18" x14ac:dyDescent="0.3">
      <c r="A6" t="s">
        <v>183</v>
      </c>
      <c r="B6" t="s">
        <v>157</v>
      </c>
      <c r="C6">
        <v>5.5</v>
      </c>
      <c r="D6" t="s">
        <v>122</v>
      </c>
      <c r="E6" t="s">
        <v>122</v>
      </c>
      <c r="F6">
        <v>5.5</v>
      </c>
      <c r="G6" t="s">
        <v>122</v>
      </c>
      <c r="H6" t="s">
        <v>122</v>
      </c>
      <c r="I6">
        <v>5.5</v>
      </c>
      <c r="J6" t="s">
        <v>122</v>
      </c>
      <c r="K6" t="s">
        <v>122</v>
      </c>
      <c r="L6">
        <v>6.5</v>
      </c>
      <c r="M6" t="s">
        <v>122</v>
      </c>
      <c r="N6" t="s">
        <v>122</v>
      </c>
      <c r="R6" s="12">
        <f t="shared" si="0"/>
        <v>5.5</v>
      </c>
    </row>
    <row r="7" spans="1:18" x14ac:dyDescent="0.3">
      <c r="A7" t="s">
        <v>184</v>
      </c>
      <c r="B7" t="s">
        <v>138</v>
      </c>
      <c r="C7">
        <v>3.5</v>
      </c>
      <c r="D7">
        <v>-130</v>
      </c>
      <c r="E7">
        <v>-105</v>
      </c>
      <c r="F7">
        <v>3.5</v>
      </c>
      <c r="G7">
        <v>-106</v>
      </c>
      <c r="H7">
        <v>-120</v>
      </c>
      <c r="I7">
        <v>3.5</v>
      </c>
      <c r="J7">
        <v>-120</v>
      </c>
      <c r="K7">
        <v>-110</v>
      </c>
      <c r="L7">
        <v>3.5</v>
      </c>
      <c r="M7">
        <v>100</v>
      </c>
      <c r="N7">
        <v>-136</v>
      </c>
      <c r="R7" s="12">
        <f t="shared" si="0"/>
        <v>3.5</v>
      </c>
    </row>
    <row r="8" spans="1:18" x14ac:dyDescent="0.3">
      <c r="A8" t="s">
        <v>185</v>
      </c>
      <c r="B8" t="s">
        <v>152</v>
      </c>
      <c r="C8">
        <v>4.5</v>
      </c>
      <c r="D8" t="s">
        <v>122</v>
      </c>
      <c r="E8" t="s">
        <v>122</v>
      </c>
      <c r="F8" t="s">
        <v>122</v>
      </c>
      <c r="G8" t="s">
        <v>122</v>
      </c>
      <c r="H8" t="s">
        <v>122</v>
      </c>
      <c r="I8">
        <v>4.5</v>
      </c>
      <c r="J8" t="s">
        <v>122</v>
      </c>
      <c r="K8" t="s">
        <v>122</v>
      </c>
      <c r="L8">
        <v>3.5</v>
      </c>
      <c r="M8" t="s">
        <v>122</v>
      </c>
      <c r="N8" t="s">
        <v>122</v>
      </c>
      <c r="R8" s="12">
        <f t="shared" si="0"/>
        <v>3.5</v>
      </c>
    </row>
    <row r="9" spans="1:18" x14ac:dyDescent="0.3">
      <c r="A9" t="s">
        <v>186</v>
      </c>
      <c r="B9" t="s">
        <v>139</v>
      </c>
      <c r="C9">
        <v>6.5</v>
      </c>
      <c r="D9">
        <v>-145</v>
      </c>
      <c r="E9">
        <v>115</v>
      </c>
      <c r="F9">
        <v>6.5</v>
      </c>
      <c r="G9">
        <v>-156</v>
      </c>
      <c r="H9">
        <v>122</v>
      </c>
      <c r="I9">
        <v>6.5</v>
      </c>
      <c r="J9">
        <v>-160</v>
      </c>
      <c r="K9">
        <v>120</v>
      </c>
      <c r="L9">
        <v>6.5</v>
      </c>
      <c r="M9">
        <v>125</v>
      </c>
      <c r="N9">
        <v>120</v>
      </c>
      <c r="R9" s="12">
        <f t="shared" si="0"/>
        <v>6.5</v>
      </c>
    </row>
    <row r="10" spans="1:18" x14ac:dyDescent="0.3">
      <c r="A10" t="s">
        <v>187</v>
      </c>
      <c r="B10" t="s">
        <v>134</v>
      </c>
      <c r="C10">
        <v>3.5</v>
      </c>
      <c r="D10" t="s">
        <v>122</v>
      </c>
      <c r="E10" t="s">
        <v>122</v>
      </c>
      <c r="F10">
        <v>4.5</v>
      </c>
      <c r="G10" t="s">
        <v>122</v>
      </c>
      <c r="H10" t="s">
        <v>122</v>
      </c>
      <c r="I10">
        <v>3.5</v>
      </c>
      <c r="J10" t="s">
        <v>122</v>
      </c>
      <c r="K10" t="s">
        <v>122</v>
      </c>
      <c r="L10">
        <v>3.5</v>
      </c>
      <c r="M10" t="s">
        <v>122</v>
      </c>
      <c r="N10" t="s">
        <v>122</v>
      </c>
      <c r="R10" s="12">
        <f t="shared" si="0"/>
        <v>3.5</v>
      </c>
    </row>
    <row r="11" spans="1:18" x14ac:dyDescent="0.3">
      <c r="A11" t="s">
        <v>188</v>
      </c>
      <c r="B11" t="s">
        <v>142</v>
      </c>
      <c r="C11">
        <v>5.5</v>
      </c>
      <c r="D11">
        <v>-145</v>
      </c>
      <c r="E11">
        <v>115</v>
      </c>
      <c r="F11">
        <v>5.5</v>
      </c>
      <c r="G11">
        <v>-142</v>
      </c>
      <c r="H11">
        <v>112</v>
      </c>
      <c r="I11">
        <v>5.5</v>
      </c>
      <c r="J11">
        <v>-145</v>
      </c>
      <c r="K11">
        <v>110</v>
      </c>
      <c r="L11">
        <v>5.5</v>
      </c>
      <c r="M11">
        <v>-143</v>
      </c>
      <c r="N11">
        <v>105</v>
      </c>
      <c r="R11" s="12">
        <f t="shared" si="0"/>
        <v>5.5</v>
      </c>
    </row>
    <row r="12" spans="1:18" x14ac:dyDescent="0.3">
      <c r="A12" t="s">
        <v>189</v>
      </c>
      <c r="B12" t="s">
        <v>135</v>
      </c>
      <c r="C12">
        <v>6.5</v>
      </c>
      <c r="D12" t="s">
        <v>122</v>
      </c>
      <c r="E12" t="s">
        <v>122</v>
      </c>
      <c r="F12">
        <v>6.5</v>
      </c>
      <c r="G12" t="s">
        <v>122</v>
      </c>
      <c r="H12" t="s">
        <v>122</v>
      </c>
      <c r="I12">
        <v>6.5</v>
      </c>
      <c r="J12" t="s">
        <v>122</v>
      </c>
      <c r="K12" t="s">
        <v>122</v>
      </c>
      <c r="L12">
        <v>7.5</v>
      </c>
      <c r="M12" t="s">
        <v>122</v>
      </c>
      <c r="N12" t="s">
        <v>122</v>
      </c>
      <c r="R12" s="12">
        <f t="shared" si="0"/>
        <v>6.5</v>
      </c>
    </row>
    <row r="13" spans="1:18" x14ac:dyDescent="0.3">
      <c r="A13" t="s">
        <v>190</v>
      </c>
      <c r="B13" t="s">
        <v>161</v>
      </c>
      <c r="C13">
        <v>4.5</v>
      </c>
      <c r="D13">
        <v>-140</v>
      </c>
      <c r="E13">
        <v>105</v>
      </c>
      <c r="F13">
        <v>4.5</v>
      </c>
      <c r="G13">
        <v>-148</v>
      </c>
      <c r="H13">
        <v>116</v>
      </c>
      <c r="I13">
        <v>4.5</v>
      </c>
      <c r="J13">
        <v>-145</v>
      </c>
      <c r="K13">
        <v>110</v>
      </c>
      <c r="L13">
        <v>4.5</v>
      </c>
      <c r="M13">
        <v>150</v>
      </c>
      <c r="N13">
        <v>110</v>
      </c>
      <c r="R13" s="12">
        <f t="shared" si="0"/>
        <v>4.5</v>
      </c>
    </row>
    <row r="14" spans="1:18" x14ac:dyDescent="0.3">
      <c r="A14" t="s">
        <v>191</v>
      </c>
      <c r="B14" t="s">
        <v>145</v>
      </c>
      <c r="C14">
        <v>5.5</v>
      </c>
      <c r="D14" t="s">
        <v>122</v>
      </c>
      <c r="E14" t="s">
        <v>122</v>
      </c>
      <c r="F14">
        <v>5.5</v>
      </c>
      <c r="G14" t="s">
        <v>122</v>
      </c>
      <c r="H14" t="s">
        <v>122</v>
      </c>
      <c r="I14">
        <v>5.5</v>
      </c>
      <c r="J14" t="s">
        <v>122</v>
      </c>
      <c r="K14" t="s">
        <v>122</v>
      </c>
      <c r="L14">
        <v>4.5</v>
      </c>
      <c r="M14" t="s">
        <v>122</v>
      </c>
      <c r="N14" t="s">
        <v>122</v>
      </c>
      <c r="R14" s="12">
        <f t="shared" si="0"/>
        <v>4.5</v>
      </c>
    </row>
    <row r="15" spans="1:18" x14ac:dyDescent="0.3">
      <c r="A15" t="s">
        <v>192</v>
      </c>
      <c r="B15" t="s">
        <v>149</v>
      </c>
      <c r="C15">
        <v>6.5</v>
      </c>
      <c r="D15">
        <v>-105</v>
      </c>
      <c r="E15">
        <v>-125</v>
      </c>
      <c r="F15">
        <v>6.5</v>
      </c>
      <c r="G15">
        <v>108</v>
      </c>
      <c r="H15">
        <v>-138</v>
      </c>
      <c r="I15">
        <v>6.5</v>
      </c>
      <c r="J15">
        <v>100</v>
      </c>
      <c r="K15">
        <v>-130</v>
      </c>
      <c r="L15">
        <v>6.5</v>
      </c>
      <c r="M15">
        <v>-104</v>
      </c>
      <c r="N15">
        <v>-132</v>
      </c>
      <c r="R15" s="12">
        <f t="shared" si="0"/>
        <v>6.5</v>
      </c>
    </row>
    <row r="16" spans="1:18" x14ac:dyDescent="0.3">
      <c r="A16" t="s">
        <v>193</v>
      </c>
      <c r="B16" t="s">
        <v>151</v>
      </c>
      <c r="C16">
        <v>5.5</v>
      </c>
      <c r="D16">
        <v>-150</v>
      </c>
      <c r="E16">
        <v>115</v>
      </c>
      <c r="F16">
        <v>5.5</v>
      </c>
      <c r="G16">
        <v>-154</v>
      </c>
      <c r="H16">
        <v>120</v>
      </c>
      <c r="I16">
        <v>5.5</v>
      </c>
      <c r="J16">
        <v>-150</v>
      </c>
      <c r="K16">
        <v>115</v>
      </c>
      <c r="L16">
        <v>5.5</v>
      </c>
      <c r="M16">
        <v>112</v>
      </c>
      <c r="N16">
        <v>133</v>
      </c>
      <c r="R16" s="12">
        <f t="shared" si="0"/>
        <v>5.5</v>
      </c>
    </row>
    <row r="17" spans="1:18" x14ac:dyDescent="0.3">
      <c r="A17" t="s">
        <v>194</v>
      </c>
      <c r="B17" t="s">
        <v>136</v>
      </c>
      <c r="C17">
        <v>5.5</v>
      </c>
      <c r="D17">
        <v>-160</v>
      </c>
      <c r="E17">
        <v>125</v>
      </c>
      <c r="F17">
        <v>4.5</v>
      </c>
      <c r="G17">
        <v>130</v>
      </c>
      <c r="H17">
        <v>-166</v>
      </c>
      <c r="I17">
        <v>5.5</v>
      </c>
      <c r="J17">
        <v>-160</v>
      </c>
      <c r="K17">
        <v>125</v>
      </c>
      <c r="L17">
        <v>4.5</v>
      </c>
      <c r="M17">
        <v>100</v>
      </c>
      <c r="N17">
        <v>-136</v>
      </c>
      <c r="R17" s="12">
        <f t="shared" si="0"/>
        <v>4.5</v>
      </c>
    </row>
    <row r="18" spans="1:18" x14ac:dyDescent="0.3">
      <c r="A18" t="s">
        <v>195</v>
      </c>
      <c r="B18" t="s">
        <v>153</v>
      </c>
      <c r="C18">
        <v>6.5</v>
      </c>
      <c r="D18">
        <v>-110</v>
      </c>
      <c r="E18">
        <v>-115</v>
      </c>
      <c r="F18">
        <v>6.5</v>
      </c>
      <c r="G18">
        <v>-112</v>
      </c>
      <c r="H18">
        <v>-112</v>
      </c>
      <c r="I18">
        <v>6.5</v>
      </c>
      <c r="J18">
        <v>-125</v>
      </c>
      <c r="K18">
        <v>-105</v>
      </c>
      <c r="L18">
        <v>6.5</v>
      </c>
      <c r="M18">
        <v>-122</v>
      </c>
      <c r="N18">
        <v>-112</v>
      </c>
      <c r="R18" s="12">
        <f t="shared" si="0"/>
        <v>6.5</v>
      </c>
    </row>
    <row r="19" spans="1:18" x14ac:dyDescent="0.3">
      <c r="A19" t="s">
        <v>196</v>
      </c>
      <c r="B19" t="s">
        <v>146</v>
      </c>
      <c r="C19">
        <v>3.5</v>
      </c>
      <c r="D19" t="s">
        <v>122</v>
      </c>
      <c r="E19" t="s">
        <v>122</v>
      </c>
      <c r="F19">
        <v>3.5</v>
      </c>
      <c r="G19" t="s">
        <v>122</v>
      </c>
      <c r="H19" t="s">
        <v>122</v>
      </c>
      <c r="I19">
        <v>3.5</v>
      </c>
      <c r="J19" t="s">
        <v>122</v>
      </c>
      <c r="K19" t="s">
        <v>122</v>
      </c>
      <c r="L19">
        <v>5.5</v>
      </c>
      <c r="M19" t="s">
        <v>122</v>
      </c>
      <c r="N19" t="s">
        <v>122</v>
      </c>
      <c r="R19" s="12">
        <f t="shared" si="0"/>
        <v>3.5</v>
      </c>
    </row>
    <row r="20" spans="1:18" x14ac:dyDescent="0.3">
      <c r="A20" t="s">
        <v>197</v>
      </c>
      <c r="B20" t="s">
        <v>156</v>
      </c>
      <c r="C20">
        <v>6.5</v>
      </c>
      <c r="D20" t="s">
        <v>122</v>
      </c>
      <c r="E20" t="s">
        <v>122</v>
      </c>
      <c r="F20">
        <v>6.5</v>
      </c>
      <c r="G20" t="s">
        <v>122</v>
      </c>
      <c r="H20" t="s">
        <v>122</v>
      </c>
      <c r="I20">
        <v>6.5</v>
      </c>
      <c r="J20" t="s">
        <v>122</v>
      </c>
      <c r="K20" t="s">
        <v>122</v>
      </c>
      <c r="L20">
        <v>6.5</v>
      </c>
      <c r="M20" t="s">
        <v>122</v>
      </c>
      <c r="N20" t="s">
        <v>122</v>
      </c>
      <c r="R20" s="12">
        <f t="shared" si="0"/>
        <v>6.5</v>
      </c>
    </row>
    <row r="21" spans="1:18" x14ac:dyDescent="0.3">
      <c r="A21" t="s">
        <v>198</v>
      </c>
      <c r="B21" t="s">
        <v>141</v>
      </c>
      <c r="C21">
        <v>3.5</v>
      </c>
      <c r="D21" t="s">
        <v>122</v>
      </c>
      <c r="E21" t="s">
        <v>122</v>
      </c>
      <c r="F21">
        <v>3.5</v>
      </c>
      <c r="G21" t="s">
        <v>122</v>
      </c>
      <c r="H21" t="s">
        <v>122</v>
      </c>
      <c r="I21">
        <v>3.5</v>
      </c>
      <c r="J21" t="s">
        <v>122</v>
      </c>
      <c r="K21" t="s">
        <v>122</v>
      </c>
      <c r="L21">
        <v>5.5</v>
      </c>
      <c r="M21" t="s">
        <v>122</v>
      </c>
      <c r="N21" t="s">
        <v>122</v>
      </c>
      <c r="R21" s="12">
        <f t="shared" si="0"/>
        <v>3.5</v>
      </c>
    </row>
    <row r="22" spans="1:18" x14ac:dyDescent="0.3">
      <c r="A22" t="s">
        <v>199</v>
      </c>
      <c r="B22" t="s">
        <v>168</v>
      </c>
      <c r="C22">
        <v>4.5</v>
      </c>
      <c r="D22">
        <v>-150</v>
      </c>
      <c r="E22">
        <v>115</v>
      </c>
      <c r="F22">
        <v>4.5</v>
      </c>
      <c r="G22">
        <v>-158</v>
      </c>
      <c r="H22">
        <v>124</v>
      </c>
      <c r="I22">
        <v>4.5</v>
      </c>
      <c r="J22">
        <v>-160</v>
      </c>
      <c r="K22">
        <v>125</v>
      </c>
      <c r="L22">
        <v>4.5</v>
      </c>
      <c r="M22">
        <v>125</v>
      </c>
      <c r="N22">
        <v>133</v>
      </c>
      <c r="R22" s="12">
        <f t="shared" si="0"/>
        <v>4.5</v>
      </c>
    </row>
    <row r="23" spans="1:18" x14ac:dyDescent="0.3">
      <c r="A23" t="s">
        <v>200</v>
      </c>
      <c r="B23" t="s">
        <v>147</v>
      </c>
      <c r="C23">
        <v>5.5</v>
      </c>
      <c r="D23" t="s">
        <v>122</v>
      </c>
      <c r="E23" t="s">
        <v>122</v>
      </c>
      <c r="F23">
        <v>5.5</v>
      </c>
      <c r="G23" t="s">
        <v>122</v>
      </c>
      <c r="H23" t="s">
        <v>122</v>
      </c>
      <c r="I23">
        <v>5.5</v>
      </c>
      <c r="J23" t="s">
        <v>122</v>
      </c>
      <c r="K23" t="s">
        <v>122</v>
      </c>
      <c r="L23">
        <v>4.5</v>
      </c>
      <c r="M23" t="s">
        <v>122</v>
      </c>
      <c r="N23" t="s">
        <v>122</v>
      </c>
      <c r="R23" s="12">
        <f t="shared" si="0"/>
        <v>4.5</v>
      </c>
    </row>
    <row r="24" spans="1:18" x14ac:dyDescent="0.3">
      <c r="A24" t="s">
        <v>201</v>
      </c>
      <c r="B24" t="s">
        <v>140</v>
      </c>
      <c r="C24">
        <v>2.5</v>
      </c>
      <c r="D24" t="s">
        <v>122</v>
      </c>
      <c r="E24" t="s">
        <v>122</v>
      </c>
      <c r="F24">
        <v>3.5</v>
      </c>
      <c r="G24" t="s">
        <v>122</v>
      </c>
      <c r="H24" t="s">
        <v>122</v>
      </c>
      <c r="I24">
        <v>2.5</v>
      </c>
      <c r="J24" t="s">
        <v>122</v>
      </c>
      <c r="K24" t="s">
        <v>122</v>
      </c>
      <c r="L24" t="s">
        <v>122</v>
      </c>
      <c r="M24" t="s">
        <v>122</v>
      </c>
      <c r="N24" t="s">
        <v>122</v>
      </c>
      <c r="R24" s="12">
        <f t="shared" si="0"/>
        <v>2.5</v>
      </c>
    </row>
    <row r="25" spans="1:18" x14ac:dyDescent="0.3">
      <c r="A25" t="s">
        <v>202</v>
      </c>
      <c r="B25" t="s">
        <v>63</v>
      </c>
      <c r="C25">
        <v>3.5</v>
      </c>
      <c r="D25">
        <v>125</v>
      </c>
      <c r="E25">
        <v>-155</v>
      </c>
      <c r="F25">
        <v>4.5</v>
      </c>
      <c r="G25">
        <v>-170</v>
      </c>
      <c r="H25">
        <v>132</v>
      </c>
      <c r="I25">
        <v>3.5</v>
      </c>
      <c r="J25">
        <v>115</v>
      </c>
      <c r="K25">
        <v>-150</v>
      </c>
      <c r="L25">
        <v>4.5</v>
      </c>
      <c r="M25">
        <v>114</v>
      </c>
      <c r="N25">
        <v>150</v>
      </c>
      <c r="R25" s="12">
        <f t="shared" si="0"/>
        <v>3.5</v>
      </c>
    </row>
    <row r="26" spans="1:18" x14ac:dyDescent="0.3">
      <c r="A26" t="s">
        <v>203</v>
      </c>
      <c r="B26" t="s">
        <v>158</v>
      </c>
      <c r="C26">
        <v>5.5</v>
      </c>
      <c r="D26">
        <v>115</v>
      </c>
      <c r="E26">
        <v>-150</v>
      </c>
      <c r="F26">
        <v>5.5</v>
      </c>
      <c r="G26">
        <v>120</v>
      </c>
      <c r="H26">
        <v>-152</v>
      </c>
      <c r="I26">
        <v>5.5</v>
      </c>
      <c r="J26">
        <v>110</v>
      </c>
      <c r="K26">
        <v>-150</v>
      </c>
      <c r="L26">
        <v>6.5</v>
      </c>
      <c r="M26">
        <v>114</v>
      </c>
      <c r="N26">
        <v>133</v>
      </c>
      <c r="R26" s="12">
        <f t="shared" si="0"/>
        <v>5.5</v>
      </c>
    </row>
    <row r="27" spans="1:18" x14ac:dyDescent="0.3">
      <c r="A27" t="s">
        <v>204</v>
      </c>
      <c r="B27" t="s">
        <v>169</v>
      </c>
      <c r="C27">
        <v>4.5</v>
      </c>
      <c r="D27">
        <v>120</v>
      </c>
      <c r="E27">
        <v>-155</v>
      </c>
      <c r="F27">
        <v>4.5</v>
      </c>
      <c r="G27">
        <v>122</v>
      </c>
      <c r="H27">
        <v>-156</v>
      </c>
      <c r="I27">
        <v>4.5</v>
      </c>
      <c r="J27">
        <v>120</v>
      </c>
      <c r="K27">
        <v>-160</v>
      </c>
      <c r="L27">
        <v>5.5</v>
      </c>
      <c r="M27">
        <v>108</v>
      </c>
      <c r="N27">
        <v>138</v>
      </c>
      <c r="R27" s="12">
        <f t="shared" si="0"/>
        <v>4.5</v>
      </c>
    </row>
    <row r="28" spans="1:18" x14ac:dyDescent="0.3">
      <c r="A28" t="s">
        <v>205</v>
      </c>
      <c r="B28" t="s">
        <v>170</v>
      </c>
      <c r="C28">
        <v>3.5</v>
      </c>
      <c r="D28">
        <v>-115</v>
      </c>
      <c r="E28">
        <v>-115</v>
      </c>
      <c r="F28">
        <v>3.5</v>
      </c>
      <c r="G28">
        <v>-118</v>
      </c>
      <c r="H28">
        <v>-106</v>
      </c>
      <c r="I28">
        <v>3.5</v>
      </c>
      <c r="J28">
        <v>-115</v>
      </c>
      <c r="K28">
        <v>-110</v>
      </c>
      <c r="L28">
        <v>3.5</v>
      </c>
      <c r="M28">
        <v>-122</v>
      </c>
      <c r="N28">
        <v>-112</v>
      </c>
      <c r="R28" s="12">
        <f t="shared" si="0"/>
        <v>3.5</v>
      </c>
    </row>
    <row r="29" spans="1:18" x14ac:dyDescent="0.3">
      <c r="R29" s="12">
        <f>MIN(C29,F29,I29,L29,O29)</f>
        <v>0</v>
      </c>
    </row>
    <row r="30" spans="1:18" x14ac:dyDescent="0.3">
      <c r="R30" s="12">
        <f>MIN(C30,F30,I30,L30,O30)</f>
        <v>0</v>
      </c>
    </row>
    <row r="31" spans="1:18" x14ac:dyDescent="0.3">
      <c r="R31" s="12">
        <f>MIN(C31,F31,I31,L31,O31)</f>
        <v>0</v>
      </c>
    </row>
    <row r="32" spans="1:18" x14ac:dyDescent="0.3">
      <c r="R32" s="12">
        <f>MIN(C32,F32,I32,L32,O32)</f>
        <v>0</v>
      </c>
    </row>
    <row r="33" spans="18:18" x14ac:dyDescent="0.3">
      <c r="R33" s="12">
        <f>MIN(C33,F33,I33,L33,O33)</f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3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30</v>
      </c>
      <c r="B2" s="1">
        <v>6.22</v>
      </c>
      <c r="C2" s="1">
        <v>4.03</v>
      </c>
      <c r="D2" s="1">
        <v>5.09</v>
      </c>
      <c r="F2" s="1"/>
      <c r="G2" s="1"/>
      <c r="H2" s="1"/>
    </row>
    <row r="3" spans="1:8" ht="15" thickBot="1" x14ac:dyDescent="0.35">
      <c r="A3" s="1">
        <v>29</v>
      </c>
      <c r="B3" s="1">
        <v>3.18</v>
      </c>
      <c r="C3" s="1">
        <v>4.9800000000000004</v>
      </c>
      <c r="D3" s="1">
        <v>4.63</v>
      </c>
      <c r="F3" s="1"/>
      <c r="G3" s="1"/>
      <c r="H3" s="1"/>
    </row>
    <row r="4" spans="1:8" ht="15" thickBot="1" x14ac:dyDescent="0.35">
      <c r="A4" s="1">
        <v>20</v>
      </c>
      <c r="B4" s="1">
        <v>4.07</v>
      </c>
      <c r="C4" s="1">
        <v>4.04</v>
      </c>
      <c r="D4" s="1">
        <v>2.83</v>
      </c>
      <c r="F4" s="1"/>
      <c r="G4" s="1"/>
      <c r="H4" s="1"/>
    </row>
    <row r="5" spans="1:8" ht="15" thickBot="1" x14ac:dyDescent="0.35">
      <c r="A5" s="1">
        <v>19</v>
      </c>
      <c r="B5" s="1">
        <v>3.08</v>
      </c>
      <c r="C5" s="1">
        <v>3.01</v>
      </c>
      <c r="D5" s="1">
        <v>4.75</v>
      </c>
      <c r="F5" s="1"/>
      <c r="G5" s="1"/>
      <c r="H5" s="1"/>
    </row>
    <row r="6" spans="1:8" ht="15" thickBot="1" x14ac:dyDescent="0.35">
      <c r="A6" s="1">
        <v>14</v>
      </c>
      <c r="B6" s="1">
        <v>4.0199999999999996</v>
      </c>
      <c r="C6" s="1">
        <v>5.01</v>
      </c>
      <c r="D6" s="1">
        <v>5.53</v>
      </c>
      <c r="F6" s="1"/>
      <c r="G6" s="1"/>
      <c r="H6" s="1"/>
    </row>
    <row r="7" spans="1:8" ht="15" thickBot="1" x14ac:dyDescent="0.35">
      <c r="A7" s="1">
        <v>13</v>
      </c>
      <c r="B7" s="1">
        <v>3.56</v>
      </c>
      <c r="C7" s="1">
        <v>4.0199999999999996</v>
      </c>
      <c r="D7" s="1">
        <v>5.21</v>
      </c>
      <c r="F7" s="1"/>
      <c r="G7" s="1"/>
      <c r="H7" s="1"/>
    </row>
    <row r="8" spans="1:8" ht="15" thickBot="1" x14ac:dyDescent="0.35">
      <c r="A8" s="1">
        <v>2</v>
      </c>
      <c r="B8" s="1">
        <v>4.41</v>
      </c>
      <c r="C8" s="1">
        <v>4.1399999999999997</v>
      </c>
      <c r="D8" s="1">
        <v>1.17</v>
      </c>
      <c r="F8" s="1"/>
      <c r="G8" s="1"/>
      <c r="H8" s="1"/>
    </row>
    <row r="9" spans="1:8" ht="15" thickBot="1" x14ac:dyDescent="0.35">
      <c r="A9" s="1">
        <v>1</v>
      </c>
      <c r="B9" s="1">
        <v>3.07</v>
      </c>
      <c r="C9" s="1">
        <v>3.03</v>
      </c>
      <c r="D9" s="1">
        <v>5.53</v>
      </c>
      <c r="F9" s="1"/>
      <c r="G9" s="1"/>
      <c r="H9" s="1"/>
    </row>
    <row r="10" spans="1:8" ht="15" thickBot="1" x14ac:dyDescent="0.35">
      <c r="A10" s="1">
        <v>5</v>
      </c>
      <c r="B10" s="1">
        <v>5.05</v>
      </c>
      <c r="C10" s="1">
        <v>4</v>
      </c>
      <c r="D10" s="1">
        <v>4.8600000000000003</v>
      </c>
      <c r="F10" s="1"/>
      <c r="G10" s="1"/>
      <c r="H10" s="1"/>
    </row>
    <row r="11" spans="1:8" ht="15" thickBot="1" x14ac:dyDescent="0.35">
      <c r="A11" s="1">
        <v>6</v>
      </c>
      <c r="B11" s="1">
        <v>4.04</v>
      </c>
      <c r="C11" s="1">
        <v>5.05</v>
      </c>
      <c r="D11" s="1">
        <v>5.61</v>
      </c>
      <c r="F11" s="1"/>
      <c r="G11" s="1"/>
      <c r="H11" s="1"/>
    </row>
    <row r="12" spans="1:8" ht="15" thickBot="1" x14ac:dyDescent="0.35">
      <c r="A12" s="1">
        <v>17</v>
      </c>
      <c r="B12" s="1">
        <v>4.07</v>
      </c>
      <c r="C12" s="1">
        <v>3</v>
      </c>
      <c r="D12" s="1">
        <v>5.64</v>
      </c>
      <c r="F12" s="1"/>
      <c r="G12" s="1"/>
      <c r="H12" s="1"/>
    </row>
    <row r="13" spans="1:8" ht="15" thickBot="1" x14ac:dyDescent="0.35">
      <c r="A13" s="1">
        <v>18</v>
      </c>
      <c r="B13" s="1">
        <v>7</v>
      </c>
      <c r="C13" s="1">
        <v>4</v>
      </c>
      <c r="D13" s="1">
        <v>5.55</v>
      </c>
      <c r="F13" s="1"/>
      <c r="G13" s="1"/>
      <c r="H13" s="1"/>
    </row>
    <row r="14" spans="1:8" ht="15" thickBot="1" x14ac:dyDescent="0.35">
      <c r="A14" s="1">
        <v>21</v>
      </c>
      <c r="B14" s="1">
        <v>3.02</v>
      </c>
      <c r="C14" s="1">
        <v>4.0599999999999996</v>
      </c>
      <c r="D14" s="1">
        <v>4.9400000000000004</v>
      </c>
      <c r="F14" s="1"/>
      <c r="G14" s="1"/>
      <c r="H14" s="1"/>
    </row>
    <row r="15" spans="1:8" ht="15" thickBot="1" x14ac:dyDescent="0.35">
      <c r="A15" s="1">
        <v>22</v>
      </c>
      <c r="B15" s="1">
        <v>3.07</v>
      </c>
      <c r="C15" s="1">
        <v>3.01</v>
      </c>
      <c r="D15" s="1">
        <v>5.89</v>
      </c>
      <c r="F15" s="1"/>
      <c r="G15" s="1"/>
      <c r="H15" s="1"/>
    </row>
    <row r="16" spans="1:8" ht="15" thickBot="1" x14ac:dyDescent="0.35">
      <c r="A16" s="1">
        <v>30</v>
      </c>
      <c r="B16" s="1">
        <v>6.27</v>
      </c>
      <c r="C16" s="1">
        <v>4.08</v>
      </c>
      <c r="D16" s="1">
        <v>4.88</v>
      </c>
    </row>
    <row r="17" spans="1:4" ht="15" thickBot="1" x14ac:dyDescent="0.35">
      <c r="A17" s="1">
        <v>29</v>
      </c>
      <c r="B17" s="1">
        <v>3.02</v>
      </c>
      <c r="C17" s="1">
        <v>4.0999999999999996</v>
      </c>
      <c r="D17" s="1">
        <v>6.35</v>
      </c>
    </row>
    <row r="18" spans="1:4" ht="15" thickBot="1" x14ac:dyDescent="0.35">
      <c r="A18" s="1">
        <v>11</v>
      </c>
      <c r="B18" s="1">
        <v>3.42</v>
      </c>
      <c r="C18" s="1">
        <v>5.0999999999999996</v>
      </c>
      <c r="D18" s="1">
        <v>5.19</v>
      </c>
    </row>
    <row r="19" spans="1:4" ht="15" thickBot="1" x14ac:dyDescent="0.35">
      <c r="A19" s="1">
        <v>12</v>
      </c>
      <c r="B19" s="1">
        <v>4.01</v>
      </c>
      <c r="C19" s="1">
        <v>5.01</v>
      </c>
      <c r="D19" s="1">
        <v>3.56</v>
      </c>
    </row>
    <row r="20" spans="1:4" ht="15" thickBot="1" x14ac:dyDescent="0.35">
      <c r="A20" s="1">
        <v>4</v>
      </c>
      <c r="B20" s="1">
        <v>6.01</v>
      </c>
      <c r="C20" s="1">
        <v>4.01</v>
      </c>
      <c r="D20" s="1">
        <v>5.53</v>
      </c>
    </row>
    <row r="21" spans="1:4" ht="15" thickBot="1" x14ac:dyDescent="0.35">
      <c r="A21" s="1">
        <v>3</v>
      </c>
      <c r="B21" s="1">
        <v>2</v>
      </c>
      <c r="C21" s="1">
        <v>4.03</v>
      </c>
      <c r="D21" s="1">
        <v>5.3</v>
      </c>
    </row>
    <row r="22" spans="1:4" ht="15" thickBot="1" x14ac:dyDescent="0.35">
      <c r="A22" s="1">
        <v>27</v>
      </c>
      <c r="B22" s="1">
        <v>2.0099999999999998</v>
      </c>
      <c r="C22" s="1">
        <v>4.05</v>
      </c>
      <c r="D22" s="1">
        <v>6</v>
      </c>
    </row>
    <row r="23" spans="1:4" ht="15" thickBot="1" x14ac:dyDescent="0.35">
      <c r="A23" s="1">
        <v>28</v>
      </c>
      <c r="B23" s="1">
        <v>3.05</v>
      </c>
      <c r="C23" s="1">
        <v>5.01</v>
      </c>
      <c r="D23" s="1">
        <v>5.92</v>
      </c>
    </row>
    <row r="24" spans="1:4" ht="15" thickBot="1" x14ac:dyDescent="0.35">
      <c r="A24" s="1">
        <v>15</v>
      </c>
      <c r="B24" s="1">
        <v>5.01</v>
      </c>
      <c r="C24" s="1">
        <v>3</v>
      </c>
      <c r="D24" s="1">
        <v>6.16</v>
      </c>
    </row>
    <row r="25" spans="1:4" ht="15" thickBot="1" x14ac:dyDescent="0.35">
      <c r="A25" s="1">
        <v>16</v>
      </c>
      <c r="B25" s="1">
        <v>4.1500000000000004</v>
      </c>
      <c r="C25" s="1">
        <v>3</v>
      </c>
      <c r="D25" s="1">
        <v>5.09</v>
      </c>
    </row>
    <row r="26" spans="1:4" ht="15" thickBot="1" x14ac:dyDescent="0.35">
      <c r="A26" s="1">
        <v>25</v>
      </c>
      <c r="B26" s="1">
        <v>3.04</v>
      </c>
      <c r="C26" s="1">
        <v>3</v>
      </c>
      <c r="D26" s="1">
        <v>5.17</v>
      </c>
    </row>
    <row r="27" spans="1:4" ht="15" thickBot="1" x14ac:dyDescent="0.35">
      <c r="A27" s="1">
        <v>26</v>
      </c>
      <c r="B27" s="1">
        <v>4.21</v>
      </c>
      <c r="C27" s="1">
        <v>5.01</v>
      </c>
      <c r="D27" s="1">
        <v>4.25</v>
      </c>
    </row>
    <row r="28" spans="1:4" ht="15" thickBot="1" x14ac:dyDescent="0.35">
      <c r="A28" s="1">
        <v>23</v>
      </c>
      <c r="B28" s="1">
        <v>2</v>
      </c>
      <c r="C28" s="1">
        <v>5</v>
      </c>
      <c r="D28" s="1">
        <v>4.95</v>
      </c>
    </row>
    <row r="29" spans="1:4" ht="15" thickBot="1" x14ac:dyDescent="0.35">
      <c r="A29" s="1">
        <v>24</v>
      </c>
      <c r="B29" s="1">
        <v>3.01</v>
      </c>
      <c r="C29" s="1">
        <v>4.03</v>
      </c>
      <c r="D29" s="1">
        <v>5.94</v>
      </c>
    </row>
    <row r="30" spans="1:4" ht="15" thickBot="1" x14ac:dyDescent="0.35">
      <c r="A30" s="1">
        <v>7</v>
      </c>
      <c r="B30" s="1">
        <v>5.0199999999999996</v>
      </c>
      <c r="C30" s="1">
        <v>3</v>
      </c>
      <c r="D30" s="1">
        <v>3.77</v>
      </c>
    </row>
    <row r="31" spans="1:4" ht="15" thickBot="1" x14ac:dyDescent="0.35">
      <c r="A31" s="1">
        <v>8</v>
      </c>
      <c r="B31" s="1">
        <v>5.01</v>
      </c>
      <c r="C31" s="1">
        <v>3</v>
      </c>
      <c r="D31" s="1">
        <v>6.01</v>
      </c>
    </row>
    <row r="32" spans="1:4" ht="15" thickBot="1" x14ac:dyDescent="0.35">
      <c r="A32" s="1">
        <v>10</v>
      </c>
      <c r="B32" s="1">
        <v>3.39</v>
      </c>
      <c r="C32" s="1">
        <v>4.09</v>
      </c>
      <c r="D32" s="1">
        <v>3.95</v>
      </c>
    </row>
    <row r="33" spans="1:4" ht="15" thickBot="1" x14ac:dyDescent="0.35">
      <c r="A33" s="1">
        <v>9</v>
      </c>
      <c r="B33" s="1">
        <v>5.0199999999999996</v>
      </c>
      <c r="C33" s="1">
        <v>4.0199999999999996</v>
      </c>
      <c r="D33" s="1">
        <v>6.1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30</v>
      </c>
      <c r="B2" s="1">
        <v>5.8500692483118897</v>
      </c>
      <c r="C2" s="1">
        <v>4.5244299011387996</v>
      </c>
      <c r="D2" s="1">
        <v>4.9362378868419299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29</v>
      </c>
      <c r="B3" s="1">
        <v>3.3653425479890799</v>
      </c>
      <c r="C3" s="1">
        <v>4.4828831178054402</v>
      </c>
      <c r="D3" s="1">
        <v>4.5296086439725798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20</v>
      </c>
      <c r="B4" s="1">
        <v>4.4573177591503796</v>
      </c>
      <c r="C4" s="1">
        <v>4.4494710473959902</v>
      </c>
      <c r="D4" s="1">
        <v>2.8959044095211102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19</v>
      </c>
      <c r="B5" s="1">
        <v>3.6853332200099902</v>
      </c>
      <c r="C5" s="1">
        <v>3.3992095212265698</v>
      </c>
      <c r="D5" s="1">
        <v>4.3422661101875901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</v>
      </c>
      <c r="B6" s="1">
        <v>4.4434945491467301</v>
      </c>
      <c r="C6" s="1">
        <v>5.2820888335594596</v>
      </c>
      <c r="D6" s="1">
        <v>5.67703605976501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</v>
      </c>
      <c r="B7" s="1">
        <v>3.3060982412724398</v>
      </c>
      <c r="C7" s="1">
        <v>4.5254176749405799</v>
      </c>
      <c r="D7" s="1">
        <v>4.6452544280958898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</v>
      </c>
      <c r="B8" s="1">
        <v>4.8354669464574096</v>
      </c>
      <c r="C8" s="1">
        <v>4.1138514806730004</v>
      </c>
      <c r="D8" s="1">
        <v>1.12314995752763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</v>
      </c>
      <c r="B9" s="1">
        <v>3.6102348110193998</v>
      </c>
      <c r="C9" s="1">
        <v>3.34085631102415</v>
      </c>
      <c r="D9" s="1">
        <v>5.3048227532107299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5</v>
      </c>
      <c r="B10" s="1">
        <v>4.8394778681905803</v>
      </c>
      <c r="C10" s="1">
        <v>4.6837879492433903</v>
      </c>
      <c r="D10" s="1">
        <v>4.5372968999657797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6</v>
      </c>
      <c r="B11" s="1">
        <v>4.5591067542344703</v>
      </c>
      <c r="C11" s="1">
        <v>5.4764278105451698</v>
      </c>
      <c r="D11" s="1">
        <v>4.9022227417714204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17</v>
      </c>
      <c r="B12" s="1">
        <v>3.7008163571459902</v>
      </c>
      <c r="C12" s="1">
        <v>3.3307330979933099</v>
      </c>
      <c r="D12" s="1">
        <v>5.2258841462390198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18</v>
      </c>
      <c r="B13" s="1">
        <v>6.9619574923810301</v>
      </c>
      <c r="C13" s="1">
        <v>4.0277082430295703</v>
      </c>
      <c r="D13" s="1">
        <v>5.3620388053482904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21</v>
      </c>
      <c r="B14" s="1">
        <v>3.6080384141341399</v>
      </c>
      <c r="C14" s="1">
        <v>4.6927044008993297</v>
      </c>
      <c r="D14" s="1">
        <v>4.9400225431524403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22</v>
      </c>
      <c r="B15" s="1">
        <v>2.9154300441353098</v>
      </c>
      <c r="C15" s="1">
        <v>2.6642275776106898</v>
      </c>
      <c r="D15" s="1">
        <v>5.4246906461804496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30</v>
      </c>
      <c r="B16" s="1">
        <v>5.8376795305701199</v>
      </c>
      <c r="C16" s="1">
        <v>4.6531913341000903</v>
      </c>
      <c r="D16" s="1">
        <v>4.9731200631607804</v>
      </c>
    </row>
    <row r="17" spans="1:4" ht="15" thickBot="1" x14ac:dyDescent="0.35">
      <c r="A17" s="1">
        <v>29</v>
      </c>
      <c r="B17" s="1">
        <v>3.3598233229948802</v>
      </c>
      <c r="C17" s="1">
        <v>4.0868040187411996</v>
      </c>
      <c r="D17" s="1">
        <v>5.8891913804513703</v>
      </c>
    </row>
    <row r="18" spans="1:4" ht="15" thickBot="1" x14ac:dyDescent="0.35">
      <c r="A18" s="1">
        <v>11</v>
      </c>
      <c r="B18" s="1">
        <v>2.8893660115690998</v>
      </c>
      <c r="C18" s="1">
        <v>5.3849698917239097</v>
      </c>
      <c r="D18" s="1">
        <v>5.2035995734023199</v>
      </c>
    </row>
    <row r="19" spans="1:4" ht="15" thickBot="1" x14ac:dyDescent="0.35">
      <c r="A19" s="1">
        <v>12</v>
      </c>
      <c r="B19" s="1">
        <v>3.8683210289171699</v>
      </c>
      <c r="C19" s="1">
        <v>5.2180083889052797</v>
      </c>
      <c r="D19" s="1">
        <v>3.7530953253849999</v>
      </c>
    </row>
    <row r="20" spans="1:4" ht="15" thickBot="1" x14ac:dyDescent="0.35">
      <c r="A20" s="1">
        <v>4</v>
      </c>
      <c r="B20" s="1">
        <v>5.90560541089756</v>
      </c>
      <c r="C20" s="1">
        <v>4.16268169464559</v>
      </c>
      <c r="D20" s="1">
        <v>5.0651829311328198</v>
      </c>
    </row>
    <row r="21" spans="1:4" ht="15" thickBot="1" x14ac:dyDescent="0.35">
      <c r="A21" s="1">
        <v>3</v>
      </c>
      <c r="B21" s="1">
        <v>2.47281103114004</v>
      </c>
      <c r="C21" s="1">
        <v>4.0480458917108697</v>
      </c>
      <c r="D21" s="1">
        <v>5.0813902424857096</v>
      </c>
    </row>
    <row r="22" spans="1:4" ht="15" thickBot="1" x14ac:dyDescent="0.35">
      <c r="A22" s="1">
        <v>27</v>
      </c>
      <c r="B22" s="1">
        <v>2.6586588560357298</v>
      </c>
      <c r="C22" s="1">
        <v>3.84088313544185</v>
      </c>
      <c r="D22" s="1">
        <v>5.62888554891037</v>
      </c>
    </row>
    <row r="23" spans="1:4" ht="15" thickBot="1" x14ac:dyDescent="0.35">
      <c r="A23" s="1">
        <v>28</v>
      </c>
      <c r="B23" s="1">
        <v>3.6708168305040099</v>
      </c>
      <c r="C23" s="1">
        <v>5.1688466200220704</v>
      </c>
      <c r="D23" s="1">
        <v>5.4171556750278</v>
      </c>
    </row>
    <row r="24" spans="1:4" ht="15" thickBot="1" x14ac:dyDescent="0.35">
      <c r="A24" s="1">
        <v>15</v>
      </c>
      <c r="B24" s="1">
        <v>4.7812172992564097</v>
      </c>
      <c r="C24" s="1">
        <v>3.7638700251567201</v>
      </c>
      <c r="D24" s="1">
        <v>5.7244308592336504</v>
      </c>
    </row>
    <row r="25" spans="1:4" ht="15" thickBot="1" x14ac:dyDescent="0.35">
      <c r="A25" s="1">
        <v>16</v>
      </c>
      <c r="B25" s="1">
        <v>4.3829910877762499</v>
      </c>
      <c r="C25" s="1">
        <v>3.47070948474523</v>
      </c>
      <c r="D25" s="1">
        <v>4.9362016093248702</v>
      </c>
    </row>
    <row r="26" spans="1:4" ht="15" thickBot="1" x14ac:dyDescent="0.35">
      <c r="A26" s="1">
        <v>25</v>
      </c>
      <c r="B26" s="1">
        <v>3.23985238161633</v>
      </c>
      <c r="C26" s="1">
        <v>3.3811230235125702</v>
      </c>
      <c r="D26" s="1">
        <v>5.2426846378509397</v>
      </c>
    </row>
    <row r="27" spans="1:4" ht="15" thickBot="1" x14ac:dyDescent="0.35">
      <c r="A27" s="1">
        <v>26</v>
      </c>
      <c r="B27" s="1">
        <v>4.4848333808387597</v>
      </c>
      <c r="C27" s="1">
        <v>5.6257273776489196</v>
      </c>
      <c r="D27" s="1">
        <v>4.23364953859409</v>
      </c>
    </row>
    <row r="28" spans="1:4" ht="15" thickBot="1" x14ac:dyDescent="0.35">
      <c r="A28" s="1">
        <v>23</v>
      </c>
      <c r="B28" s="1">
        <v>1.95968327011306</v>
      </c>
      <c r="C28" s="1">
        <v>4.8564196263908803</v>
      </c>
      <c r="D28" s="1">
        <v>4.4367364015794699</v>
      </c>
    </row>
    <row r="29" spans="1:4" ht="15" thickBot="1" x14ac:dyDescent="0.35">
      <c r="A29" s="1">
        <v>24</v>
      </c>
      <c r="B29" s="1">
        <v>3.1176359738451298</v>
      </c>
      <c r="C29" s="1">
        <v>4.2766329929045703</v>
      </c>
      <c r="D29" s="1">
        <v>5.5447504380416097</v>
      </c>
    </row>
    <row r="30" spans="1:4" ht="15" thickBot="1" x14ac:dyDescent="0.35">
      <c r="A30" s="1">
        <v>7</v>
      </c>
      <c r="B30" s="1">
        <v>5.2504549860793901</v>
      </c>
      <c r="C30" s="1">
        <v>3.4781031501693702</v>
      </c>
      <c r="D30" s="1">
        <v>3.6786591866015699</v>
      </c>
    </row>
    <row r="31" spans="1:4" ht="15" thickBot="1" x14ac:dyDescent="0.35">
      <c r="A31" s="1">
        <v>8</v>
      </c>
      <c r="B31" s="1">
        <v>5.4600511737570603</v>
      </c>
      <c r="C31" s="1">
        <v>3.3746665604768098</v>
      </c>
      <c r="D31" s="1">
        <v>5.4020963416928103</v>
      </c>
    </row>
    <row r="32" spans="1:4" ht="15" thickBot="1" x14ac:dyDescent="0.35">
      <c r="A32" s="1">
        <v>10</v>
      </c>
      <c r="B32" s="1">
        <v>3.1537698092854298</v>
      </c>
      <c r="C32" s="1">
        <v>4.3295031586336004</v>
      </c>
      <c r="D32" s="1">
        <v>3.7284859387574101</v>
      </c>
    </row>
    <row r="33" spans="1:4" ht="15" thickBot="1" x14ac:dyDescent="0.35">
      <c r="A33" s="1">
        <v>9</v>
      </c>
      <c r="B33" s="1">
        <v>4.75899274548643</v>
      </c>
      <c r="C33" s="1">
        <v>4.6203190967537999</v>
      </c>
      <c r="D33" s="1">
        <v>5.8054893497775302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30</v>
      </c>
      <c r="B2" s="1">
        <v>5.9019306258712199</v>
      </c>
      <c r="C2" s="1">
        <v>4.5421172419017797</v>
      </c>
      <c r="D2" s="1">
        <v>5.0145546682251601</v>
      </c>
    </row>
    <row r="3" spans="1:4" ht="15" thickBot="1" x14ac:dyDescent="0.35">
      <c r="A3" s="1">
        <v>29</v>
      </c>
      <c r="B3" s="1">
        <v>3.4443451947085899</v>
      </c>
      <c r="C3" s="1">
        <v>4.4083127911453799</v>
      </c>
      <c r="D3" s="1">
        <v>4.4775067076887298</v>
      </c>
    </row>
    <row r="4" spans="1:4" ht="15" thickBot="1" x14ac:dyDescent="0.35">
      <c r="A4" s="1">
        <v>20</v>
      </c>
      <c r="B4" s="1">
        <v>4.4843952777801501</v>
      </c>
      <c r="C4" s="1">
        <v>4.3428608872177898</v>
      </c>
      <c r="D4" s="1">
        <v>3.0145082088992399</v>
      </c>
    </row>
    <row r="5" spans="1:4" ht="15" thickBot="1" x14ac:dyDescent="0.35">
      <c r="A5" s="1">
        <v>19</v>
      </c>
      <c r="B5" s="1">
        <v>3.72360582517245</v>
      </c>
      <c r="C5" s="1">
        <v>3.39550563683874</v>
      </c>
      <c r="D5" s="1">
        <v>4.4117586120030996</v>
      </c>
    </row>
    <row r="6" spans="1:4" ht="15" thickBot="1" x14ac:dyDescent="0.35">
      <c r="A6" s="1">
        <v>14</v>
      </c>
      <c r="B6" s="1">
        <v>4.4604693964478601</v>
      </c>
      <c r="C6" s="1">
        <v>5.29058096628005</v>
      </c>
      <c r="D6" s="1">
        <v>5.60837202256978</v>
      </c>
    </row>
    <row r="7" spans="1:4" ht="15" thickBot="1" x14ac:dyDescent="0.35">
      <c r="A7" s="1">
        <v>13</v>
      </c>
      <c r="B7" s="1">
        <v>3.4946157628150698</v>
      </c>
      <c r="C7" s="1">
        <v>4.3804524405999201</v>
      </c>
      <c r="D7" s="1">
        <v>4.8022548432119896</v>
      </c>
    </row>
    <row r="8" spans="1:4" ht="15" thickBot="1" x14ac:dyDescent="0.35">
      <c r="A8" s="1">
        <v>2</v>
      </c>
      <c r="B8" s="1">
        <v>4.7061668554385596</v>
      </c>
      <c r="C8" s="1">
        <v>4.1590106142543002</v>
      </c>
      <c r="D8" s="1">
        <v>1.6398488347470499</v>
      </c>
    </row>
    <row r="9" spans="1:4" ht="15" thickBot="1" x14ac:dyDescent="0.35">
      <c r="A9" s="1">
        <v>1</v>
      </c>
      <c r="B9" s="1">
        <v>3.5894484801355202</v>
      </c>
      <c r="C9" s="1">
        <v>3.3084721320706101</v>
      </c>
      <c r="D9" s="1">
        <v>5.37654971541577</v>
      </c>
    </row>
    <row r="10" spans="1:4" ht="15" thickBot="1" x14ac:dyDescent="0.35">
      <c r="A10" s="1">
        <v>5</v>
      </c>
      <c r="B10" s="1">
        <v>4.8655026316015499</v>
      </c>
      <c r="C10" s="1">
        <v>4.5749547762352698</v>
      </c>
      <c r="D10" s="1">
        <v>4.6169043992154899</v>
      </c>
    </row>
    <row r="11" spans="1:4" ht="15" thickBot="1" x14ac:dyDescent="0.35">
      <c r="A11" s="1">
        <v>6</v>
      </c>
      <c r="B11" s="1">
        <v>4.6053673500493604</v>
      </c>
      <c r="C11" s="1">
        <v>5.4761757125779802</v>
      </c>
      <c r="D11" s="1">
        <v>4.8967733142758298</v>
      </c>
    </row>
    <row r="12" spans="1:4" ht="15" thickBot="1" x14ac:dyDescent="0.35">
      <c r="A12" s="1">
        <v>17</v>
      </c>
      <c r="B12" s="1">
        <v>3.7702151965958399</v>
      </c>
      <c r="C12" s="1">
        <v>3.3304128244661499</v>
      </c>
      <c r="D12" s="1">
        <v>5.1659998314889304</v>
      </c>
    </row>
    <row r="13" spans="1:4" ht="15" thickBot="1" x14ac:dyDescent="0.35">
      <c r="A13" s="1">
        <v>18</v>
      </c>
      <c r="B13" s="1">
        <v>7.0689818859480997</v>
      </c>
      <c r="C13" s="1">
        <v>4.0399210408655497</v>
      </c>
      <c r="D13" s="1">
        <v>5.4891081340160301</v>
      </c>
    </row>
    <row r="14" spans="1:4" ht="15" thickBot="1" x14ac:dyDescent="0.35">
      <c r="A14" s="1">
        <v>21</v>
      </c>
      <c r="B14" s="1">
        <v>3.6039004107955499</v>
      </c>
      <c r="C14" s="1">
        <v>4.7073713726181898</v>
      </c>
      <c r="D14" s="1">
        <v>4.9601219407432602</v>
      </c>
    </row>
    <row r="15" spans="1:4" ht="15" thickBot="1" x14ac:dyDescent="0.35">
      <c r="A15" s="1">
        <v>22</v>
      </c>
      <c r="B15" s="1">
        <v>2.9814392884714498</v>
      </c>
      <c r="C15" s="1">
        <v>2.7339142703424999</v>
      </c>
      <c r="D15" s="1">
        <v>5.6543306327941796</v>
      </c>
    </row>
    <row r="16" spans="1:4" ht="15" thickBot="1" x14ac:dyDescent="0.35">
      <c r="A16" s="1">
        <v>30</v>
      </c>
      <c r="B16" s="1">
        <v>5.9044205637710601</v>
      </c>
      <c r="C16" s="1">
        <v>4.6050413744788097</v>
      </c>
      <c r="D16" s="1">
        <v>5.0360827931471599</v>
      </c>
    </row>
    <row r="17" spans="1:4" ht="15" thickBot="1" x14ac:dyDescent="0.35">
      <c r="A17" s="1">
        <v>29</v>
      </c>
      <c r="B17" s="1">
        <v>3.4515841038863599</v>
      </c>
      <c r="C17" s="1">
        <v>4.0366751675116399</v>
      </c>
      <c r="D17" s="1">
        <v>5.9646345380468704</v>
      </c>
    </row>
    <row r="18" spans="1:4" ht="15" thickBot="1" x14ac:dyDescent="0.35">
      <c r="A18" s="1">
        <v>11</v>
      </c>
      <c r="B18" s="1">
        <v>3.0590010376029402</v>
      </c>
      <c r="C18" s="1">
        <v>5.25516810025242</v>
      </c>
      <c r="D18" s="1">
        <v>5.1752298333105697</v>
      </c>
    </row>
    <row r="19" spans="1:4" ht="15" thickBot="1" x14ac:dyDescent="0.35">
      <c r="A19" s="1">
        <v>12</v>
      </c>
      <c r="B19" s="1">
        <v>3.9156779215038999</v>
      </c>
      <c r="C19" s="1">
        <v>5.1770427526938203</v>
      </c>
      <c r="D19" s="1">
        <v>3.8085347430778702</v>
      </c>
    </row>
    <row r="20" spans="1:4" ht="15" thickBot="1" x14ac:dyDescent="0.35">
      <c r="A20" s="1">
        <v>4</v>
      </c>
      <c r="B20" s="1">
        <v>5.8852337092041296</v>
      </c>
      <c r="C20" s="1">
        <v>4.1002406745190001</v>
      </c>
      <c r="D20" s="1">
        <v>5.0970661222130804</v>
      </c>
    </row>
    <row r="21" spans="1:4" ht="15" thickBot="1" x14ac:dyDescent="0.35">
      <c r="A21" s="1">
        <v>3</v>
      </c>
      <c r="B21" s="1">
        <v>2.51166879961499</v>
      </c>
      <c r="C21" s="1">
        <v>4.0543064266382203</v>
      </c>
      <c r="D21" s="1">
        <v>5.0872923726218398</v>
      </c>
    </row>
    <row r="22" spans="1:4" ht="15" thickBot="1" x14ac:dyDescent="0.35">
      <c r="A22" s="1">
        <v>27</v>
      </c>
      <c r="B22" s="1">
        <v>2.6979127356958101</v>
      </c>
      <c r="C22" s="1">
        <v>3.8191195037744001</v>
      </c>
      <c r="D22" s="1">
        <v>5.6980423515799297</v>
      </c>
    </row>
    <row r="23" spans="1:4" ht="15" thickBot="1" x14ac:dyDescent="0.35">
      <c r="A23" s="1">
        <v>28</v>
      </c>
      <c r="B23" s="1">
        <v>3.72134541070433</v>
      </c>
      <c r="C23" s="1">
        <v>5.1350820068217198</v>
      </c>
      <c r="D23" s="1">
        <v>5.5406320328402101</v>
      </c>
    </row>
    <row r="24" spans="1:4" ht="15" thickBot="1" x14ac:dyDescent="0.35">
      <c r="A24" s="1">
        <v>15</v>
      </c>
      <c r="B24" s="1">
        <v>4.8282273376353304</v>
      </c>
      <c r="C24" s="1">
        <v>3.7429134484554401</v>
      </c>
      <c r="D24" s="1">
        <v>5.7748014157283603</v>
      </c>
    </row>
    <row r="25" spans="1:4" ht="15" thickBot="1" x14ac:dyDescent="0.35">
      <c r="A25" s="1">
        <v>16</v>
      </c>
      <c r="B25" s="1">
        <v>4.43916248875151</v>
      </c>
      <c r="C25" s="1">
        <v>3.46629359259867</v>
      </c>
      <c r="D25" s="1">
        <v>5.0854745916114297</v>
      </c>
    </row>
    <row r="26" spans="1:4" ht="15" thickBot="1" x14ac:dyDescent="0.35">
      <c r="A26" s="1">
        <v>25</v>
      </c>
      <c r="B26" s="1">
        <v>3.2463130181176001</v>
      </c>
      <c r="C26" s="1">
        <v>3.3927681571990398</v>
      </c>
      <c r="D26" s="1">
        <v>5.3637031508861401</v>
      </c>
    </row>
    <row r="27" spans="1:4" ht="15" thickBot="1" x14ac:dyDescent="0.35">
      <c r="A27" s="1">
        <v>26</v>
      </c>
      <c r="B27" s="1">
        <v>4.5352795336346103</v>
      </c>
      <c r="C27" s="1">
        <v>5.6284205433572696</v>
      </c>
      <c r="D27" s="1">
        <v>4.25841316723265</v>
      </c>
    </row>
    <row r="28" spans="1:4" ht="15" thickBot="1" x14ac:dyDescent="0.35">
      <c r="A28" s="1">
        <v>23</v>
      </c>
      <c r="B28" s="1">
        <v>1.98136138484641</v>
      </c>
      <c r="C28" s="1">
        <v>4.8295743219371499</v>
      </c>
      <c r="D28" s="1">
        <v>4.4345708755255702</v>
      </c>
    </row>
    <row r="29" spans="1:4" ht="15" thickBot="1" x14ac:dyDescent="0.35">
      <c r="A29" s="1">
        <v>24</v>
      </c>
      <c r="B29" s="1">
        <v>3.1400644813329199</v>
      </c>
      <c r="C29" s="1">
        <v>4.3051236476461296</v>
      </c>
      <c r="D29" s="1">
        <v>5.6239343524185701</v>
      </c>
    </row>
    <row r="30" spans="1:4" ht="15" thickBot="1" x14ac:dyDescent="0.35">
      <c r="A30" s="1">
        <v>7</v>
      </c>
      <c r="B30" s="1">
        <v>5.23348892585817</v>
      </c>
      <c r="C30" s="1">
        <v>3.44842376222091</v>
      </c>
      <c r="D30" s="1">
        <v>3.742512341541</v>
      </c>
    </row>
    <row r="31" spans="1:4" ht="15" thickBot="1" x14ac:dyDescent="0.35">
      <c r="A31" s="1">
        <v>8</v>
      </c>
      <c r="B31" s="1">
        <v>5.4770496121244596</v>
      </c>
      <c r="C31" s="1">
        <v>3.3110690200244401</v>
      </c>
      <c r="D31" s="1">
        <v>5.4513955676826802</v>
      </c>
    </row>
    <row r="32" spans="1:4" ht="15" thickBot="1" x14ac:dyDescent="0.35">
      <c r="A32" s="1">
        <v>10</v>
      </c>
      <c r="B32" s="1">
        <v>3.2675199928154099</v>
      </c>
      <c r="C32" s="1">
        <v>4.2973121813894499</v>
      </c>
      <c r="D32" s="1">
        <v>3.8924224156243801</v>
      </c>
    </row>
    <row r="33" spans="1:4" ht="15" thickBot="1" x14ac:dyDescent="0.35">
      <c r="A33" s="1">
        <v>9</v>
      </c>
      <c r="B33" s="1">
        <v>4.8368304238698796</v>
      </c>
      <c r="C33" s="1">
        <v>4.59009425167336</v>
      </c>
      <c r="D33" s="1">
        <v>5.8094800328799998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3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30</v>
      </c>
      <c r="B2" s="1">
        <v>6.7446351931330399</v>
      </c>
      <c r="C2" s="1">
        <v>4.53242320819112</v>
      </c>
      <c r="D2" s="1">
        <v>4.3514234875444799</v>
      </c>
    </row>
    <row r="3" spans="1:4" ht="15" thickBot="1" x14ac:dyDescent="0.35">
      <c r="A3" s="1">
        <v>29</v>
      </c>
      <c r="B3" s="1">
        <v>3.5954773869346699</v>
      </c>
      <c r="C3" s="1">
        <v>4.53242320819112</v>
      </c>
      <c r="D3" s="1">
        <v>4.34379671150971</v>
      </c>
    </row>
    <row r="4" spans="1:4" ht="15" thickBot="1" x14ac:dyDescent="0.35">
      <c r="A4" s="1">
        <v>20</v>
      </c>
      <c r="B4" s="1">
        <v>4.7830985915492903</v>
      </c>
      <c r="C4" s="1">
        <v>4.53242320819112</v>
      </c>
      <c r="D4" s="1">
        <v>3.3014586709886502</v>
      </c>
    </row>
    <row r="5" spans="1:4" ht="15" thickBot="1" x14ac:dyDescent="0.35">
      <c r="A5" s="1">
        <v>19</v>
      </c>
      <c r="B5" s="1">
        <v>3.5954773869346699</v>
      </c>
      <c r="C5" s="1">
        <v>3.3916666666666599</v>
      </c>
      <c r="D5" s="1">
        <v>4.3164498141263898</v>
      </c>
    </row>
    <row r="6" spans="1:4" ht="15" thickBot="1" x14ac:dyDescent="0.35">
      <c r="A6" s="1">
        <v>14</v>
      </c>
      <c r="B6" s="1">
        <v>4.7830985915492903</v>
      </c>
      <c r="C6" s="1">
        <v>5.8711566617862303</v>
      </c>
      <c r="D6" s="1">
        <v>4.7795497185741</v>
      </c>
    </row>
    <row r="7" spans="1:4" ht="15" thickBot="1" x14ac:dyDescent="0.35">
      <c r="A7" s="1">
        <v>13</v>
      </c>
      <c r="B7" s="1">
        <v>3.5954773869346699</v>
      </c>
      <c r="C7" s="1">
        <v>4.53242320819112</v>
      </c>
      <c r="D7" s="1">
        <v>4.7795497185741</v>
      </c>
    </row>
    <row r="8" spans="1:4" ht="15" thickBot="1" x14ac:dyDescent="0.35">
      <c r="A8" s="1">
        <v>2</v>
      </c>
      <c r="B8" s="1">
        <v>4.7830985915492903</v>
      </c>
      <c r="C8" s="1">
        <v>4.53242320819112</v>
      </c>
      <c r="D8" s="1">
        <v>2.5162037037037002</v>
      </c>
    </row>
    <row r="9" spans="1:4" ht="15" thickBot="1" x14ac:dyDescent="0.35">
      <c r="A9" s="1">
        <v>1</v>
      </c>
      <c r="B9" s="1">
        <v>3.6463245492371699</v>
      </c>
      <c r="C9" s="1">
        <v>3.3916666666666599</v>
      </c>
      <c r="D9" s="1">
        <v>4.7795497185741</v>
      </c>
    </row>
    <row r="10" spans="1:4" ht="15" thickBot="1" x14ac:dyDescent="0.35">
      <c r="A10" s="1">
        <v>5</v>
      </c>
      <c r="B10" s="1">
        <v>5.9144736842105203</v>
      </c>
      <c r="C10" s="1">
        <v>4.53242320819112</v>
      </c>
      <c r="D10" s="1">
        <v>4.66770508826583</v>
      </c>
    </row>
    <row r="11" spans="1:4" ht="15" thickBot="1" x14ac:dyDescent="0.35">
      <c r="A11" s="1">
        <v>6</v>
      </c>
      <c r="B11" s="1">
        <v>4.7830985915492903</v>
      </c>
      <c r="C11" s="1">
        <v>5.8711566617862303</v>
      </c>
      <c r="D11" s="1">
        <v>4.84965034965035</v>
      </c>
    </row>
    <row r="12" spans="1:4" ht="15" thickBot="1" x14ac:dyDescent="0.35">
      <c r="A12" s="1">
        <v>17</v>
      </c>
      <c r="B12" s="1">
        <v>4.7830985915492903</v>
      </c>
      <c r="C12" s="1">
        <v>3.3916666666666599</v>
      </c>
      <c r="D12" s="1">
        <v>4.7795497185741</v>
      </c>
    </row>
    <row r="13" spans="1:4" ht="15" thickBot="1" x14ac:dyDescent="0.35">
      <c r="A13" s="1">
        <v>18</v>
      </c>
      <c r="B13" s="1">
        <v>8.0750853242320808</v>
      </c>
      <c r="C13" s="1">
        <v>4.53242320819112</v>
      </c>
      <c r="D13" s="1">
        <v>4.7642276422764196</v>
      </c>
    </row>
    <row r="14" spans="1:4" ht="15" thickBot="1" x14ac:dyDescent="0.35">
      <c r="A14" s="1">
        <v>21</v>
      </c>
      <c r="B14" s="1">
        <v>3.5954773869346699</v>
      </c>
      <c r="C14" s="1">
        <v>4.53242320819112</v>
      </c>
      <c r="D14" s="1">
        <v>4.66770508826583</v>
      </c>
    </row>
    <row r="15" spans="1:4" ht="15" thickBot="1" x14ac:dyDescent="0.35">
      <c r="A15" s="1">
        <v>22</v>
      </c>
      <c r="B15" s="1">
        <v>3.5954773869346699</v>
      </c>
      <c r="C15" s="1">
        <v>3.3916666666666599</v>
      </c>
      <c r="D15" s="1">
        <v>4.8960396039603902</v>
      </c>
    </row>
    <row r="16" spans="1:4" ht="15" thickBot="1" x14ac:dyDescent="0.35">
      <c r="A16" s="1">
        <v>30</v>
      </c>
      <c r="B16" s="1">
        <v>6.7633928571428497</v>
      </c>
      <c r="C16" s="1">
        <v>4.53242320819112</v>
      </c>
      <c r="D16" s="1">
        <v>4.3514234875444799</v>
      </c>
    </row>
    <row r="17" spans="1:4" ht="15" thickBot="1" x14ac:dyDescent="0.35">
      <c r="A17" s="1">
        <v>29</v>
      </c>
      <c r="B17" s="1">
        <v>3.5954773869346699</v>
      </c>
      <c r="C17" s="1">
        <v>4.53242320819112</v>
      </c>
      <c r="D17" s="1">
        <v>4.96365524402907</v>
      </c>
    </row>
    <row r="18" spans="1:4" ht="15" thickBot="1" x14ac:dyDescent="0.35">
      <c r="A18" s="1">
        <v>11</v>
      </c>
      <c r="B18" s="1">
        <v>3.5954773869346699</v>
      </c>
      <c r="C18" s="1">
        <v>5.8711566617862303</v>
      </c>
      <c r="D18" s="1">
        <v>4.6440460947503199</v>
      </c>
    </row>
    <row r="19" spans="1:4" ht="15" thickBot="1" x14ac:dyDescent="0.35">
      <c r="A19" s="1">
        <v>12</v>
      </c>
      <c r="B19" s="1">
        <v>4.7830985915492903</v>
      </c>
      <c r="C19" s="1">
        <v>5.8711566617862303</v>
      </c>
      <c r="D19" s="1">
        <v>3.7543859649122799</v>
      </c>
    </row>
    <row r="20" spans="1:4" ht="15" thickBot="1" x14ac:dyDescent="0.35">
      <c r="A20" s="1">
        <v>4</v>
      </c>
      <c r="B20" s="1">
        <v>6.7343453510436397</v>
      </c>
      <c r="C20" s="1">
        <v>4.53242320819112</v>
      </c>
      <c r="D20" s="1">
        <v>4.7795497185741</v>
      </c>
    </row>
    <row r="21" spans="1:4" ht="15" thickBot="1" x14ac:dyDescent="0.35">
      <c r="A21" s="1">
        <v>3</v>
      </c>
      <c r="B21" s="1">
        <v>3.0467836257309902</v>
      </c>
      <c r="C21" s="1">
        <v>4.53242320819112</v>
      </c>
      <c r="D21" s="1">
        <v>4.8116402116402099</v>
      </c>
    </row>
    <row r="22" spans="1:4" ht="15" thickBot="1" x14ac:dyDescent="0.35">
      <c r="A22" s="1">
        <v>27</v>
      </c>
      <c r="B22" s="1">
        <v>2.9666238767650799</v>
      </c>
      <c r="C22" s="1">
        <v>4.53242320819112</v>
      </c>
      <c r="D22" s="1">
        <v>4.8960396039603902</v>
      </c>
    </row>
    <row r="23" spans="1:4" ht="15" thickBot="1" x14ac:dyDescent="0.35">
      <c r="A23" s="1">
        <v>28</v>
      </c>
      <c r="B23" s="1">
        <v>3.5954773869346699</v>
      </c>
      <c r="C23" s="1">
        <v>5.8711566617862303</v>
      </c>
      <c r="D23" s="1">
        <v>4.7642276422764196</v>
      </c>
    </row>
    <row r="24" spans="1:4" ht="15" thickBot="1" x14ac:dyDescent="0.35">
      <c r="A24" s="1">
        <v>15</v>
      </c>
      <c r="B24" s="1">
        <v>5.9144736842105203</v>
      </c>
      <c r="C24" s="1">
        <v>3.3916666666666599</v>
      </c>
      <c r="D24" s="1">
        <v>5.9636803874091999</v>
      </c>
    </row>
    <row r="25" spans="1:4" ht="15" thickBot="1" x14ac:dyDescent="0.35">
      <c r="A25" s="1">
        <v>16</v>
      </c>
      <c r="B25" s="1">
        <v>4.7830985915492903</v>
      </c>
      <c r="C25" s="1">
        <v>3.3916666666666599</v>
      </c>
      <c r="D25" s="1">
        <v>4.3514234875444799</v>
      </c>
    </row>
    <row r="26" spans="1:4" ht="15" thickBot="1" x14ac:dyDescent="0.35">
      <c r="A26" s="1">
        <v>25</v>
      </c>
      <c r="B26" s="1">
        <v>3.5954773869346699</v>
      </c>
      <c r="C26" s="1">
        <v>3.3916666666666599</v>
      </c>
      <c r="D26" s="1">
        <v>4.66770508826583</v>
      </c>
    </row>
    <row r="27" spans="1:4" ht="15" thickBot="1" x14ac:dyDescent="0.35">
      <c r="A27" s="1">
        <v>26</v>
      </c>
      <c r="B27" s="1">
        <v>4.7830985915492903</v>
      </c>
      <c r="C27" s="1">
        <v>5.8380165289256096</v>
      </c>
      <c r="D27" s="1">
        <v>4.1203801478352604</v>
      </c>
    </row>
    <row r="28" spans="1:4" ht="15" thickBot="1" x14ac:dyDescent="0.35">
      <c r="A28" s="1">
        <v>23</v>
      </c>
      <c r="B28" s="1">
        <v>2.9666238767650799</v>
      </c>
      <c r="C28" s="1">
        <v>5.8380165289256096</v>
      </c>
      <c r="D28" s="1">
        <v>4.32323232323232</v>
      </c>
    </row>
    <row r="29" spans="1:4" ht="15" thickBot="1" x14ac:dyDescent="0.35">
      <c r="A29" s="1">
        <v>24</v>
      </c>
      <c r="B29" s="1">
        <v>3.5954773869346699</v>
      </c>
      <c r="C29" s="1">
        <v>4.53242320819112</v>
      </c>
      <c r="D29" s="1">
        <v>4.84965034965035</v>
      </c>
    </row>
    <row r="30" spans="1:4" ht="15" thickBot="1" x14ac:dyDescent="0.35">
      <c r="A30" s="1">
        <v>7</v>
      </c>
      <c r="B30" s="1">
        <v>5.9144736842105203</v>
      </c>
      <c r="C30" s="1">
        <v>3.3916666666666599</v>
      </c>
      <c r="D30" s="1">
        <v>3.8159255429162302</v>
      </c>
    </row>
    <row r="31" spans="1:4" ht="15" thickBot="1" x14ac:dyDescent="0.35">
      <c r="A31" s="1">
        <v>8</v>
      </c>
      <c r="B31" s="1">
        <v>5.9144736842105203</v>
      </c>
      <c r="C31" s="1">
        <v>3.3916666666666599</v>
      </c>
      <c r="D31" s="1">
        <v>4.84965034965035</v>
      </c>
    </row>
    <row r="32" spans="1:4" ht="15" thickBot="1" x14ac:dyDescent="0.35">
      <c r="A32" s="1">
        <v>10</v>
      </c>
      <c r="B32" s="1">
        <v>3.5954773869346699</v>
      </c>
      <c r="C32" s="1">
        <v>4.53242320819112</v>
      </c>
      <c r="D32" s="1">
        <v>3.5612025769505999</v>
      </c>
    </row>
    <row r="33" spans="1:4" ht="15" thickBot="1" x14ac:dyDescent="0.35">
      <c r="A33" s="1">
        <v>9</v>
      </c>
      <c r="B33" s="1">
        <v>5.9310344827586201</v>
      </c>
      <c r="C33" s="1">
        <v>4.53242320819112</v>
      </c>
      <c r="D33" s="1">
        <v>4.8116402116402099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30</v>
      </c>
      <c r="B2" s="1">
        <v>5.2577467000000002</v>
      </c>
      <c r="C2" s="1">
        <v>4.0211424999999998</v>
      </c>
      <c r="D2" s="1">
        <v>4.5781745999999996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29</v>
      </c>
      <c r="B3" s="1">
        <v>3.5623014</v>
      </c>
      <c r="C3" s="1">
        <v>5.0846114</v>
      </c>
      <c r="D3" s="1">
        <v>4.5094795000000003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20</v>
      </c>
      <c r="B4" s="1">
        <v>4.2388314999999999</v>
      </c>
      <c r="C4" s="1">
        <v>4.0674919999999997</v>
      </c>
      <c r="D4" s="1">
        <v>3.2355811999999999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19</v>
      </c>
      <c r="B5" s="1">
        <v>3.1256518</v>
      </c>
      <c r="C5" s="1">
        <v>3.0136929000000001</v>
      </c>
      <c r="D5" s="1">
        <v>5.0422440000000002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</v>
      </c>
      <c r="B6" s="1">
        <v>4.1525819999999998</v>
      </c>
      <c r="C6" s="1">
        <v>5.1448774000000004</v>
      </c>
      <c r="D6" s="1">
        <v>5.8828019999999999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</v>
      </c>
      <c r="B7" s="1">
        <v>3.4179347</v>
      </c>
      <c r="C7" s="1">
        <v>4.0980340000000002</v>
      </c>
      <c r="D7" s="1">
        <v>4.8193846000000002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</v>
      </c>
      <c r="B8" s="1">
        <v>4.2527609999999996</v>
      </c>
      <c r="C8" s="1">
        <v>3.0402239999999998</v>
      </c>
      <c r="D8" s="1">
        <v>0.86581949999999996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</v>
      </c>
      <c r="B9" s="1">
        <v>3.1873083000000002</v>
      </c>
      <c r="C9" s="1">
        <v>3.0481422</v>
      </c>
      <c r="D9" s="1">
        <v>4.9059166999999997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5</v>
      </c>
      <c r="B10" s="1">
        <v>4.1499176000000002</v>
      </c>
      <c r="C10" s="1">
        <v>4.1292944</v>
      </c>
      <c r="D10" s="1">
        <v>4.1503882000000001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6</v>
      </c>
      <c r="B11" s="1">
        <v>4.1535830000000002</v>
      </c>
      <c r="C11" s="1">
        <v>5.1460150000000002</v>
      </c>
      <c r="D11" s="1">
        <v>5.3712416000000003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17</v>
      </c>
      <c r="B12" s="1">
        <v>3.1246877</v>
      </c>
      <c r="C12" s="1">
        <v>3.0730846000000001</v>
      </c>
      <c r="D12" s="1">
        <v>5.1615739999999999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18</v>
      </c>
      <c r="B13" s="1">
        <v>5.9841530000000001</v>
      </c>
      <c r="C13" s="1">
        <v>3.1113968000000001</v>
      </c>
      <c r="D13" s="1">
        <v>4.968299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21</v>
      </c>
      <c r="B14" s="1">
        <v>3.1440646999999999</v>
      </c>
      <c r="C14" s="1">
        <v>4.2400245999999999</v>
      </c>
      <c r="D14" s="1">
        <v>5.0447974000000002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22</v>
      </c>
      <c r="B15" s="1">
        <v>2.1902520000000001</v>
      </c>
      <c r="C15" s="1">
        <v>2.0883560000000001</v>
      </c>
      <c r="D15" s="1">
        <v>4.8404910000000001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30</v>
      </c>
      <c r="B16" s="1">
        <v>5.3089952</v>
      </c>
      <c r="C16" s="1">
        <v>4.147138</v>
      </c>
      <c r="D16" s="1">
        <v>4.6777544000000004</v>
      </c>
    </row>
    <row r="17" spans="1:4" ht="15" thickBot="1" x14ac:dyDescent="0.35">
      <c r="A17" s="1">
        <v>29</v>
      </c>
      <c r="B17" s="1">
        <v>3.0563848</v>
      </c>
      <c r="C17" s="1">
        <v>3.0272986999999998</v>
      </c>
      <c r="D17" s="1">
        <v>5.7467575000000002</v>
      </c>
    </row>
    <row r="18" spans="1:4" ht="15" thickBot="1" x14ac:dyDescent="0.35">
      <c r="A18" s="1">
        <v>11</v>
      </c>
      <c r="B18" s="1">
        <v>1.9926968</v>
      </c>
      <c r="C18" s="1">
        <v>5.2690944999999996</v>
      </c>
      <c r="D18" s="1">
        <v>4.9620699999999998</v>
      </c>
    </row>
    <row r="19" spans="1:4" ht="15" thickBot="1" x14ac:dyDescent="0.35">
      <c r="A19" s="1">
        <v>12</v>
      </c>
      <c r="B19" s="1">
        <v>3.1888339999999999</v>
      </c>
      <c r="C19" s="1">
        <v>4.0608306000000001</v>
      </c>
      <c r="D19" s="1">
        <v>3.7500252999999999</v>
      </c>
    </row>
    <row r="20" spans="1:4" ht="15" thickBot="1" x14ac:dyDescent="0.35">
      <c r="A20" s="1">
        <v>4</v>
      </c>
      <c r="B20" s="1">
        <v>5.2715053999999997</v>
      </c>
      <c r="C20" s="1">
        <v>3.0897253</v>
      </c>
      <c r="D20" s="1">
        <v>4.4782109999999999</v>
      </c>
    </row>
    <row r="21" spans="1:4" ht="15" thickBot="1" x14ac:dyDescent="0.35">
      <c r="A21" s="1">
        <v>3</v>
      </c>
      <c r="B21" s="1">
        <v>2.0779261999999998</v>
      </c>
      <c r="C21" s="1">
        <v>3.1585125999999999</v>
      </c>
      <c r="D21" s="1">
        <v>5.6883616000000004</v>
      </c>
    </row>
    <row r="22" spans="1:4" ht="15" thickBot="1" x14ac:dyDescent="0.35">
      <c r="A22" s="1">
        <v>27</v>
      </c>
      <c r="B22" s="1">
        <v>2.1629379000000002</v>
      </c>
      <c r="C22" s="1">
        <v>3.0854575999999998</v>
      </c>
      <c r="D22" s="1">
        <v>5.9115643999999996</v>
      </c>
    </row>
    <row r="23" spans="1:4" ht="15" thickBot="1" x14ac:dyDescent="0.35">
      <c r="A23" s="1">
        <v>28</v>
      </c>
      <c r="B23" s="1">
        <v>3.0680481999999998</v>
      </c>
      <c r="C23" s="1">
        <v>4.0890335999999996</v>
      </c>
      <c r="D23" s="1">
        <v>5.5377239999999999</v>
      </c>
    </row>
    <row r="24" spans="1:4" ht="15" thickBot="1" x14ac:dyDescent="0.35">
      <c r="A24" s="1">
        <v>15</v>
      </c>
      <c r="B24" s="1">
        <v>4.1434936999999996</v>
      </c>
      <c r="C24" s="1">
        <v>3.0542226000000001</v>
      </c>
      <c r="D24" s="1">
        <v>5.4099282999999998</v>
      </c>
    </row>
    <row r="25" spans="1:4" ht="15" thickBot="1" x14ac:dyDescent="0.35">
      <c r="A25" s="1">
        <v>16</v>
      </c>
      <c r="B25" s="1">
        <v>4.2580685999999996</v>
      </c>
      <c r="C25" s="1">
        <v>3.0615386999999998</v>
      </c>
      <c r="D25" s="1">
        <v>4.2957239999999999</v>
      </c>
    </row>
    <row r="26" spans="1:4" ht="15" thickBot="1" x14ac:dyDescent="0.35">
      <c r="A26" s="1">
        <v>25</v>
      </c>
      <c r="B26" s="1">
        <v>3.1235572999999999</v>
      </c>
      <c r="C26" s="1">
        <v>3.0774815000000002</v>
      </c>
      <c r="D26" s="1">
        <v>5.3754724999999999</v>
      </c>
    </row>
    <row r="27" spans="1:4" ht="15" thickBot="1" x14ac:dyDescent="0.35">
      <c r="A27" s="1">
        <v>26</v>
      </c>
      <c r="B27" s="1">
        <v>4.308154</v>
      </c>
      <c r="C27" s="1">
        <v>5.0934210000000002</v>
      </c>
      <c r="D27" s="1">
        <v>4.5117617000000001</v>
      </c>
    </row>
    <row r="28" spans="1:4" ht="15" thickBot="1" x14ac:dyDescent="0.35">
      <c r="A28" s="1">
        <v>23</v>
      </c>
      <c r="B28" s="1">
        <v>1.0421115000000001</v>
      </c>
      <c r="C28" s="1">
        <v>4.1994030000000002</v>
      </c>
      <c r="D28" s="1">
        <v>4.9502625</v>
      </c>
    </row>
    <row r="29" spans="1:4" ht="15" thickBot="1" x14ac:dyDescent="0.35">
      <c r="A29" s="1">
        <v>24</v>
      </c>
      <c r="B29" s="1">
        <v>3.0322458999999999</v>
      </c>
      <c r="C29" s="1">
        <v>4.2163709999999996</v>
      </c>
      <c r="D29" s="1">
        <v>5.7966223000000001</v>
      </c>
    </row>
    <row r="30" spans="1:4" ht="15" thickBot="1" x14ac:dyDescent="0.35">
      <c r="A30" s="1">
        <v>7</v>
      </c>
      <c r="B30" s="1">
        <v>5.0437975000000002</v>
      </c>
      <c r="C30" s="1">
        <v>3.0418517999999999</v>
      </c>
      <c r="D30" s="1">
        <v>3.1941847999999999</v>
      </c>
    </row>
    <row r="31" spans="1:4" ht="15" thickBot="1" x14ac:dyDescent="0.35">
      <c r="A31" s="1">
        <v>8</v>
      </c>
      <c r="B31" s="1">
        <v>5.2101730000000002</v>
      </c>
      <c r="C31" s="1">
        <v>2.9914130000000001</v>
      </c>
      <c r="D31" s="1">
        <v>5.4981869999999997</v>
      </c>
    </row>
    <row r="32" spans="1:4" ht="15" thickBot="1" x14ac:dyDescent="0.35">
      <c r="A32" s="1">
        <v>10</v>
      </c>
      <c r="B32" s="1">
        <v>3.0985200000000002</v>
      </c>
      <c r="C32" s="1">
        <v>4.2012568000000003</v>
      </c>
      <c r="D32" s="1">
        <v>3.5980346000000001</v>
      </c>
    </row>
    <row r="33" spans="1:4" ht="15" thickBot="1" x14ac:dyDescent="0.35">
      <c r="A33" s="1">
        <v>9</v>
      </c>
      <c r="B33" s="1">
        <v>4.1697936000000002</v>
      </c>
      <c r="C33" s="1">
        <v>4.2618099999999997</v>
      </c>
      <c r="D33" s="1">
        <v>5.3230510000000004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2024-07-25T16:28:59Z</dcterms:modified>
</cp:coreProperties>
</file>