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1178B560-30BD-4C16-97F0-82534EC90D04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3" i="1" l="1"/>
  <c r="N93" i="1"/>
  <c r="Q93" i="1"/>
  <c r="R93" i="1"/>
  <c r="AA93" i="1"/>
  <c r="AK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I93" i="1" l="1"/>
  <c r="Y93" i="1"/>
  <c r="AK83" i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AF93" i="1" s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3" i="1" l="1"/>
  <c r="W93" i="1" s="1"/>
  <c r="X93" i="1" s="1"/>
  <c r="AG93" i="1"/>
  <c r="AH93" i="1" s="1"/>
  <c r="AL93" i="1"/>
  <c r="AJ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Z93" i="1" l="1"/>
  <c r="AB93" i="1"/>
  <c r="AM93" i="1"/>
  <c r="AL92" i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3" i="1" l="1"/>
  <c r="AC90" i="1"/>
  <c r="AC86" i="1"/>
  <c r="AC85" i="1"/>
  <c r="AC89" i="1"/>
  <c r="AC84" i="1"/>
  <c r="AC92" i="1"/>
  <c r="AC88" i="1"/>
  <c r="AC87" i="1"/>
  <c r="AC91" i="1"/>
  <c r="AM92" i="1"/>
  <c r="AM91" i="1"/>
  <c r="AM90" i="1"/>
  <c r="AM88" i="1"/>
  <c r="AM86" i="1"/>
  <c r="AM87" i="1"/>
  <c r="AM89" i="1"/>
  <c r="AM84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M85" i="1"/>
  <c r="AB78" i="1"/>
  <c r="Z78" i="1"/>
  <c r="AJ83" i="1"/>
  <c r="AL83" i="1"/>
  <c r="AB80" i="1"/>
  <c r="Z80" i="1"/>
  <c r="AB83" i="1"/>
  <c r="Z83" i="1"/>
  <c r="AL78" i="1"/>
  <c r="AJ78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78" i="1" l="1"/>
  <c r="AC81" i="1"/>
  <c r="AC79" i="1"/>
  <c r="AC83" i="1"/>
  <c r="AC82" i="1"/>
  <c r="AC80" i="1"/>
  <c r="AM79" i="1"/>
  <c r="AM81" i="1"/>
  <c r="AM82" i="1"/>
  <c r="AM83" i="1"/>
  <c r="AM80" i="1"/>
  <c r="AM78" i="1"/>
</calcChain>
</file>

<file path=xl/sharedStrings.xml><?xml version="1.0" encoding="utf-8"?>
<sst xmlns="http://schemas.openxmlformats.org/spreadsheetml/2006/main" count="592" uniqueCount="181">
  <si>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</si>
  <si>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</si>
  <si>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</si>
  <si>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</si>
  <si>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</si>
  <si>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</si>
  <si>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</si>
  <si>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</si>
  <si>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</si>
  <si>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</si>
  <si>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</si>
  <si>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</si>
  <si>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</si>
  <si>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</si>
  <si>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</si>
  <si>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</si>
  <si>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</si>
  <si>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</si>
  <si>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</si>
  <si>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</si>
  <si>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</si>
  <si>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</si>
  <si>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</si>
  <si>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</si>
  <si>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</si>
  <si>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</si>
  <si>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</si>
  <si>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</si>
  <si>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</si>
  <si>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</si>
  <si>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</si>
  <si>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</si>
  <si>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</si>
  <si>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</si>
  <si>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</si>
  <si>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</si>
  <si>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</si>
  <si>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</si>
  <si>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</si>
  <si>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</si>
  <si>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</si>
  <si>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</si>
  <si>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</si>
  <si>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</si>
  <si>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</si>
  <si>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</si>
  <si>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</si>
  <si>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</si>
  <si>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</si>
  <si>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</si>
  <si>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</si>
  <si>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</si>
  <si>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</si>
  <si>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</si>
  <si>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</si>
  <si>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</si>
  <si>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</si>
  <si>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</si>
  <si>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</si>
  <si>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</si>
  <si>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</si>
  <si>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</si>
  <si>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</si>
  <si>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</si>
  <si>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</si>
  <si>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</si>
  <si>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</si>
  <si>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</si>
  <si>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</si>
  <si>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</si>
  <si>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</si>
  <si>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</si>
  <si>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</si>
  <si>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</si>
  <si>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</si>
  <si>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</si>
  <si>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</si>
  <si>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</si>
  <si>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</si>
  <si>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</si>
  <si>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</si>
  <si>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</si>
  <si>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</si>
  <si>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</si>
  <si>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</si>
  <si>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</si>
  <si>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</si>
  <si>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</si>
  <si>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</si>
  <si>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</si>
  <si>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</si>
  <si>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</si>
  <si>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</si>
  <si>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</si>
  <si>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</si>
  <si>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</si>
  <si>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</si>
  <si>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</si>
  <si>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</si>
  <si>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</si>
  <si>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</si>
  <si>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</si>
  <si>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</si>
  <si>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</si>
  <si>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</si>
  <si>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</si>
  <si>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</si>
  <si>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</si>
  <si>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</si>
  <si>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</si>
  <si>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</si>
  <si>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</si>
  <si>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</si>
  <si>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</si>
  <si>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</si>
  <si>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</si>
  <si>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</si>
  <si>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</si>
  <si>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</si>
  <si>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</si>
  <si>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</si>
  <si>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</si>
  <si>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</si>
  <si>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</si>
  <si>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</si>
  <si>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</si>
  <si>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</si>
  <si>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</si>
  <si>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</si>
  <si>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</si>
  <si>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</si>
  <si>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</si>
  <si>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</si>
  <si>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-105</t>
  </si>
  <si>
    <t>NYM</t>
  </si>
  <si>
    <t>CHW</t>
  </si>
  <si>
    <t>CLE</t>
  </si>
  <si>
    <t>DET</t>
  </si>
  <si>
    <t>TBR</t>
  </si>
  <si>
    <t>LAA</t>
  </si>
  <si>
    <t>OAK</t>
  </si>
  <si>
    <t>LAD</t>
  </si>
  <si>
    <t>MIA</t>
  </si>
  <si>
    <t>SFG</t>
  </si>
  <si>
    <t>ATL</t>
  </si>
  <si>
    <t>TEX</t>
  </si>
  <si>
    <t>Player</t>
  </si>
  <si>
    <t>+125</t>
  </si>
  <si>
    <t>Chris Sale</t>
  </si>
  <si>
    <t>BAL</t>
  </si>
  <si>
    <t>SD</t>
  </si>
  <si>
    <t>TOR</t>
  </si>
  <si>
    <t>WSH</t>
  </si>
  <si>
    <t>SDP</t>
  </si>
  <si>
    <t>WSN</t>
  </si>
  <si>
    <t>-110</t>
  </si>
  <si>
    <t>-125</t>
  </si>
  <si>
    <t>+105</t>
  </si>
  <si>
    <t>Corbin Burnes</t>
  </si>
  <si>
    <t>Jonathan Cannon</t>
  </si>
  <si>
    <t>Gavin Williams</t>
  </si>
  <si>
    <t>Tyler Holton</t>
  </si>
  <si>
    <t>Kenny Rosenberg</t>
  </si>
  <si>
    <t>Roddery Munoz</t>
  </si>
  <si>
    <t>Luis Severino</t>
  </si>
  <si>
    <t>Ross Stripling</t>
  </si>
  <si>
    <t>Dylan Cease</t>
  </si>
  <si>
    <t>Logan Webb</t>
  </si>
  <si>
    <t>Taj Bradley</t>
  </si>
  <si>
    <t>Max Scherzer</t>
  </si>
  <si>
    <t>Chris Bassitt</t>
  </si>
  <si>
    <t>Patrick Corbin</t>
  </si>
  <si>
    <t>Clayton Kershaw</t>
  </si>
  <si>
    <t>-160</t>
  </si>
  <si>
    <t>-210</t>
  </si>
  <si>
    <t>+130</t>
  </si>
  <si>
    <t>-155</t>
  </si>
  <si>
    <t>+205</t>
  </si>
  <si>
    <t>-250</t>
  </si>
  <si>
    <t>-115</t>
  </si>
  <si>
    <t>+160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</si>
</sst>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49" fontId="0" fillId="4" borderId="2" xfId="0" applyNumberFormat="1" applyFill="1" applyBorder="1"/>
    <xf numFmtId="0" fontId="2" fillId="4" borderId="2" xfId="0" applyFont="1" applyFill="1" applyBorder="1" applyAlignment="1">
      <alignment vertical="center" wrapText="1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O59" zoomScale="80" zoomScaleNormal="80" workbookViewId="0">
      <selection activeCell="AE85" sqref="AE85:AN85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153</v>
      </c>
      <c r="B2" t="s">
        <v>154</v>
      </c>
      <c r="C2" s="5">
        <f>RF!B2</f>
        <v>4.43</v>
      </c>
      <c r="D2" s="5">
        <f>LR!B2</f>
        <v>3.8321404401755501</v>
      </c>
      <c r="E2" s="5">
        <f>Adaboost!B2</f>
        <v>4.6261398176291797</v>
      </c>
      <c r="F2" s="5">
        <f>XGBR!B2</f>
        <v>3.6008562999999998</v>
      </c>
      <c r="G2" s="5">
        <f>Huber!B2</f>
        <v>3.6000012583654302</v>
      </c>
      <c r="H2" s="5">
        <f>BayesRidge!B2</f>
        <v>3.8241963259856901</v>
      </c>
      <c r="I2" s="5">
        <f>Elastic!B2</f>
        <v>4.1271522992534004</v>
      </c>
      <c r="J2" s="5">
        <f>GBR!B2</f>
        <v>4.1886008578966001</v>
      </c>
      <c r="K2" s="6">
        <f t="shared" ref="K2:K24" si="0">AVERAGE(C2:J2,B39)</f>
        <v>4.0044015154778778</v>
      </c>
      <c r="L2">
        <f>MAX(C2:J2)</f>
        <v>4.6261398176291797</v>
      </c>
      <c r="M2">
        <f>MIN(C2:J2)</f>
        <v>3.6000012583654302</v>
      </c>
      <c r="N2">
        <v>3.6</v>
      </c>
      <c r="O2" s="5">
        <f>RF!C2</f>
        <v>3</v>
      </c>
      <c r="P2" s="5">
        <f>LR!C2</f>
        <v>3.3875354742545301</v>
      </c>
      <c r="Q2" s="5">
        <f>Adaboost!C2</f>
        <v>3.5181347150259001</v>
      </c>
      <c r="R2" s="5">
        <f>XGBR!C2</f>
        <v>3.0805144000000002</v>
      </c>
      <c r="S2" s="5">
        <f>Huber!C2</f>
        <v>3.2099289803515201</v>
      </c>
      <c r="T2" s="5">
        <f>BayesRidge!C2</f>
        <v>3.3853132127747698</v>
      </c>
      <c r="U2" s="5">
        <f>Elastic!C2</f>
        <v>3.4828539964997902</v>
      </c>
      <c r="V2" s="5">
        <f>GBR!C2</f>
        <v>3.05240257790317</v>
      </c>
      <c r="W2" s="6">
        <f t="shared" ref="W2:W35" si="1">AVERAGE(O2:V2,C39)</f>
        <v>3.2812347676544191</v>
      </c>
      <c r="X2" s="6">
        <f>MAX(O2:V2)</f>
        <v>3.5181347150259001</v>
      </c>
      <c r="Y2" s="6">
        <f>MIN(O2:V2)</f>
        <v>3</v>
      </c>
      <c r="Z2">
        <v>3.3</v>
      </c>
      <c r="AA2" s="6">
        <f>MAX(L2,M2,X3,Y3)-MIN(L3,M3,X2,Y2)</f>
        <v>3.0615199034981897</v>
      </c>
      <c r="AB2" s="6">
        <f>MIN(L2,M2,X3,Y3)-MAX(L3,M3,X2,Y2)</f>
        <v>-0.29711558168942975</v>
      </c>
      <c r="AC2" s="6"/>
      <c r="AE2" t="s">
        <v>166</v>
      </c>
      <c r="AF2" s="6">
        <f>RF!D2</f>
        <v>6.17</v>
      </c>
      <c r="AG2" s="6">
        <f>LR!D2</f>
        <v>5.7743299949918896</v>
      </c>
      <c r="AH2" s="6">
        <f>Adaboost!D2</f>
        <v>5.1128608923884498</v>
      </c>
      <c r="AI2" s="6">
        <f>XGBR!D2</f>
        <v>5.8177203999999998</v>
      </c>
      <c r="AJ2" s="6">
        <f>Huber!D2</f>
        <v>5.7875811759782803</v>
      </c>
      <c r="AK2" s="6">
        <f>BayesRidge!D2</f>
        <v>5.6820307077092203</v>
      </c>
      <c r="AL2" s="6">
        <f>Elastic!D2</f>
        <v>5.0828339701717002</v>
      </c>
      <c r="AM2" s="6">
        <f>GBR!D2</f>
        <v>6.0965026566269396</v>
      </c>
      <c r="AN2" s="6">
        <f>AVERAGE(AF2:AM2,Neural!D2)</f>
        <v>5.6854488811079458</v>
      </c>
      <c r="AO2" s="6">
        <f>MAX(AF2:AM2,Neural!D2)</f>
        <v>6.17</v>
      </c>
      <c r="AP2" s="6">
        <f>MIN(AF2:AM2,Neural!D2)</f>
        <v>5.0828339701717002</v>
      </c>
    </row>
    <row r="3" spans="1:42" ht="15" thickBot="1" x14ac:dyDescent="0.35">
      <c r="A3" t="s">
        <v>154</v>
      </c>
      <c r="B3" t="s">
        <v>153</v>
      </c>
      <c r="C3" s="5">
        <f>RF!B3</f>
        <v>3.04</v>
      </c>
      <c r="D3" s="5">
        <f>LR!B3</f>
        <v>3.6148985210593199</v>
      </c>
      <c r="E3" s="5">
        <f>Adaboost!B3</f>
        <v>3.2077294685990299</v>
      </c>
      <c r="F3" s="5">
        <f>XGBR!B3</f>
        <v>3.1016311999999999</v>
      </c>
      <c r="G3" s="5">
        <f>Huber!B3</f>
        <v>3.40000032030661</v>
      </c>
      <c r="H3" s="5">
        <f>BayesRidge!B3</f>
        <v>3.6163576453059898</v>
      </c>
      <c r="I3" s="5">
        <f>Elastic!B3</f>
        <v>3.8971168400548599</v>
      </c>
      <c r="J3" s="5">
        <f>GBR!B3</f>
        <v>3.1442345046833902</v>
      </c>
      <c r="K3" s="6">
        <f t="shared" si="0"/>
        <v>3.3997533364328265</v>
      </c>
      <c r="L3">
        <f t="shared" ref="L3:L35" si="2">MAX(C3:J3)</f>
        <v>3.8971168400548599</v>
      </c>
      <c r="M3">
        <f t="shared" ref="M3:M35" si="3">MIN(C3:J3)</f>
        <v>3.04</v>
      </c>
      <c r="N3">
        <v>3.7</v>
      </c>
      <c r="O3" s="5">
        <f>RF!C3</f>
        <v>5.04</v>
      </c>
      <c r="P3" s="5">
        <f>LR!C3</f>
        <v>5.6084143393336197</v>
      </c>
      <c r="Q3" s="5">
        <f>Adaboost!C3</f>
        <v>6.0615199034981897</v>
      </c>
      <c r="R3" s="5">
        <f>XGBR!C3</f>
        <v>5.0813079999999999</v>
      </c>
      <c r="S3" s="5">
        <f>Huber!C3</f>
        <v>5.4139010071070803</v>
      </c>
      <c r="T3" s="5">
        <f>BayesRidge!C3</f>
        <v>5.6095010364251703</v>
      </c>
      <c r="U3" s="5">
        <f>Elastic!C3</f>
        <v>5.2045633958637403</v>
      </c>
      <c r="V3" s="5">
        <f>GBR!C3</f>
        <v>5.10842412848924</v>
      </c>
      <c r="W3" s="6">
        <f t="shared" si="1"/>
        <v>5.418492880155843</v>
      </c>
      <c r="X3" s="6">
        <f t="shared" ref="X3:X35" si="4">MAX(O3:V3)</f>
        <v>6.0615199034981897</v>
      </c>
      <c r="Y3" s="6">
        <f t="shared" ref="Y3:Y35" si="5">MIN(O3:V3)</f>
        <v>5.04</v>
      </c>
      <c r="Z3">
        <v>5.6</v>
      </c>
      <c r="AC3" s="6"/>
      <c r="AE3" t="s">
        <v>171</v>
      </c>
      <c r="AF3" s="6">
        <f>RF!D3</f>
        <v>5.67</v>
      </c>
      <c r="AG3" s="6">
        <f>LR!D3</f>
        <v>5.3724419297610702</v>
      </c>
      <c r="AH3" s="6">
        <f>Adaboost!D3</f>
        <v>4.96593489780469</v>
      </c>
      <c r="AI3" s="6">
        <f>XGBR!D3</f>
        <v>5.5900197</v>
      </c>
      <c r="AJ3" s="6">
        <f>Huber!D3</f>
        <v>5.4030029531258199</v>
      </c>
      <c r="AK3" s="6">
        <f>BayesRidge!D3</f>
        <v>5.3905345401027498</v>
      </c>
      <c r="AL3" s="6">
        <f>Elastic!D3</f>
        <v>5.1476182969934499</v>
      </c>
      <c r="AM3" s="6">
        <f>GBR!D3</f>
        <v>5.6957207864410302</v>
      </c>
      <c r="AN3" s="6">
        <f>AVERAGE(AF3:AM3,Neural!D3)</f>
        <v>5.4179741110827697</v>
      </c>
      <c r="AO3" s="6">
        <f>MAX(AF3:AM3,Neural!D3)</f>
        <v>5.6957207864410302</v>
      </c>
      <c r="AP3" s="6">
        <f>MIN(AF3:AM3,Neural!D3)</f>
        <v>4.96593489780469</v>
      </c>
    </row>
    <row r="4" spans="1:42" ht="15" thickBot="1" x14ac:dyDescent="0.35">
      <c r="A4" t="s">
        <v>149</v>
      </c>
      <c r="B4" t="s">
        <v>142</v>
      </c>
      <c r="C4" s="5">
        <f>RF!B4</f>
        <v>3</v>
      </c>
      <c r="D4" s="5">
        <f>LR!B4</f>
        <v>3.2942854732336899</v>
      </c>
      <c r="E4" s="5">
        <f>Adaboost!B4</f>
        <v>3.2077294685990299</v>
      </c>
      <c r="F4" s="5">
        <f>XGBR!B4</f>
        <v>3.0497963000000001</v>
      </c>
      <c r="G4" s="5">
        <f>Huber!B4</f>
        <v>3.1000010289655902</v>
      </c>
      <c r="H4" s="5">
        <f>BayesRidge!B4</f>
        <v>3.2943796699325998</v>
      </c>
      <c r="I4" s="5">
        <f>Elastic!B4</f>
        <v>3.8489703349794899</v>
      </c>
      <c r="J4" s="5">
        <f>GBR!B4</f>
        <v>3.0798648990227502</v>
      </c>
      <c r="K4" s="6">
        <f t="shared" si="0"/>
        <v>3.2306585608767455</v>
      </c>
      <c r="L4">
        <f t="shared" si="2"/>
        <v>3.8489703349794899</v>
      </c>
      <c r="M4">
        <f t="shared" si="3"/>
        <v>3</v>
      </c>
      <c r="N4">
        <v>3.3</v>
      </c>
      <c r="O4" s="5">
        <f>RF!C4</f>
        <v>5.0199999999999996</v>
      </c>
      <c r="P4" s="5">
        <f>LR!C4</f>
        <v>4.8691243607798302</v>
      </c>
      <c r="Q4" s="5">
        <f>Adaboost!C4</f>
        <v>6.0615199034981897</v>
      </c>
      <c r="R4" s="5">
        <f>XGBR!C4</f>
        <v>4.1587889999999996</v>
      </c>
      <c r="S4" s="5">
        <f>Huber!C4</f>
        <v>4.7138996187400499</v>
      </c>
      <c r="T4" s="5">
        <f>BayesRidge!C4</f>
        <v>4.8791448934946304</v>
      </c>
      <c r="U4" s="5">
        <f>Elastic!C4</f>
        <v>4.5905839969990998</v>
      </c>
      <c r="V4" s="5">
        <f>GBR!C4</f>
        <v>5.0797354440187803</v>
      </c>
      <c r="W4" s="6">
        <f t="shared" si="1"/>
        <v>4.9125058725233197</v>
      </c>
      <c r="X4" s="6">
        <f t="shared" si="4"/>
        <v>6.0615199034981897</v>
      </c>
      <c r="Y4" s="6">
        <f t="shared" si="5"/>
        <v>4.1587889999999996</v>
      </c>
      <c r="Z4">
        <v>4.7</v>
      </c>
      <c r="AA4" s="6">
        <f>MAX(L4,M4,X5,Y5)-MIN(L5,M5,X4,Y4)</f>
        <v>0.68494304312667964</v>
      </c>
      <c r="AB4" s="6">
        <f>MIN(L4,M4,X5,Y5)-MAX(L5,M5,X4,Y4)</f>
        <v>-3.0615199034981897</v>
      </c>
      <c r="AC4" s="6"/>
      <c r="AE4" t="s">
        <v>158</v>
      </c>
      <c r="AF4" s="6">
        <f>RF!D4</f>
        <v>5.53</v>
      </c>
      <c r="AG4" s="6">
        <f>LR!D4</f>
        <v>5.8042098073869504</v>
      </c>
      <c r="AH4" s="6">
        <f>Adaboost!D4</f>
        <v>5.01747311827957</v>
      </c>
      <c r="AI4" s="6">
        <f>XGBR!D4</f>
        <v>5.6389199999999997</v>
      </c>
      <c r="AJ4" s="6">
        <f>Huber!D4</f>
        <v>5.79235095286354</v>
      </c>
      <c r="AK4" s="6">
        <f>BayesRidge!D4</f>
        <v>5.8351091191525599</v>
      </c>
      <c r="AL4" s="6">
        <f>Elastic!D4</f>
        <v>5.1413709206461302</v>
      </c>
      <c r="AM4" s="6">
        <f>GBR!D4</f>
        <v>5.5653745937942896</v>
      </c>
      <c r="AN4" s="6">
        <f>AVERAGE(AF4:AM4,Neural!D4)</f>
        <v>5.5678136820990041</v>
      </c>
      <c r="AO4" s="6">
        <f>MAX(AF4:AM4,Neural!D4)</f>
        <v>5.8351091191525599</v>
      </c>
      <c r="AP4" s="6">
        <f>MIN(AF4:AM4,Neural!D4)</f>
        <v>5.01747311827957</v>
      </c>
    </row>
    <row r="5" spans="1:42" ht="15" thickBot="1" x14ac:dyDescent="0.35">
      <c r="A5" t="s">
        <v>142</v>
      </c>
      <c r="B5" t="s">
        <v>149</v>
      </c>
      <c r="C5" s="5">
        <f>RF!B5</f>
        <v>4.03</v>
      </c>
      <c r="D5" s="5">
        <f>LR!B5</f>
        <v>4.4364288859277696</v>
      </c>
      <c r="E5" s="5">
        <f>Adaboost!B5</f>
        <v>4.6261398176291797</v>
      </c>
      <c r="F5" s="5">
        <f>XGBR!B5</f>
        <v>4.018561</v>
      </c>
      <c r="G5" s="5">
        <f>Huber!B5</f>
        <v>4.2001101127176304</v>
      </c>
      <c r="H5" s="5">
        <f>BayesRidge!B5</f>
        <v>4.4462724164698102</v>
      </c>
      <c r="I5" s="5">
        <f>Elastic!B5</f>
        <v>4.7799359396034298</v>
      </c>
      <c r="J5" s="5">
        <f>GBR!B5</f>
        <v>4.1708839067765302</v>
      </c>
      <c r="K5" s="6">
        <f t="shared" si="0"/>
        <v>4.3384487585598643</v>
      </c>
      <c r="L5">
        <f t="shared" si="2"/>
        <v>4.7799359396034298</v>
      </c>
      <c r="M5">
        <f t="shared" si="3"/>
        <v>4.018561</v>
      </c>
      <c r="N5">
        <v>4.2</v>
      </c>
      <c r="O5" s="5">
        <f>RF!C5</f>
        <v>4.03</v>
      </c>
      <c r="P5" s="5">
        <f>LR!C5</f>
        <v>4.5305605127083801</v>
      </c>
      <c r="Q5" s="5">
        <f>Adaboost!C5</f>
        <v>4.7035040431266797</v>
      </c>
      <c r="R5" s="5">
        <f>XGBR!C5</f>
        <v>4.1133841999999996</v>
      </c>
      <c r="S5" s="5">
        <f>Huber!C5</f>
        <v>4.32085119679485</v>
      </c>
      <c r="T5" s="5">
        <f>BayesRidge!C5</f>
        <v>4.53036738422478</v>
      </c>
      <c r="U5" s="5">
        <f>Elastic!C5</f>
        <v>4.5155186981708004</v>
      </c>
      <c r="V5" s="5">
        <f>GBR!C5</f>
        <v>4.1110071975264004</v>
      </c>
      <c r="W5" s="6">
        <f t="shared" si="1"/>
        <v>4.3765316419328117</v>
      </c>
      <c r="X5" s="6">
        <f t="shared" si="4"/>
        <v>4.7035040431266797</v>
      </c>
      <c r="Y5" s="6">
        <f t="shared" si="5"/>
        <v>4.03</v>
      </c>
      <c r="Z5">
        <v>4.4000000000000004</v>
      </c>
      <c r="AC5" s="6"/>
      <c r="AE5" t="s">
        <v>163</v>
      </c>
      <c r="AF5" s="6">
        <f>RF!D5</f>
        <v>5.41</v>
      </c>
      <c r="AG5" s="6">
        <f>LR!D5</f>
        <v>4.9961488712712896</v>
      </c>
      <c r="AH5" s="6">
        <f>Adaboost!D5</f>
        <v>4.7708592777085901</v>
      </c>
      <c r="AI5" s="6">
        <f>XGBR!D5</f>
        <v>5.042891</v>
      </c>
      <c r="AJ5" s="6">
        <f>Huber!D5</f>
        <v>5.02599842544572</v>
      </c>
      <c r="AK5" s="6">
        <f>BayesRidge!D5</f>
        <v>5.02671454018469</v>
      </c>
      <c r="AL5" s="6">
        <f>Elastic!D5</f>
        <v>4.8822595979632801</v>
      </c>
      <c r="AM5" s="6">
        <f>GBR!D5</f>
        <v>5.43424627958413</v>
      </c>
      <c r="AN5" s="6">
        <f>AVERAGE(AF5:AM5,Neural!D5)</f>
        <v>5.0782309894300433</v>
      </c>
      <c r="AO5" s="6">
        <f>MAX(AF5:AM5,Neural!D5)</f>
        <v>5.43424627958413</v>
      </c>
      <c r="AP5" s="6">
        <f>MIN(AF5:AM5,Neural!D5)</f>
        <v>4.7708592777085901</v>
      </c>
    </row>
    <row r="6" spans="1:42" ht="15" thickBot="1" x14ac:dyDescent="0.35">
      <c r="A6" t="s">
        <v>137</v>
      </c>
      <c r="B6" t="s">
        <v>136</v>
      </c>
      <c r="C6" s="5">
        <f>RF!B6</f>
        <v>5.25</v>
      </c>
      <c r="D6" s="5">
        <f>LR!B6</f>
        <v>5.55219533421492</v>
      </c>
      <c r="E6" s="5">
        <f>Adaboost!B6</f>
        <v>5.7744680851063803</v>
      </c>
      <c r="F6" s="5">
        <f>XGBR!B6</f>
        <v>5.2748429999999997</v>
      </c>
      <c r="G6" s="5">
        <f>Huber!B6</f>
        <v>5.3000008909568299</v>
      </c>
      <c r="H6" s="5">
        <f>BayesRidge!B6</f>
        <v>5.5534897860135102</v>
      </c>
      <c r="I6" s="5">
        <f>Elastic!B6</f>
        <v>5.0203013526674596</v>
      </c>
      <c r="J6" s="5">
        <f>GBR!B6</f>
        <v>5.1275633038517396</v>
      </c>
      <c r="K6" s="6">
        <f t="shared" si="0"/>
        <v>5.3747001198306616</v>
      </c>
      <c r="L6">
        <f t="shared" si="2"/>
        <v>5.7744680851063803</v>
      </c>
      <c r="M6">
        <f t="shared" si="3"/>
        <v>5.0203013526674596</v>
      </c>
      <c r="N6">
        <v>5.7</v>
      </c>
      <c r="O6" s="5">
        <f>RF!C6</f>
        <v>4.1399999999999997</v>
      </c>
      <c r="P6" s="5">
        <f>LR!C6</f>
        <v>3.7598789932179</v>
      </c>
      <c r="Q6" s="5">
        <f>Adaboost!C6</f>
        <v>4.7035040431266797</v>
      </c>
      <c r="R6" s="5">
        <f>XGBR!C6</f>
        <v>3.0938851999999999</v>
      </c>
      <c r="S6" s="5">
        <f>Huber!C6</f>
        <v>3.6999999497262901</v>
      </c>
      <c r="T6" s="5">
        <f>BayesRidge!C6</f>
        <v>3.76012571777833</v>
      </c>
      <c r="U6" s="5">
        <f>Elastic!C6</f>
        <v>3.9776325466729099</v>
      </c>
      <c r="V6" s="5">
        <f>GBR!C6</f>
        <v>4.1030560437219004</v>
      </c>
      <c r="W6" s="6">
        <f t="shared" si="1"/>
        <v>3.8916563963660185</v>
      </c>
      <c r="X6" s="6">
        <f t="shared" si="4"/>
        <v>4.7035040431266797</v>
      </c>
      <c r="Y6" s="6">
        <f t="shared" si="5"/>
        <v>3.0938851999999999</v>
      </c>
      <c r="Z6">
        <v>3.8</v>
      </c>
      <c r="AA6" s="6">
        <f>MAX(L6,M6,X7,Y7)-MIN(L7,M7,X6,Y6)</f>
        <v>3.7744680851063803</v>
      </c>
      <c r="AB6" s="6">
        <f>MIN(L6,M6,X7,Y7)-MAX(L7,M7,X6,Y6)</f>
        <v>-1.7181950431266797</v>
      </c>
      <c r="AC6" s="6"/>
      <c r="AE6" t="s">
        <v>161</v>
      </c>
      <c r="AF6" s="6">
        <f>RF!D6</f>
        <v>1.76</v>
      </c>
      <c r="AG6" s="6">
        <f>LR!D6</f>
        <v>1.91409193522734</v>
      </c>
      <c r="AH6" s="6">
        <f>Adaboost!D6</f>
        <v>3.3482142857142798</v>
      </c>
      <c r="AI6" s="6">
        <f>XGBR!D6</f>
        <v>1.7228650999999999</v>
      </c>
      <c r="AJ6" s="6">
        <f>Huber!D6</f>
        <v>1.9482886835095701</v>
      </c>
      <c r="AK6" s="6">
        <f>BayesRidge!D6</f>
        <v>1.8654722733775</v>
      </c>
      <c r="AL6" s="6">
        <f>Elastic!D6</f>
        <v>3.4486868140732798</v>
      </c>
      <c r="AM6" s="6">
        <f>GBR!D6</f>
        <v>2.1996739950119202</v>
      </c>
      <c r="AN6" s="6">
        <f>AVERAGE(AF6:AM6,Neural!D6)</f>
        <v>2.2428442665120811</v>
      </c>
      <c r="AO6" s="6">
        <f>MAX(AF6:AM6,Neural!D6)</f>
        <v>3.4486868140732798</v>
      </c>
      <c r="AP6" s="6">
        <f>MIN(AF6:AM6,Neural!D6)</f>
        <v>1.7228650999999999</v>
      </c>
    </row>
    <row r="7" spans="1:42" ht="15" thickBot="1" x14ac:dyDescent="0.35">
      <c r="A7" t="s">
        <v>136</v>
      </c>
      <c r="B7" t="s">
        <v>137</v>
      </c>
      <c r="C7" s="5">
        <f>RF!B7</f>
        <v>2</v>
      </c>
      <c r="D7" s="5">
        <f>LR!B7</f>
        <v>2.3616535993641299</v>
      </c>
      <c r="E7" s="5">
        <f>Adaboost!B7</f>
        <v>3.0208643815201102</v>
      </c>
      <c r="F7" s="5">
        <f>XGBR!B7</f>
        <v>2.0568620000000002</v>
      </c>
      <c r="G7" s="5">
        <f>Huber!B7</f>
        <v>2.2001096402137499</v>
      </c>
      <c r="H7" s="5">
        <f>BayesRidge!B7</f>
        <v>2.37375973593895</v>
      </c>
      <c r="I7" s="5">
        <f>Elastic!B7</f>
        <v>2.8607196274955302</v>
      </c>
      <c r="J7" s="5">
        <f>GBR!B7</f>
        <v>2.1325262910750298</v>
      </c>
      <c r="K7" s="6">
        <f t="shared" si="0"/>
        <v>2.3720331945084805</v>
      </c>
      <c r="L7">
        <f t="shared" si="2"/>
        <v>3.0208643815201102</v>
      </c>
      <c r="M7">
        <f t="shared" si="3"/>
        <v>2</v>
      </c>
      <c r="N7">
        <v>2.2000000000000002</v>
      </c>
      <c r="O7" s="5">
        <f>RF!C7</f>
        <v>3.04</v>
      </c>
      <c r="P7" s="5">
        <f>LR!C7</f>
        <v>3.6212933486416099</v>
      </c>
      <c r="Q7" s="5">
        <f>Adaboost!C7</f>
        <v>3.5181347150259001</v>
      </c>
      <c r="R7" s="5">
        <f>XGBR!C7</f>
        <v>2.985309</v>
      </c>
      <c r="S7" s="5">
        <f>Huber!C7</f>
        <v>3.4173772015752002</v>
      </c>
      <c r="T7" s="5">
        <f>BayesRidge!C7</f>
        <v>3.5975570885347001</v>
      </c>
      <c r="U7" s="5">
        <f>Elastic!C7</f>
        <v>3.95701895607528</v>
      </c>
      <c r="V7" s="5">
        <f>GBR!C7</f>
        <v>3.0937671063486101</v>
      </c>
      <c r="W7" s="6">
        <f t="shared" si="1"/>
        <v>3.4266791185810557</v>
      </c>
      <c r="X7" s="6">
        <f t="shared" si="4"/>
        <v>3.95701895607528</v>
      </c>
      <c r="Y7" s="6">
        <f t="shared" si="5"/>
        <v>2.985309</v>
      </c>
      <c r="Z7">
        <v>3.8</v>
      </c>
      <c r="AC7" s="6"/>
      <c r="AE7" t="s">
        <v>160</v>
      </c>
      <c r="AF7" s="6">
        <f>RF!D7</f>
        <v>4.38</v>
      </c>
      <c r="AG7" s="6">
        <f>LR!D7</f>
        <v>4.1726048159018703</v>
      </c>
      <c r="AH7" s="6">
        <f>Adaboost!D7</f>
        <v>4.0221354166666599</v>
      </c>
      <c r="AI7" s="6">
        <f>XGBR!D7</f>
        <v>4.4433002000000004</v>
      </c>
      <c r="AJ7" s="6">
        <f>Huber!D7</f>
        <v>4.2012111171808897</v>
      </c>
      <c r="AK7" s="6">
        <f>BayesRidge!D7</f>
        <v>4.16533507727471</v>
      </c>
      <c r="AL7" s="6">
        <f>Elastic!D7</f>
        <v>4.5685775238985</v>
      </c>
      <c r="AM7" s="6">
        <f>GBR!D7</f>
        <v>4.2406886723730102</v>
      </c>
      <c r="AN7" s="6">
        <f>AVERAGE(AF7:AM7,Neural!D7)</f>
        <v>4.2430664631277946</v>
      </c>
      <c r="AO7" s="6">
        <f>MAX(AF7:AM7,Neural!D7)</f>
        <v>4.5685775238985</v>
      </c>
      <c r="AP7" s="6">
        <f>MIN(AF7:AM7,Neural!D7)</f>
        <v>3.9937453448545202</v>
      </c>
    </row>
    <row r="8" spans="1:42" ht="15" thickBot="1" x14ac:dyDescent="0.35">
      <c r="A8" t="s">
        <v>135</v>
      </c>
      <c r="B8" t="s">
        <v>145</v>
      </c>
      <c r="C8" s="5">
        <f>RF!B8</f>
        <v>2</v>
      </c>
      <c r="D8" s="5">
        <f>LR!B8</f>
        <v>1.8782309431249999</v>
      </c>
      <c r="E8" s="5">
        <f>Adaboost!B8</f>
        <v>3.0208643815201102</v>
      </c>
      <c r="F8" s="5">
        <f>XGBR!B8</f>
        <v>1.0125778999999999</v>
      </c>
      <c r="G8" s="5">
        <f>Huber!B8</f>
        <v>1.8000002228119401</v>
      </c>
      <c r="H8" s="5">
        <f>BayesRidge!B8</f>
        <v>1.87448868496138</v>
      </c>
      <c r="I8" s="5">
        <f>Elastic!B8</f>
        <v>2.6576979556814901</v>
      </c>
      <c r="J8" s="5">
        <f>GBR!B8</f>
        <v>2.0725662595354599</v>
      </c>
      <c r="K8" s="6">
        <f t="shared" si="0"/>
        <v>2.012657036006122</v>
      </c>
      <c r="L8">
        <f t="shared" si="2"/>
        <v>3.0208643815201102</v>
      </c>
      <c r="M8">
        <f t="shared" si="3"/>
        <v>1.0125778999999999</v>
      </c>
      <c r="N8">
        <v>1.9</v>
      </c>
      <c r="O8" s="5">
        <f>RF!C8</f>
        <v>5</v>
      </c>
      <c r="P8" s="5">
        <f>LR!C8</f>
        <v>5.7429557003779701</v>
      </c>
      <c r="Q8" s="5">
        <f>Adaboost!C8</f>
        <v>6.0615199034981897</v>
      </c>
      <c r="R8" s="5">
        <f>XGBR!C8</f>
        <v>5.0115695000000002</v>
      </c>
      <c r="S8" s="5">
        <f>Huber!C8</f>
        <v>5.5231674100677104</v>
      </c>
      <c r="T8" s="5">
        <f>BayesRidge!C8</f>
        <v>5.7428194102040404</v>
      </c>
      <c r="U8" s="5">
        <f>Elastic!C8</f>
        <v>5.0814646742662104</v>
      </c>
      <c r="V8" s="5">
        <f>GBR!C8</f>
        <v>5.1059077471369001</v>
      </c>
      <c r="W8" s="6">
        <f t="shared" si="1"/>
        <v>5.438428181633836</v>
      </c>
      <c r="X8" s="6">
        <f t="shared" si="4"/>
        <v>6.0615199034981897</v>
      </c>
      <c r="Y8" s="6">
        <f t="shared" si="5"/>
        <v>5</v>
      </c>
      <c r="Z8">
        <v>5.6</v>
      </c>
      <c r="AA8" s="6">
        <f>MAX(L8,M8,X9,Y9)-MIN(L9,M9,X8,Y8)</f>
        <v>1.6988436431266796</v>
      </c>
      <c r="AB8" s="6">
        <f>MIN(L8,M8,X9,Y9)-MAX(L9,M9,X8,Y8)</f>
        <v>-5.0489420034981896</v>
      </c>
      <c r="AC8" s="6"/>
      <c r="AE8" t="s">
        <v>159</v>
      </c>
      <c r="AF8" s="6">
        <f>RF!D8</f>
        <v>4.5599999999999996</v>
      </c>
      <c r="AG8" s="6">
        <f>LR!D8</f>
        <v>4.3014860470224399</v>
      </c>
      <c r="AH8" s="6">
        <f>Adaboost!D8</f>
        <v>4.0448473282442698</v>
      </c>
      <c r="AI8" s="6">
        <f>XGBR!D8</f>
        <v>4.7138185999999997</v>
      </c>
      <c r="AJ8" s="6">
        <f>Huber!D8</f>
        <v>4.3222646577385504</v>
      </c>
      <c r="AK8" s="6">
        <f>BayesRidge!D8</f>
        <v>4.3343425856540199</v>
      </c>
      <c r="AL8" s="6">
        <f>Elastic!D8</f>
        <v>4.5536521956602396</v>
      </c>
      <c r="AM8" s="6">
        <f>GBR!D8</f>
        <v>4.4642201524183998</v>
      </c>
      <c r="AN8" s="6">
        <f>AVERAGE(AF8:AM8,Neural!D8)</f>
        <v>4.4267386094299965</v>
      </c>
      <c r="AO8" s="6">
        <f>MAX(AF8:AM8,Neural!D8)</f>
        <v>4.7138185999999997</v>
      </c>
      <c r="AP8" s="6">
        <f>MIN(AF8:AM8,Neural!D8)</f>
        <v>4.0448473282442698</v>
      </c>
    </row>
    <row r="9" spans="1:42" ht="15" thickBot="1" x14ac:dyDescent="0.35">
      <c r="A9" t="s">
        <v>145</v>
      </c>
      <c r="B9" t="s">
        <v>135</v>
      </c>
      <c r="C9" s="5">
        <f>RF!B9</f>
        <v>3.01</v>
      </c>
      <c r="D9" s="5">
        <f>LR!B9</f>
        <v>3.6781488629377899</v>
      </c>
      <c r="E9" s="5">
        <f>Adaboost!B9</f>
        <v>3.2077294685990299</v>
      </c>
      <c r="F9" s="5">
        <f>XGBR!B9</f>
        <v>3.0046604000000001</v>
      </c>
      <c r="G9" s="5">
        <f>Huber!B9</f>
        <v>3.49999984051798</v>
      </c>
      <c r="H9" s="5">
        <f>BayesRidge!B9</f>
        <v>3.6941995868025401</v>
      </c>
      <c r="I9" s="5">
        <f>Elastic!B9</f>
        <v>3.7566748370173602</v>
      </c>
      <c r="J9" s="5">
        <f>GBR!B9</f>
        <v>3.0658853628896399</v>
      </c>
      <c r="K9" s="6">
        <f t="shared" si="0"/>
        <v>3.4072037366234467</v>
      </c>
      <c r="L9">
        <f t="shared" si="2"/>
        <v>3.7566748370173602</v>
      </c>
      <c r="M9">
        <f t="shared" si="3"/>
        <v>3.0046604000000001</v>
      </c>
      <c r="N9">
        <v>3.6</v>
      </c>
      <c r="O9" s="5">
        <f>RF!C9</f>
        <v>4.01</v>
      </c>
      <c r="P9" s="5">
        <f>LR!C9</f>
        <v>4.2147509205882896</v>
      </c>
      <c r="Q9" s="5">
        <f>Adaboost!C9</f>
        <v>4.7035040431266797</v>
      </c>
      <c r="R9" s="5">
        <f>XGBR!C9</f>
        <v>4.1047162999999998</v>
      </c>
      <c r="S9" s="5">
        <f>Huber!C9</f>
        <v>4.0115851655694597</v>
      </c>
      <c r="T9" s="5">
        <f>BayesRidge!C9</f>
        <v>4.19831864280758</v>
      </c>
      <c r="U9" s="5">
        <f>Elastic!C9</f>
        <v>4.2703030414242402</v>
      </c>
      <c r="V9" s="5">
        <f>GBR!C9</f>
        <v>4.1346454066370901</v>
      </c>
      <c r="W9" s="6">
        <f t="shared" si="1"/>
        <v>4.2142499927655637</v>
      </c>
      <c r="X9" s="6">
        <f t="shared" si="4"/>
        <v>4.7035040431266797</v>
      </c>
      <c r="Y9" s="6">
        <f t="shared" si="5"/>
        <v>4.01</v>
      </c>
      <c r="Z9">
        <v>4.2</v>
      </c>
      <c r="AC9" s="6"/>
      <c r="AE9" t="s">
        <v>169</v>
      </c>
      <c r="AF9" s="6">
        <f>RF!D9</f>
        <v>4.95</v>
      </c>
      <c r="AG9" s="6">
        <f>LR!D9</f>
        <v>5.0670227865463504</v>
      </c>
      <c r="AH9" s="6">
        <f>Adaboost!D9</f>
        <v>4.3614395886889401</v>
      </c>
      <c r="AI9" s="6">
        <f>XGBR!D9</f>
        <v>5.0184040000000003</v>
      </c>
      <c r="AJ9" s="6">
        <f>Huber!D9</f>
        <v>5.1077614375324298</v>
      </c>
      <c r="AK9" s="6">
        <f>BayesRidge!D9</f>
        <v>5.05450768371887</v>
      </c>
      <c r="AL9" s="6">
        <f>Elastic!D9</f>
        <v>5.0060406032109004</v>
      </c>
      <c r="AM9" s="6">
        <f>GBR!D9</f>
        <v>4.9424411221660698</v>
      </c>
      <c r="AN9" s="6">
        <f>AVERAGE(AF9:AM9,Neural!D9)</f>
        <v>4.9444371221919168</v>
      </c>
      <c r="AO9" s="6">
        <f>MAX(AF9:AM9,Neural!D9)</f>
        <v>5.1077614375324298</v>
      </c>
      <c r="AP9" s="6">
        <f>MIN(AF9:AM9,Neural!D9)</f>
        <v>4.3614395886889401</v>
      </c>
    </row>
    <row r="10" spans="1:42" ht="15" thickBot="1" x14ac:dyDescent="0.35">
      <c r="A10" t="s">
        <v>138</v>
      </c>
      <c r="B10" t="s">
        <v>151</v>
      </c>
      <c r="C10" s="5">
        <f>RF!B10</f>
        <v>3.01</v>
      </c>
      <c r="D10" s="5">
        <f>LR!B10</f>
        <v>3.3950137031025802</v>
      </c>
      <c r="E10" s="5">
        <f>Adaboost!B10</f>
        <v>3.2077294685990299</v>
      </c>
      <c r="F10" s="5">
        <f>XGBR!B10</f>
        <v>3.0222514</v>
      </c>
      <c r="G10" s="5">
        <f>Huber!B10</f>
        <v>3.2000209152580501</v>
      </c>
      <c r="H10" s="5">
        <f>BayesRidge!B10</f>
        <v>3.3831245708173698</v>
      </c>
      <c r="I10" s="5">
        <f>Elastic!B10</f>
        <v>3.8246838274823798</v>
      </c>
      <c r="J10" s="5">
        <f>GBR!B10</f>
        <v>3.0984744372886599</v>
      </c>
      <c r="K10" s="6">
        <f t="shared" si="0"/>
        <v>3.2834089660749441</v>
      </c>
      <c r="L10">
        <f t="shared" si="2"/>
        <v>3.8246838274823798</v>
      </c>
      <c r="M10">
        <f t="shared" si="3"/>
        <v>3.01</v>
      </c>
      <c r="N10">
        <v>3.5</v>
      </c>
      <c r="O10" s="5">
        <f>RF!C10</f>
        <v>3</v>
      </c>
      <c r="P10" s="5">
        <f>LR!C10</f>
        <v>3.56482609655537</v>
      </c>
      <c r="Q10" s="5">
        <f>Adaboost!C10</f>
        <v>3.5181347150259001</v>
      </c>
      <c r="R10" s="5">
        <f>XGBR!C10</f>
        <v>2.9299244999999998</v>
      </c>
      <c r="S10" s="5">
        <f>Huber!C10</f>
        <v>3.3160277261562601</v>
      </c>
      <c r="T10" s="5">
        <f>BayesRidge!C10</f>
        <v>3.5779249838637401</v>
      </c>
      <c r="U10" s="5">
        <f>Elastic!C10</f>
        <v>3.9273921433201</v>
      </c>
      <c r="V10" s="5">
        <f>GBR!C10</f>
        <v>3.1250791687534898</v>
      </c>
      <c r="W10" s="6">
        <f t="shared" si="1"/>
        <v>3.3939984189721581</v>
      </c>
      <c r="X10" s="6">
        <f t="shared" si="4"/>
        <v>3.9273921433201</v>
      </c>
      <c r="Y10" s="6">
        <f t="shared" si="5"/>
        <v>2.9299244999999998</v>
      </c>
      <c r="Z10">
        <v>3.6</v>
      </c>
      <c r="AA10" s="6">
        <f>MAX(L10,M10,X11,Y11)-MIN(L11,M11,X10,Y10)</f>
        <v>3.1315954034981899</v>
      </c>
      <c r="AB10" s="6">
        <f>MIN(L10,M10,X11,Y11)-MAX(L11,M11,X10,Y10)</f>
        <v>-2.7644680851063805</v>
      </c>
      <c r="AC10" s="6"/>
      <c r="AE10" t="s">
        <v>168</v>
      </c>
      <c r="AF10" s="6">
        <f>RF!D10</f>
        <v>5.0599999999999996</v>
      </c>
      <c r="AG10" s="6">
        <f>LR!D10</f>
        <v>5.2322808128477396</v>
      </c>
      <c r="AH10" s="6">
        <f>Adaboost!D10</f>
        <v>4.7708592777085901</v>
      </c>
      <c r="AI10" s="6">
        <f>XGBR!D10</f>
        <v>5.5577702999999996</v>
      </c>
      <c r="AJ10" s="6">
        <f>Huber!D10</f>
        <v>5.2269500002420104</v>
      </c>
      <c r="AK10" s="6">
        <f>BayesRidge!D10</f>
        <v>5.2370654390676501</v>
      </c>
      <c r="AL10" s="6">
        <f>Elastic!D10</f>
        <v>4.9109913451583997</v>
      </c>
      <c r="AM10" s="6">
        <f>GBR!D10</f>
        <v>5.4052467229603502</v>
      </c>
      <c r="AN10" s="6">
        <f>AVERAGE(AF10:AM10,Neural!D10)</f>
        <v>5.1891003266775462</v>
      </c>
      <c r="AO10" s="6">
        <f>MAX(AF10:AM10,Neural!D10)</f>
        <v>5.5577702999999996</v>
      </c>
      <c r="AP10" s="6">
        <f>MIN(AF10:AM10,Neural!D10)</f>
        <v>4.7708592777085901</v>
      </c>
    </row>
    <row r="11" spans="1:42" ht="15" thickBot="1" x14ac:dyDescent="0.35">
      <c r="A11" t="s">
        <v>151</v>
      </c>
      <c r="B11" t="s">
        <v>138</v>
      </c>
      <c r="C11" s="5">
        <f>RF!B11</f>
        <v>4.3099999999999996</v>
      </c>
      <c r="D11" s="5">
        <f>LR!B11</f>
        <v>4.6210535212984203</v>
      </c>
      <c r="E11" s="5">
        <f>Adaboost!B11</f>
        <v>5.7744680851063803</v>
      </c>
      <c r="F11" s="5">
        <f>XGBR!B11</f>
        <v>4.1826433999999999</v>
      </c>
      <c r="G11" s="5">
        <f>Huber!B11</f>
        <v>4.4999994446824099</v>
      </c>
      <c r="H11" s="5">
        <f>BayesRidge!B11</f>
        <v>4.6322768780829797</v>
      </c>
      <c r="I11" s="5">
        <f>Elastic!B11</f>
        <v>4.6144229040962799</v>
      </c>
      <c r="J11" s="5">
        <f>GBR!B11</f>
        <v>5.1070366628131403</v>
      </c>
      <c r="K11" s="6">
        <f t="shared" si="0"/>
        <v>4.7069086903974915</v>
      </c>
      <c r="L11">
        <f t="shared" si="2"/>
        <v>5.7744680851063803</v>
      </c>
      <c r="M11">
        <f t="shared" si="3"/>
        <v>4.1826433999999999</v>
      </c>
      <c r="N11">
        <v>4.8</v>
      </c>
      <c r="O11" s="5">
        <f>RF!C11</f>
        <v>5.0599999999999996</v>
      </c>
      <c r="P11" s="5">
        <f>LR!C11</f>
        <v>5.4849687167883303</v>
      </c>
      <c r="Q11" s="5">
        <f>Adaboost!C11</f>
        <v>6.0615199034981897</v>
      </c>
      <c r="R11" s="5">
        <f>XGBR!C11</f>
        <v>5.1162720000000004</v>
      </c>
      <c r="S11" s="5">
        <f>Huber!C11</f>
        <v>5.4139006659510196</v>
      </c>
      <c r="T11" s="5">
        <f>BayesRidge!C11</f>
        <v>5.4778695500802002</v>
      </c>
      <c r="U11" s="5">
        <f>Elastic!C11</f>
        <v>4.7757187024005896</v>
      </c>
      <c r="V11" s="5">
        <f>GBR!C11</f>
        <v>5.0785815417395197</v>
      </c>
      <c r="W11" s="6">
        <f t="shared" si="1"/>
        <v>5.3396302424216673</v>
      </c>
      <c r="X11" s="6">
        <f t="shared" si="4"/>
        <v>6.0615199034981897</v>
      </c>
      <c r="Y11" s="6">
        <f t="shared" si="5"/>
        <v>4.7757187024005896</v>
      </c>
      <c r="Z11">
        <v>5.6</v>
      </c>
      <c r="AC11" s="6"/>
      <c r="AE11" t="s">
        <v>170</v>
      </c>
      <c r="AF11" s="6">
        <f>RF!D11</f>
        <v>4.97</v>
      </c>
      <c r="AG11" s="6">
        <f>LR!D11</f>
        <v>5.0605957791546796</v>
      </c>
      <c r="AH11" s="6">
        <f>Adaboost!D11</f>
        <v>4.7336065573770396</v>
      </c>
      <c r="AI11" s="6">
        <f>XGBR!D11</f>
        <v>5.462135</v>
      </c>
      <c r="AJ11" s="6">
        <f>Huber!D11</f>
        <v>5.0950101182413903</v>
      </c>
      <c r="AK11" s="6">
        <f>BayesRidge!D11</f>
        <v>5.0943063547592597</v>
      </c>
      <c r="AL11" s="6">
        <f>Elastic!D11</f>
        <v>5.0241990761760196</v>
      </c>
      <c r="AM11" s="6">
        <f>GBR!D11</f>
        <v>5.09362042426035</v>
      </c>
      <c r="AN11" s="6">
        <f>AVERAGE(AF11:AM11,Neural!D11)</f>
        <v>5.0644089530630909</v>
      </c>
      <c r="AO11" s="6">
        <f>MAX(AF11:AM11,Neural!D11)</f>
        <v>5.462135</v>
      </c>
      <c r="AP11" s="6">
        <f>MIN(AF11:AM11,Neural!D11)</f>
        <v>4.7336065573770396</v>
      </c>
    </row>
    <row r="12" spans="1:42" ht="15" thickBot="1" x14ac:dyDescent="0.35">
      <c r="A12" t="s">
        <v>143</v>
      </c>
      <c r="B12" t="s">
        <v>141</v>
      </c>
      <c r="C12" s="5">
        <f>RF!B12</f>
        <v>3.07</v>
      </c>
      <c r="D12" s="5">
        <f>LR!B12</f>
        <v>3.4969246102452098</v>
      </c>
      <c r="E12" s="5">
        <f>Adaboost!B12</f>
        <v>3.2077294685990299</v>
      </c>
      <c r="F12" s="5">
        <f>XGBR!B12</f>
        <v>3.0947638</v>
      </c>
      <c r="G12" s="5">
        <f>Huber!B12</f>
        <v>3.3000002784518498</v>
      </c>
      <c r="H12" s="5">
        <f>BayesRidge!B12</f>
        <v>3.4930052446409099</v>
      </c>
      <c r="I12" s="5">
        <f>Elastic!B12</f>
        <v>3.8134235271068202</v>
      </c>
      <c r="J12" s="5">
        <f>GBR!B12</f>
        <v>3.1230588858021702</v>
      </c>
      <c r="K12" s="6">
        <f t="shared" si="0"/>
        <v>3.3425303298013209</v>
      </c>
      <c r="L12">
        <f t="shared" si="2"/>
        <v>3.8134235271068202</v>
      </c>
      <c r="M12">
        <f t="shared" si="3"/>
        <v>3.07</v>
      </c>
      <c r="N12">
        <v>3.6</v>
      </c>
      <c r="O12" s="5">
        <f>RF!C12</f>
        <v>3.01</v>
      </c>
      <c r="P12" s="5">
        <f>LR!C12</f>
        <v>3.5014050531630301</v>
      </c>
      <c r="Q12" s="5">
        <f>Adaboost!C12</f>
        <v>3.6571428571428499</v>
      </c>
      <c r="R12" s="5">
        <f>XGBR!C12</f>
        <v>3.0629409999999999</v>
      </c>
      <c r="S12" s="5">
        <f>Huber!C12</f>
        <v>3.30992969204544</v>
      </c>
      <c r="T12" s="5">
        <f>BayesRidge!C12</f>
        <v>3.5004826886750999</v>
      </c>
      <c r="U12" s="5">
        <f>Elastic!C12</f>
        <v>3.8739551725173902</v>
      </c>
      <c r="V12" s="5">
        <f>GBR!C12</f>
        <v>3.1223571748560999</v>
      </c>
      <c r="W12" s="6">
        <f t="shared" si="1"/>
        <v>3.3992024986252378</v>
      </c>
      <c r="X12" s="6">
        <f t="shared" si="4"/>
        <v>3.8739551725173902</v>
      </c>
      <c r="Y12" s="6">
        <f t="shared" si="5"/>
        <v>3.01</v>
      </c>
      <c r="Z12">
        <v>3.6</v>
      </c>
      <c r="AA12" s="6">
        <f>MAX(L12,M12,X13,Y13)-MIN(L13,M13,X12,Y12)</f>
        <v>3.1445454545454501</v>
      </c>
      <c r="AB12" s="6">
        <f>MIN(L12,M12,X13,Y13)-MAX(L13,M13,X12,Y12)</f>
        <v>-2.7044680851063805</v>
      </c>
      <c r="AC12" s="6"/>
      <c r="AE12" t="s">
        <v>167</v>
      </c>
      <c r="AF12" s="6">
        <f>RF!D12</f>
        <v>6.49</v>
      </c>
      <c r="AG12" s="6">
        <f>LR!D12</f>
        <v>5.9292803090730999</v>
      </c>
      <c r="AH12" s="6">
        <f>Adaboost!D12</f>
        <v>5.6998784933171303</v>
      </c>
      <c r="AI12" s="6">
        <f>XGBR!D12</f>
        <v>5.4342569999999997</v>
      </c>
      <c r="AJ12" s="6">
        <f>Huber!D12</f>
        <v>5.9150347307562896</v>
      </c>
      <c r="AK12" s="6">
        <f>BayesRidge!D12</f>
        <v>5.9457711351347697</v>
      </c>
      <c r="AL12" s="6">
        <f>Elastic!D12</f>
        <v>5.2859444388467001</v>
      </c>
      <c r="AM12" s="6">
        <f>GBR!D12</f>
        <v>6.26523029626851</v>
      </c>
      <c r="AN12" s="6">
        <f>AVERAGE(AF12:AM12,Neural!D12)</f>
        <v>5.8592683726438421</v>
      </c>
      <c r="AO12" s="6">
        <f>MAX(AF12:AM12,Neural!D12)</f>
        <v>6.49</v>
      </c>
      <c r="AP12" s="6">
        <f>MIN(AF12:AM12,Neural!D12)</f>
        <v>5.2859444388467001</v>
      </c>
    </row>
    <row r="13" spans="1:42" ht="15" thickBot="1" x14ac:dyDescent="0.35">
      <c r="A13" t="s">
        <v>141</v>
      </c>
      <c r="B13" t="s">
        <v>143</v>
      </c>
      <c r="C13" s="5">
        <f>RF!B13</f>
        <v>5.0999999999999996</v>
      </c>
      <c r="D13" s="5">
        <f>LR!B13</f>
        <v>4.86835880147399</v>
      </c>
      <c r="E13" s="5">
        <f>Adaboost!B13</f>
        <v>5.7744680851063803</v>
      </c>
      <c r="F13" s="5">
        <f>XGBR!B13</f>
        <v>4.1503705999999996</v>
      </c>
      <c r="G13" s="5">
        <f>Huber!B13</f>
        <v>4.7000193925739602</v>
      </c>
      <c r="H13" s="5">
        <f>BayesRidge!B13</f>
        <v>4.8683690684602201</v>
      </c>
      <c r="I13" s="5">
        <f>Elastic!B13</f>
        <v>4.7012279875548799</v>
      </c>
      <c r="J13" s="5">
        <f>GBR!B13</f>
        <v>5.3845552198520599</v>
      </c>
      <c r="K13" s="6">
        <f t="shared" si="0"/>
        <v>4.9357569317692889</v>
      </c>
      <c r="L13">
        <f t="shared" si="2"/>
        <v>5.7744680851063803</v>
      </c>
      <c r="M13">
        <f t="shared" si="3"/>
        <v>4.1503705999999996</v>
      </c>
      <c r="N13">
        <v>4.8</v>
      </c>
      <c r="O13" s="5">
        <f>RF!C13</f>
        <v>5.2</v>
      </c>
      <c r="P13" s="5">
        <f>LR!C13</f>
        <v>4.8813342198643097</v>
      </c>
      <c r="Q13" s="5">
        <f>Adaboost!C13</f>
        <v>6.1545454545454499</v>
      </c>
      <c r="R13" s="5">
        <f>XGBR!C13</f>
        <v>4.2449389999999996</v>
      </c>
      <c r="S13" s="5">
        <f>Huber!C13</f>
        <v>4.6087384102281996</v>
      </c>
      <c r="T13" s="5">
        <f>BayesRidge!C13</f>
        <v>4.88800265335533</v>
      </c>
      <c r="U13" s="5">
        <f>Elastic!C13</f>
        <v>4.8741029169361303</v>
      </c>
      <c r="V13" s="5">
        <f>GBR!C13</f>
        <v>5.3822492266983</v>
      </c>
      <c r="W13" s="6">
        <f t="shared" si="1"/>
        <v>5.010867564136551</v>
      </c>
      <c r="X13" s="6">
        <f t="shared" si="4"/>
        <v>6.1545454545454499</v>
      </c>
      <c r="Y13" s="6">
        <f t="shared" si="5"/>
        <v>4.2449389999999996</v>
      </c>
      <c r="Z13">
        <v>4.8</v>
      </c>
      <c r="AC13" s="6"/>
      <c r="AE13" t="s">
        <v>172</v>
      </c>
      <c r="AF13" s="6">
        <f>RF!D13</f>
        <v>3.56</v>
      </c>
      <c r="AG13" s="6">
        <f>LR!D13</f>
        <v>4.0806255788747903</v>
      </c>
      <c r="AH13" s="6">
        <f>Adaboost!D13</f>
        <v>3.8929402637703601</v>
      </c>
      <c r="AI13" s="6">
        <f>XGBR!D13</f>
        <v>3.8495474000000001</v>
      </c>
      <c r="AJ13" s="6">
        <f>Huber!D13</f>
        <v>4.1206503163382102</v>
      </c>
      <c r="AK13" s="6">
        <f>BayesRidge!D13</f>
        <v>4.12746788288106</v>
      </c>
      <c r="AL13" s="6">
        <f>Elastic!D13</f>
        <v>4.6620941276116197</v>
      </c>
      <c r="AM13" s="6">
        <f>GBR!D13</f>
        <v>3.83456711523871</v>
      </c>
      <c r="AN13" s="6">
        <f>AVERAGE(AF13:AM13,Neural!D13)</f>
        <v>4.0257521590792429</v>
      </c>
      <c r="AO13" s="6">
        <f>MAX(AF13:AM13,Neural!D13)</f>
        <v>4.6620941276116197</v>
      </c>
      <c r="AP13" s="6">
        <f>MIN(AF13:AM13,Neural!D13)</f>
        <v>3.56</v>
      </c>
    </row>
    <row r="14" spans="1:42" ht="15" thickBot="1" x14ac:dyDescent="0.35">
      <c r="A14" t="s">
        <v>144</v>
      </c>
      <c r="B14" t="s">
        <v>134</v>
      </c>
      <c r="C14" s="5">
        <f>RF!B14</f>
        <v>3.02</v>
      </c>
      <c r="D14" s="5">
        <f>LR!B14</f>
        <v>3.3337320885214199</v>
      </c>
      <c r="E14" s="5">
        <f>Adaboost!B14</f>
        <v>3.2077294685990299</v>
      </c>
      <c r="F14" s="5">
        <f>XGBR!B14</f>
        <v>2.9039776000000002</v>
      </c>
      <c r="G14" s="5">
        <f>Huber!B14</f>
        <v>3.19999962528721</v>
      </c>
      <c r="H14" s="5">
        <f>BayesRidge!B14</f>
        <v>3.3489200669655599</v>
      </c>
      <c r="I14" s="5">
        <f>Elastic!B14</f>
        <v>3.7611675056342602</v>
      </c>
      <c r="J14" s="5">
        <f>GBR!B14</f>
        <v>3.08819880976221</v>
      </c>
      <c r="K14" s="6">
        <f t="shared" si="0"/>
        <v>3.2409406355476467</v>
      </c>
      <c r="L14">
        <f t="shared" si="2"/>
        <v>3.7611675056342602</v>
      </c>
      <c r="M14">
        <f t="shared" si="3"/>
        <v>2.9039776000000002</v>
      </c>
      <c r="N14">
        <v>3.2</v>
      </c>
      <c r="O14" s="5">
        <f>RF!C14</f>
        <v>4.04</v>
      </c>
      <c r="P14" s="5">
        <f>LR!C14</f>
        <v>4.6206461058323498</v>
      </c>
      <c r="Q14" s="5">
        <f>Adaboost!C14</f>
        <v>4.7035040431266797</v>
      </c>
      <c r="R14" s="5">
        <f>XGBR!C14</f>
        <v>4.0700507000000004</v>
      </c>
      <c r="S14" s="5">
        <f>Huber!C14</f>
        <v>4.4000011379295696</v>
      </c>
      <c r="T14" s="5">
        <f>BayesRidge!C14</f>
        <v>4.6217691210787599</v>
      </c>
      <c r="U14" s="5">
        <f>Elastic!C14</f>
        <v>4.7396634895723997</v>
      </c>
      <c r="V14" s="5">
        <f>GBR!C14</f>
        <v>4.1071712847745401</v>
      </c>
      <c r="W14" s="6">
        <f t="shared" si="1"/>
        <v>4.4349747573426397</v>
      </c>
      <c r="X14" s="6">
        <f t="shared" si="4"/>
        <v>4.7396634895723997</v>
      </c>
      <c r="Y14" s="6">
        <f t="shared" si="5"/>
        <v>4.04</v>
      </c>
      <c r="Z14">
        <v>4.5999999999999996</v>
      </c>
      <c r="AA14" s="6">
        <f>MAX(L14,M14,X15,Y15)-MIN(L15,M15,X14,Y14)</f>
        <v>0.66350404312667965</v>
      </c>
      <c r="AB14" s="6">
        <f>MIN(L14,M14,X15,Y15)-MAX(L15,M15,X14,Y14)</f>
        <v>-2.8704904851063802</v>
      </c>
      <c r="AC14" s="6"/>
      <c r="AE14" t="s">
        <v>148</v>
      </c>
      <c r="AF14" s="6">
        <f>RF!D14</f>
        <v>6.32</v>
      </c>
      <c r="AG14" s="6">
        <f>LR!D14</f>
        <v>5.8504854631939196</v>
      </c>
      <c r="AH14" s="6">
        <f>Adaboost!D14</f>
        <v>5.3287878787878702</v>
      </c>
      <c r="AI14" s="6">
        <f>XGBR!D14</f>
        <v>5.1224875000000001</v>
      </c>
      <c r="AJ14" s="6">
        <f>Huber!D14</f>
        <v>5.8110499016276496</v>
      </c>
      <c r="AK14" s="6">
        <f>BayesRidge!D14</f>
        <v>5.8886779371037701</v>
      </c>
      <c r="AL14" s="6">
        <f>Elastic!D14</f>
        <v>5.1852062105960002</v>
      </c>
      <c r="AM14" s="6">
        <f>GBR!D14</f>
        <v>6.32418285484985</v>
      </c>
      <c r="AN14" s="6">
        <f>AVERAGE(AF14:AM14,Neural!D14)</f>
        <v>5.7554610086580071</v>
      </c>
      <c r="AO14" s="6">
        <f>MAX(AF14:AM14,Neural!D14)</f>
        <v>6.32418285484985</v>
      </c>
      <c r="AP14" s="6">
        <f>MIN(AF14:AM14,Neural!D14)</f>
        <v>5.1224875000000001</v>
      </c>
    </row>
    <row r="15" spans="1:42" ht="15" thickBot="1" x14ac:dyDescent="0.35">
      <c r="A15" t="s">
        <v>134</v>
      </c>
      <c r="B15" t="s">
        <v>144</v>
      </c>
      <c r="C15" s="5">
        <f>RF!B15</f>
        <v>5.12</v>
      </c>
      <c r="D15" s="5">
        <f>LR!B15</f>
        <v>5.40978995868476</v>
      </c>
      <c r="E15" s="5">
        <f>Adaboost!B15</f>
        <v>5.7744680851063803</v>
      </c>
      <c r="F15" s="5">
        <f>XGBR!B15</f>
        <v>5.0693570000000001</v>
      </c>
      <c r="G15" s="5">
        <f>Huber!B15</f>
        <v>5.2000007756554902</v>
      </c>
      <c r="H15" s="5">
        <f>BayesRidge!B15</f>
        <v>5.4111181689536902</v>
      </c>
      <c r="I15" s="5">
        <f>Elastic!B15</f>
        <v>5.3059866219956398</v>
      </c>
      <c r="J15" s="5">
        <f>GBR!B15</f>
        <v>5.1498150160317397</v>
      </c>
      <c r="K15" s="6">
        <f t="shared" si="0"/>
        <v>5.3080481849540719</v>
      </c>
      <c r="L15">
        <f t="shared" si="2"/>
        <v>5.7744680851063803</v>
      </c>
      <c r="M15">
        <f t="shared" si="3"/>
        <v>5.0693570000000001</v>
      </c>
      <c r="N15">
        <v>5.4</v>
      </c>
      <c r="O15" s="5">
        <f>RF!C15</f>
        <v>4.0199999999999996</v>
      </c>
      <c r="P15" s="5">
        <f>LR!C15</f>
        <v>3.9834323393572801</v>
      </c>
      <c r="Q15" s="5">
        <f>Adaboost!C15</f>
        <v>4.7035040431266797</v>
      </c>
      <c r="R15" s="5">
        <f>XGBR!C15</f>
        <v>2.9337789999999999</v>
      </c>
      <c r="S15" s="5">
        <f>Huber!C15</f>
        <v>3.62194912686273</v>
      </c>
      <c r="T15" s="5">
        <f>BayesRidge!C15</f>
        <v>3.9927237521138399</v>
      </c>
      <c r="U15" s="5">
        <f>Elastic!C15</f>
        <v>4.42538317002212</v>
      </c>
      <c r="V15" s="5">
        <f>GBR!C15</f>
        <v>4.1008337286509402</v>
      </c>
      <c r="W15" s="6">
        <f t="shared" si="1"/>
        <v>3.9804540503450352</v>
      </c>
      <c r="X15" s="6">
        <f t="shared" si="4"/>
        <v>4.7035040431266797</v>
      </c>
      <c r="Y15" s="6">
        <f t="shared" si="5"/>
        <v>2.9337789999999999</v>
      </c>
      <c r="Z15">
        <v>3.6</v>
      </c>
      <c r="AC15" s="6"/>
      <c r="AE15" t="s">
        <v>164</v>
      </c>
      <c r="AF15" s="6">
        <f>RF!D15</f>
        <v>6.19</v>
      </c>
      <c r="AG15" s="6">
        <f>LR!D15</f>
        <v>6.5216346768591897</v>
      </c>
      <c r="AH15" s="6">
        <f>Adaboost!D15</f>
        <v>6.9765319426336303</v>
      </c>
      <c r="AI15" s="6">
        <f>XGBR!D15</f>
        <v>6.4813824000000002</v>
      </c>
      <c r="AJ15" s="6">
        <f>Huber!D15</f>
        <v>6.4988281273690696</v>
      </c>
      <c r="AK15" s="6">
        <f>BayesRidge!D15</f>
        <v>6.5242022224746199</v>
      </c>
      <c r="AL15" s="6">
        <f>Elastic!D15</f>
        <v>5.5765926156895098</v>
      </c>
      <c r="AM15" s="6">
        <f>GBR!D15</f>
        <v>6.6799914947895198</v>
      </c>
      <c r="AN15" s="6">
        <f>AVERAGE(AF15:AM15,Neural!D15)</f>
        <v>6.4394594326841759</v>
      </c>
      <c r="AO15" s="6">
        <f>MAX(AF15:AM15,Neural!D15)</f>
        <v>6.9765319426336303</v>
      </c>
      <c r="AP15" s="6">
        <f>MIN(AF15:AM15,Neural!D15)</f>
        <v>5.5765926156895098</v>
      </c>
    </row>
    <row r="16" spans="1:42" ht="15" thickBot="1" x14ac:dyDescent="0.35">
      <c r="A16" t="s">
        <v>140</v>
      </c>
      <c r="B16" t="s">
        <v>139</v>
      </c>
      <c r="C16" s="5">
        <f>RF!B16</f>
        <v>6.02</v>
      </c>
      <c r="D16" s="5">
        <f>LR!B16</f>
        <v>6.6742648859145302</v>
      </c>
      <c r="E16" s="5">
        <f>Adaboost!B16</f>
        <v>6.6666666666666599</v>
      </c>
      <c r="F16" s="5">
        <f>XGBR!B16</f>
        <v>6.0783899999999997</v>
      </c>
      <c r="G16" s="5">
        <f>Huber!B16</f>
        <v>6.50000006139269</v>
      </c>
      <c r="H16" s="5">
        <f>BayesRidge!B16</f>
        <v>6.6903022442543998</v>
      </c>
      <c r="I16" s="5">
        <f>Elastic!B16</f>
        <v>6.0334684820019797</v>
      </c>
      <c r="J16" s="5">
        <f>GBR!B16</f>
        <v>6.1236957920946198</v>
      </c>
      <c r="K16" s="6">
        <f t="shared" si="0"/>
        <v>6.3745538180468557</v>
      </c>
      <c r="L16">
        <f t="shared" si="2"/>
        <v>6.6903022442543998</v>
      </c>
      <c r="M16">
        <f t="shared" si="3"/>
        <v>6.02</v>
      </c>
      <c r="N16">
        <v>6.8</v>
      </c>
      <c r="O16" s="5">
        <f>RF!C16</f>
        <v>4.1900000000000004</v>
      </c>
      <c r="P16" s="5">
        <f>LR!C16</f>
        <v>4.7747064238656698</v>
      </c>
      <c r="Q16" s="5">
        <f>Adaboost!C16</f>
        <v>4.7035040431266797</v>
      </c>
      <c r="R16" s="5">
        <f>XGBR!C16</f>
        <v>4.0375829999999997</v>
      </c>
      <c r="S16" s="5">
        <f>Huber!C16</f>
        <v>4.45054680663441</v>
      </c>
      <c r="T16" s="5">
        <f>BayesRidge!C16</f>
        <v>4.77119849946539</v>
      </c>
      <c r="U16" s="5">
        <f>Elastic!C16</f>
        <v>4.8003159513335198</v>
      </c>
      <c r="V16" s="5">
        <f>GBR!C16</f>
        <v>4.5552413170269599</v>
      </c>
      <c r="W16" s="6">
        <f t="shared" si="1"/>
        <v>4.5595620812403208</v>
      </c>
      <c r="X16" s="6">
        <f t="shared" si="4"/>
        <v>4.8003159513335198</v>
      </c>
      <c r="Y16" s="6">
        <f t="shared" si="5"/>
        <v>4.0375829999999997</v>
      </c>
      <c r="Z16">
        <v>4.5999999999999996</v>
      </c>
      <c r="AA16" s="6">
        <f>MAX(L16,M16,X17,Y17)-MIN(L17,M17,X16,Y16)</f>
        <v>3.6903017089982098</v>
      </c>
      <c r="AB16" s="6">
        <f>MIN(L16,M16,X17,Y17)-MAX(L17,M17,X16,Y16)</f>
        <v>-0.7003159513335202</v>
      </c>
      <c r="AC16" s="6"/>
      <c r="AE16" t="s">
        <v>165</v>
      </c>
      <c r="AF16" s="6">
        <f>RF!D16</f>
        <v>4.3600000000000003</v>
      </c>
      <c r="AG16" s="6">
        <f>LR!D16</f>
        <v>4.72814588591873</v>
      </c>
      <c r="AH16" s="6">
        <f>Adaboost!D16</f>
        <v>4.0733104238258804</v>
      </c>
      <c r="AI16" s="6">
        <f>XGBR!D16</f>
        <v>4.1936340000000003</v>
      </c>
      <c r="AJ16" s="6">
        <f>Huber!D16</f>
        <v>4.7126158630108996</v>
      </c>
      <c r="AK16" s="6">
        <f>BayesRidge!D16</f>
        <v>4.7256484188593504</v>
      </c>
      <c r="AL16" s="6">
        <f>Elastic!D16</f>
        <v>4.8109350867716199</v>
      </c>
      <c r="AM16" s="6">
        <f>GBR!D16</f>
        <v>4.4466044942756797</v>
      </c>
      <c r="AN16" s="6">
        <f>AVERAGE(AF16:AM16,Neural!D16)</f>
        <v>4.5325117827106478</v>
      </c>
      <c r="AO16" s="6">
        <f>MAX(AF16:AM16,Neural!D16)</f>
        <v>4.8109350867716199</v>
      </c>
      <c r="AP16" s="6">
        <f>MIN(AF16:AM16,Neural!D16)</f>
        <v>4.0733104238258804</v>
      </c>
    </row>
    <row r="17" spans="1:42" ht="15" thickBot="1" x14ac:dyDescent="0.35">
      <c r="A17" t="s">
        <v>139</v>
      </c>
      <c r="B17" t="s">
        <v>140</v>
      </c>
      <c r="C17" s="5">
        <f>RF!B17</f>
        <v>3.32</v>
      </c>
      <c r="D17" s="5">
        <f>LR!B17</f>
        <v>3.2109478750712701</v>
      </c>
      <c r="E17" s="5">
        <f>Adaboost!B17</f>
        <v>3.2077294685990299</v>
      </c>
      <c r="F17" s="5">
        <f>XGBR!B17</f>
        <v>3.4274100000000001</v>
      </c>
      <c r="G17" s="5">
        <f>Huber!B17</f>
        <v>3.00000053525619</v>
      </c>
      <c r="H17" s="5">
        <f>BayesRidge!B17</f>
        <v>3.2116953366711498</v>
      </c>
      <c r="I17" s="5">
        <f>Elastic!B17</f>
        <v>3.4812555450985601</v>
      </c>
      <c r="J17" s="5">
        <f>GBR!B17</f>
        <v>3.21389736246583</v>
      </c>
      <c r="K17" s="6">
        <f t="shared" si="0"/>
        <v>3.2619261304561871</v>
      </c>
      <c r="L17">
        <f t="shared" si="2"/>
        <v>3.4812555450985601</v>
      </c>
      <c r="M17">
        <f t="shared" si="3"/>
        <v>3.00000053525619</v>
      </c>
      <c r="N17">
        <v>3.4</v>
      </c>
      <c r="O17" s="5">
        <f>RF!C17</f>
        <v>4.0999999999999996</v>
      </c>
      <c r="P17" s="5">
        <f>LR!C17</f>
        <v>4.6309245830882402</v>
      </c>
      <c r="Q17" s="5">
        <f>Adaboost!C17</f>
        <v>4.7035040431266797</v>
      </c>
      <c r="R17" s="5">
        <f>XGBR!C17</f>
        <v>4.1499959999999998</v>
      </c>
      <c r="S17" s="5">
        <f>Huber!C17</f>
        <v>4.4135063246109896</v>
      </c>
      <c r="T17" s="5">
        <f>BayesRidge!C17</f>
        <v>4.64199044531503</v>
      </c>
      <c r="U17" s="5">
        <f>Elastic!C17</f>
        <v>4.5817636020558297</v>
      </c>
      <c r="V17" s="5">
        <f>GBR!C17</f>
        <v>4.1888439606564196</v>
      </c>
      <c r="W17" s="6">
        <f t="shared" si="1"/>
        <v>4.4542668228841737</v>
      </c>
      <c r="X17" s="6">
        <f t="shared" si="4"/>
        <v>4.7035040431266797</v>
      </c>
      <c r="Y17" s="6">
        <f t="shared" si="5"/>
        <v>4.0999999999999996</v>
      </c>
      <c r="Z17">
        <v>4.8</v>
      </c>
      <c r="AC17" s="6"/>
      <c r="AE17" t="s">
        <v>162</v>
      </c>
      <c r="AF17" s="6">
        <f>RF!D17</f>
        <v>4.45</v>
      </c>
      <c r="AG17" s="6">
        <f>LR!D17</f>
        <v>4.0160918076301</v>
      </c>
      <c r="AH17" s="6">
        <f>Adaboost!D17</f>
        <v>4.0194647201946401</v>
      </c>
      <c r="AI17" s="6">
        <f>XGBR!D17</f>
        <v>4.2408669999999997</v>
      </c>
      <c r="AJ17" s="6">
        <f>Huber!D17</f>
        <v>4.0338323378872198</v>
      </c>
      <c r="AK17" s="6">
        <f>BayesRidge!D17</f>
        <v>4.0215609364920697</v>
      </c>
      <c r="AL17" s="6">
        <f>Elastic!D17</f>
        <v>4.5566761756630596</v>
      </c>
      <c r="AM17" s="6">
        <f>GBR!D17</f>
        <v>3.9625007361692002</v>
      </c>
      <c r="AN17" s="6">
        <f>AVERAGE(AF17:AM17,Neural!D17)</f>
        <v>4.1410326199795575</v>
      </c>
      <c r="AO17" s="6">
        <f>MAX(AF17:AM17,Neural!D17)</f>
        <v>4.5566761756630596</v>
      </c>
      <c r="AP17" s="6">
        <f>MIN(AF17:AM17,Neural!D17)</f>
        <v>3.9625007361692002</v>
      </c>
    </row>
    <row r="18" spans="1:42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2"/>
        <v>0</v>
      </c>
      <c r="M18">
        <f t="shared" si="3"/>
        <v>0</v>
      </c>
      <c r="N18"/>
      <c r="O18" s="5">
        <f>RF!C18</f>
        <v>0</v>
      </c>
      <c r="P18" s="5">
        <f>LR!C18</f>
        <v>0</v>
      </c>
      <c r="Q18" s="5">
        <f>Adaboost!C18</f>
        <v>0</v>
      </c>
      <c r="R18" s="5">
        <f>XGBR!C18</f>
        <v>0</v>
      </c>
      <c r="S18" s="5">
        <f>Huber!C18</f>
        <v>0</v>
      </c>
      <c r="T18" s="5">
        <f>BayesRidge!C18</f>
        <v>0</v>
      </c>
      <c r="U18" s="5">
        <f>Elastic!C18</f>
        <v>0</v>
      </c>
      <c r="V18" s="5">
        <f>GBR!C18</f>
        <v>0</v>
      </c>
      <c r="W18" s="6">
        <f t="shared" si="1"/>
        <v>0</v>
      </c>
      <c r="X18" s="6">
        <f t="shared" si="4"/>
        <v>0</v>
      </c>
      <c r="Y18" s="6">
        <f t="shared" si="5"/>
        <v>0</v>
      </c>
      <c r="Z18"/>
      <c r="AA18" s="6">
        <f>MAX(L18,M18,X19,Y19)-MIN(L19,M19,X18,Y18)</f>
        <v>0</v>
      </c>
      <c r="AB18" s="6">
        <f>MIN(L18,M18,X19,Y19)-MAX(L19,M19,X18,Y18)</f>
        <v>0</v>
      </c>
      <c r="AC18" s="6"/>
      <c r="AE18"/>
      <c r="AF18" s="6">
        <f>RF!D18</f>
        <v>0</v>
      </c>
      <c r="AG18" s="6">
        <f>LR!D18</f>
        <v>0</v>
      </c>
      <c r="AH18" s="6">
        <f>Adaboost!D18</f>
        <v>0</v>
      </c>
      <c r="AI18" s="6">
        <f>XGBR!D18</f>
        <v>0</v>
      </c>
      <c r="AJ18" s="6">
        <f>Huber!D18</f>
        <v>0</v>
      </c>
      <c r="AK18" s="6">
        <f>BayesRidge!D18</f>
        <v>0</v>
      </c>
      <c r="AL18" s="6">
        <f>Elastic!D18</f>
        <v>0</v>
      </c>
      <c r="AM18" s="6">
        <f>GBR!D18</f>
        <v>0</v>
      </c>
      <c r="AN18" s="6">
        <f>AVERAGE(AF18:AM18,Neural!D18)</f>
        <v>0</v>
      </c>
      <c r="AO18" s="6">
        <f>MAX(AF18:AM18,Neural!D18)</f>
        <v>0</v>
      </c>
      <c r="AP18" s="6">
        <f>MIN(AF18:AM18,Neural!D18)</f>
        <v>0</v>
      </c>
    </row>
    <row r="19" spans="1:42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2"/>
        <v>0</v>
      </c>
      <c r="M19">
        <f t="shared" si="3"/>
        <v>0</v>
      </c>
      <c r="N19"/>
      <c r="O19" s="5">
        <f>RF!C19</f>
        <v>0</v>
      </c>
      <c r="P19" s="5">
        <f>LR!C19</f>
        <v>0</v>
      </c>
      <c r="Q19" s="5">
        <f>Adaboost!C19</f>
        <v>0</v>
      </c>
      <c r="R19" s="5">
        <f>XGBR!C19</f>
        <v>0</v>
      </c>
      <c r="S19" s="5">
        <f>Huber!C19</f>
        <v>0</v>
      </c>
      <c r="T19" s="5">
        <f>BayesRidge!C19</f>
        <v>0</v>
      </c>
      <c r="U19" s="5">
        <f>Elastic!C19</f>
        <v>0</v>
      </c>
      <c r="V19" s="5">
        <f>GBR!C19</f>
        <v>0</v>
      </c>
      <c r="W19" s="6">
        <f t="shared" si="1"/>
        <v>0</v>
      </c>
      <c r="X19" s="6">
        <f t="shared" si="4"/>
        <v>0</v>
      </c>
      <c r="Y19" s="6">
        <f t="shared" si="5"/>
        <v>0</v>
      </c>
      <c r="Z19"/>
      <c r="AC19" s="6"/>
      <c r="AE19"/>
      <c r="AF19" s="6">
        <f>RF!D19</f>
        <v>0</v>
      </c>
      <c r="AG19" s="6">
        <f>LR!D19</f>
        <v>0</v>
      </c>
      <c r="AH19" s="6">
        <f>Adaboost!D19</f>
        <v>0</v>
      </c>
      <c r="AI19" s="6">
        <f>XGBR!D19</f>
        <v>0</v>
      </c>
      <c r="AJ19" s="6">
        <f>Huber!D19</f>
        <v>0</v>
      </c>
      <c r="AK19" s="6">
        <f>BayesRidge!D19</f>
        <v>0</v>
      </c>
      <c r="AL19" s="6">
        <f>Elastic!D19</f>
        <v>0</v>
      </c>
      <c r="AM19" s="6">
        <f>GBR!D19</f>
        <v>0</v>
      </c>
      <c r="AN19" s="6">
        <f>AVERAGE(AF19:AM19,Neural!D19)</f>
        <v>0</v>
      </c>
      <c r="AO19" s="6">
        <f>MAX(AF19:AM19,Neural!D19)</f>
        <v>0</v>
      </c>
      <c r="AP19" s="6">
        <f>MIN(AF19:AM19,Neural!D19)</f>
        <v>0</v>
      </c>
    </row>
    <row r="20" spans="1:42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2"/>
        <v>0</v>
      </c>
      <c r="M20">
        <f t="shared" si="3"/>
        <v>0</v>
      </c>
      <c r="N20"/>
      <c r="O20" s="5">
        <f>RF!C20</f>
        <v>0</v>
      </c>
      <c r="P20" s="5">
        <f>LR!C20</f>
        <v>0</v>
      </c>
      <c r="Q20" s="5">
        <f>Adaboost!C20</f>
        <v>0</v>
      </c>
      <c r="R20" s="5">
        <f>XGBR!C20</f>
        <v>0</v>
      </c>
      <c r="S20" s="5">
        <f>Huber!C20</f>
        <v>0</v>
      </c>
      <c r="T20" s="5">
        <f>BayesRidge!C20</f>
        <v>0</v>
      </c>
      <c r="U20" s="5">
        <f>Elastic!C20</f>
        <v>0</v>
      </c>
      <c r="V20" s="5">
        <f>GBR!C20</f>
        <v>0</v>
      </c>
      <c r="W20" s="6">
        <f t="shared" si="1"/>
        <v>0</v>
      </c>
      <c r="X20" s="6">
        <f t="shared" si="4"/>
        <v>0</v>
      </c>
      <c r="Y20" s="6">
        <f t="shared" si="5"/>
        <v>0</v>
      </c>
      <c r="Z20"/>
      <c r="AA20" s="6">
        <f>MAX(L20,M20,X21,Y21)-MIN(L21,M21,X20,Y20)</f>
        <v>0</v>
      </c>
      <c r="AB20" s="6">
        <f>MIN(L20,M20,X21,Y21)-MAX(L21,M21,X20,Y20)</f>
        <v>0</v>
      </c>
      <c r="AC20" s="6"/>
      <c r="AE20"/>
      <c r="AF20" s="6">
        <f>RF!D20</f>
        <v>0</v>
      </c>
      <c r="AG20" s="6">
        <f>LR!D20</f>
        <v>0</v>
      </c>
      <c r="AH20" s="6">
        <f>Adaboost!D20</f>
        <v>0</v>
      </c>
      <c r="AI20" s="6">
        <f>XGBR!D20</f>
        <v>0</v>
      </c>
      <c r="AJ20" s="6">
        <f>Huber!D20</f>
        <v>0</v>
      </c>
      <c r="AK20" s="6">
        <f>BayesRidge!D20</f>
        <v>0</v>
      </c>
      <c r="AL20" s="6">
        <f>Elastic!D20</f>
        <v>0</v>
      </c>
      <c r="AM20" s="6">
        <f>GBR!D20</f>
        <v>0</v>
      </c>
      <c r="AN20" s="6">
        <f>AVERAGE(AF20:AM20,Neural!D20)</f>
        <v>0</v>
      </c>
      <c r="AO20" s="6">
        <f>MAX(AF20:AM20,Neural!D20)</f>
        <v>0</v>
      </c>
      <c r="AP20" s="6">
        <f>MIN(AF20:AM20,Neural!D20)</f>
        <v>0</v>
      </c>
    </row>
    <row r="21" spans="1:42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2"/>
        <v>0</v>
      </c>
      <c r="M21">
        <f t="shared" si="3"/>
        <v>0</v>
      </c>
      <c r="N21"/>
      <c r="O21" s="5">
        <f>RF!C21</f>
        <v>0</v>
      </c>
      <c r="P21" s="5">
        <f>LR!C21</f>
        <v>0</v>
      </c>
      <c r="Q21" s="5">
        <f>Adaboost!C21</f>
        <v>0</v>
      </c>
      <c r="R21" s="5">
        <f>XGBR!C21</f>
        <v>0</v>
      </c>
      <c r="S21" s="5">
        <f>Huber!C21</f>
        <v>0</v>
      </c>
      <c r="T21" s="5">
        <f>BayesRidge!C21</f>
        <v>0</v>
      </c>
      <c r="U21" s="5">
        <f>Elastic!C21</f>
        <v>0</v>
      </c>
      <c r="V21" s="5">
        <f>GBR!C21</f>
        <v>0</v>
      </c>
      <c r="W21" s="6">
        <f t="shared" si="1"/>
        <v>0</v>
      </c>
      <c r="X21" s="6">
        <f t="shared" si="4"/>
        <v>0</v>
      </c>
      <c r="Y21" s="6">
        <f t="shared" si="5"/>
        <v>0</v>
      </c>
      <c r="Z21"/>
      <c r="AC21" s="6"/>
      <c r="AE21"/>
      <c r="AF21" s="6">
        <f>RF!D21</f>
        <v>0</v>
      </c>
      <c r="AG21" s="6">
        <f>LR!D21</f>
        <v>0</v>
      </c>
      <c r="AH21" s="6">
        <f>Adaboost!D21</f>
        <v>0</v>
      </c>
      <c r="AI21" s="6">
        <f>XGBR!D21</f>
        <v>0</v>
      </c>
      <c r="AJ21" s="6">
        <f>Huber!D21</f>
        <v>0</v>
      </c>
      <c r="AK21" s="6">
        <f>BayesRidge!D21</f>
        <v>0</v>
      </c>
      <c r="AL21" s="6">
        <f>Elastic!D21</f>
        <v>0</v>
      </c>
      <c r="AM21" s="6">
        <f>GBR!D21</f>
        <v>0</v>
      </c>
      <c r="AN21" s="6">
        <f>AVERAGE(AF21:AM21,Neural!D21)</f>
        <v>0</v>
      </c>
      <c r="AO21" s="6">
        <f>MAX(AF21:AM21,Neural!D21)</f>
        <v>0</v>
      </c>
      <c r="AP21" s="6">
        <f>MIN(AF21:AM21,Neural!D21)</f>
        <v>0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SDP</v>
      </c>
      <c r="E38" s="6" t="str">
        <f>B2</f>
        <v>WSN</v>
      </c>
      <c r="F38" s="6">
        <f>(K2+W3)/2</f>
        <v>4.7114471978168604</v>
      </c>
      <c r="G38" s="6">
        <f>(K3+W2)/2</f>
        <v>3.3404940520436228</v>
      </c>
      <c r="H38" s="6">
        <f>F38-G38</f>
        <v>1.3709531457732376</v>
      </c>
      <c r="I38" s="6" t="str">
        <f>IF(G38&gt;F38,E38,D38)</f>
        <v>SDP</v>
      </c>
      <c r="J38" s="6">
        <f t="shared" ref="J38:J51" si="7">F38+G38</f>
        <v>8.0519412498604837</v>
      </c>
      <c r="L38" s="10">
        <f>MAX(K2,W3)</f>
        <v>5.418492880155843</v>
      </c>
      <c r="M38" s="6">
        <f>MAX(K3,W2)</f>
        <v>3.3997533364328265</v>
      </c>
      <c r="N38" s="6">
        <f t="shared" ref="N38:N54" si="8">L38-M38</f>
        <v>2.0187395437230164</v>
      </c>
      <c r="O38" s="6" t="str">
        <f t="shared" ref="O38:O54" si="9">IF(M38&gt;L38,E38,D38)</f>
        <v>SDP</v>
      </c>
      <c r="P38" s="6">
        <f t="shared" ref="P38:P54" si="10">L38+M38</f>
        <v>8.818246216588669</v>
      </c>
      <c r="AA38"/>
      <c r="AC38" s="6"/>
    </row>
    <row r="39" spans="1:42" ht="15" thickBot="1" x14ac:dyDescent="0.35">
      <c r="A39" t="str">
        <f>A2</f>
        <v>SDP</v>
      </c>
      <c r="B39" s="5">
        <f>Neural!B2</f>
        <v>3.8105263399950502</v>
      </c>
      <c r="C39" s="5">
        <f>Neural!C2</f>
        <v>3.4144295520800898</v>
      </c>
      <c r="D39" s="6" t="str">
        <f>A4</f>
        <v>BAL</v>
      </c>
      <c r="E39" s="6" t="str">
        <f>B4</f>
        <v>MIA</v>
      </c>
      <c r="F39" s="6">
        <f>(K4+W5)/2</f>
        <v>3.8035951014047784</v>
      </c>
      <c r="G39" s="6">
        <f>(K5+W4)/2</f>
        <v>4.625477315541592</v>
      </c>
      <c r="H39" s="6">
        <f t="shared" ref="H39:H46" si="11">F39-G39</f>
        <v>-0.82188221413681362</v>
      </c>
      <c r="I39" s="6" t="str">
        <f t="shared" ref="I39:I51" si="12">IF(G39&gt;F39,E39,D39)</f>
        <v>MIA</v>
      </c>
      <c r="J39" s="6">
        <f t="shared" si="7"/>
        <v>8.4290724169463704</v>
      </c>
      <c r="L39" s="10">
        <f>MAX(K4,W5)</f>
        <v>4.3765316419328117</v>
      </c>
      <c r="M39" s="11">
        <f>MAX(K5,W4)</f>
        <v>4.9125058725233197</v>
      </c>
      <c r="N39" s="6">
        <f t="shared" si="8"/>
        <v>-0.53597423059050797</v>
      </c>
      <c r="O39" s="6" t="str">
        <f t="shared" si="9"/>
        <v>MIA</v>
      </c>
      <c r="P39" s="6">
        <f t="shared" si="10"/>
        <v>9.2890375144561315</v>
      </c>
      <c r="AA39"/>
      <c r="AC39" s="6"/>
    </row>
    <row r="40" spans="1:42" ht="15" thickBot="1" x14ac:dyDescent="0.35">
      <c r="A40" t="str">
        <f>A3</f>
        <v>WSN</v>
      </c>
      <c r="B40" s="5">
        <f>Neural!B3</f>
        <v>3.5758115278862399</v>
      </c>
      <c r="C40" s="5">
        <f>Neural!C3</f>
        <v>5.63880411068555</v>
      </c>
      <c r="D40" s="6" t="str">
        <f>A6</f>
        <v>DET</v>
      </c>
      <c r="E40" s="6" t="str">
        <f>B6</f>
        <v>CLE</v>
      </c>
      <c r="F40" s="6">
        <f>(K6+W7)/2</f>
        <v>4.4006896192058589</v>
      </c>
      <c r="G40" s="6">
        <f>(K7+W6)/2</f>
        <v>3.1318447954372495</v>
      </c>
      <c r="H40" s="6">
        <f t="shared" si="11"/>
        <v>1.2688448237686094</v>
      </c>
      <c r="I40" s="6" t="str">
        <f t="shared" si="12"/>
        <v>DET</v>
      </c>
      <c r="J40" s="6">
        <f t="shared" si="7"/>
        <v>7.5325344146431084</v>
      </c>
      <c r="L40" s="10">
        <f>MAX(K6,W7)</f>
        <v>5.3747001198306616</v>
      </c>
      <c r="M40" s="10">
        <f>MAX(K7,W6)</f>
        <v>3.8916563963660185</v>
      </c>
      <c r="N40" s="6">
        <f t="shared" si="8"/>
        <v>1.4830437234646432</v>
      </c>
      <c r="O40" s="6" t="str">
        <f t="shared" si="9"/>
        <v>DET</v>
      </c>
      <c r="P40" s="6">
        <f t="shared" si="10"/>
        <v>9.2663565161966801</v>
      </c>
      <c r="AA40"/>
      <c r="AC40" s="6"/>
    </row>
    <row r="41" spans="1:42" ht="15" thickBot="1" x14ac:dyDescent="0.35">
      <c r="A41" t="str">
        <f>A4</f>
        <v>BAL</v>
      </c>
      <c r="B41" s="5">
        <f>Neural!B4</f>
        <v>3.2008998731575602</v>
      </c>
      <c r="C41" s="5">
        <f>Neural!C4</f>
        <v>4.8397556351792996</v>
      </c>
      <c r="D41" s="6" t="str">
        <f>A8</f>
        <v>CHW</v>
      </c>
      <c r="E41" s="6" t="str">
        <f>B8</f>
        <v>TEX</v>
      </c>
      <c r="F41" s="6">
        <f>(K8+W9)/2</f>
        <v>3.1134535143858431</v>
      </c>
      <c r="G41" s="6">
        <f>(K9+W8)/2</f>
        <v>4.4228159591286413</v>
      </c>
      <c r="H41" s="6">
        <f t="shared" si="11"/>
        <v>-1.3093624447427983</v>
      </c>
      <c r="I41" s="6" t="str">
        <f t="shared" si="12"/>
        <v>TEX</v>
      </c>
      <c r="J41" s="6">
        <f t="shared" si="7"/>
        <v>7.5362694735144844</v>
      </c>
      <c r="L41" s="10">
        <f>MAX(K8,W9)</f>
        <v>4.2142499927655637</v>
      </c>
      <c r="M41" s="10">
        <f>MAX(K9,W8)</f>
        <v>5.438428181633836</v>
      </c>
      <c r="N41" s="6">
        <f t="shared" si="8"/>
        <v>-1.2241781888682723</v>
      </c>
      <c r="O41" s="6" t="str">
        <f t="shared" si="9"/>
        <v>TEX</v>
      </c>
      <c r="P41" s="6">
        <f t="shared" si="10"/>
        <v>9.6526781743993997</v>
      </c>
      <c r="AA41"/>
      <c r="AC41" s="6"/>
    </row>
    <row r="42" spans="1:42" ht="15" thickBot="1" x14ac:dyDescent="0.35">
      <c r="A42" t="str">
        <f>A5</f>
        <v>MIA</v>
      </c>
      <c r="B42" s="5">
        <f>Neural!B5</f>
        <v>4.3377067479144298</v>
      </c>
      <c r="C42" s="5">
        <f>Neural!C5</f>
        <v>4.5335915448434196</v>
      </c>
      <c r="D42" s="6" t="str">
        <f>A10</f>
        <v>TBR</v>
      </c>
      <c r="E42" s="6" t="str">
        <f>B10</f>
        <v>TOR</v>
      </c>
      <c r="F42" s="6">
        <f>(K10+W11)/2</f>
        <v>4.3115196042483053</v>
      </c>
      <c r="G42" s="6">
        <f>(K11+W10)/2</f>
        <v>4.0504535546848253</v>
      </c>
      <c r="H42" s="6">
        <f t="shared" si="11"/>
        <v>0.26106604956348001</v>
      </c>
      <c r="I42" s="6" t="str">
        <f t="shared" si="12"/>
        <v>TBR</v>
      </c>
      <c r="J42" s="6">
        <f t="shared" si="7"/>
        <v>8.3619731589331305</v>
      </c>
      <c r="L42" s="10">
        <f>MAX(K10,W11)</f>
        <v>5.3396302424216673</v>
      </c>
      <c r="M42" s="6">
        <f>MAX(K11,W10)</f>
        <v>4.7069086903974915</v>
      </c>
      <c r="N42" s="6">
        <f t="shared" si="8"/>
        <v>0.63272155202417579</v>
      </c>
      <c r="O42" s="6" t="str">
        <f t="shared" si="9"/>
        <v>TBR</v>
      </c>
      <c r="P42" s="6">
        <f t="shared" si="10"/>
        <v>10.046538932819159</v>
      </c>
      <c r="R42" s="25" t="s">
        <v>49</v>
      </c>
      <c r="S42" s="25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DET</v>
      </c>
      <c r="B43" s="5">
        <f>Neural!B6</f>
        <v>5.51943932566512</v>
      </c>
      <c r="C43" s="5">
        <f>Neural!C6</f>
        <v>3.7868250730501498</v>
      </c>
      <c r="D43" s="6" t="str">
        <f>A12</f>
        <v>SFG</v>
      </c>
      <c r="E43" s="6" t="str">
        <f>B12</f>
        <v>LAD</v>
      </c>
      <c r="F43" s="6">
        <f>(K12+W13)/2</f>
        <v>4.1766989469689362</v>
      </c>
      <c r="G43" s="6">
        <f>(K13+W12)/2</f>
        <v>4.1674797151972633</v>
      </c>
      <c r="H43" s="6">
        <f t="shared" si="11"/>
        <v>9.2192317716728311E-3</v>
      </c>
      <c r="I43" s="6" t="str">
        <f t="shared" si="12"/>
        <v>SFG</v>
      </c>
      <c r="J43" s="6">
        <f t="shared" si="7"/>
        <v>8.3441786621662004</v>
      </c>
      <c r="L43" s="10">
        <f>MAX(K12,W13)</f>
        <v>5.010867564136551</v>
      </c>
      <c r="M43" s="6">
        <f>MAX(K13,W12)</f>
        <v>4.9357569317692889</v>
      </c>
      <c r="N43" s="6">
        <f t="shared" si="8"/>
        <v>7.511063236726212E-2</v>
      </c>
      <c r="O43" s="6" t="str">
        <f t="shared" si="9"/>
        <v>SFG</v>
      </c>
      <c r="P43" s="6">
        <f t="shared" si="10"/>
        <v>9.9466244959058407</v>
      </c>
      <c r="R43" t="s">
        <v>153</v>
      </c>
      <c r="S43" t="s">
        <v>154</v>
      </c>
      <c r="T43">
        <v>8</v>
      </c>
      <c r="AA43"/>
      <c r="AC43" s="6"/>
    </row>
    <row r="44" spans="1:42" ht="15" thickBot="1" x14ac:dyDescent="0.35">
      <c r="A44" t="str">
        <f>A8</f>
        <v>CHW</v>
      </c>
      <c r="B44" s="5">
        <f>Neural!B7</f>
        <v>2.3418034749688199</v>
      </c>
      <c r="C44" s="5">
        <f>Neural!C7</f>
        <v>3.6096546510282002</v>
      </c>
      <c r="D44" s="6" t="str">
        <f>A14</f>
        <v>ATL</v>
      </c>
      <c r="E44" s="6" t="str">
        <f>B14</f>
        <v>NYM</v>
      </c>
      <c r="F44" s="6">
        <f>(K14+W15)/2</f>
        <v>3.6106973429463407</v>
      </c>
      <c r="G44" s="6">
        <f>(K15+W14)/2</f>
        <v>4.8715114711483558</v>
      </c>
      <c r="H44" s="6">
        <f t="shared" si="11"/>
        <v>-1.2608141282020151</v>
      </c>
      <c r="I44" s="6" t="str">
        <f t="shared" si="12"/>
        <v>NYM</v>
      </c>
      <c r="J44" s="6">
        <f t="shared" si="7"/>
        <v>8.4822088140946974</v>
      </c>
      <c r="L44" s="10">
        <f>MAX(K14,W15)</f>
        <v>3.9804540503450352</v>
      </c>
      <c r="M44" s="6">
        <f>MAX(K15,W14)</f>
        <v>5.3080481849540719</v>
      </c>
      <c r="N44" s="6">
        <f t="shared" si="8"/>
        <v>-1.3275941346090367</v>
      </c>
      <c r="O44" s="6" t="str">
        <f t="shared" si="9"/>
        <v>NYM</v>
      </c>
      <c r="P44" s="6">
        <f t="shared" si="10"/>
        <v>9.2885022352991076</v>
      </c>
      <c r="R44" t="s">
        <v>154</v>
      </c>
      <c r="S44" t="s">
        <v>153</v>
      </c>
      <c r="T44">
        <v>4.2</v>
      </c>
      <c r="AA44"/>
      <c r="AC44" s="6"/>
    </row>
    <row r="45" spans="1:42" ht="15" thickBot="1" x14ac:dyDescent="0.35">
      <c r="A45" t="str">
        <f>A7</f>
        <v>CLE</v>
      </c>
      <c r="B45" s="5">
        <f>Neural!B8</f>
        <v>1.7974869764197201</v>
      </c>
      <c r="C45" s="5">
        <f>Neural!C8</f>
        <v>5.6764492891535001</v>
      </c>
      <c r="D45" s="6" t="str">
        <f>A16</f>
        <v>OAK</v>
      </c>
      <c r="E45" s="6" t="str">
        <f>B16</f>
        <v>LAA</v>
      </c>
      <c r="F45" s="6">
        <f>(K16+W17)/2</f>
        <v>5.4144103204655147</v>
      </c>
      <c r="G45" s="6">
        <f>(K17+W16)/2</f>
        <v>3.9107441058482539</v>
      </c>
      <c r="H45" s="6">
        <f t="shared" si="11"/>
        <v>1.5036662146172608</v>
      </c>
      <c r="I45" s="6" t="str">
        <f t="shared" si="12"/>
        <v>OAK</v>
      </c>
      <c r="J45" s="6">
        <f t="shared" si="7"/>
        <v>9.3251544263137696</v>
      </c>
      <c r="L45" s="10">
        <f>MAX(K16,W17)</f>
        <v>6.3745538180468557</v>
      </c>
      <c r="M45" s="6">
        <f>MAX(K17,W16)</f>
        <v>4.5595620812403208</v>
      </c>
      <c r="N45" s="6">
        <f t="shared" si="8"/>
        <v>1.8149917368065349</v>
      </c>
      <c r="O45" s="6" t="str">
        <f t="shared" si="9"/>
        <v>OAK</v>
      </c>
      <c r="P45" s="6">
        <f t="shared" si="10"/>
        <v>10.934115899287177</v>
      </c>
      <c r="R45" t="s">
        <v>149</v>
      </c>
      <c r="S45" t="s">
        <v>142</v>
      </c>
      <c r="T45">
        <v>3</v>
      </c>
      <c r="AA45"/>
      <c r="AC45" s="6"/>
    </row>
    <row r="46" spans="1:42" ht="15" thickBot="1" x14ac:dyDescent="0.35">
      <c r="A46" t="str">
        <f t="shared" ref="A46:A61" si="13">A9</f>
        <v>TEX</v>
      </c>
      <c r="B46" s="5">
        <f>Neural!B9</f>
        <v>3.7475352708466798</v>
      </c>
      <c r="C46" s="5">
        <f>Neural!C9</f>
        <v>4.2804264147367297</v>
      </c>
      <c r="D46" s="6">
        <f>A18</f>
        <v>0</v>
      </c>
      <c r="E46" s="6">
        <f>B18</f>
        <v>0</v>
      </c>
      <c r="F46" s="6">
        <f>(K18+W19)/2</f>
        <v>0</v>
      </c>
      <c r="G46" s="6">
        <f>(K19+W18)/2</f>
        <v>0</v>
      </c>
      <c r="H46" s="6">
        <f t="shared" si="11"/>
        <v>0</v>
      </c>
      <c r="I46" s="6">
        <f t="shared" si="12"/>
        <v>0</v>
      </c>
      <c r="J46" s="6">
        <f t="shared" si="7"/>
        <v>0</v>
      </c>
      <c r="L46" s="10">
        <f>MAX(K18,W19)</f>
        <v>0</v>
      </c>
      <c r="M46" s="6">
        <f>MAX(K19,W18)</f>
        <v>0</v>
      </c>
      <c r="N46" s="6">
        <f t="shared" si="8"/>
        <v>0</v>
      </c>
      <c r="O46" s="6">
        <f t="shared" si="9"/>
        <v>0</v>
      </c>
      <c r="P46" s="6">
        <f t="shared" si="10"/>
        <v>0</v>
      </c>
      <c r="R46" t="s">
        <v>142</v>
      </c>
      <c r="S46" t="s">
        <v>149</v>
      </c>
      <c r="T46">
        <v>6</v>
      </c>
      <c r="AA46"/>
      <c r="AC46" s="6"/>
    </row>
    <row r="47" spans="1:42" ht="15" thickBot="1" x14ac:dyDescent="0.35">
      <c r="A47" t="str">
        <f t="shared" si="13"/>
        <v>TBR</v>
      </c>
      <c r="B47" s="5">
        <f>Neural!B10</f>
        <v>3.40938237212643</v>
      </c>
      <c r="C47" s="5">
        <f>Neural!C10</f>
        <v>3.5866764370745701</v>
      </c>
      <c r="D47" s="6">
        <f>A20</f>
        <v>0</v>
      </c>
      <c r="E47" s="6">
        <f>B20</f>
        <v>0</v>
      </c>
      <c r="F47" s="6">
        <f>(K20+W21)/2</f>
        <v>0</v>
      </c>
      <c r="G47" s="6">
        <f>(K21+W20)/2</f>
        <v>0</v>
      </c>
      <c r="H47" s="6">
        <f t="shared" ref="H47:H48" si="14">F47-G47</f>
        <v>0</v>
      </c>
      <c r="I47" s="6">
        <f t="shared" si="12"/>
        <v>0</v>
      </c>
      <c r="J47" s="6">
        <f t="shared" si="7"/>
        <v>0</v>
      </c>
      <c r="L47" s="10">
        <f>MAX(K20,W21)</f>
        <v>0</v>
      </c>
      <c r="M47" s="6">
        <f>MAX(K21,W20)</f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R47" t="s">
        <v>137</v>
      </c>
      <c r="S47" t="s">
        <v>136</v>
      </c>
      <c r="T47">
        <v>5.3</v>
      </c>
      <c r="AA47"/>
      <c r="AC47" s="6"/>
    </row>
    <row r="48" spans="1:42" ht="15" thickBot="1" x14ac:dyDescent="0.35">
      <c r="A48" t="str">
        <f t="shared" si="13"/>
        <v>TOR</v>
      </c>
      <c r="B48" s="5">
        <f>Neural!B11</f>
        <v>4.62027731749781</v>
      </c>
      <c r="C48" s="5">
        <f>Neural!C11</f>
        <v>5.5878411013371601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R48" t="s">
        <v>136</v>
      </c>
      <c r="S48" t="s">
        <v>137</v>
      </c>
      <c r="T48">
        <v>3.7</v>
      </c>
      <c r="AA48"/>
      <c r="AC48" s="6"/>
    </row>
    <row r="49" spans="1:29" ht="15" thickBot="1" x14ac:dyDescent="0.35">
      <c r="A49" t="str">
        <f t="shared" si="13"/>
        <v>SFG</v>
      </c>
      <c r="B49" s="5">
        <f>Neural!B12</f>
        <v>3.4838671533659</v>
      </c>
      <c r="C49" s="5">
        <f>Neural!C12</f>
        <v>3.5546088492272299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R49" t="s">
        <v>135</v>
      </c>
      <c r="S49" t="s">
        <v>145</v>
      </c>
      <c r="T49">
        <v>2.333333333333333</v>
      </c>
      <c r="AA49"/>
      <c r="AC49" s="6"/>
    </row>
    <row r="50" spans="1:29" ht="15" thickBot="1" x14ac:dyDescent="0.35">
      <c r="A50" t="str">
        <f t="shared" si="13"/>
        <v>LAD</v>
      </c>
      <c r="B50" s="5">
        <f>Neural!B13</f>
        <v>4.8744432309021102</v>
      </c>
      <c r="C50" s="5">
        <f>Neural!C13</f>
        <v>4.8638961956012503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R50" t="s">
        <v>145</v>
      </c>
      <c r="S50" t="s">
        <v>135</v>
      </c>
      <c r="T50">
        <v>5.666666666666667</v>
      </c>
      <c r="AA50"/>
      <c r="AC50" s="6"/>
    </row>
    <row r="51" spans="1:29" ht="15" thickBot="1" x14ac:dyDescent="0.35">
      <c r="A51" t="str">
        <f t="shared" si="13"/>
        <v>ATL</v>
      </c>
      <c r="B51" s="5">
        <f>Neural!B14</f>
        <v>3.30474055515913</v>
      </c>
      <c r="C51" s="5">
        <f>Neural!C14</f>
        <v>4.61196693376945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R51" t="s">
        <v>138</v>
      </c>
      <c r="S51" t="s">
        <v>151</v>
      </c>
      <c r="T51">
        <v>3.8888888888888888</v>
      </c>
      <c r="AA51"/>
      <c r="AC51" s="6"/>
    </row>
    <row r="52" spans="1:29" ht="15" thickBot="1" x14ac:dyDescent="0.35">
      <c r="A52" t="str">
        <f t="shared" si="13"/>
        <v>NYM</v>
      </c>
      <c r="B52" s="5">
        <f>Neural!B15</f>
        <v>5.3318980381589496</v>
      </c>
      <c r="C52" s="5">
        <f>Neural!C15</f>
        <v>4.04248129297173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 t="s">
        <v>151</v>
      </c>
      <c r="S52" t="s">
        <v>138</v>
      </c>
      <c r="T52">
        <v>4.4444444444444446</v>
      </c>
      <c r="AA52"/>
      <c r="AC52" s="6"/>
    </row>
    <row r="53" spans="1:29" ht="15" thickBot="1" x14ac:dyDescent="0.35">
      <c r="A53" t="str">
        <f t="shared" si="13"/>
        <v>OAK</v>
      </c>
      <c r="B53" s="5">
        <f>Neural!B16</f>
        <v>6.5841962300968202</v>
      </c>
      <c r="C53" s="5">
        <f>Neural!C16</f>
        <v>4.7529626897102597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143</v>
      </c>
      <c r="S53" t="s">
        <v>141</v>
      </c>
      <c r="T53">
        <v>4.583333333333333</v>
      </c>
      <c r="AA53"/>
      <c r="AC53" s="6"/>
    </row>
    <row r="54" spans="1:29" ht="15" thickBot="1" x14ac:dyDescent="0.35">
      <c r="A54" t="str">
        <f t="shared" si="13"/>
        <v>LAA</v>
      </c>
      <c r="B54" s="5">
        <f>Neural!B17</f>
        <v>3.28439905094366</v>
      </c>
      <c r="C54" s="5">
        <f>Neural!C17</f>
        <v>4.67787244710438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141</v>
      </c>
      <c r="S54" t="s">
        <v>143</v>
      </c>
      <c r="T54">
        <v>5.583333333333333</v>
      </c>
      <c r="AA54"/>
      <c r="AC54" s="6"/>
    </row>
    <row r="55" spans="1:29" ht="15" thickBot="1" x14ac:dyDescent="0.35">
      <c r="A55">
        <f t="shared" si="13"/>
        <v>0</v>
      </c>
      <c r="B55" s="5">
        <f>Neural!B18</f>
        <v>0</v>
      </c>
      <c r="C55" s="5">
        <f>Neural!C18</f>
        <v>0</v>
      </c>
      <c r="N55" s="10"/>
      <c r="R55" t="s">
        <v>144</v>
      </c>
      <c r="S55" t="s">
        <v>134</v>
      </c>
      <c r="T55">
        <v>4.666666666666667</v>
      </c>
    </row>
    <row r="56" spans="1:29" ht="15" thickBot="1" x14ac:dyDescent="0.35">
      <c r="A56">
        <f t="shared" si="13"/>
        <v>0</v>
      </c>
      <c r="B56" s="5">
        <f>Neural!B19</f>
        <v>0</v>
      </c>
      <c r="C56" s="5">
        <f>Neural!C19</f>
        <v>0</v>
      </c>
      <c r="D56" s="6" t="s">
        <v>39</v>
      </c>
      <c r="L56" s="6" t="s">
        <v>36</v>
      </c>
      <c r="R56" t="s">
        <v>134</v>
      </c>
      <c r="S56" t="s">
        <v>144</v>
      </c>
      <c r="T56">
        <v>6</v>
      </c>
      <c r="AA56"/>
      <c r="AC56" s="6"/>
    </row>
    <row r="57" spans="1:29" ht="15" thickBot="1" x14ac:dyDescent="0.35">
      <c r="A57">
        <f t="shared" si="13"/>
        <v>0</v>
      </c>
      <c r="B57" s="5">
        <f>Neural!B20</f>
        <v>0</v>
      </c>
      <c r="C57" s="5">
        <f>Neural!C20</f>
        <v>0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140</v>
      </c>
      <c r="S57" t="s">
        <v>139</v>
      </c>
      <c r="T57">
        <v>5.666666666666667</v>
      </c>
      <c r="AA57"/>
      <c r="AC57" s="6"/>
    </row>
    <row r="58" spans="1:29" ht="15" thickBot="1" x14ac:dyDescent="0.35">
      <c r="A58">
        <f t="shared" si="13"/>
        <v>0</v>
      </c>
      <c r="B58" s="5">
        <f>Neural!B21</f>
        <v>0</v>
      </c>
      <c r="C58" s="5">
        <f>Neural!C21</f>
        <v>0</v>
      </c>
      <c r="D58" s="8" t="str">
        <f t="shared" ref="D58:E74" si="23">D38</f>
        <v>SDP</v>
      </c>
      <c r="E58" s="8" t="str">
        <f t="shared" si="23"/>
        <v>WSN</v>
      </c>
      <c r="F58" s="6">
        <f t="shared" ref="F58:F74" si="24">MIN(L38,L58)</f>
        <v>4.0044015154778778</v>
      </c>
      <c r="G58" s="6">
        <f t="shared" ref="G58:G74" si="25">MAX(M38,M58)</f>
        <v>3.3997533364328265</v>
      </c>
      <c r="H58" s="6">
        <f t="shared" ref="H58:H69" si="26">F58-G58</f>
        <v>0.6046481790450513</v>
      </c>
      <c r="I58" s="6" t="str">
        <f>IF(G58&gt;F58,E58,D58)</f>
        <v>SDP</v>
      </c>
      <c r="J58" s="6">
        <f t="shared" ref="J58:J71" si="27">F58+G58</f>
        <v>7.4041548519107039</v>
      </c>
      <c r="L58" s="6">
        <f>MIN(K2,W3)</f>
        <v>4.0044015154778778</v>
      </c>
      <c r="M58" s="6">
        <f>MIN(K3,W2)</f>
        <v>3.2812347676544191</v>
      </c>
      <c r="N58" s="6">
        <f t="shared" ref="N58:N74" si="28">L58-M58</f>
        <v>0.72316674782345869</v>
      </c>
      <c r="O58" s="6" t="str">
        <f t="shared" ref="O58:O74" si="29">IF(M58&gt;L58,E58,D58)</f>
        <v>SDP</v>
      </c>
      <c r="P58" s="6">
        <f t="shared" ref="P58:P74" si="30">L58+M58</f>
        <v>7.2856362831322965</v>
      </c>
      <c r="R58" t="s">
        <v>139</v>
      </c>
      <c r="S58" t="s">
        <v>140</v>
      </c>
      <c r="T58">
        <v>3.8888888888888888</v>
      </c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5">
        <f>Neural!C22</f>
        <v>0</v>
      </c>
      <c r="D59" s="8" t="str">
        <f t="shared" si="23"/>
        <v>BAL</v>
      </c>
      <c r="E59" s="8" t="str">
        <f t="shared" si="23"/>
        <v>MIA</v>
      </c>
      <c r="F59" s="6">
        <f t="shared" si="24"/>
        <v>3.2306585608767455</v>
      </c>
      <c r="G59" s="6">
        <f t="shared" si="25"/>
        <v>4.9125058725233197</v>
      </c>
      <c r="H59" s="6">
        <f t="shared" si="26"/>
        <v>-1.6818473116465742</v>
      </c>
      <c r="I59" s="6" t="str">
        <f t="shared" ref="I59:I71" si="31">IF(G59&gt;F59,E59,D59)</f>
        <v>MIA</v>
      </c>
      <c r="J59" s="6">
        <f t="shared" si="27"/>
        <v>8.1431644334000648</v>
      </c>
      <c r="L59" s="6">
        <f>MIN(K4,W5)</f>
        <v>3.2306585608767455</v>
      </c>
      <c r="M59" s="6">
        <f>MIN(K5,W4)</f>
        <v>4.3384487585598643</v>
      </c>
      <c r="N59" s="6">
        <f t="shared" si="28"/>
        <v>-1.1077901976831188</v>
      </c>
      <c r="O59" s="6" t="str">
        <f t="shared" si="29"/>
        <v>MIA</v>
      </c>
      <c r="P59" s="6">
        <f t="shared" si="30"/>
        <v>7.5691073194366094</v>
      </c>
      <c r="R59"/>
      <c r="S59"/>
      <c r="T59"/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5">
        <f>Neural!C23</f>
        <v>0</v>
      </c>
      <c r="D60" s="8" t="str">
        <f t="shared" si="23"/>
        <v>DET</v>
      </c>
      <c r="E60" s="8" t="str">
        <f t="shared" si="23"/>
        <v>CLE</v>
      </c>
      <c r="F60" s="6">
        <f t="shared" si="24"/>
        <v>3.4266791185810557</v>
      </c>
      <c r="G60" s="6">
        <f t="shared" si="25"/>
        <v>3.8916563963660185</v>
      </c>
      <c r="H60" s="6">
        <f t="shared" si="26"/>
        <v>-0.46497727778496278</v>
      </c>
      <c r="I60" s="6" t="str">
        <f t="shared" si="31"/>
        <v>CLE</v>
      </c>
      <c r="J60" s="6">
        <f t="shared" si="27"/>
        <v>7.3183355149470746</v>
      </c>
      <c r="L60" s="6">
        <f>MIN(K6,W7)</f>
        <v>3.4266791185810557</v>
      </c>
      <c r="M60" s="6">
        <f>MIN(K7,W6)</f>
        <v>2.3720331945084805</v>
      </c>
      <c r="N60" s="6">
        <f t="shared" si="28"/>
        <v>1.0546459240725752</v>
      </c>
      <c r="O60" s="6" t="str">
        <f t="shared" si="29"/>
        <v>DET</v>
      </c>
      <c r="P60" s="6">
        <f t="shared" si="30"/>
        <v>5.7987123130895366</v>
      </c>
      <c r="R60"/>
      <c r="S60"/>
      <c r="T60"/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5">
        <f>Neural!C24</f>
        <v>0</v>
      </c>
      <c r="D61" s="8" t="str">
        <f t="shared" si="23"/>
        <v>CHW</v>
      </c>
      <c r="E61" s="8" t="str">
        <f t="shared" si="23"/>
        <v>TEX</v>
      </c>
      <c r="F61" s="6">
        <f t="shared" si="24"/>
        <v>2.012657036006122</v>
      </c>
      <c r="G61" s="6">
        <f t="shared" si="25"/>
        <v>5.438428181633836</v>
      </c>
      <c r="H61" s="6">
        <f t="shared" si="26"/>
        <v>-3.425771145627714</v>
      </c>
      <c r="I61" s="6" t="str">
        <f t="shared" si="31"/>
        <v>TEX</v>
      </c>
      <c r="J61" s="6">
        <f t="shared" si="27"/>
        <v>7.4510852176399585</v>
      </c>
      <c r="L61" s="6">
        <f>MIN(K8,W9)</f>
        <v>2.012657036006122</v>
      </c>
      <c r="M61" s="6">
        <f>MIN(K9,W8)</f>
        <v>3.4072037366234467</v>
      </c>
      <c r="N61" s="6">
        <f t="shared" si="28"/>
        <v>-1.3945467006173247</v>
      </c>
      <c r="O61" s="6" t="str">
        <f t="shared" si="29"/>
        <v>TEX</v>
      </c>
      <c r="P61" s="6">
        <f t="shared" si="30"/>
        <v>5.4198607726295691</v>
      </c>
      <c r="R61"/>
      <c r="S61"/>
      <c r="T61"/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5">
        <f>Neural!C25</f>
        <v>0</v>
      </c>
      <c r="D62" s="8" t="str">
        <f t="shared" si="23"/>
        <v>TBR</v>
      </c>
      <c r="E62" s="8" t="str">
        <f t="shared" si="23"/>
        <v>TOR</v>
      </c>
      <c r="F62" s="6">
        <f t="shared" si="24"/>
        <v>3.2834089660749441</v>
      </c>
      <c r="G62" s="6">
        <f t="shared" si="25"/>
        <v>4.7069086903974915</v>
      </c>
      <c r="H62" s="6">
        <f t="shared" si="26"/>
        <v>-1.4234997243225473</v>
      </c>
      <c r="I62" s="6" t="str">
        <f t="shared" si="31"/>
        <v>TOR</v>
      </c>
      <c r="J62" s="6">
        <f t="shared" si="27"/>
        <v>7.9903176564724356</v>
      </c>
      <c r="L62" s="6">
        <f>MIN(K10,W11)</f>
        <v>3.2834089660749441</v>
      </c>
      <c r="M62" s="6">
        <f>MIN(K11,W9)</f>
        <v>4.2142499927655637</v>
      </c>
      <c r="N62" s="6">
        <f t="shared" si="28"/>
        <v>-0.93084102669061952</v>
      </c>
      <c r="O62" s="6" t="str">
        <f t="shared" si="29"/>
        <v>TOR</v>
      </c>
      <c r="P62" s="6">
        <f t="shared" si="30"/>
        <v>7.4976589588405078</v>
      </c>
      <c r="R62"/>
      <c r="S62"/>
      <c r="T62"/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5">
        <f>Neural!C26</f>
        <v>0</v>
      </c>
      <c r="D63" s="8" t="str">
        <f t="shared" si="23"/>
        <v>SFG</v>
      </c>
      <c r="E63" s="8" t="str">
        <f t="shared" si="23"/>
        <v>LAD</v>
      </c>
      <c r="F63" s="6">
        <f t="shared" si="24"/>
        <v>3.3425303298013209</v>
      </c>
      <c r="G63" s="6">
        <f t="shared" si="25"/>
        <v>4.9357569317692889</v>
      </c>
      <c r="H63" s="6">
        <f t="shared" si="26"/>
        <v>-1.5932266019679679</v>
      </c>
      <c r="I63" s="6" t="str">
        <f t="shared" si="31"/>
        <v>LAD</v>
      </c>
      <c r="J63" s="6">
        <f t="shared" si="27"/>
        <v>8.2782872615706093</v>
      </c>
      <c r="L63" s="6">
        <f>MIN(K12,W13)</f>
        <v>3.3425303298013209</v>
      </c>
      <c r="M63" s="6">
        <f>MIN(K13,W12)</f>
        <v>3.3992024986252378</v>
      </c>
      <c r="N63" s="6">
        <f t="shared" si="28"/>
        <v>-5.6672168823916902E-2</v>
      </c>
      <c r="O63" s="6" t="str">
        <f t="shared" si="29"/>
        <v>LAD</v>
      </c>
      <c r="P63" s="6">
        <f t="shared" si="30"/>
        <v>6.7417328284265583</v>
      </c>
      <c r="R63"/>
      <c r="S63"/>
      <c r="T63"/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5">
        <f>Neural!C27</f>
        <v>0</v>
      </c>
      <c r="D64" s="8" t="str">
        <f t="shared" si="23"/>
        <v>ATL</v>
      </c>
      <c r="E64" s="8" t="str">
        <f t="shared" si="23"/>
        <v>NYM</v>
      </c>
      <c r="F64" s="6">
        <f t="shared" si="24"/>
        <v>3.2409406355476467</v>
      </c>
      <c r="G64" s="6">
        <f t="shared" si="25"/>
        <v>5.3080481849540719</v>
      </c>
      <c r="H64" s="6">
        <f t="shared" si="26"/>
        <v>-2.0671075494064253</v>
      </c>
      <c r="I64" s="6" t="str">
        <f t="shared" si="31"/>
        <v>NYM</v>
      </c>
      <c r="J64" s="6">
        <f t="shared" si="27"/>
        <v>8.5489888205017195</v>
      </c>
      <c r="L64" s="6">
        <f>MIN(K14,W15)</f>
        <v>3.2409406355476467</v>
      </c>
      <c r="M64" s="6">
        <f>MIN(K15,W14)</f>
        <v>4.4349747573426397</v>
      </c>
      <c r="N64" s="6">
        <f t="shared" si="28"/>
        <v>-1.194034121794993</v>
      </c>
      <c r="O64" s="6" t="str">
        <f t="shared" si="29"/>
        <v>NYM</v>
      </c>
      <c r="P64" s="6">
        <f t="shared" si="30"/>
        <v>7.6759153928902863</v>
      </c>
      <c r="R64"/>
      <c r="S64"/>
      <c r="T64"/>
      <c r="U64"/>
      <c r="AA64"/>
      <c r="AC64" s="6"/>
    </row>
    <row r="65" spans="1:43" ht="15" thickBot="1" x14ac:dyDescent="0.35">
      <c r="A65">
        <f t="shared" si="32"/>
        <v>0</v>
      </c>
      <c r="B65" s="5">
        <f>Neural!B28</f>
        <v>0</v>
      </c>
      <c r="C65" s="5">
        <f>Neural!C28</f>
        <v>0</v>
      </c>
      <c r="D65" s="8" t="str">
        <f t="shared" si="23"/>
        <v>OAK</v>
      </c>
      <c r="E65" s="8" t="str">
        <f t="shared" si="23"/>
        <v>LAA</v>
      </c>
      <c r="F65" s="6">
        <f t="shared" si="24"/>
        <v>4.4542668228841737</v>
      </c>
      <c r="G65" s="6">
        <f t="shared" si="25"/>
        <v>4.5595620812403208</v>
      </c>
      <c r="H65" s="6">
        <f t="shared" si="26"/>
        <v>-0.10529525835614706</v>
      </c>
      <c r="I65" s="6" t="str">
        <f t="shared" si="31"/>
        <v>LAA</v>
      </c>
      <c r="J65" s="6">
        <f t="shared" si="27"/>
        <v>9.0138289041244946</v>
      </c>
      <c r="L65" s="6">
        <f>MIN(K16,W17)</f>
        <v>4.4542668228841737</v>
      </c>
      <c r="M65" s="6">
        <f>MIN(K17,W16)</f>
        <v>3.2619261304561871</v>
      </c>
      <c r="N65" s="6">
        <f t="shared" si="28"/>
        <v>1.1923406924279867</v>
      </c>
      <c r="O65" s="6" t="str">
        <f t="shared" si="29"/>
        <v>OAK</v>
      </c>
      <c r="P65" s="6">
        <f t="shared" si="30"/>
        <v>7.7161929533403608</v>
      </c>
      <c r="R65"/>
      <c r="S65"/>
      <c r="T65"/>
      <c r="U65"/>
      <c r="AA65"/>
      <c r="AC65" s="6"/>
    </row>
    <row r="66" spans="1:43" ht="15" thickBot="1" x14ac:dyDescent="0.35">
      <c r="A66">
        <f t="shared" si="32"/>
        <v>0</v>
      </c>
      <c r="B66" s="5">
        <f>Neural!B29</f>
        <v>0</v>
      </c>
      <c r="C66" s="5">
        <f>Neural!C29</f>
        <v>0</v>
      </c>
      <c r="D66" s="8">
        <f t="shared" si="23"/>
        <v>0</v>
      </c>
      <c r="E66" s="8">
        <f t="shared" si="23"/>
        <v>0</v>
      </c>
      <c r="F66" s="6">
        <f t="shared" si="24"/>
        <v>0</v>
      </c>
      <c r="G66" s="6">
        <f t="shared" si="25"/>
        <v>0</v>
      </c>
      <c r="H66" s="6">
        <f t="shared" si="26"/>
        <v>0</v>
      </c>
      <c r="I66" s="6">
        <f t="shared" si="31"/>
        <v>0</v>
      </c>
      <c r="J66" s="6">
        <f t="shared" si="27"/>
        <v>0</v>
      </c>
      <c r="L66" s="10">
        <f>MIN(K18,W19)</f>
        <v>0</v>
      </c>
      <c r="M66" s="6">
        <f>MIN(K19,W18)</f>
        <v>0</v>
      </c>
      <c r="N66" s="6">
        <f t="shared" si="28"/>
        <v>0</v>
      </c>
      <c r="O66" s="6">
        <f t="shared" si="29"/>
        <v>0</v>
      </c>
      <c r="P66" s="6">
        <f t="shared" si="30"/>
        <v>0</v>
      </c>
      <c r="R66"/>
      <c r="S66"/>
      <c r="T66"/>
      <c r="U66"/>
      <c r="AA66"/>
      <c r="AC66" s="6"/>
    </row>
    <row r="67" spans="1:43" ht="15" thickBot="1" x14ac:dyDescent="0.35">
      <c r="A67">
        <f t="shared" ref="A67:A70" si="33">A30</f>
        <v>0</v>
      </c>
      <c r="B67" s="5">
        <f>Neural!B30</f>
        <v>0</v>
      </c>
      <c r="C67" s="5">
        <f>Neural!C30</f>
        <v>0</v>
      </c>
      <c r="D67" s="8">
        <f t="shared" si="23"/>
        <v>0</v>
      </c>
      <c r="E67" s="8">
        <f t="shared" si="23"/>
        <v>0</v>
      </c>
      <c r="F67" s="6">
        <f t="shared" si="24"/>
        <v>0</v>
      </c>
      <c r="G67" s="6">
        <f t="shared" si="25"/>
        <v>0</v>
      </c>
      <c r="H67" s="6">
        <f t="shared" si="26"/>
        <v>0</v>
      </c>
      <c r="I67" s="6">
        <f t="shared" si="31"/>
        <v>0</v>
      </c>
      <c r="J67" s="6">
        <f t="shared" si="27"/>
        <v>0</v>
      </c>
      <c r="L67" s="10">
        <f>MIN(K20,W21)</f>
        <v>0</v>
      </c>
      <c r="M67" s="6">
        <f>MIN(K21,W20)</f>
        <v>0</v>
      </c>
      <c r="N67" s="6">
        <f t="shared" si="28"/>
        <v>0</v>
      </c>
      <c r="O67" s="6">
        <f t="shared" si="29"/>
        <v>0</v>
      </c>
      <c r="P67" s="6">
        <f t="shared" si="30"/>
        <v>0</v>
      </c>
      <c r="R67"/>
      <c r="S67"/>
      <c r="T67"/>
      <c r="U67"/>
      <c r="AA67"/>
      <c r="AC67" s="6"/>
    </row>
    <row r="68" spans="1:43" ht="15" thickBot="1" x14ac:dyDescent="0.35">
      <c r="A68">
        <f t="shared" si="33"/>
        <v>0</v>
      </c>
      <c r="B68" s="5">
        <f>Neural!B31</f>
        <v>0</v>
      </c>
      <c r="C68" s="5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2" t="s">
        <v>48</v>
      </c>
      <c r="Q77" s="15" t="s">
        <v>118</v>
      </c>
      <c r="R77" s="15" t="s">
        <v>123</v>
      </c>
      <c r="S77" s="15" t="s">
        <v>124</v>
      </c>
      <c r="T77" s="22" t="s">
        <v>52</v>
      </c>
      <c r="U77" s="22" t="s">
        <v>53</v>
      </c>
      <c r="V77" s="23" t="s">
        <v>54</v>
      </c>
      <c r="W77" s="23" t="s">
        <v>55</v>
      </c>
      <c r="X77" s="24" t="s">
        <v>116</v>
      </c>
      <c r="Y77" s="24" t="s">
        <v>119</v>
      </c>
      <c r="Z77" s="24" t="s">
        <v>131</v>
      </c>
      <c r="AA77" s="24" t="s">
        <v>130</v>
      </c>
      <c r="AB77" s="24" t="s">
        <v>127</v>
      </c>
      <c r="AC77" s="24" t="s">
        <v>60</v>
      </c>
      <c r="AD77" s="24" t="s">
        <v>14</v>
      </c>
      <c r="AE77" s="23" t="s">
        <v>17</v>
      </c>
      <c r="AF77" s="23" t="s">
        <v>45</v>
      </c>
      <c r="AG77" s="23" t="s">
        <v>46</v>
      </c>
      <c r="AH77" s="24" t="s">
        <v>116</v>
      </c>
      <c r="AI77" s="24" t="s">
        <v>121</v>
      </c>
      <c r="AJ77" s="24" t="s">
        <v>120</v>
      </c>
      <c r="AK77" s="24" t="s">
        <v>128</v>
      </c>
      <c r="AL77" s="24" t="s">
        <v>129</v>
      </c>
      <c r="AM77" s="24" t="s">
        <v>60</v>
      </c>
      <c r="AN77" s="22" t="s">
        <v>14</v>
      </c>
      <c r="AQ77"/>
    </row>
    <row r="78" spans="1:43" x14ac:dyDescent="0.3">
      <c r="D78" s="8" t="str">
        <f t="shared" ref="D78:E91" si="41">D38</f>
        <v>SDP</v>
      </c>
      <c r="E78" s="8" t="str">
        <f t="shared" si="41"/>
        <v>WSN</v>
      </c>
      <c r="F78" s="6">
        <f t="shared" ref="F78:F94" si="42">MAX(L38,L58)</f>
        <v>5.418492880155843</v>
      </c>
      <c r="G78" s="6">
        <f t="shared" ref="G78:G94" si="43">MIN(M38,M58)</f>
        <v>3.2812347676544191</v>
      </c>
      <c r="H78" s="6">
        <f t="shared" ref="H78:H89" si="44">F78-G78</f>
        <v>2.1372581125014238</v>
      </c>
      <c r="I78" s="6" t="str">
        <f>IF(G78&gt;F78,E78,D78)</f>
        <v>SDP</v>
      </c>
      <c r="J78" s="6">
        <f t="shared" ref="J78:J91" si="45">F78+G78</f>
        <v>8.6997276478102616</v>
      </c>
      <c r="L78" s="28" t="str">
        <f t="shared" ref="L78:L92" si="46">D78</f>
        <v>SDP</v>
      </c>
      <c r="M78" s="28">
        <f>N2</f>
        <v>3.6</v>
      </c>
      <c r="N78" s="28">
        <f>Z2</f>
        <v>3.3</v>
      </c>
      <c r="O78" s="28">
        <v>8</v>
      </c>
      <c r="P78" s="28" t="str">
        <f t="shared" ref="P78:P92" si="47">E78</f>
        <v>WSN</v>
      </c>
      <c r="Q78" s="28">
        <f>N3</f>
        <v>3.7</v>
      </c>
      <c r="R78" s="28">
        <f>Z3</f>
        <v>5.6</v>
      </c>
      <c r="S78" s="28">
        <v>4.2</v>
      </c>
      <c r="T78" s="27" t="s">
        <v>173</v>
      </c>
      <c r="U78" s="27" t="s">
        <v>147</v>
      </c>
      <c r="V78" s="29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SDP</v>
      </c>
      <c r="W78" s="30">
        <f t="shared" ref="W78:W92" si="49">(COUNTIF(I38, V78) + COUNTIF(O38, V78) + COUNTIF(I58, V78) + COUNTIF(O58, V78) + COUNTIF(I78, V78))/5</f>
        <v>1</v>
      </c>
      <c r="X78" s="30">
        <f>IF(W78=1, 5, IF(W78=0.8, 4, IF(W78=0.6, 3, IF(W78=0.4, 2, IF(W78=0.2, 1, 0)))))</f>
        <v>5</v>
      </c>
      <c r="Y78" s="30">
        <f t="shared" ref="Y78:Y92" si="50">((Q78+N78)/2)-((M78+R78)/2)</f>
        <v>-1.0999999999999996</v>
      </c>
      <c r="Z78" s="30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2</v>
      </c>
      <c r="AA78" s="30">
        <f>S78-O78</f>
        <v>-3.8</v>
      </c>
      <c r="AB78" s="30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2.5</v>
      </c>
      <c r="AC78" s="30">
        <f>SUM(IF(ISNUMBER(X78), X78, 0), IF(ISNUMBER(Z78), Z78, 0), IF(ISNUMBER(AB78), AB78, 0))</f>
        <v>9.5</v>
      </c>
      <c r="AD78" s="30" t="s">
        <v>153</v>
      </c>
      <c r="AE78" s="29">
        <v>8.5</v>
      </c>
      <c r="AF78" s="30" t="str">
        <f t="shared" ref="AF78:AF92" si="51">IF(COUNTIF(J38, "&gt;" &amp; AE78) + COUNTIF(P38, "&gt;" &amp; AE78) + COUNTIF(J58, "&gt;" &amp; AE78) + COUNTIF(J78, "&gt;" &amp; AE78) + COUNTIF(P58, "&gt;" &amp; AE78) &gt;= 3, "Over", "Under")</f>
        <v>Under</v>
      </c>
      <c r="AG78" s="30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0.6</v>
      </c>
      <c r="AH78" s="30">
        <f>IF(AG78=1, 5, IF(AG78=0.8, 4, IF(AG78=0.6, 3, IF(AG78=0.4, 2, IF(AG78=0.2, 1, 0)))))</f>
        <v>3</v>
      </c>
      <c r="AI78" s="30">
        <f t="shared" ref="AI78:AI92" si="53">(((N78+Q78)/2)+((M78+R78)/2))-AE78</f>
        <v>-0.40000000000000036</v>
      </c>
      <c r="AJ78" s="30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0</v>
      </c>
      <c r="AK78" s="30">
        <f>O78+S78</f>
        <v>12.2</v>
      </c>
      <c r="AL78" s="30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0</v>
      </c>
      <c r="AM78" s="30">
        <f>SUM(IF(ISNUMBER(AH78), AH78, 0), IF(ISNUMBER(AJ78), AJ78, 0), IF(ISNUMBER(AL78), AL78, 0))</f>
        <v>3</v>
      </c>
      <c r="AN78" s="30">
        <v>3</v>
      </c>
      <c r="AQ78"/>
    </row>
    <row r="79" spans="1:43" x14ac:dyDescent="0.3">
      <c r="D79" s="8" t="str">
        <f t="shared" si="41"/>
        <v>BAL</v>
      </c>
      <c r="E79" s="8" t="str">
        <f t="shared" si="41"/>
        <v>MIA</v>
      </c>
      <c r="F79" s="6">
        <f t="shared" si="42"/>
        <v>4.3765316419328117</v>
      </c>
      <c r="G79" s="6">
        <f t="shared" si="43"/>
        <v>4.3384487585598643</v>
      </c>
      <c r="H79" s="6">
        <f t="shared" si="44"/>
        <v>3.8082883372947407E-2</v>
      </c>
      <c r="I79" s="6" t="str">
        <f t="shared" ref="I79:I91" si="54">IF(G79&gt;F79,E79,D79)</f>
        <v>BAL</v>
      </c>
      <c r="J79" s="6">
        <f t="shared" si="45"/>
        <v>8.7149804004926761</v>
      </c>
      <c r="L79" s="15" t="str">
        <f t="shared" si="46"/>
        <v>BAL</v>
      </c>
      <c r="M79" s="15">
        <f>N4</f>
        <v>3.3</v>
      </c>
      <c r="N79" s="15">
        <f>Z4</f>
        <v>4.7</v>
      </c>
      <c r="O79" s="15">
        <v>3</v>
      </c>
      <c r="P79" s="15" t="str">
        <f t="shared" si="47"/>
        <v>MIA</v>
      </c>
      <c r="Q79" s="15">
        <f>N5</f>
        <v>4.2</v>
      </c>
      <c r="R79" s="15">
        <f>Z5</f>
        <v>4.4000000000000004</v>
      </c>
      <c r="S79" s="15">
        <v>6</v>
      </c>
      <c r="T79" s="16" t="s">
        <v>174</v>
      </c>
      <c r="U79" s="16" t="s">
        <v>180</v>
      </c>
      <c r="V79" s="31" t="str">
        <f t="shared" si="48"/>
        <v>MIA</v>
      </c>
      <c r="W79" s="32">
        <f t="shared" si="49"/>
        <v>0.8</v>
      </c>
      <c r="X79" s="32">
        <f t="shared" ref="X79:X92" si="55">IF(W79=1, 5, IF(W79=0.8, 4, IF(W79=0.6, 3, IF(W79=0.4, 2, IF(W79=0.2, 1, 0)))))</f>
        <v>4</v>
      </c>
      <c r="Y79" s="32">
        <f t="shared" si="50"/>
        <v>0.60000000000000009</v>
      </c>
      <c r="Z79" s="32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32">
        <f>S79-O79</f>
        <v>3</v>
      </c>
      <c r="AB79" s="32">
        <f t="shared" ref="AB79:AB92" si="57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1</v>
      </c>
      <c r="AC79" s="32">
        <f t="shared" ref="AC79:AC92" si="58">SUM(IF(ISNUMBER(X79), X79, 0), IF(ISNUMBER(Z79), Z79, 0), IF(ISNUMBER(AB79), AB79, 0))</f>
        <v>6</v>
      </c>
      <c r="AD79" s="32" t="s">
        <v>149</v>
      </c>
      <c r="AE79" s="31">
        <v>8.5</v>
      </c>
      <c r="AF79" s="32" t="str">
        <f t="shared" si="51"/>
        <v>Under</v>
      </c>
      <c r="AG79" s="32">
        <f t="shared" si="52"/>
        <v>0.6</v>
      </c>
      <c r="AH79" s="32">
        <f t="shared" ref="AH79:AH92" si="59">IF(AG79=1, 5, IF(AG79=0.8, 4, IF(AG79=0.6, 3, IF(AG79=0.4, 2, IF(AG79=0.2, 1, 0)))))</f>
        <v>3</v>
      </c>
      <c r="AI79" s="32">
        <f t="shared" si="53"/>
        <v>-0.19999999999999929</v>
      </c>
      <c r="AJ79" s="32">
        <f t="shared" ref="AJ79:AJ92" si="60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32">
        <f>O79+S79</f>
        <v>9</v>
      </c>
      <c r="AL79" s="32">
        <f t="shared" ref="AL79:AL92" si="61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0</v>
      </c>
      <c r="AM79" s="32">
        <f t="shared" ref="AM79:AM92" si="62">SUM(IF(ISNUMBER(AH79), AH79, 0), IF(ISNUMBER(AJ79), AJ79, 0), IF(ISNUMBER(AL79), AL79, 0))</f>
        <v>3</v>
      </c>
      <c r="AN79" s="32">
        <v>13</v>
      </c>
      <c r="AQ79"/>
    </row>
    <row r="80" spans="1:43" x14ac:dyDescent="0.3">
      <c r="D80" s="8" t="str">
        <f t="shared" si="41"/>
        <v>DET</v>
      </c>
      <c r="E80" s="8" t="str">
        <f t="shared" si="41"/>
        <v>CLE</v>
      </c>
      <c r="F80" s="6">
        <f t="shared" si="42"/>
        <v>5.3747001198306616</v>
      </c>
      <c r="G80" s="6">
        <f t="shared" si="43"/>
        <v>2.3720331945084805</v>
      </c>
      <c r="H80" s="6">
        <f t="shared" si="44"/>
        <v>3.0026669253221812</v>
      </c>
      <c r="I80" s="6" t="str">
        <f t="shared" si="54"/>
        <v>DET</v>
      </c>
      <c r="J80" s="6">
        <f t="shared" si="45"/>
        <v>7.7467333143391421</v>
      </c>
      <c r="L80" s="28" t="str">
        <f t="shared" si="46"/>
        <v>DET</v>
      </c>
      <c r="M80" s="28">
        <f>N6</f>
        <v>5.7</v>
      </c>
      <c r="N80" s="28">
        <f>Z6</f>
        <v>3.8</v>
      </c>
      <c r="O80" s="28">
        <v>5.3</v>
      </c>
      <c r="P80" s="28" t="str">
        <f t="shared" si="47"/>
        <v>CLE</v>
      </c>
      <c r="Q80" s="28">
        <f>N7</f>
        <v>2.2000000000000002</v>
      </c>
      <c r="R80" s="28">
        <f>Z7</f>
        <v>3.8</v>
      </c>
      <c r="S80" s="28">
        <v>3.7</v>
      </c>
      <c r="T80" s="27" t="s">
        <v>175</v>
      </c>
      <c r="U80" s="27" t="s">
        <v>176</v>
      </c>
      <c r="V80" s="29" t="str">
        <f t="shared" si="48"/>
        <v>DET</v>
      </c>
      <c r="W80" s="30">
        <f t="shared" si="49"/>
        <v>0.8</v>
      </c>
      <c r="X80" s="30">
        <f t="shared" si="55"/>
        <v>4</v>
      </c>
      <c r="Y80" s="30">
        <f t="shared" si="50"/>
        <v>-1.75</v>
      </c>
      <c r="Z80" s="30">
        <f t="shared" si="56"/>
        <v>2.5</v>
      </c>
      <c r="AA80" s="30">
        <f t="shared" ref="AA80:AA92" si="63">S80-O80</f>
        <v>-1.5999999999999996</v>
      </c>
      <c r="AB80" s="30">
        <f t="shared" si="57"/>
        <v>2.5</v>
      </c>
      <c r="AC80" s="30">
        <f t="shared" si="58"/>
        <v>9</v>
      </c>
      <c r="AD80" s="30" t="s">
        <v>137</v>
      </c>
      <c r="AE80" s="31">
        <v>7.5</v>
      </c>
      <c r="AF80" s="32" t="str">
        <f t="shared" si="51"/>
        <v>Over</v>
      </c>
      <c r="AG80" s="32">
        <f t="shared" si="52"/>
        <v>0.6</v>
      </c>
      <c r="AH80" s="32">
        <f t="shared" si="59"/>
        <v>3</v>
      </c>
      <c r="AI80" s="32">
        <f t="shared" si="53"/>
        <v>0.25</v>
      </c>
      <c r="AJ80" s="32">
        <f t="shared" si="60"/>
        <v>0</v>
      </c>
      <c r="AK80" s="32">
        <f t="shared" ref="AK80:AK92" si="64">O80+S80</f>
        <v>9</v>
      </c>
      <c r="AL80" s="32">
        <f t="shared" si="61"/>
        <v>1.25</v>
      </c>
      <c r="AM80" s="32">
        <f t="shared" si="62"/>
        <v>4.25</v>
      </c>
      <c r="AN80" s="32">
        <v>3</v>
      </c>
      <c r="AO80" s="20"/>
      <c r="AQ80"/>
    </row>
    <row r="81" spans="4:43" x14ac:dyDescent="0.3">
      <c r="D81" s="8" t="str">
        <f t="shared" si="41"/>
        <v>CHW</v>
      </c>
      <c r="E81" s="8" t="str">
        <f t="shared" si="41"/>
        <v>TEX</v>
      </c>
      <c r="F81" s="6">
        <f t="shared" si="42"/>
        <v>4.2142499927655637</v>
      </c>
      <c r="G81" s="6">
        <f t="shared" si="43"/>
        <v>3.4072037366234467</v>
      </c>
      <c r="H81" s="6">
        <f t="shared" si="44"/>
        <v>0.807046256142117</v>
      </c>
      <c r="I81" s="6" t="str">
        <f t="shared" si="54"/>
        <v>CHW</v>
      </c>
      <c r="J81" s="6">
        <f t="shared" si="45"/>
        <v>7.6214537293890103</v>
      </c>
      <c r="L81" s="28" t="str">
        <f t="shared" si="46"/>
        <v>CHW</v>
      </c>
      <c r="M81" s="28">
        <f>N8</f>
        <v>1.9</v>
      </c>
      <c r="N81" s="28">
        <f>Z8</f>
        <v>5.6</v>
      </c>
      <c r="O81" s="28">
        <v>2.3330000000000002</v>
      </c>
      <c r="P81" s="28" t="str">
        <f t="shared" si="47"/>
        <v>TEX</v>
      </c>
      <c r="Q81" s="28">
        <f>N9</f>
        <v>3.6</v>
      </c>
      <c r="R81" s="28">
        <f>Z9</f>
        <v>4.2</v>
      </c>
      <c r="S81" s="28">
        <v>5.6666999999999996</v>
      </c>
      <c r="T81" s="27" t="s">
        <v>177</v>
      </c>
      <c r="U81" s="27" t="s">
        <v>178</v>
      </c>
      <c r="V81" s="29" t="str">
        <f t="shared" si="48"/>
        <v>TEX</v>
      </c>
      <c r="W81" s="30">
        <f t="shared" si="49"/>
        <v>0.8</v>
      </c>
      <c r="X81" s="30">
        <f t="shared" si="55"/>
        <v>4</v>
      </c>
      <c r="Y81" s="30">
        <f t="shared" si="50"/>
        <v>1.5499999999999998</v>
      </c>
      <c r="Z81" s="30">
        <f t="shared" si="56"/>
        <v>2.5</v>
      </c>
      <c r="AA81" s="30">
        <f t="shared" si="63"/>
        <v>3.3336999999999994</v>
      </c>
      <c r="AB81" s="30">
        <f t="shared" si="57"/>
        <v>2.5</v>
      </c>
      <c r="AC81" s="30">
        <f t="shared" si="58"/>
        <v>9</v>
      </c>
      <c r="AD81" s="30" t="s">
        <v>145</v>
      </c>
      <c r="AE81" s="29">
        <v>8.5</v>
      </c>
      <c r="AF81" s="30" t="str">
        <f t="shared" si="51"/>
        <v>Under</v>
      </c>
      <c r="AG81" s="30">
        <f t="shared" si="52"/>
        <v>0.8</v>
      </c>
      <c r="AH81" s="30">
        <f t="shared" si="59"/>
        <v>4</v>
      </c>
      <c r="AI81" s="30">
        <f t="shared" si="53"/>
        <v>-0.85000000000000053</v>
      </c>
      <c r="AJ81" s="30">
        <f t="shared" si="60"/>
        <v>0</v>
      </c>
      <c r="AK81" s="30">
        <f t="shared" si="64"/>
        <v>7.9996999999999998</v>
      </c>
      <c r="AL81" s="30">
        <f t="shared" si="61"/>
        <v>0</v>
      </c>
      <c r="AM81" s="30">
        <f t="shared" si="62"/>
        <v>4</v>
      </c>
      <c r="AN81" s="30">
        <v>3</v>
      </c>
      <c r="AQ81"/>
    </row>
    <row r="82" spans="4:43" x14ac:dyDescent="0.3">
      <c r="D82" s="8" t="str">
        <f t="shared" si="41"/>
        <v>TBR</v>
      </c>
      <c r="E82" s="8" t="str">
        <f t="shared" si="41"/>
        <v>TOR</v>
      </c>
      <c r="F82" s="6">
        <f t="shared" si="42"/>
        <v>5.3396302424216673</v>
      </c>
      <c r="G82" s="6">
        <f t="shared" si="43"/>
        <v>4.2142499927655637</v>
      </c>
      <c r="H82" s="6">
        <f t="shared" si="44"/>
        <v>1.1253802496561036</v>
      </c>
      <c r="I82" s="6" t="str">
        <f t="shared" si="54"/>
        <v>TBR</v>
      </c>
      <c r="J82" s="6">
        <f t="shared" si="45"/>
        <v>9.553880235187231</v>
      </c>
      <c r="L82" s="15" t="str">
        <f t="shared" si="46"/>
        <v>TBR</v>
      </c>
      <c r="M82" s="15">
        <f>N10</f>
        <v>3.5</v>
      </c>
      <c r="N82" s="15">
        <f>Z10</f>
        <v>3.6</v>
      </c>
      <c r="O82" s="15">
        <v>3.8889</v>
      </c>
      <c r="P82" s="15" t="str">
        <f t="shared" si="47"/>
        <v>TOR</v>
      </c>
      <c r="Q82" s="15">
        <f>N11</f>
        <v>4.8</v>
      </c>
      <c r="R82" s="15">
        <f>Z11</f>
        <v>5.6</v>
      </c>
      <c r="S82" s="15">
        <v>4.444</v>
      </c>
      <c r="T82" s="16" t="s">
        <v>155</v>
      </c>
      <c r="U82" s="16" t="s">
        <v>155</v>
      </c>
      <c r="V82" s="29" t="str">
        <f t="shared" si="48"/>
        <v>TBR</v>
      </c>
      <c r="W82" s="30">
        <f t="shared" si="49"/>
        <v>0.6</v>
      </c>
      <c r="X82" s="30">
        <f t="shared" si="55"/>
        <v>3</v>
      </c>
      <c r="Y82" s="30">
        <f t="shared" si="50"/>
        <v>-0.34999999999999964</v>
      </c>
      <c r="Z82" s="30">
        <f t="shared" si="56"/>
        <v>1</v>
      </c>
      <c r="AA82" s="30">
        <f t="shared" si="63"/>
        <v>0.55509999999999993</v>
      </c>
      <c r="AB82" s="30">
        <f t="shared" si="57"/>
        <v>0</v>
      </c>
      <c r="AC82" s="30">
        <f t="shared" si="58"/>
        <v>4</v>
      </c>
      <c r="AD82" s="30" t="s">
        <v>138</v>
      </c>
      <c r="AE82" s="29">
        <v>7.5</v>
      </c>
      <c r="AF82" s="30" t="str">
        <f t="shared" si="51"/>
        <v>Over</v>
      </c>
      <c r="AG82" s="30">
        <f t="shared" si="52"/>
        <v>0.8</v>
      </c>
      <c r="AH82" s="30">
        <f t="shared" si="59"/>
        <v>4</v>
      </c>
      <c r="AI82" s="30">
        <f t="shared" si="53"/>
        <v>1.25</v>
      </c>
      <c r="AJ82" s="30">
        <f t="shared" si="60"/>
        <v>1.25</v>
      </c>
      <c r="AK82" s="30">
        <f t="shared" si="64"/>
        <v>8.3329000000000004</v>
      </c>
      <c r="AL82" s="30">
        <f t="shared" si="61"/>
        <v>0</v>
      </c>
      <c r="AM82" s="30">
        <f t="shared" si="62"/>
        <v>5.25</v>
      </c>
      <c r="AN82" s="30">
        <v>13</v>
      </c>
      <c r="AQ82"/>
    </row>
    <row r="83" spans="4:43" x14ac:dyDescent="0.3">
      <c r="D83" s="8" t="str">
        <f t="shared" si="41"/>
        <v>SFG</v>
      </c>
      <c r="E83" s="8" t="str">
        <f t="shared" si="41"/>
        <v>LAD</v>
      </c>
      <c r="F83" s="6">
        <f t="shared" si="42"/>
        <v>5.010867564136551</v>
      </c>
      <c r="G83" s="6">
        <f t="shared" si="43"/>
        <v>3.3992024986252378</v>
      </c>
      <c r="H83" s="6">
        <f t="shared" si="44"/>
        <v>1.6116650655113132</v>
      </c>
      <c r="I83" s="6" t="str">
        <f t="shared" si="54"/>
        <v>SFG</v>
      </c>
      <c r="J83" s="6">
        <f t="shared" si="45"/>
        <v>8.4100700627617897</v>
      </c>
      <c r="L83" s="15" t="str">
        <f t="shared" si="46"/>
        <v>SFG</v>
      </c>
      <c r="M83" s="15">
        <f>N12</f>
        <v>3.6</v>
      </c>
      <c r="N83" s="15">
        <f>Z12</f>
        <v>3.6</v>
      </c>
      <c r="O83" s="15">
        <v>4.5833300000000001</v>
      </c>
      <c r="P83" s="15" t="str">
        <f t="shared" si="47"/>
        <v>LAD</v>
      </c>
      <c r="Q83" s="15">
        <f>N13</f>
        <v>4.8</v>
      </c>
      <c r="R83" s="15">
        <f>Z13</f>
        <v>4.8</v>
      </c>
      <c r="S83" s="15">
        <v>5.5833300000000001</v>
      </c>
      <c r="T83" s="16" t="s">
        <v>157</v>
      </c>
      <c r="U83" s="16" t="s">
        <v>156</v>
      </c>
      <c r="V83" s="31" t="str">
        <f t="shared" si="48"/>
        <v>SFG</v>
      </c>
      <c r="W83" s="32">
        <f t="shared" si="49"/>
        <v>0.6</v>
      </c>
      <c r="X83" s="32">
        <f t="shared" si="55"/>
        <v>3</v>
      </c>
      <c r="Y83" s="32">
        <f t="shared" si="50"/>
        <v>0</v>
      </c>
      <c r="Z83" s="32">
        <f t="shared" si="56"/>
        <v>0</v>
      </c>
      <c r="AA83" s="32">
        <f t="shared" si="63"/>
        <v>1</v>
      </c>
      <c r="AB83" s="32">
        <f t="shared" si="57"/>
        <v>0</v>
      </c>
      <c r="AC83" s="32">
        <f t="shared" si="58"/>
        <v>3</v>
      </c>
      <c r="AD83" s="32" t="s">
        <v>141</v>
      </c>
      <c r="AE83" s="31">
        <v>8.5</v>
      </c>
      <c r="AF83" s="32" t="str">
        <f t="shared" si="51"/>
        <v>Under</v>
      </c>
      <c r="AG83" s="32">
        <f t="shared" si="52"/>
        <v>0.8</v>
      </c>
      <c r="AH83" s="32">
        <f t="shared" si="59"/>
        <v>4</v>
      </c>
      <c r="AI83" s="32">
        <f t="shared" si="53"/>
        <v>-9.9999999999999645E-2</v>
      </c>
      <c r="AJ83" s="32">
        <f t="shared" si="60"/>
        <v>0</v>
      </c>
      <c r="AK83" s="32">
        <f t="shared" si="64"/>
        <v>10.16666</v>
      </c>
      <c r="AL83" s="32">
        <f t="shared" si="61"/>
        <v>0</v>
      </c>
      <c r="AM83" s="32">
        <f t="shared" si="62"/>
        <v>4</v>
      </c>
      <c r="AN83" s="32">
        <v>10</v>
      </c>
      <c r="AQ83"/>
    </row>
    <row r="84" spans="4:43" x14ac:dyDescent="0.3">
      <c r="D84" s="8" t="str">
        <f t="shared" si="41"/>
        <v>ATL</v>
      </c>
      <c r="E84" s="8" t="str">
        <f t="shared" si="41"/>
        <v>NYM</v>
      </c>
      <c r="F84" s="6">
        <f t="shared" si="42"/>
        <v>3.9804540503450352</v>
      </c>
      <c r="G84" s="6">
        <f t="shared" si="43"/>
        <v>4.4349747573426397</v>
      </c>
      <c r="H84" s="6">
        <f t="shared" si="44"/>
        <v>-0.4545207069976045</v>
      </c>
      <c r="I84" s="6" t="str">
        <f t="shared" si="54"/>
        <v>NYM</v>
      </c>
      <c r="J84" s="6">
        <f t="shared" si="45"/>
        <v>8.4154288076876753</v>
      </c>
      <c r="L84" s="28" t="str">
        <f t="shared" si="46"/>
        <v>ATL</v>
      </c>
      <c r="M84" s="28">
        <f>N14</f>
        <v>3.2</v>
      </c>
      <c r="N84" s="28">
        <f>Z14</f>
        <v>4.5999999999999996</v>
      </c>
      <c r="O84" s="28">
        <v>4.6669999999999998</v>
      </c>
      <c r="P84" s="28" t="str">
        <f t="shared" si="47"/>
        <v>NYM</v>
      </c>
      <c r="Q84" s="28">
        <f>N15</f>
        <v>5.4</v>
      </c>
      <c r="R84" s="28">
        <f>Z15</f>
        <v>3.6</v>
      </c>
      <c r="S84" s="28">
        <v>6</v>
      </c>
      <c r="T84" s="27" t="s">
        <v>133</v>
      </c>
      <c r="U84" s="27" t="s">
        <v>179</v>
      </c>
      <c r="V84" s="29" t="str">
        <f t="shared" si="48"/>
        <v>NYM</v>
      </c>
      <c r="W84" s="30">
        <f t="shared" si="49"/>
        <v>1</v>
      </c>
      <c r="X84" s="30">
        <f t="shared" si="55"/>
        <v>5</v>
      </c>
      <c r="Y84" s="30">
        <f t="shared" si="50"/>
        <v>1.5999999999999996</v>
      </c>
      <c r="Z84" s="30">
        <f t="shared" si="56"/>
        <v>2.5</v>
      </c>
      <c r="AA84" s="30">
        <f t="shared" si="63"/>
        <v>1.3330000000000002</v>
      </c>
      <c r="AB84" s="30">
        <f t="shared" si="57"/>
        <v>2.5</v>
      </c>
      <c r="AC84" s="30">
        <f t="shared" si="58"/>
        <v>10</v>
      </c>
      <c r="AD84" s="30" t="s">
        <v>134</v>
      </c>
      <c r="AE84" s="31">
        <v>7.5</v>
      </c>
      <c r="AF84" s="32" t="str">
        <f t="shared" si="51"/>
        <v>Over</v>
      </c>
      <c r="AG84" s="32">
        <f t="shared" si="52"/>
        <v>1</v>
      </c>
      <c r="AH84" s="32">
        <f t="shared" si="59"/>
        <v>5</v>
      </c>
      <c r="AI84" s="32">
        <f t="shared" si="53"/>
        <v>0.90000000000000036</v>
      </c>
      <c r="AJ84" s="32">
        <f t="shared" si="60"/>
        <v>0</v>
      </c>
      <c r="AK84" s="32">
        <f t="shared" si="64"/>
        <v>10.667</v>
      </c>
      <c r="AL84" s="32">
        <f t="shared" si="61"/>
        <v>2.5</v>
      </c>
      <c r="AM84" s="32">
        <f t="shared" si="62"/>
        <v>7.5</v>
      </c>
      <c r="AN84" s="32">
        <v>5</v>
      </c>
      <c r="AQ84"/>
    </row>
    <row r="85" spans="4:43" x14ac:dyDescent="0.3">
      <c r="D85" s="8" t="str">
        <f t="shared" si="41"/>
        <v>OAK</v>
      </c>
      <c r="E85" s="8" t="str">
        <f t="shared" si="41"/>
        <v>LAA</v>
      </c>
      <c r="F85" s="6">
        <f t="shared" si="42"/>
        <v>6.3745538180468557</v>
      </c>
      <c r="G85" s="6">
        <f t="shared" si="43"/>
        <v>3.2619261304561871</v>
      </c>
      <c r="H85" s="6">
        <f t="shared" si="44"/>
        <v>3.1126276875906687</v>
      </c>
      <c r="I85" s="6" t="str">
        <f t="shared" si="54"/>
        <v>OAK</v>
      </c>
      <c r="J85" s="6">
        <f t="shared" si="45"/>
        <v>9.6364799485030428</v>
      </c>
      <c r="L85" s="28" t="str">
        <f t="shared" si="46"/>
        <v>OAK</v>
      </c>
      <c r="M85" s="28">
        <f>N16</f>
        <v>6.8</v>
      </c>
      <c r="N85" s="28">
        <f>Z16</f>
        <v>4.5999999999999996</v>
      </c>
      <c r="O85" s="28">
        <v>5.6666999999999996</v>
      </c>
      <c r="P85" s="28" t="str">
        <f t="shared" si="47"/>
        <v>LAA</v>
      </c>
      <c r="Q85" s="28">
        <f>N17</f>
        <v>3.4</v>
      </c>
      <c r="R85" s="28">
        <f>Z17</f>
        <v>4.8</v>
      </c>
      <c r="S85" s="28">
        <v>3.8889</v>
      </c>
      <c r="T85" s="27" t="s">
        <v>133</v>
      </c>
      <c r="U85" s="27" t="s">
        <v>179</v>
      </c>
      <c r="V85" s="29" t="str">
        <f t="shared" si="48"/>
        <v>OAK</v>
      </c>
      <c r="W85" s="30">
        <f t="shared" si="49"/>
        <v>0.8</v>
      </c>
      <c r="X85" s="30">
        <f t="shared" si="55"/>
        <v>4</v>
      </c>
      <c r="Y85" s="30">
        <f t="shared" si="50"/>
        <v>-1.7999999999999998</v>
      </c>
      <c r="Z85" s="30">
        <f t="shared" si="56"/>
        <v>2.5</v>
      </c>
      <c r="AA85" s="30">
        <f t="shared" si="63"/>
        <v>-1.7777999999999996</v>
      </c>
      <c r="AB85" s="30">
        <f t="shared" si="57"/>
        <v>2.5</v>
      </c>
      <c r="AC85" s="30">
        <f t="shared" si="58"/>
        <v>9</v>
      </c>
      <c r="AD85" s="30" t="s">
        <v>140</v>
      </c>
      <c r="AE85" s="31">
        <v>9.5</v>
      </c>
      <c r="AF85" s="32" t="str">
        <f t="shared" si="51"/>
        <v>Under</v>
      </c>
      <c r="AG85" s="32">
        <f t="shared" si="52"/>
        <v>0.6</v>
      </c>
      <c r="AH85" s="32">
        <f t="shared" si="59"/>
        <v>3</v>
      </c>
      <c r="AI85" s="32">
        <f t="shared" si="53"/>
        <v>0.30000000000000071</v>
      </c>
      <c r="AJ85" s="32">
        <f t="shared" si="60"/>
        <v>0</v>
      </c>
      <c r="AK85" s="32">
        <f t="shared" si="64"/>
        <v>9.5556000000000001</v>
      </c>
      <c r="AL85" s="32">
        <f t="shared" si="61"/>
        <v>0</v>
      </c>
      <c r="AM85" s="32">
        <f t="shared" si="62"/>
        <v>3</v>
      </c>
      <c r="AN85" s="32">
        <v>11</v>
      </c>
      <c r="AQ85"/>
    </row>
    <row r="86" spans="4:43" x14ac:dyDescent="0.3">
      <c r="D86" s="8">
        <f t="shared" si="41"/>
        <v>0</v>
      </c>
      <c r="E86" s="8">
        <f t="shared" si="41"/>
        <v>0</v>
      </c>
      <c r="F86" s="6">
        <f t="shared" si="42"/>
        <v>0</v>
      </c>
      <c r="G86" s="6">
        <f t="shared" si="43"/>
        <v>0</v>
      </c>
      <c r="H86" s="6">
        <f t="shared" si="44"/>
        <v>0</v>
      </c>
      <c r="I86" s="6">
        <f t="shared" si="54"/>
        <v>0</v>
      </c>
      <c r="J86" s="6">
        <f t="shared" si="45"/>
        <v>0</v>
      </c>
      <c r="L86" s="12">
        <f t="shared" si="46"/>
        <v>0</v>
      </c>
      <c r="M86" s="15">
        <f>N18</f>
        <v>0</v>
      </c>
      <c r="N86" s="15">
        <f>Z18</f>
        <v>0</v>
      </c>
      <c r="O86" s="15"/>
      <c r="P86" s="12">
        <f t="shared" si="47"/>
        <v>0</v>
      </c>
      <c r="Q86" s="15">
        <f>N19</f>
        <v>0</v>
      </c>
      <c r="R86" s="15">
        <f>Z19</f>
        <v>0</v>
      </c>
      <c r="S86" s="15"/>
      <c r="T86" s="16"/>
      <c r="U86" s="16"/>
      <c r="V86" s="19" t="str">
        <f t="shared" si="48"/>
        <v>Tie</v>
      </c>
      <c r="W86" s="13">
        <f t="shared" si="49"/>
        <v>0</v>
      </c>
      <c r="X86" s="13">
        <f t="shared" si="55"/>
        <v>0</v>
      </c>
      <c r="Y86" s="13">
        <f t="shared" si="50"/>
        <v>0</v>
      </c>
      <c r="Z86" s="13">
        <f t="shared" si="56"/>
        <v>0</v>
      </c>
      <c r="AA86" s="13">
        <f t="shared" si="63"/>
        <v>0</v>
      </c>
      <c r="AB86" s="13">
        <f t="shared" si="57"/>
        <v>0</v>
      </c>
      <c r="AC86" s="13">
        <f t="shared" si="58"/>
        <v>0</v>
      </c>
      <c r="AD86" s="13"/>
      <c r="AE86" s="19"/>
      <c r="AF86" s="19" t="str">
        <f t="shared" si="51"/>
        <v>Under</v>
      </c>
      <c r="AG86" s="13">
        <f t="shared" si="52"/>
        <v>0</v>
      </c>
      <c r="AH86" s="13">
        <f t="shared" si="59"/>
        <v>0</v>
      </c>
      <c r="AI86" s="13">
        <f t="shared" si="53"/>
        <v>0</v>
      </c>
      <c r="AJ86" s="13">
        <f t="shared" si="60"/>
        <v>0</v>
      </c>
      <c r="AK86" s="13">
        <f t="shared" si="64"/>
        <v>0</v>
      </c>
      <c r="AL86" s="13">
        <f t="shared" si="61"/>
        <v>0</v>
      </c>
      <c r="AM86" s="13">
        <f t="shared" si="62"/>
        <v>0</v>
      </c>
      <c r="AN86" s="13"/>
      <c r="AQ86"/>
    </row>
    <row r="87" spans="4:43" x14ac:dyDescent="0.3">
      <c r="D87" s="8">
        <f t="shared" si="41"/>
        <v>0</v>
      </c>
      <c r="E87" s="8">
        <f t="shared" si="41"/>
        <v>0</v>
      </c>
      <c r="F87" s="6">
        <f t="shared" si="42"/>
        <v>0</v>
      </c>
      <c r="G87" s="6">
        <f t="shared" si="43"/>
        <v>0</v>
      </c>
      <c r="H87" s="6">
        <f t="shared" si="44"/>
        <v>0</v>
      </c>
      <c r="I87" s="6">
        <f t="shared" si="54"/>
        <v>0</v>
      </c>
      <c r="J87" s="6">
        <f t="shared" si="45"/>
        <v>0</v>
      </c>
      <c r="L87" s="12">
        <f>D87</f>
        <v>0</v>
      </c>
      <c r="M87" s="15">
        <f>N20</f>
        <v>0</v>
      </c>
      <c r="N87" s="15">
        <f>Z20</f>
        <v>0</v>
      </c>
      <c r="O87" s="15"/>
      <c r="P87" s="12">
        <f t="shared" si="47"/>
        <v>0</v>
      </c>
      <c r="Q87" s="15">
        <f>N21</f>
        <v>0</v>
      </c>
      <c r="R87" s="15">
        <f>Z21</f>
        <v>0</v>
      </c>
      <c r="S87" s="15"/>
      <c r="T87" s="16"/>
      <c r="U87" s="16"/>
      <c r="V87" s="19" t="str">
        <f t="shared" si="48"/>
        <v>Tie</v>
      </c>
      <c r="W87" s="13">
        <f t="shared" si="49"/>
        <v>0</v>
      </c>
      <c r="X87" s="13">
        <f t="shared" si="55"/>
        <v>0</v>
      </c>
      <c r="Y87" s="13">
        <f t="shared" si="50"/>
        <v>0</v>
      </c>
      <c r="Z87" s="13">
        <f t="shared" si="56"/>
        <v>0</v>
      </c>
      <c r="AA87" s="13">
        <f t="shared" si="63"/>
        <v>0</v>
      </c>
      <c r="AB87" s="13">
        <f t="shared" si="57"/>
        <v>0</v>
      </c>
      <c r="AC87" s="13">
        <f t="shared" si="58"/>
        <v>0</v>
      </c>
      <c r="AD87" s="13"/>
      <c r="AE87" s="19"/>
      <c r="AF87" s="19" t="str">
        <f t="shared" si="51"/>
        <v>Under</v>
      </c>
      <c r="AG87" s="13">
        <f t="shared" si="52"/>
        <v>0</v>
      </c>
      <c r="AH87" s="13">
        <f t="shared" si="59"/>
        <v>0</v>
      </c>
      <c r="AI87" s="13">
        <f t="shared" si="53"/>
        <v>0</v>
      </c>
      <c r="AJ87" s="13">
        <f t="shared" si="60"/>
        <v>0</v>
      </c>
      <c r="AK87" s="13">
        <f t="shared" si="64"/>
        <v>0</v>
      </c>
      <c r="AL87" s="13">
        <f t="shared" si="61"/>
        <v>0</v>
      </c>
      <c r="AM87" s="13">
        <f t="shared" si="62"/>
        <v>0</v>
      </c>
      <c r="AN87" s="13"/>
      <c r="AQ87"/>
    </row>
    <row r="88" spans="4:43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4"/>
        <v>0</v>
      </c>
      <c r="J88" s="6">
        <f t="shared" si="45"/>
        <v>0</v>
      </c>
      <c r="L88" s="12">
        <f t="shared" si="46"/>
        <v>0</v>
      </c>
      <c r="M88" s="15">
        <f>N22</f>
        <v>0</v>
      </c>
      <c r="N88" s="15">
        <f>Z22</f>
        <v>0</v>
      </c>
      <c r="O88" s="15"/>
      <c r="P88" s="12">
        <f t="shared" si="47"/>
        <v>0</v>
      </c>
      <c r="Q88" s="15">
        <f>N23</f>
        <v>0</v>
      </c>
      <c r="R88" s="15">
        <f>Z23</f>
        <v>0</v>
      </c>
      <c r="S88" s="15"/>
      <c r="T88" s="16"/>
      <c r="U88" s="16"/>
      <c r="V88" s="19" t="str">
        <f t="shared" si="48"/>
        <v>Tie</v>
      </c>
      <c r="W88" s="13">
        <f t="shared" si="49"/>
        <v>0</v>
      </c>
      <c r="X88" s="13">
        <f t="shared" si="55"/>
        <v>0</v>
      </c>
      <c r="Y88" s="13">
        <f t="shared" si="50"/>
        <v>0</v>
      </c>
      <c r="Z88" s="13">
        <f t="shared" si="56"/>
        <v>0</v>
      </c>
      <c r="AA88" s="13">
        <f t="shared" si="63"/>
        <v>0</v>
      </c>
      <c r="AB88" s="13">
        <f t="shared" si="57"/>
        <v>0</v>
      </c>
      <c r="AC88" s="13">
        <f t="shared" si="58"/>
        <v>0</v>
      </c>
      <c r="AD88" s="13"/>
      <c r="AE88" s="19"/>
      <c r="AF88" s="19" t="str">
        <f t="shared" si="51"/>
        <v>Under</v>
      </c>
      <c r="AG88" s="13">
        <f t="shared" si="52"/>
        <v>0</v>
      </c>
      <c r="AH88" s="13">
        <f t="shared" si="59"/>
        <v>0</v>
      </c>
      <c r="AI88" s="13">
        <f t="shared" si="53"/>
        <v>0</v>
      </c>
      <c r="AJ88" s="13">
        <f t="shared" si="60"/>
        <v>0</v>
      </c>
      <c r="AK88" s="13">
        <f t="shared" si="64"/>
        <v>0</v>
      </c>
      <c r="AL88" s="13">
        <f t="shared" si="61"/>
        <v>0</v>
      </c>
      <c r="AM88" s="13">
        <f t="shared" si="62"/>
        <v>0</v>
      </c>
      <c r="AN88" s="13"/>
      <c r="AQ88"/>
    </row>
    <row r="89" spans="4:43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4"/>
        <v>0</v>
      </c>
      <c r="J89" s="6">
        <f t="shared" si="45"/>
        <v>0</v>
      </c>
      <c r="L89" s="15">
        <f t="shared" si="46"/>
        <v>0</v>
      </c>
      <c r="M89" s="15">
        <f>N24</f>
        <v>0</v>
      </c>
      <c r="N89" s="15">
        <f>Z24</f>
        <v>0</v>
      </c>
      <c r="O89" s="15"/>
      <c r="P89" s="15">
        <f>E89</f>
        <v>0</v>
      </c>
      <c r="Q89" s="15">
        <f>N25</f>
        <v>0</v>
      </c>
      <c r="R89" s="15">
        <f>Z25</f>
        <v>0</v>
      </c>
      <c r="S89" s="15"/>
      <c r="T89" s="16"/>
      <c r="U89" s="16"/>
      <c r="V89" s="19" t="str">
        <f t="shared" si="48"/>
        <v>Tie</v>
      </c>
      <c r="W89" s="13">
        <f t="shared" si="49"/>
        <v>0</v>
      </c>
      <c r="X89" s="13">
        <f t="shared" si="55"/>
        <v>0</v>
      </c>
      <c r="Y89" s="13">
        <f t="shared" si="50"/>
        <v>0</v>
      </c>
      <c r="Z89" s="13">
        <f t="shared" si="56"/>
        <v>0</v>
      </c>
      <c r="AA89" s="13">
        <f t="shared" si="63"/>
        <v>0</v>
      </c>
      <c r="AB89" s="13">
        <f t="shared" si="57"/>
        <v>0</v>
      </c>
      <c r="AC89" s="13">
        <f t="shared" si="58"/>
        <v>0</v>
      </c>
      <c r="AD89" s="13"/>
      <c r="AE89" s="19"/>
      <c r="AF89" s="19" t="str">
        <f t="shared" si="51"/>
        <v>Under</v>
      </c>
      <c r="AG89" s="13">
        <f t="shared" si="52"/>
        <v>0</v>
      </c>
      <c r="AH89" s="13">
        <f t="shared" si="59"/>
        <v>0</v>
      </c>
      <c r="AI89" s="13">
        <f t="shared" si="53"/>
        <v>0</v>
      </c>
      <c r="AJ89" s="13">
        <f t="shared" si="60"/>
        <v>0</v>
      </c>
      <c r="AK89" s="13">
        <f t="shared" si="64"/>
        <v>0</v>
      </c>
      <c r="AL89" s="13">
        <f t="shared" si="61"/>
        <v>0</v>
      </c>
      <c r="AM89" s="13">
        <f t="shared" si="62"/>
        <v>0</v>
      </c>
      <c r="AN89" s="13"/>
      <c r="AQ89"/>
    </row>
    <row r="90" spans="4:43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5">F90-G90</f>
        <v>0</v>
      </c>
      <c r="I90" s="6">
        <f t="shared" si="54"/>
        <v>0</v>
      </c>
      <c r="J90" s="6">
        <f t="shared" si="45"/>
        <v>0</v>
      </c>
      <c r="L90" s="12">
        <f t="shared" si="46"/>
        <v>0</v>
      </c>
      <c r="M90" s="15">
        <f>N26</f>
        <v>0</v>
      </c>
      <c r="N90" s="15">
        <f>Z26</f>
        <v>0</v>
      </c>
      <c r="O90" s="15"/>
      <c r="P90" s="12">
        <f t="shared" si="47"/>
        <v>0</v>
      </c>
      <c r="Q90" s="15">
        <f>N27</f>
        <v>0</v>
      </c>
      <c r="R90" s="15">
        <f>Z27</f>
        <v>0</v>
      </c>
      <c r="S90" s="15"/>
      <c r="T90" s="16"/>
      <c r="U90" s="16"/>
      <c r="V90" s="19" t="str">
        <f t="shared" si="48"/>
        <v>Tie</v>
      </c>
      <c r="W90" s="13">
        <f t="shared" si="49"/>
        <v>0</v>
      </c>
      <c r="X90" s="13">
        <f t="shared" si="55"/>
        <v>0</v>
      </c>
      <c r="Y90" s="13">
        <f t="shared" si="50"/>
        <v>0</v>
      </c>
      <c r="Z90" s="13">
        <f t="shared" si="56"/>
        <v>0</v>
      </c>
      <c r="AA90" s="13">
        <f t="shared" si="63"/>
        <v>0</v>
      </c>
      <c r="AB90" s="13">
        <f t="shared" si="57"/>
        <v>0</v>
      </c>
      <c r="AC90" s="13">
        <f t="shared" si="58"/>
        <v>0</v>
      </c>
      <c r="AD90" s="13"/>
      <c r="AE90" s="19"/>
      <c r="AF90" s="19" t="str">
        <f t="shared" si="51"/>
        <v>Under</v>
      </c>
      <c r="AG90" s="13">
        <f t="shared" si="52"/>
        <v>0</v>
      </c>
      <c r="AH90" s="13">
        <f t="shared" si="59"/>
        <v>0</v>
      </c>
      <c r="AI90" s="13">
        <f t="shared" si="53"/>
        <v>0</v>
      </c>
      <c r="AJ90" s="13">
        <f t="shared" si="60"/>
        <v>0</v>
      </c>
      <c r="AK90" s="13">
        <f t="shared" si="64"/>
        <v>0</v>
      </c>
      <c r="AL90" s="13">
        <f t="shared" si="61"/>
        <v>0</v>
      </c>
      <c r="AM90" s="13">
        <f t="shared" si="62"/>
        <v>0</v>
      </c>
      <c r="AN90" s="13"/>
      <c r="AQ90"/>
    </row>
    <row r="91" spans="4:43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5"/>
        <v>0</v>
      </c>
      <c r="I91" s="6">
        <f t="shared" si="54"/>
        <v>0</v>
      </c>
      <c r="J91" s="6">
        <f t="shared" si="45"/>
        <v>0</v>
      </c>
      <c r="L91" s="12">
        <f t="shared" si="46"/>
        <v>0</v>
      </c>
      <c r="M91" s="15">
        <f>N28</f>
        <v>0</v>
      </c>
      <c r="N91" s="15">
        <f>Z28</f>
        <v>0</v>
      </c>
      <c r="O91" s="15"/>
      <c r="P91" s="12">
        <f t="shared" si="47"/>
        <v>0</v>
      </c>
      <c r="Q91" s="15">
        <f>N29</f>
        <v>0</v>
      </c>
      <c r="R91" s="15">
        <f>Z29</f>
        <v>0</v>
      </c>
      <c r="S91" s="15"/>
      <c r="T91" s="16"/>
      <c r="U91" s="16"/>
      <c r="V91" s="19" t="str">
        <f t="shared" si="48"/>
        <v>Tie</v>
      </c>
      <c r="W91" s="13">
        <f t="shared" si="49"/>
        <v>0</v>
      </c>
      <c r="X91" s="13">
        <f t="shared" si="55"/>
        <v>0</v>
      </c>
      <c r="Y91" s="13">
        <f t="shared" si="50"/>
        <v>0</v>
      </c>
      <c r="Z91" s="13">
        <f t="shared" si="56"/>
        <v>0</v>
      </c>
      <c r="AA91" s="13">
        <f t="shared" si="63"/>
        <v>0</v>
      </c>
      <c r="AB91" s="13">
        <f t="shared" si="57"/>
        <v>0</v>
      </c>
      <c r="AC91" s="13">
        <f t="shared" si="58"/>
        <v>0</v>
      </c>
      <c r="AD91" s="13"/>
      <c r="AE91" s="19"/>
      <c r="AF91" s="19" t="str">
        <f t="shared" si="51"/>
        <v>Under</v>
      </c>
      <c r="AG91" s="13">
        <f t="shared" si="52"/>
        <v>0</v>
      </c>
      <c r="AH91" s="13">
        <f t="shared" si="59"/>
        <v>0</v>
      </c>
      <c r="AI91" s="13">
        <f t="shared" si="53"/>
        <v>0</v>
      </c>
      <c r="AJ91" s="13">
        <f t="shared" si="60"/>
        <v>0</v>
      </c>
      <c r="AK91" s="13">
        <f t="shared" si="64"/>
        <v>0</v>
      </c>
      <c r="AL91" s="13">
        <f t="shared" si="61"/>
        <v>0</v>
      </c>
      <c r="AM91" s="13">
        <f t="shared" si="62"/>
        <v>0</v>
      </c>
      <c r="AN91" s="13"/>
      <c r="AQ91"/>
    </row>
    <row r="92" spans="4:43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6">F92-G92</f>
        <v>0</v>
      </c>
      <c r="I92" s="6">
        <f t="shared" ref="I92" si="67">IF(G92&gt;F92,E92,D92)</f>
        <v>0</v>
      </c>
      <c r="J92" s="6">
        <f t="shared" ref="J92" si="68">F92+G92</f>
        <v>0</v>
      </c>
      <c r="L92" s="12">
        <f t="shared" si="46"/>
        <v>0</v>
      </c>
      <c r="M92" s="15">
        <f>N30</f>
        <v>0</v>
      </c>
      <c r="N92" s="15">
        <f>Z30</f>
        <v>0</v>
      </c>
      <c r="O92" s="15"/>
      <c r="P92" s="12">
        <f t="shared" si="47"/>
        <v>0</v>
      </c>
      <c r="Q92" s="15">
        <f>N31</f>
        <v>0</v>
      </c>
      <c r="R92" s="15">
        <f>Z31</f>
        <v>0</v>
      </c>
      <c r="S92" s="15"/>
      <c r="T92" s="16"/>
      <c r="U92" s="16"/>
      <c r="V92" s="19" t="str">
        <f t="shared" si="48"/>
        <v>Tie</v>
      </c>
      <c r="W92" s="13">
        <f t="shared" si="49"/>
        <v>0</v>
      </c>
      <c r="X92" s="13">
        <f t="shared" si="55"/>
        <v>0</v>
      </c>
      <c r="Y92" s="13">
        <f t="shared" si="50"/>
        <v>0</v>
      </c>
      <c r="Z92" s="13">
        <f t="shared" si="56"/>
        <v>0</v>
      </c>
      <c r="AA92" s="13">
        <f t="shared" si="63"/>
        <v>0</v>
      </c>
      <c r="AB92" s="13">
        <f t="shared" si="57"/>
        <v>0</v>
      </c>
      <c r="AC92" s="13">
        <f t="shared" si="58"/>
        <v>0</v>
      </c>
      <c r="AD92" s="13"/>
      <c r="AE92" s="19"/>
      <c r="AF92" s="19" t="str">
        <f t="shared" si="51"/>
        <v>Under</v>
      </c>
      <c r="AG92" s="13">
        <f t="shared" si="52"/>
        <v>0</v>
      </c>
      <c r="AH92" s="13">
        <f t="shared" si="59"/>
        <v>0</v>
      </c>
      <c r="AI92" s="13">
        <f t="shared" si="53"/>
        <v>0</v>
      </c>
      <c r="AJ92" s="13">
        <f t="shared" si="60"/>
        <v>0</v>
      </c>
      <c r="AK92" s="13">
        <f t="shared" si="64"/>
        <v>0</v>
      </c>
      <c r="AL92" s="13">
        <f t="shared" si="61"/>
        <v>0</v>
      </c>
      <c r="AM92" s="13">
        <f t="shared" si="62"/>
        <v>0</v>
      </c>
      <c r="AN92" s="13"/>
      <c r="AQ92"/>
    </row>
    <row r="93" spans="4:43" x14ac:dyDescent="0.3">
      <c r="D93" s="6">
        <f t="shared" ref="D93:E93" si="69">D73</f>
        <v>0</v>
      </c>
      <c r="E93" s="6">
        <f t="shared" si="69"/>
        <v>0</v>
      </c>
      <c r="F93" s="6">
        <f t="shared" si="42"/>
        <v>0</v>
      </c>
      <c r="G93" s="6">
        <f t="shared" si="43"/>
        <v>0</v>
      </c>
      <c r="H93" s="6">
        <f t="shared" ref="H93:H94" si="70">F93-G93</f>
        <v>0</v>
      </c>
      <c r="I93" s="6">
        <f t="shared" ref="I93:I94" si="71">IF(G93&gt;F93,E93,D93)</f>
        <v>0</v>
      </c>
      <c r="J93" s="6">
        <f t="shared" ref="J93:J94" si="72">F93+G93</f>
        <v>0</v>
      </c>
      <c r="L93" s="12">
        <f t="shared" ref="L93" si="73">D93</f>
        <v>0</v>
      </c>
      <c r="M93" s="15">
        <f>N31</f>
        <v>0</v>
      </c>
      <c r="N93" s="15">
        <f>Z31</f>
        <v>0</v>
      </c>
      <c r="O93" s="15"/>
      <c r="P93" s="12">
        <f t="shared" ref="P93" si="74">E93</f>
        <v>0</v>
      </c>
      <c r="Q93" s="15">
        <f>N32</f>
        <v>0</v>
      </c>
      <c r="R93" s="15">
        <f>Z32</f>
        <v>0</v>
      </c>
      <c r="S93" s="15"/>
      <c r="T93" s="16"/>
      <c r="U93" s="16"/>
      <c r="V93" s="19" t="str">
        <f t="shared" ref="V93" si="75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13">
        <f t="shared" ref="W93" si="76">(COUNTIF(I53, V93) + COUNTIF(O53, V93) + COUNTIF(I73, V93) + COUNTIF(O73, V93) + COUNTIF(I93, V93))/5</f>
        <v>0</v>
      </c>
      <c r="X93" s="13">
        <f t="shared" ref="X93" si="77">IF(W93=1, 5, IF(W93=0.8, 4, IF(W93=0.6, 3, IF(W93=0.4, 2, IF(W93=0.2, 1, 0)))))</f>
        <v>0</v>
      </c>
      <c r="Y93" s="13">
        <f t="shared" ref="Y93" si="78">((Q93+N93)/2)-((M93+R93)/2)</f>
        <v>0</v>
      </c>
      <c r="Z93" s="13">
        <f t="shared" ref="Z93" si="79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13">
        <f t="shared" ref="AA93" si="80">S93-O93</f>
        <v>0</v>
      </c>
      <c r="AB93" s="13">
        <f t="shared" ref="AB93" si="81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13">
        <f t="shared" ref="AC93" si="82">SUM(IF(ISNUMBER(X93), X93, 0), IF(ISNUMBER(Z93), Z93, 0), IF(ISNUMBER(AB93), AB93, 0))</f>
        <v>0</v>
      </c>
      <c r="AD93" s="13"/>
      <c r="AE93" s="19"/>
      <c r="AF93" s="19" t="str">
        <f t="shared" ref="AF93" si="83">IF(COUNTIF(J53, "&gt;" &amp; AE93) + COUNTIF(P53, "&gt;" &amp; AE93) + COUNTIF(J73, "&gt;" &amp; AE93) + COUNTIF(J93, "&gt;" &amp; AE93) + COUNTIF(P73, "&gt;" &amp; AE93) &gt;= 3, "Over", "Under")</f>
        <v>Under</v>
      </c>
      <c r="AG93" s="13">
        <f t="shared" ref="AG93" si="84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13">
        <f t="shared" ref="AH93" si="85">IF(AG93=1, 5, IF(AG93=0.8, 4, IF(AG93=0.6, 3, IF(AG93=0.4, 2, IF(AG93=0.2, 1, 0)))))</f>
        <v>0</v>
      </c>
      <c r="AI93" s="13">
        <f t="shared" ref="AI93" si="86">(((N93+Q93)/2)+((M93+R93)/2))-AE93</f>
        <v>0</v>
      </c>
      <c r="AJ93" s="13">
        <f t="shared" ref="AJ93" si="87">IF(OR(AND(AF93="Over",(((N93+Q93)/2)+((M93+R93)/2))&gt;AE93),AND(AF93="Under",(((N93+Q93)/2)+((M93+R93)/2))&lt;AE93)),IF(OR(AI93&gt;2,AI93&lt;-2),2.5,IF(OR(AND(AI93&lt;2,AI93&gt;1),AND(AI93&gt;-2,AI93&lt;-1)),1.25,IF(OR(AND(AI93&lt;1,AI93&gt;0),AND(AI93&gt;-1,AI93&lt;0)),0,0))),0)</f>
        <v>0</v>
      </c>
      <c r="AK93" s="13">
        <f t="shared" ref="AK93" si="88">O93+S93</f>
        <v>0</v>
      </c>
      <c r="AL93" s="13">
        <f t="shared" ref="AL93" si="89">IF(OR(AND(AF93="Over",AK93&gt;AE93),AND(AF93="Under",AK93&lt;AE93)),IF(OR(AE93-AK93&gt;2,AE93-AK93&lt;-2),2.5,IF(OR(AND(AE93-AK93&lt;2,AE93-AK93&gt;1),AND(AE93-AK93&gt;-2,AE93-AK93&lt;-1)),1.25,IF(OR(AND(AE93-AK93&lt;1,AE93-AK93&gt;0),AND(AE93-AK93&gt;-1,AE93-AK93&lt;0)),0,0))),0)</f>
        <v>0</v>
      </c>
      <c r="AM93" s="13">
        <f t="shared" ref="AM93" si="90">SUM(IF(ISNUMBER(AH93), AH93, 0), IF(ISNUMBER(AJ93), AJ93, 0), IF(ISNUMBER(AL93), AL93, 0))</f>
        <v>0</v>
      </c>
      <c r="AN93" s="13"/>
    </row>
    <row r="94" spans="4:43" x14ac:dyDescent="0.3">
      <c r="D94" s="6">
        <f t="shared" ref="D94:E94" si="91">D74</f>
        <v>0</v>
      </c>
      <c r="E94" s="6">
        <f t="shared" si="91"/>
        <v>0</v>
      </c>
      <c r="F94" s="6">
        <f t="shared" si="42"/>
        <v>0</v>
      </c>
      <c r="G94" s="6">
        <f t="shared" si="43"/>
        <v>0</v>
      </c>
      <c r="H94" s="6">
        <f t="shared" si="70"/>
        <v>0</v>
      </c>
      <c r="I94" s="6">
        <f t="shared" si="71"/>
        <v>0</v>
      </c>
      <c r="J94" s="6">
        <f t="shared" si="72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0"/>
      <c r="Z97" s="21"/>
    </row>
    <row r="98" spans="22:26" x14ac:dyDescent="0.3">
      <c r="V98" s="20"/>
      <c r="Z98" s="21"/>
    </row>
    <row r="99" spans="22:26" x14ac:dyDescent="0.3">
      <c r="V99" s="20"/>
      <c r="Z99" s="21"/>
    </row>
    <row r="100" spans="22:26" x14ac:dyDescent="0.3">
      <c r="V100" s="20"/>
      <c r="Z100" s="21"/>
    </row>
    <row r="101" spans="22:26" x14ac:dyDescent="0.3">
      <c r="V101" s="20"/>
      <c r="Z101" s="21"/>
    </row>
    <row r="102" spans="22:26" x14ac:dyDescent="0.3">
      <c r="V102" s="20"/>
      <c r="Z102" s="21"/>
    </row>
    <row r="103" spans="22:26" x14ac:dyDescent="0.3">
      <c r="V103" s="20"/>
      <c r="Z103" s="21"/>
    </row>
    <row r="104" spans="22:26" x14ac:dyDescent="0.3">
      <c r="V104" s="20"/>
      <c r="Z104" s="21"/>
    </row>
    <row r="105" spans="22:26" x14ac:dyDescent="0.3">
      <c r="V105" s="20"/>
      <c r="Z105" s="21"/>
    </row>
    <row r="106" spans="22:26" x14ac:dyDescent="0.3">
      <c r="V106" s="20"/>
      <c r="Z106" s="21"/>
    </row>
    <row r="107" spans="22:26" x14ac:dyDescent="0.3">
      <c r="V107" s="20"/>
      <c r="Z107" s="21"/>
    </row>
    <row r="108" spans="22:26" x14ac:dyDescent="0.3">
      <c r="V108" s="20"/>
      <c r="Z108" s="21"/>
    </row>
    <row r="109" spans="22:26" x14ac:dyDescent="0.3">
      <c r="V109" s="20"/>
      <c r="Z109" s="21"/>
    </row>
    <row r="110" spans="22:26" x14ac:dyDescent="0.3">
      <c r="V110" s="20"/>
      <c r="Z110" s="21"/>
    </row>
    <row r="111" spans="22:26" x14ac:dyDescent="0.3">
      <c r="V111" s="20"/>
      <c r="Z111" s="21"/>
    </row>
    <row r="112" spans="22:26" x14ac:dyDescent="0.3">
      <c r="V112" s="20"/>
      <c r="Z112" s="21"/>
    </row>
    <row r="113" spans="22:26" x14ac:dyDescent="0.3">
      <c r="V113" s="20"/>
      <c r="Z113" s="21"/>
    </row>
    <row r="114" spans="22:26" x14ac:dyDescent="0.3">
      <c r="V114" s="20"/>
      <c r="Z114" s="21"/>
    </row>
    <row r="115" spans="22:26" x14ac:dyDescent="0.3">
      <c r="V115" s="20"/>
      <c r="Z115" s="21"/>
    </row>
    <row r="116" spans="22:26" x14ac:dyDescent="0.3">
      <c r="V116" s="20"/>
      <c r="Z116" s="21"/>
    </row>
    <row r="117" spans="22:26" x14ac:dyDescent="0.3">
      <c r="V117" s="20"/>
      <c r="Z117" s="21"/>
    </row>
    <row r="118" spans="22:26" x14ac:dyDescent="0.3">
      <c r="V118" s="20"/>
      <c r="Z118" s="21"/>
    </row>
    <row r="119" spans="22:26" x14ac:dyDescent="0.3">
      <c r="V119" s="20"/>
      <c r="Z119" s="21"/>
    </row>
    <row r="120" spans="22:26" x14ac:dyDescent="0.3">
      <c r="V120" s="20"/>
      <c r="Z120" s="21"/>
    </row>
    <row r="121" spans="22:26" x14ac:dyDescent="0.3">
      <c r="V121" s="20"/>
      <c r="Z121" s="21"/>
    </row>
    <row r="122" spans="22:26" x14ac:dyDescent="0.3">
      <c r="V122" s="20"/>
      <c r="Z122" s="21"/>
    </row>
    <row r="123" spans="22:26" x14ac:dyDescent="0.3">
      <c r="V123" s="20"/>
      <c r="Z123" s="21"/>
    </row>
    <row r="124" spans="22:26" x14ac:dyDescent="0.3">
      <c r="V124" s="20"/>
      <c r="Z124" s="21"/>
    </row>
    <row r="125" spans="22:26" x14ac:dyDescent="0.3">
      <c r="V125" s="20"/>
      <c r="Z125" s="21"/>
    </row>
    <row r="126" spans="22:26" x14ac:dyDescent="0.3">
      <c r="V126" s="20"/>
      <c r="Z126" s="21"/>
    </row>
    <row r="127" spans="22:26" x14ac:dyDescent="0.3">
      <c r="V127" s="20"/>
      <c r="Z127" s="21"/>
    </row>
    <row r="128" spans="22:26" x14ac:dyDescent="0.3">
      <c r="V128" s="20"/>
    </row>
  </sheetData>
  <autoFilter ref="L77:AN93" xr:uid="{79AD9D2F-4AAF-4632-8EF4-EE536C1A00BA}"/>
  <sortState xmlns:xlrd2="http://schemas.microsoft.com/office/spreadsheetml/2017/richdata2" ref="M97:Z126">
    <sortCondition ref="M97:M126"/>
  </sortState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1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29</v>
      </c>
      <c r="B2" s="1">
        <v>3.6000012583654302</v>
      </c>
      <c r="C2" s="1">
        <v>3.2099289803515201</v>
      </c>
      <c r="D2" s="1">
        <v>5.7875811759782803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30</v>
      </c>
      <c r="B3" s="1">
        <v>3.40000032030661</v>
      </c>
      <c r="C3" s="1">
        <v>5.4139010071070803</v>
      </c>
      <c r="D3" s="1">
        <v>5.4030029531258199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</v>
      </c>
      <c r="B4" s="1">
        <v>3.1000010289655902</v>
      </c>
      <c r="C4" s="1">
        <v>4.7138996187400499</v>
      </c>
      <c r="D4" s="1">
        <v>5.79235095286354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</v>
      </c>
      <c r="B5" s="1">
        <v>4.2001101127176304</v>
      </c>
      <c r="C5" s="1">
        <v>4.32085119679485</v>
      </c>
      <c r="D5" s="1">
        <v>5.02599842544572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6</v>
      </c>
      <c r="B6" s="1">
        <v>5.3000008909568299</v>
      </c>
      <c r="C6" s="1">
        <v>3.6999999497262901</v>
      </c>
      <c r="D6" s="1">
        <v>1.9482886835095701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5</v>
      </c>
      <c r="B7" s="1">
        <v>2.2001096402137499</v>
      </c>
      <c r="C7" s="1">
        <v>3.4173772015752002</v>
      </c>
      <c r="D7" s="1">
        <v>4.2012111171808897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25</v>
      </c>
      <c r="B8" s="1">
        <v>1.8000002228119401</v>
      </c>
      <c r="C8" s="1">
        <v>5.5231674100677104</v>
      </c>
      <c r="D8" s="1">
        <v>4.3222646577385504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26</v>
      </c>
      <c r="B9" s="1">
        <v>3.49999984051798</v>
      </c>
      <c r="C9" s="1">
        <v>4.0115851655694597</v>
      </c>
      <c r="D9" s="1">
        <v>5.1077614375324298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27</v>
      </c>
      <c r="B10" s="1">
        <v>3.2000209152580501</v>
      </c>
      <c r="C10" s="1">
        <v>3.3160277261562601</v>
      </c>
      <c r="D10" s="1">
        <v>5.2269500002420104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28</v>
      </c>
      <c r="B11" s="1">
        <v>4.4999994446824099</v>
      </c>
      <c r="C11" s="1">
        <v>5.4139006659510196</v>
      </c>
      <c r="D11" s="1">
        <v>5.0950101182413903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12</v>
      </c>
      <c r="B12" s="1">
        <v>3.3000002784518498</v>
      </c>
      <c r="C12" s="1">
        <v>3.30992969204544</v>
      </c>
      <c r="D12" s="1">
        <v>5.9150347307562896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11</v>
      </c>
      <c r="B13" s="1">
        <v>4.7000193925739602</v>
      </c>
      <c r="C13" s="1">
        <v>4.6087384102281996</v>
      </c>
      <c r="D13" s="1">
        <v>4.1206503163382102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</v>
      </c>
      <c r="B14" s="1">
        <v>3.19999962528721</v>
      </c>
      <c r="C14" s="1">
        <v>4.4000011379295696</v>
      </c>
      <c r="D14" s="1">
        <v>5.8110499016276496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17</v>
      </c>
      <c r="B15" s="1">
        <v>5.2000007756554902</v>
      </c>
      <c r="C15" s="1">
        <v>3.62194912686273</v>
      </c>
      <c r="D15" s="1">
        <v>6.4988281273690696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20</v>
      </c>
      <c r="B16" s="1">
        <v>6.50000006139269</v>
      </c>
      <c r="C16" s="1">
        <v>4.45054680663441</v>
      </c>
      <c r="D16" s="1">
        <v>4.7126158630108996</v>
      </c>
    </row>
    <row r="17" spans="1:4" ht="15" thickBot="1" x14ac:dyDescent="0.35">
      <c r="A17" s="1">
        <v>23</v>
      </c>
      <c r="B17" s="1">
        <v>3.00000053525619</v>
      </c>
      <c r="C17" s="1">
        <v>4.4135063246109896</v>
      </c>
      <c r="D17" s="1">
        <v>4.0338323378872198</v>
      </c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1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29</v>
      </c>
      <c r="B2" s="1">
        <v>3.8241963259856901</v>
      </c>
      <c r="C2" s="1">
        <v>3.3853132127747698</v>
      </c>
      <c r="D2" s="1">
        <v>5.6820307077092203</v>
      </c>
    </row>
    <row r="3" spans="1:5" ht="15" thickBot="1" x14ac:dyDescent="0.35">
      <c r="A3" s="1">
        <v>30</v>
      </c>
      <c r="B3" s="1">
        <v>3.6163576453059898</v>
      </c>
      <c r="C3" s="1">
        <v>5.6095010364251703</v>
      </c>
      <c r="D3" s="1">
        <v>5.3905345401027498</v>
      </c>
    </row>
    <row r="4" spans="1:5" ht="15" thickBot="1" x14ac:dyDescent="0.35">
      <c r="A4" s="1">
        <v>13</v>
      </c>
      <c r="B4" s="1">
        <v>3.2943796699325998</v>
      </c>
      <c r="C4" s="1">
        <v>4.8791448934946304</v>
      </c>
      <c r="D4" s="1">
        <v>5.8351091191525599</v>
      </c>
    </row>
    <row r="5" spans="1:5" ht="15" thickBot="1" x14ac:dyDescent="0.35">
      <c r="A5" s="1">
        <v>14</v>
      </c>
      <c r="B5" s="1">
        <v>4.4462724164698102</v>
      </c>
      <c r="C5" s="1">
        <v>4.53036738422478</v>
      </c>
      <c r="D5" s="1">
        <v>5.02671454018469</v>
      </c>
    </row>
    <row r="6" spans="1:5" ht="15" thickBot="1" x14ac:dyDescent="0.35">
      <c r="A6" s="1">
        <v>6</v>
      </c>
      <c r="B6" s="1">
        <v>5.5534897860135102</v>
      </c>
      <c r="C6" s="1">
        <v>3.76012571777833</v>
      </c>
      <c r="D6" s="1">
        <v>1.8654722733775</v>
      </c>
    </row>
    <row r="7" spans="1:5" ht="15" thickBot="1" x14ac:dyDescent="0.35">
      <c r="A7" s="1">
        <v>5</v>
      </c>
      <c r="B7" s="1">
        <v>2.37375973593895</v>
      </c>
      <c r="C7" s="1">
        <v>3.5975570885347001</v>
      </c>
      <c r="D7" s="1">
        <v>4.16533507727471</v>
      </c>
    </row>
    <row r="8" spans="1:5" ht="15" thickBot="1" x14ac:dyDescent="0.35">
      <c r="A8" s="1">
        <v>25</v>
      </c>
      <c r="B8" s="1">
        <v>1.87448868496138</v>
      </c>
      <c r="C8" s="1">
        <v>5.7428194102040404</v>
      </c>
      <c r="D8" s="1">
        <v>4.3343425856540199</v>
      </c>
    </row>
    <row r="9" spans="1:5" ht="15" thickBot="1" x14ac:dyDescent="0.35">
      <c r="A9" s="1">
        <v>26</v>
      </c>
      <c r="B9" s="1">
        <v>3.6941995868025401</v>
      </c>
      <c r="C9" s="1">
        <v>4.19831864280758</v>
      </c>
      <c r="D9" s="1">
        <v>5.05450768371887</v>
      </c>
    </row>
    <row r="10" spans="1:5" ht="15" thickBot="1" x14ac:dyDescent="0.35">
      <c r="A10" s="1">
        <v>27</v>
      </c>
      <c r="B10" s="1">
        <v>3.3831245708173698</v>
      </c>
      <c r="C10" s="1">
        <v>3.5779249838637401</v>
      </c>
      <c r="D10" s="1">
        <v>5.2370654390676501</v>
      </c>
    </row>
    <row r="11" spans="1:5" ht="15" thickBot="1" x14ac:dyDescent="0.35">
      <c r="A11" s="1">
        <v>28</v>
      </c>
      <c r="B11" s="1">
        <v>4.6322768780829797</v>
      </c>
      <c r="C11" s="1">
        <v>5.4778695500802002</v>
      </c>
      <c r="D11" s="1">
        <v>5.0943063547592597</v>
      </c>
    </row>
    <row r="12" spans="1:5" ht="15" thickBot="1" x14ac:dyDescent="0.35">
      <c r="A12" s="1">
        <v>12</v>
      </c>
      <c r="B12" s="1">
        <v>3.4930052446409099</v>
      </c>
      <c r="C12" s="1">
        <v>3.5004826886750999</v>
      </c>
      <c r="D12" s="1">
        <v>5.9457711351347697</v>
      </c>
    </row>
    <row r="13" spans="1:5" ht="15" thickBot="1" x14ac:dyDescent="0.35">
      <c r="A13" s="1">
        <v>11</v>
      </c>
      <c r="B13" s="1">
        <v>4.8683690684602201</v>
      </c>
      <c r="C13" s="1">
        <v>4.88800265335533</v>
      </c>
      <c r="D13" s="1">
        <v>4.12746788288106</v>
      </c>
    </row>
    <row r="14" spans="1:5" ht="15" thickBot="1" x14ac:dyDescent="0.35">
      <c r="A14" s="1">
        <v>1</v>
      </c>
      <c r="B14" s="1">
        <v>3.3489200669655599</v>
      </c>
      <c r="C14" s="1">
        <v>4.6217691210787599</v>
      </c>
      <c r="D14" s="1">
        <v>5.8886779371037701</v>
      </c>
    </row>
    <row r="15" spans="1:5" ht="15" thickBot="1" x14ac:dyDescent="0.35">
      <c r="A15" s="1">
        <v>17</v>
      </c>
      <c r="B15" s="1">
        <v>5.4111181689536902</v>
      </c>
      <c r="C15" s="1">
        <v>3.9927237521138399</v>
      </c>
      <c r="D15" s="1">
        <v>6.5242022224746199</v>
      </c>
    </row>
    <row r="16" spans="1:5" ht="15" thickBot="1" x14ac:dyDescent="0.35">
      <c r="A16" s="1">
        <v>20</v>
      </c>
      <c r="B16" s="1">
        <v>6.6903022442543998</v>
      </c>
      <c r="C16" s="1">
        <v>4.77119849946539</v>
      </c>
      <c r="D16" s="1">
        <v>4.7256484188593504</v>
      </c>
    </row>
    <row r="17" spans="1:4" ht="15" thickBot="1" x14ac:dyDescent="0.35">
      <c r="A17" s="1">
        <v>23</v>
      </c>
      <c r="B17" s="1">
        <v>3.2116953366711498</v>
      </c>
      <c r="C17" s="1">
        <v>4.64199044531503</v>
      </c>
      <c r="D17" s="1">
        <v>4.0215609364920697</v>
      </c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1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4.1271522992534004</v>
      </c>
      <c r="C2" s="1">
        <v>3.4828539964997902</v>
      </c>
      <c r="D2" s="1">
        <v>5.0828339701717002</v>
      </c>
    </row>
    <row r="3" spans="1:4" ht="15" thickBot="1" x14ac:dyDescent="0.35">
      <c r="A3" s="1">
        <v>30</v>
      </c>
      <c r="B3" s="1">
        <v>3.8971168400548599</v>
      </c>
      <c r="C3" s="1">
        <v>5.2045633958637403</v>
      </c>
      <c r="D3" s="1">
        <v>5.1476182969934499</v>
      </c>
    </row>
    <row r="4" spans="1:4" ht="15" thickBot="1" x14ac:dyDescent="0.35">
      <c r="A4" s="1">
        <v>13</v>
      </c>
      <c r="B4" s="1">
        <v>3.8489703349794899</v>
      </c>
      <c r="C4" s="1">
        <v>4.5905839969990998</v>
      </c>
      <c r="D4" s="1">
        <v>5.1413709206461302</v>
      </c>
    </row>
    <row r="5" spans="1:4" ht="15" thickBot="1" x14ac:dyDescent="0.35">
      <c r="A5" s="1">
        <v>14</v>
      </c>
      <c r="B5" s="1">
        <v>4.7799359396034298</v>
      </c>
      <c r="C5" s="1">
        <v>4.5155186981708004</v>
      </c>
      <c r="D5" s="1">
        <v>4.8822595979632801</v>
      </c>
    </row>
    <row r="6" spans="1:4" ht="15" thickBot="1" x14ac:dyDescent="0.35">
      <c r="A6" s="1">
        <v>6</v>
      </c>
      <c r="B6" s="1">
        <v>5.0203013526674596</v>
      </c>
      <c r="C6" s="1">
        <v>3.9776325466729099</v>
      </c>
      <c r="D6" s="1">
        <v>3.4486868140732798</v>
      </c>
    </row>
    <row r="7" spans="1:4" ht="15" thickBot="1" x14ac:dyDescent="0.35">
      <c r="A7" s="1">
        <v>5</v>
      </c>
      <c r="B7" s="1">
        <v>2.8607196274955302</v>
      </c>
      <c r="C7" s="1">
        <v>3.95701895607528</v>
      </c>
      <c r="D7" s="1">
        <v>4.5685775238985</v>
      </c>
    </row>
    <row r="8" spans="1:4" ht="15" thickBot="1" x14ac:dyDescent="0.35">
      <c r="A8" s="1">
        <v>25</v>
      </c>
      <c r="B8" s="1">
        <v>2.6576979556814901</v>
      </c>
      <c r="C8" s="1">
        <v>5.0814646742662104</v>
      </c>
      <c r="D8" s="1">
        <v>4.5536521956602396</v>
      </c>
    </row>
    <row r="9" spans="1:4" ht="15" thickBot="1" x14ac:dyDescent="0.35">
      <c r="A9" s="1">
        <v>26</v>
      </c>
      <c r="B9" s="1">
        <v>3.7566748370173602</v>
      </c>
      <c r="C9" s="1">
        <v>4.2703030414242402</v>
      </c>
      <c r="D9" s="1">
        <v>5.0060406032109004</v>
      </c>
    </row>
    <row r="10" spans="1:4" ht="15" thickBot="1" x14ac:dyDescent="0.35">
      <c r="A10" s="1">
        <v>27</v>
      </c>
      <c r="B10" s="1">
        <v>3.8246838274823798</v>
      </c>
      <c r="C10" s="1">
        <v>3.9273921433201</v>
      </c>
      <c r="D10" s="1">
        <v>4.9109913451583997</v>
      </c>
    </row>
    <row r="11" spans="1:4" ht="15" thickBot="1" x14ac:dyDescent="0.35">
      <c r="A11" s="1">
        <v>28</v>
      </c>
      <c r="B11" s="1">
        <v>4.6144229040962799</v>
      </c>
      <c r="C11" s="1">
        <v>4.7757187024005896</v>
      </c>
      <c r="D11" s="1">
        <v>5.0241990761760196</v>
      </c>
    </row>
    <row r="12" spans="1:4" ht="15" thickBot="1" x14ac:dyDescent="0.35">
      <c r="A12" s="1">
        <v>12</v>
      </c>
      <c r="B12" s="1">
        <v>3.8134235271068202</v>
      </c>
      <c r="C12" s="1">
        <v>3.8739551725173902</v>
      </c>
      <c r="D12" s="1">
        <v>5.2859444388467001</v>
      </c>
    </row>
    <row r="13" spans="1:4" ht="15" thickBot="1" x14ac:dyDescent="0.35">
      <c r="A13" s="1">
        <v>11</v>
      </c>
      <c r="B13" s="1">
        <v>4.7012279875548799</v>
      </c>
      <c r="C13" s="1">
        <v>4.8741029169361303</v>
      </c>
      <c r="D13" s="1">
        <v>4.6620941276116197</v>
      </c>
    </row>
    <row r="14" spans="1:4" ht="15" thickBot="1" x14ac:dyDescent="0.35">
      <c r="A14" s="1">
        <v>1</v>
      </c>
      <c r="B14" s="1">
        <v>3.7611675056342602</v>
      </c>
      <c r="C14" s="1">
        <v>4.7396634895723997</v>
      </c>
      <c r="D14" s="1">
        <v>5.1852062105960002</v>
      </c>
    </row>
    <row r="15" spans="1:4" ht="15" thickBot="1" x14ac:dyDescent="0.35">
      <c r="A15" s="1">
        <v>17</v>
      </c>
      <c r="B15" s="1">
        <v>5.3059866219956398</v>
      </c>
      <c r="C15" s="1">
        <v>4.42538317002212</v>
      </c>
      <c r="D15" s="1">
        <v>5.5765926156895098</v>
      </c>
    </row>
    <row r="16" spans="1:4" ht="15" thickBot="1" x14ac:dyDescent="0.35">
      <c r="A16" s="1">
        <v>20</v>
      </c>
      <c r="B16" s="1">
        <v>6.0334684820019797</v>
      </c>
      <c r="C16" s="1">
        <v>4.8003159513335198</v>
      </c>
      <c r="D16" s="1">
        <v>4.8109350867716199</v>
      </c>
    </row>
    <row r="17" spans="1:4" ht="15" thickBot="1" x14ac:dyDescent="0.35">
      <c r="A17" s="1">
        <v>23</v>
      </c>
      <c r="B17" s="1">
        <v>3.4812555450985601</v>
      </c>
      <c r="C17" s="1">
        <v>4.5817636020558297</v>
      </c>
      <c r="D17" s="1">
        <v>4.5566761756630596</v>
      </c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1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4.1886008578966001</v>
      </c>
      <c r="C2" s="1">
        <v>3.05240257790317</v>
      </c>
      <c r="D2" s="1">
        <v>6.0965026566269396</v>
      </c>
    </row>
    <row r="3" spans="1:4" ht="15" thickBot="1" x14ac:dyDescent="0.35">
      <c r="A3" s="1">
        <v>30</v>
      </c>
      <c r="B3" s="1">
        <v>3.1442345046833902</v>
      </c>
      <c r="C3" s="1">
        <v>5.10842412848924</v>
      </c>
      <c r="D3" s="1">
        <v>5.6957207864410302</v>
      </c>
    </row>
    <row r="4" spans="1:4" ht="15" thickBot="1" x14ac:dyDescent="0.35">
      <c r="A4" s="1">
        <v>13</v>
      </c>
      <c r="B4" s="1">
        <v>3.0798648990227502</v>
      </c>
      <c r="C4" s="1">
        <v>5.0797354440187803</v>
      </c>
      <c r="D4" s="1">
        <v>5.5653745937942896</v>
      </c>
    </row>
    <row r="5" spans="1:4" ht="15" thickBot="1" x14ac:dyDescent="0.35">
      <c r="A5" s="1">
        <v>14</v>
      </c>
      <c r="B5" s="1">
        <v>4.1708839067765302</v>
      </c>
      <c r="C5" s="1">
        <v>4.1110071975264004</v>
      </c>
      <c r="D5" s="1">
        <v>5.43424627958413</v>
      </c>
    </row>
    <row r="6" spans="1:4" ht="15" thickBot="1" x14ac:dyDescent="0.35">
      <c r="A6" s="1">
        <v>6</v>
      </c>
      <c r="B6" s="1">
        <v>5.1275633038517396</v>
      </c>
      <c r="C6" s="1">
        <v>4.1030560437219004</v>
      </c>
      <c r="D6" s="1">
        <v>2.1996739950119202</v>
      </c>
    </row>
    <row r="7" spans="1:4" ht="15" thickBot="1" x14ac:dyDescent="0.35">
      <c r="A7" s="1">
        <v>5</v>
      </c>
      <c r="B7" s="1">
        <v>2.1325262910750298</v>
      </c>
      <c r="C7" s="1">
        <v>3.0937671063486101</v>
      </c>
      <c r="D7" s="1">
        <v>4.2406886723730102</v>
      </c>
    </row>
    <row r="8" spans="1:4" ht="15" thickBot="1" x14ac:dyDescent="0.35">
      <c r="A8" s="1">
        <v>25</v>
      </c>
      <c r="B8" s="1">
        <v>2.0725662595354599</v>
      </c>
      <c r="C8" s="1">
        <v>5.1059077471369001</v>
      </c>
      <c r="D8" s="1">
        <v>4.4642201524183998</v>
      </c>
    </row>
    <row r="9" spans="1:4" ht="15" thickBot="1" x14ac:dyDescent="0.35">
      <c r="A9" s="1">
        <v>26</v>
      </c>
      <c r="B9" s="1">
        <v>3.0658853628896399</v>
      </c>
      <c r="C9" s="1">
        <v>4.1346454066370901</v>
      </c>
      <c r="D9" s="1">
        <v>4.9424411221660698</v>
      </c>
    </row>
    <row r="10" spans="1:4" ht="15" thickBot="1" x14ac:dyDescent="0.35">
      <c r="A10" s="1">
        <v>27</v>
      </c>
      <c r="B10" s="1">
        <v>3.0984744372886599</v>
      </c>
      <c r="C10" s="1">
        <v>3.1250791687534898</v>
      </c>
      <c r="D10" s="1">
        <v>5.4052467229603502</v>
      </c>
    </row>
    <row r="11" spans="1:4" ht="15" thickBot="1" x14ac:dyDescent="0.35">
      <c r="A11" s="1">
        <v>28</v>
      </c>
      <c r="B11" s="1">
        <v>5.1070366628131403</v>
      </c>
      <c r="C11" s="1">
        <v>5.0785815417395197</v>
      </c>
      <c r="D11" s="1">
        <v>5.09362042426035</v>
      </c>
    </row>
    <row r="12" spans="1:4" ht="15" thickBot="1" x14ac:dyDescent="0.35">
      <c r="A12" s="1">
        <v>12</v>
      </c>
      <c r="B12" s="1">
        <v>3.1230588858021702</v>
      </c>
      <c r="C12" s="1">
        <v>3.1223571748560999</v>
      </c>
      <c r="D12" s="1">
        <v>6.26523029626851</v>
      </c>
    </row>
    <row r="13" spans="1:4" ht="15" thickBot="1" x14ac:dyDescent="0.35">
      <c r="A13" s="1">
        <v>11</v>
      </c>
      <c r="B13" s="1">
        <v>5.3845552198520599</v>
      </c>
      <c r="C13" s="1">
        <v>5.3822492266983</v>
      </c>
      <c r="D13" s="1">
        <v>3.83456711523871</v>
      </c>
    </row>
    <row r="14" spans="1:4" ht="15" thickBot="1" x14ac:dyDescent="0.35">
      <c r="A14" s="1">
        <v>1</v>
      </c>
      <c r="B14" s="1">
        <v>3.08819880976221</v>
      </c>
      <c r="C14" s="1">
        <v>4.1071712847745401</v>
      </c>
      <c r="D14" s="1">
        <v>6.32418285484985</v>
      </c>
    </row>
    <row r="15" spans="1:4" ht="15" thickBot="1" x14ac:dyDescent="0.35">
      <c r="A15" s="1">
        <v>17</v>
      </c>
      <c r="B15" s="1">
        <v>5.1498150160317397</v>
      </c>
      <c r="C15" s="1">
        <v>4.1008337286509402</v>
      </c>
      <c r="D15" s="1">
        <v>6.6799914947895198</v>
      </c>
    </row>
    <row r="16" spans="1:4" ht="15" thickBot="1" x14ac:dyDescent="0.35">
      <c r="A16" s="1">
        <v>20</v>
      </c>
      <c r="B16" s="1">
        <v>6.1236957920946198</v>
      </c>
      <c r="C16" s="1">
        <v>4.5552413170269599</v>
      </c>
      <c r="D16" s="1">
        <v>4.4466044942756797</v>
      </c>
    </row>
    <row r="17" spans="1:4" ht="15" thickBot="1" x14ac:dyDescent="0.35">
      <c r="A17" s="1">
        <v>23</v>
      </c>
      <c r="B17" s="1">
        <v>3.21389736246583</v>
      </c>
      <c r="C17" s="1">
        <v>4.1888439606564196</v>
      </c>
      <c r="D17" s="1">
        <v>3.9625007361692002</v>
      </c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17"/>
  <sheetViews>
    <sheetView workbookViewId="0">
      <selection activeCell="D2" sqref="D2:D34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153</v>
      </c>
      <c r="B2" t="s">
        <v>154</v>
      </c>
      <c r="C2" t="s">
        <v>10</v>
      </c>
      <c r="D2" t="s">
        <v>166</v>
      </c>
      <c r="E2">
        <v>37.200000000000003</v>
      </c>
      <c r="F2">
        <v>34.4</v>
      </c>
      <c r="G2">
        <v>3.6</v>
      </c>
      <c r="H2">
        <v>8.8000000000000007</v>
      </c>
      <c r="I2">
        <v>6.4</v>
      </c>
      <c r="J2">
        <v>1.3</v>
      </c>
      <c r="K2">
        <v>0.1</v>
      </c>
      <c r="L2">
        <v>1</v>
      </c>
      <c r="M2">
        <v>3.6</v>
      </c>
      <c r="N2">
        <v>0.6</v>
      </c>
      <c r="O2">
        <v>0.1</v>
      </c>
      <c r="P2">
        <v>2.4</v>
      </c>
      <c r="Q2">
        <v>6.5</v>
      </c>
      <c r="R2">
        <v>0.24510000000000001</v>
      </c>
      <c r="S2">
        <v>0.29849999999999999</v>
      </c>
      <c r="T2">
        <v>0.36980000000000002</v>
      </c>
      <c r="U2">
        <v>0.66820000000000002</v>
      </c>
      <c r="V2">
        <v>13.3</v>
      </c>
      <c r="W2">
        <v>0.9</v>
      </c>
      <c r="X2">
        <v>0.3</v>
      </c>
      <c r="Y2">
        <v>0.1</v>
      </c>
      <c r="Z2">
        <v>0</v>
      </c>
      <c r="AA2">
        <v>0</v>
      </c>
      <c r="AB2">
        <v>34.4</v>
      </c>
      <c r="AC2">
        <v>31.7</v>
      </c>
      <c r="AD2">
        <v>3.3</v>
      </c>
      <c r="AE2">
        <v>6.5</v>
      </c>
      <c r="AF2">
        <v>4.0999999999999996</v>
      </c>
      <c r="AG2">
        <v>1.3</v>
      </c>
      <c r="AH2">
        <v>0.2</v>
      </c>
      <c r="AI2">
        <v>0.9</v>
      </c>
      <c r="AJ2">
        <v>3.2</v>
      </c>
      <c r="AK2">
        <v>0.7</v>
      </c>
      <c r="AL2">
        <v>0.1</v>
      </c>
      <c r="AM2">
        <v>1.7</v>
      </c>
      <c r="AN2">
        <v>8.6999999999999993</v>
      </c>
      <c r="AO2">
        <v>0.19719999999999999</v>
      </c>
      <c r="AP2">
        <v>0.24460000000000001</v>
      </c>
      <c r="AQ2">
        <v>0.32800000000000001</v>
      </c>
      <c r="AR2">
        <v>0.5726</v>
      </c>
      <c r="AS2">
        <v>10.9</v>
      </c>
      <c r="AT2">
        <v>1.1000000000000001</v>
      </c>
      <c r="AU2">
        <v>0.5</v>
      </c>
      <c r="AV2">
        <v>0.3</v>
      </c>
      <c r="AW2">
        <v>0.2</v>
      </c>
      <c r="AX2">
        <v>0</v>
      </c>
      <c r="AY2">
        <v>5.6428571428571432</v>
      </c>
      <c r="AZ2">
        <v>2.4285714285714279</v>
      </c>
      <c r="BA2">
        <v>0.14285714285714279</v>
      </c>
      <c r="BB2">
        <v>0.7142857142857143</v>
      </c>
      <c r="BC2">
        <v>1.7619047619047621</v>
      </c>
      <c r="BD2">
        <v>7.5714285714285712</v>
      </c>
      <c r="BE2">
        <v>23.285714285714281</v>
      </c>
      <c r="BF2">
        <v>6.2380952380952381</v>
      </c>
    </row>
    <row r="3" spans="1:58" x14ac:dyDescent="0.3">
      <c r="A3" t="s">
        <v>154</v>
      </c>
      <c r="B3" t="s">
        <v>153</v>
      </c>
      <c r="C3" t="s">
        <v>11</v>
      </c>
      <c r="D3" t="s">
        <v>171</v>
      </c>
      <c r="E3">
        <v>35.700000000000003</v>
      </c>
      <c r="F3">
        <v>32.5</v>
      </c>
      <c r="G3">
        <v>3.7</v>
      </c>
      <c r="H3">
        <v>7.8</v>
      </c>
      <c r="I3">
        <v>5.3</v>
      </c>
      <c r="J3">
        <v>1.5</v>
      </c>
      <c r="K3">
        <v>0.2</v>
      </c>
      <c r="L3">
        <v>0.8</v>
      </c>
      <c r="M3">
        <v>3.4</v>
      </c>
      <c r="N3">
        <v>1.8</v>
      </c>
      <c r="O3">
        <v>0.4</v>
      </c>
      <c r="P3">
        <v>2.2000000000000002</v>
      </c>
      <c r="Q3">
        <v>7.5</v>
      </c>
      <c r="R3">
        <v>0.23669999999999999</v>
      </c>
      <c r="S3">
        <v>0.2984</v>
      </c>
      <c r="T3">
        <v>0.36730000000000002</v>
      </c>
      <c r="U3">
        <v>0.66569999999999996</v>
      </c>
      <c r="V3">
        <v>12.1</v>
      </c>
      <c r="W3">
        <v>0.9</v>
      </c>
      <c r="X3">
        <v>0.7</v>
      </c>
      <c r="Y3">
        <v>0.3</v>
      </c>
      <c r="Z3">
        <v>0</v>
      </c>
      <c r="AA3">
        <v>0.1</v>
      </c>
      <c r="AB3">
        <v>38.5</v>
      </c>
      <c r="AC3">
        <v>34.200000000000003</v>
      </c>
      <c r="AD3">
        <v>5.6</v>
      </c>
      <c r="AE3">
        <v>9.1</v>
      </c>
      <c r="AF3">
        <v>5.5</v>
      </c>
      <c r="AG3">
        <v>2.2999999999999998</v>
      </c>
      <c r="AH3">
        <v>0.2</v>
      </c>
      <c r="AI3">
        <v>1.1000000000000001</v>
      </c>
      <c r="AJ3">
        <v>5.4</v>
      </c>
      <c r="AK3">
        <v>1</v>
      </c>
      <c r="AL3">
        <v>0.1</v>
      </c>
      <c r="AM3">
        <v>4</v>
      </c>
      <c r="AN3">
        <v>9.1</v>
      </c>
      <c r="AO3">
        <v>0.25840000000000002</v>
      </c>
      <c r="AP3">
        <v>0.33650000000000002</v>
      </c>
      <c r="AQ3">
        <v>0.4304</v>
      </c>
      <c r="AR3">
        <v>0.76689999999999992</v>
      </c>
      <c r="AS3">
        <v>15.1</v>
      </c>
      <c r="AT3">
        <v>0.5</v>
      </c>
      <c r="AU3">
        <v>0.1</v>
      </c>
      <c r="AV3">
        <v>0.1</v>
      </c>
      <c r="AW3">
        <v>0.1</v>
      </c>
      <c r="AX3">
        <v>0</v>
      </c>
      <c r="AY3">
        <v>5.4450000000000003</v>
      </c>
      <c r="AZ3">
        <v>3.3</v>
      </c>
      <c r="BA3">
        <v>0.2</v>
      </c>
      <c r="BB3">
        <v>0.75</v>
      </c>
      <c r="BC3">
        <v>1.8</v>
      </c>
      <c r="BD3">
        <v>3.95</v>
      </c>
      <c r="BE3">
        <v>24.05</v>
      </c>
      <c r="BF3">
        <v>8.4499999999999993</v>
      </c>
    </row>
    <row r="4" spans="1:58" x14ac:dyDescent="0.3">
      <c r="A4" t="s">
        <v>149</v>
      </c>
      <c r="B4" t="s">
        <v>142</v>
      </c>
      <c r="C4" t="s">
        <v>10</v>
      </c>
      <c r="D4" t="s">
        <v>158</v>
      </c>
      <c r="E4">
        <v>37.6</v>
      </c>
      <c r="F4">
        <v>33.799999999999997</v>
      </c>
      <c r="G4">
        <v>3.3</v>
      </c>
      <c r="H4">
        <v>7.7</v>
      </c>
      <c r="I4">
        <v>5.0999999999999996</v>
      </c>
      <c r="J4">
        <v>1.3</v>
      </c>
      <c r="K4">
        <v>0.3</v>
      </c>
      <c r="L4">
        <v>1</v>
      </c>
      <c r="M4">
        <v>3.1</v>
      </c>
      <c r="N4">
        <v>0.5</v>
      </c>
      <c r="O4">
        <v>0.1</v>
      </c>
      <c r="P4">
        <v>3.1</v>
      </c>
      <c r="Q4">
        <v>9.1</v>
      </c>
      <c r="R4">
        <v>0.2238</v>
      </c>
      <c r="S4">
        <v>0.2954</v>
      </c>
      <c r="T4">
        <v>0.3629</v>
      </c>
      <c r="U4">
        <v>0.65809999999999991</v>
      </c>
      <c r="V4">
        <v>12.6</v>
      </c>
      <c r="W4">
        <v>0.6</v>
      </c>
      <c r="X4">
        <v>0.6</v>
      </c>
      <c r="Y4">
        <v>0.1</v>
      </c>
      <c r="Z4">
        <v>0</v>
      </c>
      <c r="AA4">
        <v>0.1</v>
      </c>
      <c r="AB4">
        <v>37.4</v>
      </c>
      <c r="AC4">
        <v>32.9</v>
      </c>
      <c r="AD4">
        <v>4.7</v>
      </c>
      <c r="AE4">
        <v>8.1</v>
      </c>
      <c r="AF4">
        <v>4.8</v>
      </c>
      <c r="AG4">
        <v>2</v>
      </c>
      <c r="AH4">
        <v>0.1</v>
      </c>
      <c r="AI4">
        <v>1.2</v>
      </c>
      <c r="AJ4">
        <v>4.7</v>
      </c>
      <c r="AK4">
        <v>0.7</v>
      </c>
      <c r="AL4">
        <v>0.2</v>
      </c>
      <c r="AM4">
        <v>3.6</v>
      </c>
      <c r="AN4">
        <v>8.3000000000000007</v>
      </c>
      <c r="AO4">
        <v>0.24199999999999999</v>
      </c>
      <c r="AP4">
        <v>0.32390000000000002</v>
      </c>
      <c r="AQ4">
        <v>0.41320000000000001</v>
      </c>
      <c r="AR4">
        <v>0.73719999999999997</v>
      </c>
      <c r="AS4">
        <v>13.9</v>
      </c>
      <c r="AT4">
        <v>0.5</v>
      </c>
      <c r="AU4">
        <v>0.4</v>
      </c>
      <c r="AV4">
        <v>0.3</v>
      </c>
      <c r="AW4">
        <v>0.2</v>
      </c>
      <c r="AX4">
        <v>0</v>
      </c>
      <c r="AY4">
        <v>6.1749999999999998</v>
      </c>
      <c r="AZ4">
        <v>1.7</v>
      </c>
      <c r="BA4">
        <v>0.2</v>
      </c>
      <c r="BB4">
        <v>0.7</v>
      </c>
      <c r="BC4">
        <v>1.45</v>
      </c>
      <c r="BD4">
        <v>5.8</v>
      </c>
      <c r="BE4">
        <v>24.8</v>
      </c>
      <c r="BF4">
        <v>6.6</v>
      </c>
    </row>
    <row r="5" spans="1:58" x14ac:dyDescent="0.3">
      <c r="A5" t="s">
        <v>142</v>
      </c>
      <c r="B5" t="s">
        <v>149</v>
      </c>
      <c r="C5" t="s">
        <v>11</v>
      </c>
      <c r="D5" t="s">
        <v>163</v>
      </c>
      <c r="E5">
        <v>38.200000000000003</v>
      </c>
      <c r="F5">
        <v>33.799999999999997</v>
      </c>
      <c r="G5">
        <v>4.2</v>
      </c>
      <c r="H5">
        <v>9.6999999999999993</v>
      </c>
      <c r="I5">
        <v>7</v>
      </c>
      <c r="J5">
        <v>1.5</v>
      </c>
      <c r="K5">
        <v>0</v>
      </c>
      <c r="L5">
        <v>1.2</v>
      </c>
      <c r="M5">
        <v>4.2</v>
      </c>
      <c r="N5">
        <v>1.4</v>
      </c>
      <c r="O5">
        <v>0.2</v>
      </c>
      <c r="P5">
        <v>3.2</v>
      </c>
      <c r="Q5">
        <v>9.1</v>
      </c>
      <c r="R5">
        <v>0.28439999999999999</v>
      </c>
      <c r="S5">
        <v>0.34939999999999999</v>
      </c>
      <c r="T5">
        <v>0.43319999999999997</v>
      </c>
      <c r="U5">
        <v>0.78260000000000007</v>
      </c>
      <c r="V5">
        <v>14.8</v>
      </c>
      <c r="W5">
        <v>0.6</v>
      </c>
      <c r="X5">
        <v>0.3</v>
      </c>
      <c r="Y5">
        <v>0.5</v>
      </c>
      <c r="Z5">
        <v>0.3</v>
      </c>
      <c r="AA5">
        <v>0</v>
      </c>
      <c r="AB5">
        <v>37.5</v>
      </c>
      <c r="AC5">
        <v>32.4</v>
      </c>
      <c r="AD5">
        <v>4.4000000000000004</v>
      </c>
      <c r="AE5">
        <v>7.6</v>
      </c>
      <c r="AF5">
        <v>5.0999999999999996</v>
      </c>
      <c r="AG5">
        <v>0.9</v>
      </c>
      <c r="AH5">
        <v>0.1</v>
      </c>
      <c r="AI5">
        <v>1.5</v>
      </c>
      <c r="AJ5">
        <v>4.3</v>
      </c>
      <c r="AK5">
        <v>0.6</v>
      </c>
      <c r="AL5">
        <v>0.3</v>
      </c>
      <c r="AM5">
        <v>4</v>
      </c>
      <c r="AN5">
        <v>8.6</v>
      </c>
      <c r="AO5">
        <v>0.23100000000000001</v>
      </c>
      <c r="AP5">
        <v>0.32219999999999999</v>
      </c>
      <c r="AQ5">
        <v>0.4</v>
      </c>
      <c r="AR5">
        <v>0.72189999999999999</v>
      </c>
      <c r="AS5">
        <v>13.2</v>
      </c>
      <c r="AT5">
        <v>0.4</v>
      </c>
      <c r="AU5">
        <v>0.6</v>
      </c>
      <c r="AV5">
        <v>0</v>
      </c>
      <c r="AW5">
        <v>0.5</v>
      </c>
      <c r="AX5">
        <v>0.2</v>
      </c>
      <c r="AY5">
        <v>5.0599999999999996</v>
      </c>
      <c r="AZ5">
        <v>3</v>
      </c>
      <c r="BA5">
        <v>0.3</v>
      </c>
      <c r="BB5">
        <v>1.5</v>
      </c>
      <c r="BC5">
        <v>2.5</v>
      </c>
      <c r="BD5">
        <v>4.5</v>
      </c>
      <c r="BE5">
        <v>22.6</v>
      </c>
      <c r="BF5">
        <v>7.5</v>
      </c>
    </row>
    <row r="6" spans="1:58" x14ac:dyDescent="0.3">
      <c r="A6" t="s">
        <v>137</v>
      </c>
      <c r="B6" t="s">
        <v>136</v>
      </c>
      <c r="C6" t="s">
        <v>10</v>
      </c>
      <c r="D6" t="s">
        <v>161</v>
      </c>
      <c r="E6">
        <v>38.299999999999997</v>
      </c>
      <c r="F6">
        <v>34</v>
      </c>
      <c r="G6">
        <v>5.7</v>
      </c>
      <c r="H6">
        <v>8.6</v>
      </c>
      <c r="I6">
        <v>5</v>
      </c>
      <c r="J6">
        <v>2</v>
      </c>
      <c r="K6">
        <v>0.3</v>
      </c>
      <c r="L6">
        <v>1.3</v>
      </c>
      <c r="M6">
        <v>5.3</v>
      </c>
      <c r="N6">
        <v>0.6</v>
      </c>
      <c r="O6">
        <v>0.1</v>
      </c>
      <c r="P6">
        <v>3.4</v>
      </c>
      <c r="Q6">
        <v>8.1999999999999993</v>
      </c>
      <c r="R6">
        <v>0.24510000000000001</v>
      </c>
      <c r="S6">
        <v>0.31419999999999998</v>
      </c>
      <c r="T6">
        <v>0.42759999999999998</v>
      </c>
      <c r="U6">
        <v>0.74170000000000003</v>
      </c>
      <c r="V6">
        <v>15.1</v>
      </c>
      <c r="W6">
        <v>0.3</v>
      </c>
      <c r="X6">
        <v>0.3</v>
      </c>
      <c r="Y6">
        <v>0.2</v>
      </c>
      <c r="Z6">
        <v>0.4</v>
      </c>
      <c r="AA6">
        <v>0</v>
      </c>
      <c r="AB6">
        <v>36.9</v>
      </c>
      <c r="AC6">
        <v>33.4</v>
      </c>
      <c r="AD6">
        <v>3.8</v>
      </c>
      <c r="AE6">
        <v>8.1999999999999993</v>
      </c>
      <c r="AF6">
        <v>5.6</v>
      </c>
      <c r="AG6">
        <v>1.3</v>
      </c>
      <c r="AH6">
        <v>0.1</v>
      </c>
      <c r="AI6">
        <v>1.2</v>
      </c>
      <c r="AJ6">
        <v>3.7</v>
      </c>
      <c r="AK6">
        <v>0.9</v>
      </c>
      <c r="AL6">
        <v>0.4</v>
      </c>
      <c r="AM6">
        <v>2.9</v>
      </c>
      <c r="AN6">
        <v>8</v>
      </c>
      <c r="AO6">
        <v>0.24</v>
      </c>
      <c r="AP6">
        <v>0.30130000000000001</v>
      </c>
      <c r="AQ6">
        <v>0.39</v>
      </c>
      <c r="AR6">
        <v>0.69130000000000003</v>
      </c>
      <c r="AS6">
        <v>13.3</v>
      </c>
      <c r="AT6">
        <v>0.5</v>
      </c>
      <c r="AU6">
        <v>0.3</v>
      </c>
      <c r="AV6">
        <v>0.1</v>
      </c>
      <c r="AW6">
        <v>0.2</v>
      </c>
      <c r="AX6">
        <v>0.3</v>
      </c>
      <c r="AY6">
        <v>1.2</v>
      </c>
      <c r="AZ6">
        <v>0.5</v>
      </c>
      <c r="BA6">
        <v>0</v>
      </c>
      <c r="BB6">
        <v>0</v>
      </c>
      <c r="BC6">
        <v>1</v>
      </c>
      <c r="BD6">
        <v>1.5</v>
      </c>
      <c r="BE6">
        <v>8.5</v>
      </c>
      <c r="BF6">
        <v>3.5</v>
      </c>
    </row>
    <row r="7" spans="1:58" x14ac:dyDescent="0.3">
      <c r="A7" t="s">
        <v>136</v>
      </c>
      <c r="B7" t="s">
        <v>137</v>
      </c>
      <c r="C7" t="s">
        <v>11</v>
      </c>
      <c r="D7" t="s">
        <v>160</v>
      </c>
      <c r="E7">
        <v>34.4</v>
      </c>
      <c r="F7">
        <v>31.5</v>
      </c>
      <c r="G7">
        <v>2.2000000000000002</v>
      </c>
      <c r="H7">
        <v>6.3</v>
      </c>
      <c r="I7">
        <v>4.7</v>
      </c>
      <c r="J7">
        <v>0.9</v>
      </c>
      <c r="K7">
        <v>0.1</v>
      </c>
      <c r="L7">
        <v>0.6</v>
      </c>
      <c r="M7">
        <v>2.2000000000000002</v>
      </c>
      <c r="N7">
        <v>0.7</v>
      </c>
      <c r="O7">
        <v>0</v>
      </c>
      <c r="P7">
        <v>1.9</v>
      </c>
      <c r="Q7">
        <v>7.7</v>
      </c>
      <c r="R7">
        <v>0.19040000000000001</v>
      </c>
      <c r="S7">
        <v>0.24349999999999999</v>
      </c>
      <c r="T7">
        <v>0.27800000000000002</v>
      </c>
      <c r="U7">
        <v>0.52180000000000004</v>
      </c>
      <c r="V7">
        <v>9.1999999999999993</v>
      </c>
      <c r="W7">
        <v>0.4</v>
      </c>
      <c r="X7">
        <v>0.5</v>
      </c>
      <c r="Y7">
        <v>0.2</v>
      </c>
      <c r="Z7">
        <v>0.2</v>
      </c>
      <c r="AA7">
        <v>0.1</v>
      </c>
      <c r="AB7">
        <v>36.799999999999997</v>
      </c>
      <c r="AC7">
        <v>32.9</v>
      </c>
      <c r="AD7">
        <v>3.8</v>
      </c>
      <c r="AE7">
        <v>7.6</v>
      </c>
      <c r="AF7">
        <v>4.5999999999999996</v>
      </c>
      <c r="AG7">
        <v>1.9</v>
      </c>
      <c r="AH7">
        <v>0.2</v>
      </c>
      <c r="AI7">
        <v>0.9</v>
      </c>
      <c r="AJ7">
        <v>3.4</v>
      </c>
      <c r="AK7">
        <v>0.9</v>
      </c>
      <c r="AL7">
        <v>0.2</v>
      </c>
      <c r="AM7">
        <v>3.2</v>
      </c>
      <c r="AN7">
        <v>8.3000000000000007</v>
      </c>
      <c r="AO7">
        <v>0.2243</v>
      </c>
      <c r="AP7">
        <v>0.29570000000000002</v>
      </c>
      <c r="AQ7">
        <v>0.37380000000000002</v>
      </c>
      <c r="AR7">
        <v>0.66930000000000001</v>
      </c>
      <c r="AS7">
        <v>12.6</v>
      </c>
      <c r="AT7">
        <v>0.5</v>
      </c>
      <c r="AU7">
        <v>0.4</v>
      </c>
      <c r="AV7">
        <v>0</v>
      </c>
      <c r="AW7">
        <v>0.3</v>
      </c>
      <c r="AX7">
        <v>0</v>
      </c>
      <c r="AY7">
        <v>4.3250000000000002</v>
      </c>
      <c r="AZ7">
        <v>2.25</v>
      </c>
      <c r="BA7">
        <v>0.25</v>
      </c>
      <c r="BB7">
        <v>0</v>
      </c>
      <c r="BC7">
        <v>2</v>
      </c>
      <c r="BD7">
        <v>3.5</v>
      </c>
      <c r="BE7">
        <v>20.75</v>
      </c>
      <c r="BF7">
        <v>7.75</v>
      </c>
    </row>
    <row r="8" spans="1:58" x14ac:dyDescent="0.3">
      <c r="A8" t="s">
        <v>135</v>
      </c>
      <c r="B8" t="s">
        <v>145</v>
      </c>
      <c r="C8" t="s">
        <v>10</v>
      </c>
      <c r="D8" t="s">
        <v>159</v>
      </c>
      <c r="E8">
        <v>34.299999999999997</v>
      </c>
      <c r="F8">
        <v>32.4</v>
      </c>
      <c r="G8">
        <v>1.9</v>
      </c>
      <c r="H8">
        <v>6</v>
      </c>
      <c r="I8">
        <v>4.2</v>
      </c>
      <c r="J8">
        <v>1</v>
      </c>
      <c r="K8">
        <v>0.1</v>
      </c>
      <c r="L8">
        <v>0.7</v>
      </c>
      <c r="M8">
        <v>1.8</v>
      </c>
      <c r="N8">
        <v>0.7</v>
      </c>
      <c r="O8">
        <v>0.3</v>
      </c>
      <c r="P8">
        <v>1.7</v>
      </c>
      <c r="Q8">
        <v>9.4</v>
      </c>
      <c r="R8">
        <v>0.183</v>
      </c>
      <c r="S8">
        <v>0.22339999999999999</v>
      </c>
      <c r="T8">
        <v>0.28289999999999998</v>
      </c>
      <c r="U8">
        <v>0.50639999999999996</v>
      </c>
      <c r="V8">
        <v>9.3000000000000007</v>
      </c>
      <c r="W8">
        <v>0.8</v>
      </c>
      <c r="X8">
        <v>0.2</v>
      </c>
      <c r="Y8">
        <v>0</v>
      </c>
      <c r="Z8">
        <v>0</v>
      </c>
      <c r="AA8">
        <v>0</v>
      </c>
      <c r="AB8">
        <v>38.1</v>
      </c>
      <c r="AC8">
        <v>32.9</v>
      </c>
      <c r="AD8">
        <v>5.6</v>
      </c>
      <c r="AE8">
        <v>8.6999999999999993</v>
      </c>
      <c r="AF8">
        <v>5.8</v>
      </c>
      <c r="AG8">
        <v>1.6</v>
      </c>
      <c r="AH8">
        <v>0.3</v>
      </c>
      <c r="AI8">
        <v>1</v>
      </c>
      <c r="AJ8">
        <v>5.5</v>
      </c>
      <c r="AK8">
        <v>0.7</v>
      </c>
      <c r="AL8">
        <v>0.4</v>
      </c>
      <c r="AM8">
        <v>3.7</v>
      </c>
      <c r="AN8">
        <v>7.3</v>
      </c>
      <c r="AO8">
        <v>0.26129999999999998</v>
      </c>
      <c r="AP8">
        <v>0.34079999999999999</v>
      </c>
      <c r="AQ8">
        <v>0.41270000000000001</v>
      </c>
      <c r="AR8">
        <v>0.75350000000000006</v>
      </c>
      <c r="AS8">
        <v>13.9</v>
      </c>
      <c r="AT8">
        <v>0.5</v>
      </c>
      <c r="AU8">
        <v>0.5</v>
      </c>
      <c r="AV8">
        <v>0.5</v>
      </c>
      <c r="AW8">
        <v>0.5</v>
      </c>
      <c r="AX8">
        <v>0.5</v>
      </c>
      <c r="AY8">
        <v>5.177777777777778</v>
      </c>
      <c r="AZ8">
        <v>2.7777777777777781</v>
      </c>
      <c r="BA8">
        <v>0.33333333333333331</v>
      </c>
      <c r="BB8">
        <v>0.77777777777777779</v>
      </c>
      <c r="BC8">
        <v>1.2222222222222221</v>
      </c>
      <c r="BD8">
        <v>3.8888888888888888</v>
      </c>
      <c r="BE8">
        <v>22.444444444444439</v>
      </c>
      <c r="BF8">
        <v>7.2222222222222223</v>
      </c>
    </row>
    <row r="9" spans="1:58" x14ac:dyDescent="0.3">
      <c r="A9" t="s">
        <v>145</v>
      </c>
      <c r="B9" t="s">
        <v>135</v>
      </c>
      <c r="C9" t="s">
        <v>11</v>
      </c>
      <c r="D9" t="s">
        <v>169</v>
      </c>
      <c r="E9">
        <v>37.1</v>
      </c>
      <c r="F9">
        <v>31.9</v>
      </c>
      <c r="G9">
        <v>3.6</v>
      </c>
      <c r="H9">
        <v>6.3</v>
      </c>
      <c r="I9">
        <v>4.3</v>
      </c>
      <c r="J9">
        <v>0.7</v>
      </c>
      <c r="K9">
        <v>0.1</v>
      </c>
      <c r="L9">
        <v>1.2</v>
      </c>
      <c r="M9">
        <v>3.5</v>
      </c>
      <c r="N9">
        <v>0.8</v>
      </c>
      <c r="O9">
        <v>0.2</v>
      </c>
      <c r="P9">
        <v>4.5</v>
      </c>
      <c r="Q9">
        <v>8.4</v>
      </c>
      <c r="R9">
        <v>0.1925</v>
      </c>
      <c r="S9">
        <v>0.29930000000000001</v>
      </c>
      <c r="T9">
        <v>0.3286</v>
      </c>
      <c r="U9">
        <v>0.628</v>
      </c>
      <c r="V9">
        <v>10.8</v>
      </c>
      <c r="W9">
        <v>0.5</v>
      </c>
      <c r="X9">
        <v>0.4</v>
      </c>
      <c r="Y9">
        <v>0.2</v>
      </c>
      <c r="Z9">
        <v>0.1</v>
      </c>
      <c r="AA9">
        <v>0.3</v>
      </c>
      <c r="AB9">
        <v>37.6</v>
      </c>
      <c r="AC9">
        <v>34.1</v>
      </c>
      <c r="AD9">
        <v>4.2</v>
      </c>
      <c r="AE9">
        <v>7.6</v>
      </c>
      <c r="AF9">
        <v>4.8</v>
      </c>
      <c r="AG9">
        <v>1</v>
      </c>
      <c r="AH9">
        <v>0</v>
      </c>
      <c r="AI9">
        <v>1.8</v>
      </c>
      <c r="AJ9">
        <v>4</v>
      </c>
      <c r="AK9">
        <v>0.6</v>
      </c>
      <c r="AL9">
        <v>0.2</v>
      </c>
      <c r="AM9">
        <v>2.9</v>
      </c>
      <c r="AN9">
        <v>9.5</v>
      </c>
      <c r="AO9">
        <v>0.2198</v>
      </c>
      <c r="AP9">
        <v>0.28210000000000002</v>
      </c>
      <c r="AQ9">
        <v>0.40679999999999988</v>
      </c>
      <c r="AR9">
        <v>0.68879999999999997</v>
      </c>
      <c r="AS9">
        <v>14</v>
      </c>
      <c r="AT9">
        <v>0.3</v>
      </c>
      <c r="AU9">
        <v>0.5</v>
      </c>
      <c r="AV9">
        <v>0.1</v>
      </c>
      <c r="AW9">
        <v>0</v>
      </c>
      <c r="AX9">
        <v>0.2</v>
      </c>
      <c r="AY9">
        <v>4.7333333333333334</v>
      </c>
      <c r="AZ9">
        <v>2.166666666666667</v>
      </c>
      <c r="BA9">
        <v>0.16666666666666671</v>
      </c>
      <c r="BB9">
        <v>0.83333333333333337</v>
      </c>
      <c r="BC9">
        <v>1</v>
      </c>
      <c r="BD9">
        <v>4</v>
      </c>
      <c r="BE9">
        <v>20</v>
      </c>
      <c r="BF9">
        <v>5.833333333333333</v>
      </c>
    </row>
    <row r="10" spans="1:58" x14ac:dyDescent="0.3">
      <c r="A10" t="s">
        <v>138</v>
      </c>
      <c r="B10" t="s">
        <v>151</v>
      </c>
      <c r="C10" t="s">
        <v>10</v>
      </c>
      <c r="D10" t="s">
        <v>168</v>
      </c>
      <c r="E10">
        <v>35.5</v>
      </c>
      <c r="F10">
        <v>31.8</v>
      </c>
      <c r="G10">
        <v>3.5</v>
      </c>
      <c r="H10">
        <v>6.7</v>
      </c>
      <c r="I10">
        <v>3.4</v>
      </c>
      <c r="J10">
        <v>1.8</v>
      </c>
      <c r="K10">
        <v>0.1</v>
      </c>
      <c r="L10">
        <v>1.4</v>
      </c>
      <c r="M10">
        <v>3.2</v>
      </c>
      <c r="N10">
        <v>1.3</v>
      </c>
      <c r="O10">
        <v>0.3</v>
      </c>
      <c r="P10">
        <v>3.3</v>
      </c>
      <c r="Q10">
        <v>9</v>
      </c>
      <c r="R10">
        <v>0.2069</v>
      </c>
      <c r="S10">
        <v>0.28660000000000002</v>
      </c>
      <c r="T10">
        <v>0.3987</v>
      </c>
      <c r="U10">
        <v>0.68490000000000006</v>
      </c>
      <c r="V10">
        <v>12.9</v>
      </c>
      <c r="W10">
        <v>0.7</v>
      </c>
      <c r="X10">
        <v>0.3</v>
      </c>
      <c r="Y10">
        <v>0</v>
      </c>
      <c r="Z10">
        <v>0.1</v>
      </c>
      <c r="AA10">
        <v>0</v>
      </c>
      <c r="AB10">
        <v>36.700000000000003</v>
      </c>
      <c r="AC10">
        <v>33.1</v>
      </c>
      <c r="AD10">
        <v>3.6</v>
      </c>
      <c r="AE10">
        <v>7.9</v>
      </c>
      <c r="AF10">
        <v>5.4</v>
      </c>
      <c r="AG10">
        <v>1.1000000000000001</v>
      </c>
      <c r="AH10">
        <v>0.1</v>
      </c>
      <c r="AI10">
        <v>1.3</v>
      </c>
      <c r="AJ10">
        <v>3.3</v>
      </c>
      <c r="AK10">
        <v>0.7</v>
      </c>
      <c r="AL10">
        <v>0.1</v>
      </c>
      <c r="AM10">
        <v>3</v>
      </c>
      <c r="AN10">
        <v>8</v>
      </c>
      <c r="AO10">
        <v>0.23449999999999999</v>
      </c>
      <c r="AP10">
        <v>0.29959999999999998</v>
      </c>
      <c r="AQ10">
        <v>0.38569999999999999</v>
      </c>
      <c r="AR10">
        <v>0.68540000000000001</v>
      </c>
      <c r="AS10">
        <v>13.1</v>
      </c>
      <c r="AT10">
        <v>0.9</v>
      </c>
      <c r="AU10">
        <v>0.3</v>
      </c>
      <c r="AV10">
        <v>0.1</v>
      </c>
      <c r="AW10">
        <v>0.1</v>
      </c>
      <c r="AX10">
        <v>0.1</v>
      </c>
      <c r="AY10">
        <v>5.7230769230769232</v>
      </c>
      <c r="AZ10">
        <v>1.6923076923076921</v>
      </c>
      <c r="BA10">
        <v>0.23076923076923081</v>
      </c>
      <c r="BB10">
        <v>0.76923076923076927</v>
      </c>
      <c r="BC10">
        <v>2</v>
      </c>
      <c r="BD10">
        <v>6.9230769230769234</v>
      </c>
      <c r="BE10">
        <v>23.23076923076923</v>
      </c>
      <c r="BF10">
        <v>6.2307692307692308</v>
      </c>
    </row>
    <row r="11" spans="1:58" x14ac:dyDescent="0.3">
      <c r="A11" t="s">
        <v>151</v>
      </c>
      <c r="B11" t="s">
        <v>138</v>
      </c>
      <c r="C11" t="s">
        <v>11</v>
      </c>
      <c r="D11" t="s">
        <v>170</v>
      </c>
      <c r="E11">
        <v>36.1</v>
      </c>
      <c r="F11">
        <v>33.799999999999997</v>
      </c>
      <c r="G11">
        <v>4.8</v>
      </c>
      <c r="H11">
        <v>8.9</v>
      </c>
      <c r="I11">
        <v>5.9</v>
      </c>
      <c r="J11">
        <v>1.3</v>
      </c>
      <c r="K11">
        <v>0.4</v>
      </c>
      <c r="L11">
        <v>1.3</v>
      </c>
      <c r="M11">
        <v>4.5</v>
      </c>
      <c r="N11">
        <v>0.4</v>
      </c>
      <c r="O11">
        <v>0.1</v>
      </c>
      <c r="P11">
        <v>1.6</v>
      </c>
      <c r="Q11">
        <v>7</v>
      </c>
      <c r="R11">
        <v>0.25769999999999998</v>
      </c>
      <c r="S11">
        <v>0.29260000000000003</v>
      </c>
      <c r="T11">
        <v>0.43159999999999998</v>
      </c>
      <c r="U11">
        <v>0.72430000000000005</v>
      </c>
      <c r="V11">
        <v>14.9</v>
      </c>
      <c r="W11">
        <v>1</v>
      </c>
      <c r="X11">
        <v>0.2</v>
      </c>
      <c r="Y11">
        <v>0</v>
      </c>
      <c r="Z11">
        <v>0.5</v>
      </c>
      <c r="AA11">
        <v>0.1</v>
      </c>
      <c r="AB11">
        <v>38.799999999999997</v>
      </c>
      <c r="AC11">
        <v>33.4</v>
      </c>
      <c r="AD11">
        <v>5.6</v>
      </c>
      <c r="AE11">
        <v>7.6</v>
      </c>
      <c r="AF11">
        <v>5.3</v>
      </c>
      <c r="AG11">
        <v>0.9</v>
      </c>
      <c r="AH11">
        <v>0.1</v>
      </c>
      <c r="AI11">
        <v>1.3</v>
      </c>
      <c r="AJ11">
        <v>5.4</v>
      </c>
      <c r="AK11">
        <v>1.1000000000000001</v>
      </c>
      <c r="AL11">
        <v>0</v>
      </c>
      <c r="AM11">
        <v>4.5999999999999996</v>
      </c>
      <c r="AN11">
        <v>8.5</v>
      </c>
      <c r="AO11">
        <v>0.2225</v>
      </c>
      <c r="AP11">
        <v>0.31809999999999999</v>
      </c>
      <c r="AQ11">
        <v>0.36950000000000011</v>
      </c>
      <c r="AR11">
        <v>0.6875</v>
      </c>
      <c r="AS11">
        <v>12.6</v>
      </c>
      <c r="AT11">
        <v>0.2</v>
      </c>
      <c r="AU11">
        <v>0.4</v>
      </c>
      <c r="AV11">
        <v>0.1</v>
      </c>
      <c r="AW11">
        <v>0.3</v>
      </c>
      <c r="AX11">
        <v>0.1</v>
      </c>
      <c r="AY11">
        <v>5.56</v>
      </c>
      <c r="AZ11">
        <v>2.35</v>
      </c>
      <c r="BA11">
        <v>0.2</v>
      </c>
      <c r="BB11">
        <v>0.5</v>
      </c>
      <c r="BC11">
        <v>2.2999999999999998</v>
      </c>
      <c r="BD11">
        <v>5.3</v>
      </c>
      <c r="BE11">
        <v>24.85</v>
      </c>
      <c r="BF11">
        <v>8.65</v>
      </c>
    </row>
    <row r="12" spans="1:58" x14ac:dyDescent="0.3">
      <c r="A12" t="s">
        <v>143</v>
      </c>
      <c r="B12" t="s">
        <v>141</v>
      </c>
      <c r="C12" t="s">
        <v>10</v>
      </c>
      <c r="D12" t="s">
        <v>167</v>
      </c>
      <c r="E12">
        <v>36.299999999999997</v>
      </c>
      <c r="F12">
        <v>32.5</v>
      </c>
      <c r="G12">
        <v>3.6</v>
      </c>
      <c r="H12">
        <v>7</v>
      </c>
      <c r="I12">
        <v>4.2</v>
      </c>
      <c r="J12">
        <v>1.4</v>
      </c>
      <c r="K12">
        <v>0.6</v>
      </c>
      <c r="L12">
        <v>0.8</v>
      </c>
      <c r="M12">
        <v>3.3</v>
      </c>
      <c r="N12">
        <v>0.6</v>
      </c>
      <c r="O12">
        <v>0.1</v>
      </c>
      <c r="P12">
        <v>3.4</v>
      </c>
      <c r="Q12">
        <v>8.5</v>
      </c>
      <c r="R12">
        <v>0.21540000000000001</v>
      </c>
      <c r="S12">
        <v>0.28899999999999998</v>
      </c>
      <c r="T12">
        <v>0.36980000000000002</v>
      </c>
      <c r="U12">
        <v>0.65890000000000004</v>
      </c>
      <c r="V12">
        <v>12</v>
      </c>
      <c r="W12">
        <v>0.7</v>
      </c>
      <c r="X12">
        <v>0.3</v>
      </c>
      <c r="Y12">
        <v>0</v>
      </c>
      <c r="Z12">
        <v>0.1</v>
      </c>
      <c r="AA12">
        <v>0.1</v>
      </c>
      <c r="AB12">
        <v>36</v>
      </c>
      <c r="AC12">
        <v>31.5</v>
      </c>
      <c r="AD12">
        <v>3.6</v>
      </c>
      <c r="AE12">
        <v>7.3</v>
      </c>
      <c r="AF12">
        <v>5.0999999999999996</v>
      </c>
      <c r="AG12">
        <v>1.3</v>
      </c>
      <c r="AH12">
        <v>0</v>
      </c>
      <c r="AI12">
        <v>0.9</v>
      </c>
      <c r="AJ12">
        <v>3.3</v>
      </c>
      <c r="AK12">
        <v>0.4</v>
      </c>
      <c r="AL12">
        <v>0.3</v>
      </c>
      <c r="AM12">
        <v>3.4</v>
      </c>
      <c r="AN12">
        <v>8.8000000000000007</v>
      </c>
      <c r="AO12">
        <v>0.22900000000000001</v>
      </c>
      <c r="AP12">
        <v>0.3175</v>
      </c>
      <c r="AQ12">
        <v>0.35639999999999999</v>
      </c>
      <c r="AR12">
        <v>0.67389999999999994</v>
      </c>
      <c r="AS12">
        <v>11.3</v>
      </c>
      <c r="AT12">
        <v>1.1000000000000001</v>
      </c>
      <c r="AU12">
        <v>1</v>
      </c>
      <c r="AV12">
        <v>0</v>
      </c>
      <c r="AW12">
        <v>0.1</v>
      </c>
      <c r="AX12">
        <v>0.1</v>
      </c>
      <c r="AY12">
        <v>6.1619047619047622</v>
      </c>
      <c r="AZ12">
        <v>2.4761904761904758</v>
      </c>
      <c r="BA12">
        <v>0.14285714285714279</v>
      </c>
      <c r="BB12">
        <v>0.33333333333333331</v>
      </c>
      <c r="BC12">
        <v>1.5238095238095239</v>
      </c>
      <c r="BD12">
        <v>5.2857142857142856</v>
      </c>
      <c r="BE12">
        <v>25.571428571428569</v>
      </c>
      <c r="BF12">
        <v>8.0952380952380949</v>
      </c>
    </row>
    <row r="13" spans="1:58" x14ac:dyDescent="0.3">
      <c r="A13" t="s">
        <v>141</v>
      </c>
      <c r="B13" t="s">
        <v>143</v>
      </c>
      <c r="C13" t="s">
        <v>11</v>
      </c>
      <c r="D13" t="s">
        <v>172</v>
      </c>
      <c r="E13">
        <v>37.799999999999997</v>
      </c>
      <c r="F13">
        <v>33</v>
      </c>
      <c r="G13">
        <v>4.8</v>
      </c>
      <c r="H13">
        <v>7.9</v>
      </c>
      <c r="I13">
        <v>4.5999999999999996</v>
      </c>
      <c r="J13">
        <v>1.8</v>
      </c>
      <c r="K13">
        <v>0.1</v>
      </c>
      <c r="L13">
        <v>1.4</v>
      </c>
      <c r="M13">
        <v>4.7</v>
      </c>
      <c r="N13">
        <v>0.5</v>
      </c>
      <c r="O13">
        <v>0.4</v>
      </c>
      <c r="P13">
        <v>4</v>
      </c>
      <c r="Q13">
        <v>9.4</v>
      </c>
      <c r="R13">
        <v>0.23419999999999999</v>
      </c>
      <c r="S13">
        <v>0.32129999999999997</v>
      </c>
      <c r="T13">
        <v>0.4168</v>
      </c>
      <c r="U13">
        <v>0.73809999999999998</v>
      </c>
      <c r="V13">
        <v>14.1</v>
      </c>
      <c r="W13">
        <v>0.4</v>
      </c>
      <c r="X13">
        <v>0.5</v>
      </c>
      <c r="Y13">
        <v>0.1</v>
      </c>
      <c r="Z13">
        <v>0.2</v>
      </c>
      <c r="AA13">
        <v>0.5</v>
      </c>
      <c r="AB13">
        <v>40.4</v>
      </c>
      <c r="AC13">
        <v>34.9</v>
      </c>
      <c r="AD13">
        <v>4.8</v>
      </c>
      <c r="AE13">
        <v>9</v>
      </c>
      <c r="AF13">
        <v>5.5</v>
      </c>
      <c r="AG13">
        <v>1.8</v>
      </c>
      <c r="AH13">
        <v>0.3</v>
      </c>
      <c r="AI13">
        <v>1.4</v>
      </c>
      <c r="AJ13">
        <v>4.5999999999999996</v>
      </c>
      <c r="AK13">
        <v>1.2</v>
      </c>
      <c r="AL13">
        <v>0.1</v>
      </c>
      <c r="AM13">
        <v>4.7</v>
      </c>
      <c r="AN13">
        <v>9.1999999999999993</v>
      </c>
      <c r="AO13">
        <v>0.25359999999999999</v>
      </c>
      <c r="AP13">
        <v>0.34760000000000002</v>
      </c>
      <c r="AQ13">
        <v>0.43369999999999997</v>
      </c>
      <c r="AR13">
        <v>0.78120000000000001</v>
      </c>
      <c r="AS13">
        <v>15.6</v>
      </c>
      <c r="AT13">
        <v>0.8</v>
      </c>
      <c r="AU13">
        <v>0.4</v>
      </c>
      <c r="AV13">
        <v>0.2</v>
      </c>
      <c r="AW13">
        <v>0.1</v>
      </c>
      <c r="AX13">
        <v>0.3</v>
      </c>
      <c r="AY13">
        <v>3.9537566137566129</v>
      </c>
      <c r="AZ13">
        <v>1.701475912002228</v>
      </c>
      <c r="BA13">
        <v>0.1258632692843219</v>
      </c>
      <c r="BB13">
        <v>0.62048175995544419</v>
      </c>
      <c r="BC13">
        <v>1.2913185742133111</v>
      </c>
      <c r="BD13">
        <v>3.3247841826789188</v>
      </c>
      <c r="BE13">
        <v>16.767690058479531</v>
      </c>
      <c r="BF13">
        <v>5.2443121693121686</v>
      </c>
    </row>
    <row r="14" spans="1:58" x14ac:dyDescent="0.3">
      <c r="A14" t="s">
        <v>144</v>
      </c>
      <c r="B14" t="s">
        <v>134</v>
      </c>
      <c r="C14" t="s">
        <v>10</v>
      </c>
      <c r="D14" t="s">
        <v>148</v>
      </c>
      <c r="E14">
        <v>36.299999999999997</v>
      </c>
      <c r="F14">
        <v>33</v>
      </c>
      <c r="G14">
        <v>3.2</v>
      </c>
      <c r="H14">
        <v>7.3</v>
      </c>
      <c r="I14">
        <v>4.7</v>
      </c>
      <c r="J14">
        <v>1.3</v>
      </c>
      <c r="K14">
        <v>0.1</v>
      </c>
      <c r="L14">
        <v>1.2</v>
      </c>
      <c r="M14">
        <v>3.2</v>
      </c>
      <c r="N14">
        <v>0.3</v>
      </c>
      <c r="O14">
        <v>0</v>
      </c>
      <c r="P14">
        <v>2.4</v>
      </c>
      <c r="Q14">
        <v>9</v>
      </c>
      <c r="R14">
        <v>0.218</v>
      </c>
      <c r="S14">
        <v>0.27110000000000001</v>
      </c>
      <c r="T14">
        <v>0.36969999999999997</v>
      </c>
      <c r="U14">
        <v>0.64079999999999993</v>
      </c>
      <c r="V14">
        <v>12.4</v>
      </c>
      <c r="W14">
        <v>0.9</v>
      </c>
      <c r="X14">
        <v>0.1</v>
      </c>
      <c r="Y14">
        <v>0.3</v>
      </c>
      <c r="Z14">
        <v>0.5</v>
      </c>
      <c r="AA14">
        <v>0</v>
      </c>
      <c r="AB14">
        <v>37</v>
      </c>
      <c r="AC14">
        <v>34.200000000000003</v>
      </c>
      <c r="AD14">
        <v>4.5999999999999996</v>
      </c>
      <c r="AE14">
        <v>9.4</v>
      </c>
      <c r="AF14">
        <v>5.9</v>
      </c>
      <c r="AG14">
        <v>1.6</v>
      </c>
      <c r="AH14">
        <v>0.4</v>
      </c>
      <c r="AI14">
        <v>1.5</v>
      </c>
      <c r="AJ14">
        <v>4.4000000000000004</v>
      </c>
      <c r="AK14">
        <v>1.4</v>
      </c>
      <c r="AL14">
        <v>0.1</v>
      </c>
      <c r="AM14">
        <v>2.1</v>
      </c>
      <c r="AN14">
        <v>8.6</v>
      </c>
      <c r="AO14">
        <v>0.27160000000000001</v>
      </c>
      <c r="AP14">
        <v>0.31640000000000001</v>
      </c>
      <c r="AQ14">
        <v>0.47010000000000007</v>
      </c>
      <c r="AR14">
        <v>0.7863</v>
      </c>
      <c r="AS14">
        <v>16.3</v>
      </c>
      <c r="AT14">
        <v>0.7</v>
      </c>
      <c r="AU14">
        <v>0.3</v>
      </c>
      <c r="AV14">
        <v>0</v>
      </c>
      <c r="AW14">
        <v>0.4</v>
      </c>
      <c r="AX14">
        <v>0.1</v>
      </c>
      <c r="AY14">
        <v>6.072222222222222</v>
      </c>
      <c r="AZ14">
        <v>1.833333333333333</v>
      </c>
      <c r="BA14">
        <v>0</v>
      </c>
      <c r="BB14">
        <v>0.3888888888888889</v>
      </c>
      <c r="BC14">
        <v>1.333333333333333</v>
      </c>
      <c r="BD14">
        <v>7.7777777777777777</v>
      </c>
      <c r="BE14">
        <v>24</v>
      </c>
      <c r="BF14">
        <v>6.166666666666667</v>
      </c>
    </row>
    <row r="15" spans="1:58" x14ac:dyDescent="0.3">
      <c r="A15" t="s">
        <v>134</v>
      </c>
      <c r="B15" t="s">
        <v>144</v>
      </c>
      <c r="C15" t="s">
        <v>11</v>
      </c>
      <c r="D15" t="s">
        <v>164</v>
      </c>
      <c r="E15">
        <v>39.799999999999997</v>
      </c>
      <c r="F15">
        <v>34.4</v>
      </c>
      <c r="G15">
        <v>5.4</v>
      </c>
      <c r="H15">
        <v>9.1</v>
      </c>
      <c r="I15">
        <v>5.6</v>
      </c>
      <c r="J15">
        <v>1.6</v>
      </c>
      <c r="K15">
        <v>0.1</v>
      </c>
      <c r="L15">
        <v>1.8</v>
      </c>
      <c r="M15">
        <v>5.2</v>
      </c>
      <c r="N15">
        <v>0.8</v>
      </c>
      <c r="O15">
        <v>0.3</v>
      </c>
      <c r="P15">
        <v>4.5</v>
      </c>
      <c r="Q15">
        <v>9.1999999999999993</v>
      </c>
      <c r="R15">
        <v>0.26200000000000001</v>
      </c>
      <c r="S15">
        <v>0.35189999999999999</v>
      </c>
      <c r="T15">
        <v>0.46679999999999999</v>
      </c>
      <c r="U15">
        <v>0.81869999999999998</v>
      </c>
      <c r="V15">
        <v>16.3</v>
      </c>
      <c r="W15">
        <v>0.2</v>
      </c>
      <c r="X15">
        <v>0.5</v>
      </c>
      <c r="Y15">
        <v>0</v>
      </c>
      <c r="Z15">
        <v>0.4</v>
      </c>
      <c r="AA15">
        <v>0</v>
      </c>
      <c r="AB15">
        <v>38.299999999999997</v>
      </c>
      <c r="AC15">
        <v>32.700000000000003</v>
      </c>
      <c r="AD15">
        <v>3.6</v>
      </c>
      <c r="AE15">
        <v>7.5</v>
      </c>
      <c r="AF15">
        <v>4.0999999999999996</v>
      </c>
      <c r="AG15">
        <v>1.4</v>
      </c>
      <c r="AH15">
        <v>0</v>
      </c>
      <c r="AI15">
        <v>2</v>
      </c>
      <c r="AJ15">
        <v>3.6</v>
      </c>
      <c r="AK15">
        <v>0.6</v>
      </c>
      <c r="AL15">
        <v>0.4</v>
      </c>
      <c r="AM15">
        <v>4.2</v>
      </c>
      <c r="AN15">
        <v>10</v>
      </c>
      <c r="AO15">
        <v>0.22850000000000001</v>
      </c>
      <c r="AP15">
        <v>0.33360000000000001</v>
      </c>
      <c r="AQ15">
        <v>0.44800000000000012</v>
      </c>
      <c r="AR15">
        <v>0.78180000000000005</v>
      </c>
      <c r="AS15">
        <v>14.9</v>
      </c>
      <c r="AT15">
        <v>0.5</v>
      </c>
      <c r="AU15">
        <v>1</v>
      </c>
      <c r="AV15">
        <v>0.3</v>
      </c>
      <c r="AW15">
        <v>0.1</v>
      </c>
      <c r="AX15">
        <v>0.1</v>
      </c>
      <c r="AY15">
        <v>6.0263157894736841</v>
      </c>
      <c r="AZ15">
        <v>2.4210526315789469</v>
      </c>
      <c r="BA15">
        <v>0.31578947368421051</v>
      </c>
      <c r="BB15">
        <v>0.63157894736842102</v>
      </c>
      <c r="BC15">
        <v>2.1052631578947372</v>
      </c>
      <c r="BD15">
        <v>4.6315789473684212</v>
      </c>
      <c r="BE15">
        <v>25.315789473684209</v>
      </c>
      <c r="BF15">
        <v>7.7368421052631584</v>
      </c>
    </row>
    <row r="16" spans="1:58" x14ac:dyDescent="0.3">
      <c r="A16" t="s">
        <v>140</v>
      </c>
      <c r="B16" t="s">
        <v>139</v>
      </c>
      <c r="C16" t="s">
        <v>10</v>
      </c>
      <c r="D16" t="s">
        <v>165</v>
      </c>
      <c r="E16">
        <v>38.4</v>
      </c>
      <c r="F16">
        <v>34.700000000000003</v>
      </c>
      <c r="G16">
        <v>6.8</v>
      </c>
      <c r="H16">
        <v>10</v>
      </c>
      <c r="I16">
        <v>5.4</v>
      </c>
      <c r="J16">
        <v>2.2000000000000002</v>
      </c>
      <c r="K16">
        <v>0.3</v>
      </c>
      <c r="L16">
        <v>2.1</v>
      </c>
      <c r="M16">
        <v>6.5</v>
      </c>
      <c r="N16">
        <v>0.4</v>
      </c>
      <c r="O16">
        <v>0.2</v>
      </c>
      <c r="P16">
        <v>3.5</v>
      </c>
      <c r="Q16">
        <v>7.5</v>
      </c>
      <c r="R16">
        <v>0.28410000000000002</v>
      </c>
      <c r="S16">
        <v>0.35010000000000002</v>
      </c>
      <c r="T16">
        <v>0.53180000000000005</v>
      </c>
      <c r="U16">
        <v>0.88179999999999992</v>
      </c>
      <c r="V16">
        <v>19.100000000000001</v>
      </c>
      <c r="W16">
        <v>0.9</v>
      </c>
      <c r="X16">
        <v>0.1</v>
      </c>
      <c r="Y16">
        <v>0</v>
      </c>
      <c r="Z16">
        <v>0.1</v>
      </c>
      <c r="AA16">
        <v>0.1</v>
      </c>
      <c r="AB16">
        <v>37.6</v>
      </c>
      <c r="AC16">
        <v>33.1</v>
      </c>
      <c r="AD16">
        <v>4.5999999999999996</v>
      </c>
      <c r="AE16">
        <v>8.6999999999999993</v>
      </c>
      <c r="AF16">
        <v>5.4</v>
      </c>
      <c r="AG16">
        <v>1.9</v>
      </c>
      <c r="AH16">
        <v>0</v>
      </c>
      <c r="AI16">
        <v>1.4</v>
      </c>
      <c r="AJ16">
        <v>4.4000000000000004</v>
      </c>
      <c r="AK16">
        <v>0.8</v>
      </c>
      <c r="AL16">
        <v>0.4</v>
      </c>
      <c r="AM16">
        <v>3.2</v>
      </c>
      <c r="AN16">
        <v>8.5</v>
      </c>
      <c r="AO16">
        <v>0.25850000000000001</v>
      </c>
      <c r="AP16">
        <v>0.32929999999999998</v>
      </c>
      <c r="AQ16">
        <v>0.44109999999999988</v>
      </c>
      <c r="AR16">
        <v>0.77039999999999997</v>
      </c>
      <c r="AS16">
        <v>14.8</v>
      </c>
      <c r="AT16">
        <v>1</v>
      </c>
      <c r="AU16">
        <v>0.7</v>
      </c>
      <c r="AV16">
        <v>0.1</v>
      </c>
      <c r="AW16">
        <v>0.5</v>
      </c>
      <c r="AX16">
        <v>0.1</v>
      </c>
      <c r="AY16">
        <v>4.8909090909090907</v>
      </c>
      <c r="AZ16">
        <v>3.2727272727272729</v>
      </c>
      <c r="BA16">
        <v>0.72727272727272729</v>
      </c>
      <c r="BB16">
        <v>0.54545454545454541</v>
      </c>
      <c r="BC16">
        <v>1.0909090909090911</v>
      </c>
      <c r="BD16">
        <v>3.1818181818181821</v>
      </c>
      <c r="BE16">
        <v>22.90909090909091</v>
      </c>
      <c r="BF16">
        <v>8.454545454545455</v>
      </c>
    </row>
    <row r="17" spans="1:58" x14ac:dyDescent="0.3">
      <c r="A17" t="s">
        <v>139</v>
      </c>
      <c r="B17" t="s">
        <v>140</v>
      </c>
      <c r="C17" t="s">
        <v>11</v>
      </c>
      <c r="D17" t="s">
        <v>162</v>
      </c>
      <c r="E17">
        <v>36.1</v>
      </c>
      <c r="F17">
        <v>31.9</v>
      </c>
      <c r="G17">
        <v>3.4</v>
      </c>
      <c r="H17">
        <v>7.1</v>
      </c>
      <c r="I17">
        <v>5.4</v>
      </c>
      <c r="J17">
        <v>1.1000000000000001</v>
      </c>
      <c r="K17">
        <v>0</v>
      </c>
      <c r="L17">
        <v>0.6</v>
      </c>
      <c r="M17">
        <v>3</v>
      </c>
      <c r="N17">
        <v>1.1000000000000001</v>
      </c>
      <c r="O17">
        <v>0.3</v>
      </c>
      <c r="P17">
        <v>3.1</v>
      </c>
      <c r="Q17">
        <v>9</v>
      </c>
      <c r="R17">
        <v>0.21440000000000001</v>
      </c>
      <c r="S17">
        <v>0.29289999999999999</v>
      </c>
      <c r="T17">
        <v>0.30420000000000003</v>
      </c>
      <c r="U17">
        <v>0.59699999999999998</v>
      </c>
      <c r="V17">
        <v>10</v>
      </c>
      <c r="W17">
        <v>0.9</v>
      </c>
      <c r="X17">
        <v>0.7</v>
      </c>
      <c r="Y17">
        <v>0.1</v>
      </c>
      <c r="Z17">
        <v>0.3</v>
      </c>
      <c r="AA17">
        <v>0</v>
      </c>
      <c r="AB17">
        <v>37.700000000000003</v>
      </c>
      <c r="AC17">
        <v>33.200000000000003</v>
      </c>
      <c r="AD17">
        <v>4.8</v>
      </c>
      <c r="AE17">
        <v>8.1</v>
      </c>
      <c r="AF17">
        <v>5.0999999999999996</v>
      </c>
      <c r="AG17">
        <v>1.7</v>
      </c>
      <c r="AH17">
        <v>0.1</v>
      </c>
      <c r="AI17">
        <v>1.2</v>
      </c>
      <c r="AJ17">
        <v>4.4000000000000004</v>
      </c>
      <c r="AK17">
        <v>0.6</v>
      </c>
      <c r="AL17">
        <v>0.3</v>
      </c>
      <c r="AM17">
        <v>3.6</v>
      </c>
      <c r="AN17">
        <v>8.5</v>
      </c>
      <c r="AO17">
        <v>0.23669999999999999</v>
      </c>
      <c r="AP17">
        <v>0.32919999999999999</v>
      </c>
      <c r="AQ17">
        <v>0.39240000000000003</v>
      </c>
      <c r="AR17">
        <v>0.72139999999999993</v>
      </c>
      <c r="AS17">
        <v>13.6</v>
      </c>
      <c r="AT17">
        <v>1.1000000000000001</v>
      </c>
      <c r="AU17">
        <v>0.9</v>
      </c>
      <c r="AV17">
        <v>0</v>
      </c>
      <c r="AW17">
        <v>0</v>
      </c>
      <c r="AX17">
        <v>0.2</v>
      </c>
      <c r="AY17">
        <v>4.1604578754578752</v>
      </c>
      <c r="AZ17">
        <v>2.8605769230769229</v>
      </c>
      <c r="BA17">
        <v>0.1943223443223443</v>
      </c>
      <c r="BB17">
        <v>0.77133699633699626</v>
      </c>
      <c r="BC17">
        <v>1.737042124542125</v>
      </c>
      <c r="BD17">
        <v>3.9153388278388279</v>
      </c>
      <c r="BE17">
        <v>19.1172619047619</v>
      </c>
      <c r="BF17">
        <v>6.8538919413919412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17"/>
  <sheetViews>
    <sheetView workbookViewId="0">
      <selection activeCell="H2" sqref="H2:H17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125</v>
      </c>
      <c r="D1" s="26" t="s">
        <v>56</v>
      </c>
      <c r="E1" s="26" t="s">
        <v>132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126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153</v>
      </c>
      <c r="B2" t="s">
        <v>154</v>
      </c>
      <c r="C2" t="s">
        <v>10</v>
      </c>
      <c r="D2" t="s">
        <v>166</v>
      </c>
      <c r="E2">
        <v>0</v>
      </c>
      <c r="F2">
        <v>40</v>
      </c>
      <c r="G2">
        <v>35.799999999999997</v>
      </c>
      <c r="H2">
        <v>8</v>
      </c>
      <c r="I2">
        <v>11</v>
      </c>
      <c r="J2">
        <v>7.6</v>
      </c>
      <c r="K2">
        <v>1.4</v>
      </c>
      <c r="L2">
        <v>0.4</v>
      </c>
      <c r="M2">
        <v>1.6</v>
      </c>
      <c r="N2">
        <v>7.8</v>
      </c>
      <c r="O2">
        <v>0</v>
      </c>
      <c r="P2">
        <v>0</v>
      </c>
      <c r="Q2">
        <v>3.2</v>
      </c>
      <c r="R2">
        <v>5.6</v>
      </c>
      <c r="S2">
        <v>0.29799999999999999</v>
      </c>
      <c r="T2">
        <v>0.35920000000000002</v>
      </c>
      <c r="U2">
        <v>0.49099999999999999</v>
      </c>
      <c r="V2">
        <v>0.85039999999999993</v>
      </c>
      <c r="W2">
        <v>18</v>
      </c>
      <c r="X2">
        <v>0.8</v>
      </c>
      <c r="Y2">
        <v>0.2</v>
      </c>
      <c r="Z2">
        <v>0.8</v>
      </c>
      <c r="AA2">
        <v>0</v>
      </c>
      <c r="AB2">
        <v>0.2</v>
      </c>
      <c r="AC2">
        <v>36.200000000000003</v>
      </c>
      <c r="AD2">
        <v>33.6</v>
      </c>
      <c r="AE2">
        <v>4.2</v>
      </c>
      <c r="AF2">
        <v>7.2</v>
      </c>
      <c r="AG2">
        <v>3.8</v>
      </c>
      <c r="AH2">
        <v>2.4</v>
      </c>
      <c r="AI2">
        <v>0.4</v>
      </c>
      <c r="AJ2">
        <v>0.6</v>
      </c>
      <c r="AK2">
        <v>4.2</v>
      </c>
      <c r="AL2">
        <v>1</v>
      </c>
      <c r="AM2">
        <v>0.2</v>
      </c>
      <c r="AN2">
        <v>1.8</v>
      </c>
      <c r="AO2">
        <v>6.4</v>
      </c>
      <c r="AP2">
        <v>0.2094</v>
      </c>
      <c r="AQ2">
        <v>0.255</v>
      </c>
      <c r="AR2">
        <v>0.35320000000000001</v>
      </c>
      <c r="AS2">
        <v>0.60860000000000003</v>
      </c>
      <c r="AT2">
        <v>12.2</v>
      </c>
      <c r="AU2">
        <v>1</v>
      </c>
      <c r="AV2">
        <v>0.4</v>
      </c>
      <c r="AW2">
        <v>0.2</v>
      </c>
      <c r="AX2">
        <v>0.2</v>
      </c>
      <c r="AY2">
        <v>0</v>
      </c>
    </row>
    <row r="3" spans="1:51" x14ac:dyDescent="0.3">
      <c r="A3" t="s">
        <v>154</v>
      </c>
      <c r="B3" t="s">
        <v>153</v>
      </c>
      <c r="C3" t="s">
        <v>11</v>
      </c>
      <c r="D3" t="s">
        <v>171</v>
      </c>
      <c r="E3">
        <v>0</v>
      </c>
      <c r="F3">
        <v>36.200000000000003</v>
      </c>
      <c r="G3">
        <v>33.6</v>
      </c>
      <c r="H3">
        <v>4.2</v>
      </c>
      <c r="I3">
        <v>7.2</v>
      </c>
      <c r="J3">
        <v>3.8</v>
      </c>
      <c r="K3">
        <v>2.4</v>
      </c>
      <c r="L3">
        <v>0.4</v>
      </c>
      <c r="M3">
        <v>0.6</v>
      </c>
      <c r="N3">
        <v>4.2</v>
      </c>
      <c r="O3">
        <v>1</v>
      </c>
      <c r="P3">
        <v>0.2</v>
      </c>
      <c r="Q3">
        <v>1.8</v>
      </c>
      <c r="R3">
        <v>6.4</v>
      </c>
      <c r="S3">
        <v>0.2094</v>
      </c>
      <c r="T3">
        <v>0.255</v>
      </c>
      <c r="U3">
        <v>0.35320000000000001</v>
      </c>
      <c r="V3">
        <v>0.60860000000000003</v>
      </c>
      <c r="W3">
        <v>12.2</v>
      </c>
      <c r="X3">
        <v>1</v>
      </c>
      <c r="Y3">
        <v>0.4</v>
      </c>
      <c r="Z3">
        <v>0.2</v>
      </c>
      <c r="AA3">
        <v>0.2</v>
      </c>
      <c r="AB3">
        <v>0</v>
      </c>
      <c r="AC3">
        <v>40</v>
      </c>
      <c r="AD3">
        <v>35.799999999999997</v>
      </c>
      <c r="AE3">
        <v>8</v>
      </c>
      <c r="AF3">
        <v>11</v>
      </c>
      <c r="AG3">
        <v>7.6</v>
      </c>
      <c r="AH3">
        <v>1.4</v>
      </c>
      <c r="AI3">
        <v>0.4</v>
      </c>
      <c r="AJ3">
        <v>1.6</v>
      </c>
      <c r="AK3">
        <v>7.8</v>
      </c>
      <c r="AL3">
        <v>0</v>
      </c>
      <c r="AM3">
        <v>0</v>
      </c>
      <c r="AN3">
        <v>3.2</v>
      </c>
      <c r="AO3">
        <v>5.6</v>
      </c>
      <c r="AP3">
        <v>0.29799999999999999</v>
      </c>
      <c r="AQ3">
        <v>0.35920000000000002</v>
      </c>
      <c r="AR3">
        <v>0.49099999999999999</v>
      </c>
      <c r="AS3">
        <v>0.85039999999999993</v>
      </c>
      <c r="AT3">
        <v>18</v>
      </c>
      <c r="AU3">
        <v>0.8</v>
      </c>
      <c r="AV3">
        <v>0.2</v>
      </c>
      <c r="AW3">
        <v>0.8</v>
      </c>
      <c r="AX3">
        <v>0</v>
      </c>
      <c r="AY3">
        <v>0.2</v>
      </c>
    </row>
    <row r="4" spans="1:51" x14ac:dyDescent="0.3">
      <c r="A4" t="s">
        <v>149</v>
      </c>
      <c r="B4" t="s">
        <v>142</v>
      </c>
      <c r="C4" t="s">
        <v>10</v>
      </c>
      <c r="D4" t="s">
        <v>158</v>
      </c>
      <c r="E4">
        <v>0</v>
      </c>
      <c r="F4">
        <v>36</v>
      </c>
      <c r="G4">
        <v>31.5</v>
      </c>
      <c r="H4">
        <v>3</v>
      </c>
      <c r="I4">
        <v>6.5</v>
      </c>
      <c r="J4">
        <v>6</v>
      </c>
      <c r="K4">
        <v>0.5</v>
      </c>
      <c r="L4">
        <v>0</v>
      </c>
      <c r="M4">
        <v>0</v>
      </c>
      <c r="N4">
        <v>3</v>
      </c>
      <c r="O4">
        <v>0</v>
      </c>
      <c r="P4">
        <v>0.5</v>
      </c>
      <c r="Q4">
        <v>4</v>
      </c>
      <c r="R4">
        <v>11.5</v>
      </c>
      <c r="S4">
        <v>0.20300000000000001</v>
      </c>
      <c r="T4">
        <v>0.30549999999999999</v>
      </c>
      <c r="U4">
        <v>0.22</v>
      </c>
      <c r="V4">
        <v>0.52500000000000002</v>
      </c>
      <c r="W4">
        <v>7</v>
      </c>
      <c r="X4">
        <v>1</v>
      </c>
      <c r="Y4">
        <v>0.5</v>
      </c>
      <c r="Z4">
        <v>0</v>
      </c>
      <c r="AA4">
        <v>0</v>
      </c>
      <c r="AB4">
        <v>0</v>
      </c>
      <c r="AC4">
        <v>35</v>
      </c>
      <c r="AD4">
        <v>30.5</v>
      </c>
      <c r="AE4">
        <v>6</v>
      </c>
      <c r="AF4">
        <v>9.5</v>
      </c>
      <c r="AG4">
        <v>7.5</v>
      </c>
      <c r="AH4">
        <v>1</v>
      </c>
      <c r="AI4">
        <v>0</v>
      </c>
      <c r="AJ4">
        <v>1</v>
      </c>
      <c r="AK4">
        <v>6</v>
      </c>
      <c r="AL4">
        <v>2</v>
      </c>
      <c r="AM4">
        <v>0</v>
      </c>
      <c r="AN4">
        <v>2.5</v>
      </c>
      <c r="AO4">
        <v>7</v>
      </c>
      <c r="AP4">
        <v>0.3115</v>
      </c>
      <c r="AQ4">
        <v>0.35299999999999998</v>
      </c>
      <c r="AR4">
        <v>0.443</v>
      </c>
      <c r="AS4">
        <v>0.79600000000000004</v>
      </c>
      <c r="AT4">
        <v>13.5</v>
      </c>
      <c r="AU4">
        <v>0.5</v>
      </c>
      <c r="AV4">
        <v>0</v>
      </c>
      <c r="AW4">
        <v>1</v>
      </c>
      <c r="AX4">
        <v>1</v>
      </c>
      <c r="AY4">
        <v>0</v>
      </c>
    </row>
    <row r="5" spans="1:51" x14ac:dyDescent="0.3">
      <c r="A5" t="s">
        <v>142</v>
      </c>
      <c r="B5" t="s">
        <v>149</v>
      </c>
      <c r="C5" t="s">
        <v>11</v>
      </c>
      <c r="D5" t="s">
        <v>163</v>
      </c>
      <c r="E5">
        <v>0</v>
      </c>
      <c r="F5">
        <v>35</v>
      </c>
      <c r="G5">
        <v>30.5</v>
      </c>
      <c r="H5">
        <v>6</v>
      </c>
      <c r="I5">
        <v>9.5</v>
      </c>
      <c r="J5">
        <v>7.5</v>
      </c>
      <c r="K5">
        <v>1</v>
      </c>
      <c r="L5">
        <v>0</v>
      </c>
      <c r="M5">
        <v>1</v>
      </c>
      <c r="N5">
        <v>6</v>
      </c>
      <c r="O5">
        <v>2</v>
      </c>
      <c r="P5">
        <v>0</v>
      </c>
      <c r="Q5">
        <v>2.5</v>
      </c>
      <c r="R5">
        <v>7</v>
      </c>
      <c r="S5">
        <v>0.3115</v>
      </c>
      <c r="T5">
        <v>0.35299999999999998</v>
      </c>
      <c r="U5">
        <v>0.443</v>
      </c>
      <c r="V5">
        <v>0.79600000000000004</v>
      </c>
      <c r="W5">
        <v>13.5</v>
      </c>
      <c r="X5">
        <v>0.5</v>
      </c>
      <c r="Y5">
        <v>0</v>
      </c>
      <c r="Z5">
        <v>1</v>
      </c>
      <c r="AA5">
        <v>1</v>
      </c>
      <c r="AB5">
        <v>0</v>
      </c>
      <c r="AC5">
        <v>36</v>
      </c>
      <c r="AD5">
        <v>31.5</v>
      </c>
      <c r="AE5">
        <v>3</v>
      </c>
      <c r="AF5">
        <v>6.5</v>
      </c>
      <c r="AG5">
        <v>6</v>
      </c>
      <c r="AH5">
        <v>0.5</v>
      </c>
      <c r="AI5">
        <v>0</v>
      </c>
      <c r="AJ5">
        <v>0</v>
      </c>
      <c r="AK5">
        <v>3</v>
      </c>
      <c r="AL5">
        <v>0</v>
      </c>
      <c r="AM5">
        <v>0.5</v>
      </c>
      <c r="AN5">
        <v>4</v>
      </c>
      <c r="AO5">
        <v>11.5</v>
      </c>
      <c r="AP5">
        <v>0.20300000000000001</v>
      </c>
      <c r="AQ5">
        <v>0.30549999999999999</v>
      </c>
      <c r="AR5">
        <v>0.22</v>
      </c>
      <c r="AS5">
        <v>0.52500000000000002</v>
      </c>
      <c r="AT5">
        <v>7</v>
      </c>
      <c r="AU5">
        <v>1</v>
      </c>
      <c r="AV5">
        <v>0.5</v>
      </c>
      <c r="AW5">
        <v>0</v>
      </c>
      <c r="AX5">
        <v>0</v>
      </c>
      <c r="AY5">
        <v>0</v>
      </c>
    </row>
    <row r="6" spans="1:51" x14ac:dyDescent="0.3">
      <c r="A6" t="s">
        <v>137</v>
      </c>
      <c r="B6" t="s">
        <v>136</v>
      </c>
      <c r="C6" t="s">
        <v>10</v>
      </c>
      <c r="D6" t="s">
        <v>161</v>
      </c>
      <c r="E6">
        <v>0</v>
      </c>
      <c r="F6">
        <v>37.5</v>
      </c>
      <c r="G6">
        <v>33.6</v>
      </c>
      <c r="H6">
        <v>5.3</v>
      </c>
      <c r="I6">
        <v>8.4</v>
      </c>
      <c r="J6">
        <v>4.5999999999999996</v>
      </c>
      <c r="K6">
        <v>2.2000000000000002</v>
      </c>
      <c r="L6">
        <v>0.3</v>
      </c>
      <c r="M6">
        <v>1.3</v>
      </c>
      <c r="N6">
        <v>5</v>
      </c>
      <c r="O6">
        <v>0.4</v>
      </c>
      <c r="P6">
        <v>0</v>
      </c>
      <c r="Q6">
        <v>2.9</v>
      </c>
      <c r="R6">
        <v>8.5</v>
      </c>
      <c r="S6">
        <v>0.24279999999999999</v>
      </c>
      <c r="T6">
        <v>0.3019</v>
      </c>
      <c r="U6">
        <v>0.44009999999999999</v>
      </c>
      <c r="V6">
        <v>0.74180000000000001</v>
      </c>
      <c r="W6">
        <v>15.1</v>
      </c>
      <c r="X6">
        <v>0.7</v>
      </c>
      <c r="Y6">
        <v>0.3</v>
      </c>
      <c r="Z6">
        <v>0</v>
      </c>
      <c r="AA6">
        <v>0.6</v>
      </c>
      <c r="AB6">
        <v>0</v>
      </c>
      <c r="AC6">
        <v>36.299999999999997</v>
      </c>
      <c r="AD6">
        <v>32.5</v>
      </c>
      <c r="AE6">
        <v>3.7</v>
      </c>
      <c r="AF6">
        <v>7.4</v>
      </c>
      <c r="AG6">
        <v>4.8</v>
      </c>
      <c r="AH6">
        <v>1.6</v>
      </c>
      <c r="AI6">
        <v>0</v>
      </c>
      <c r="AJ6">
        <v>1</v>
      </c>
      <c r="AK6">
        <v>3.7</v>
      </c>
      <c r="AL6">
        <v>1</v>
      </c>
      <c r="AM6">
        <v>0.1</v>
      </c>
      <c r="AN6">
        <v>3.1</v>
      </c>
      <c r="AO6">
        <v>7</v>
      </c>
      <c r="AP6">
        <v>0.21929999999999999</v>
      </c>
      <c r="AQ6">
        <v>0.2833</v>
      </c>
      <c r="AR6">
        <v>0.35730000000000001</v>
      </c>
      <c r="AS6">
        <v>0.64080000000000004</v>
      </c>
      <c r="AT6">
        <v>12</v>
      </c>
      <c r="AU6">
        <v>0.8</v>
      </c>
      <c r="AV6">
        <v>0.2</v>
      </c>
      <c r="AW6">
        <v>0.2</v>
      </c>
      <c r="AX6">
        <v>0.3</v>
      </c>
      <c r="AY6">
        <v>0.5</v>
      </c>
    </row>
    <row r="7" spans="1:51" x14ac:dyDescent="0.3">
      <c r="A7" t="s">
        <v>136</v>
      </c>
      <c r="B7" t="s">
        <v>137</v>
      </c>
      <c r="C7" t="s">
        <v>11</v>
      </c>
      <c r="D7" t="s">
        <v>160</v>
      </c>
      <c r="E7">
        <v>0</v>
      </c>
      <c r="F7">
        <v>36.299999999999997</v>
      </c>
      <c r="G7">
        <v>32.5</v>
      </c>
      <c r="H7">
        <v>3.7</v>
      </c>
      <c r="I7">
        <v>7.4</v>
      </c>
      <c r="J7">
        <v>4.8</v>
      </c>
      <c r="K7">
        <v>1.6</v>
      </c>
      <c r="L7">
        <v>0</v>
      </c>
      <c r="M7">
        <v>1</v>
      </c>
      <c r="N7">
        <v>3.7</v>
      </c>
      <c r="O7">
        <v>1</v>
      </c>
      <c r="P7">
        <v>0.1</v>
      </c>
      <c r="Q7">
        <v>3.1</v>
      </c>
      <c r="R7">
        <v>7</v>
      </c>
      <c r="S7">
        <v>0.21929999999999999</v>
      </c>
      <c r="T7">
        <v>0.2833</v>
      </c>
      <c r="U7">
        <v>0.35730000000000001</v>
      </c>
      <c r="V7">
        <v>0.64080000000000004</v>
      </c>
      <c r="W7">
        <v>12</v>
      </c>
      <c r="X7">
        <v>0.8</v>
      </c>
      <c r="Y7">
        <v>0.2</v>
      </c>
      <c r="Z7">
        <v>0.2</v>
      </c>
      <c r="AA7">
        <v>0.3</v>
      </c>
      <c r="AB7">
        <v>0.5</v>
      </c>
      <c r="AC7">
        <v>37.5</v>
      </c>
      <c r="AD7">
        <v>33.6</v>
      </c>
      <c r="AE7">
        <v>5.3</v>
      </c>
      <c r="AF7">
        <v>8.4</v>
      </c>
      <c r="AG7">
        <v>4.5999999999999996</v>
      </c>
      <c r="AH7">
        <v>2.2000000000000002</v>
      </c>
      <c r="AI7">
        <v>0.3</v>
      </c>
      <c r="AJ7">
        <v>1.3</v>
      </c>
      <c r="AK7">
        <v>5</v>
      </c>
      <c r="AL7">
        <v>0.4</v>
      </c>
      <c r="AM7">
        <v>0</v>
      </c>
      <c r="AN7">
        <v>2.9</v>
      </c>
      <c r="AO7">
        <v>8.5</v>
      </c>
      <c r="AP7">
        <v>0.24279999999999999</v>
      </c>
      <c r="AQ7">
        <v>0.3019</v>
      </c>
      <c r="AR7">
        <v>0.44009999999999999</v>
      </c>
      <c r="AS7">
        <v>0.74180000000000001</v>
      </c>
      <c r="AT7">
        <v>15.1</v>
      </c>
      <c r="AU7">
        <v>0.7</v>
      </c>
      <c r="AV7">
        <v>0.3</v>
      </c>
      <c r="AW7">
        <v>0</v>
      </c>
      <c r="AX7">
        <v>0.6</v>
      </c>
      <c r="AY7">
        <v>0</v>
      </c>
    </row>
    <row r="8" spans="1:51" x14ac:dyDescent="0.3">
      <c r="A8" t="s">
        <v>135</v>
      </c>
      <c r="B8" t="s">
        <v>145</v>
      </c>
      <c r="C8" t="s">
        <v>10</v>
      </c>
      <c r="D8" t="s">
        <v>159</v>
      </c>
      <c r="E8">
        <v>0</v>
      </c>
      <c r="F8">
        <v>34</v>
      </c>
      <c r="G8">
        <v>33</v>
      </c>
      <c r="H8">
        <v>2.333333333333333</v>
      </c>
      <c r="I8">
        <v>5.333333333333333</v>
      </c>
      <c r="J8">
        <v>2.666666666666667</v>
      </c>
      <c r="K8">
        <v>1.333333333333333</v>
      </c>
      <c r="L8">
        <v>0</v>
      </c>
      <c r="M8">
        <v>1.333333333333333</v>
      </c>
      <c r="N8">
        <v>2.333333333333333</v>
      </c>
      <c r="O8">
        <v>0.66666666666666663</v>
      </c>
      <c r="P8">
        <v>0.33333333333333331</v>
      </c>
      <c r="Q8">
        <v>1</v>
      </c>
      <c r="R8">
        <v>12.33333333333333</v>
      </c>
      <c r="S8">
        <v>0.15966666666666671</v>
      </c>
      <c r="T8">
        <v>0.18033333333333329</v>
      </c>
      <c r="U8">
        <v>0.31866666666666671</v>
      </c>
      <c r="V8">
        <v>0.49899999999999989</v>
      </c>
      <c r="W8">
        <v>10.66666666666667</v>
      </c>
      <c r="X8">
        <v>0</v>
      </c>
      <c r="Y8">
        <v>0</v>
      </c>
      <c r="Z8">
        <v>0</v>
      </c>
      <c r="AA8">
        <v>0</v>
      </c>
      <c r="AB8">
        <v>0</v>
      </c>
      <c r="AC8">
        <v>38.666666666666657</v>
      </c>
      <c r="AD8">
        <v>33.333333333333343</v>
      </c>
      <c r="AE8">
        <v>5.666666666666667</v>
      </c>
      <c r="AF8">
        <v>9</v>
      </c>
      <c r="AG8">
        <v>5.666666666666667</v>
      </c>
      <c r="AH8">
        <v>1.333333333333333</v>
      </c>
      <c r="AI8">
        <v>0.33333333333333331</v>
      </c>
      <c r="AJ8">
        <v>1.666666666666667</v>
      </c>
      <c r="AK8">
        <v>5.333333333333333</v>
      </c>
      <c r="AL8">
        <v>1.333333333333333</v>
      </c>
      <c r="AM8">
        <v>0.33333333333333331</v>
      </c>
      <c r="AN8">
        <v>4.333333333333333</v>
      </c>
      <c r="AO8">
        <v>7.333333333333333</v>
      </c>
      <c r="AP8">
        <v>0.26166666666666671</v>
      </c>
      <c r="AQ8">
        <v>0.34566666666666662</v>
      </c>
      <c r="AR8">
        <v>0.45633333333333331</v>
      </c>
      <c r="AS8">
        <v>0.80200000000000005</v>
      </c>
      <c r="AT8">
        <v>16</v>
      </c>
      <c r="AU8">
        <v>0</v>
      </c>
      <c r="AV8">
        <v>0</v>
      </c>
      <c r="AW8">
        <v>0.66666666666666663</v>
      </c>
      <c r="AX8">
        <v>0.33333333333333331</v>
      </c>
      <c r="AY8">
        <v>1</v>
      </c>
    </row>
    <row r="9" spans="1:51" x14ac:dyDescent="0.3">
      <c r="A9" t="s">
        <v>145</v>
      </c>
      <c r="B9" t="s">
        <v>135</v>
      </c>
      <c r="C9" t="s">
        <v>11</v>
      </c>
      <c r="D9" t="s">
        <v>169</v>
      </c>
      <c r="E9">
        <v>0</v>
      </c>
      <c r="F9">
        <v>38.666666666666657</v>
      </c>
      <c r="G9">
        <v>33.333333333333343</v>
      </c>
      <c r="H9">
        <v>5.666666666666667</v>
      </c>
      <c r="I9">
        <v>9</v>
      </c>
      <c r="J9">
        <v>5.666666666666667</v>
      </c>
      <c r="K9">
        <v>1.333333333333333</v>
      </c>
      <c r="L9">
        <v>0.33333333333333331</v>
      </c>
      <c r="M9">
        <v>1.666666666666667</v>
      </c>
      <c r="N9">
        <v>5.333333333333333</v>
      </c>
      <c r="O9">
        <v>1.333333333333333</v>
      </c>
      <c r="P9">
        <v>0.33333333333333331</v>
      </c>
      <c r="Q9">
        <v>4.333333333333333</v>
      </c>
      <c r="R9">
        <v>7.333333333333333</v>
      </c>
      <c r="S9">
        <v>0.26166666666666671</v>
      </c>
      <c r="T9">
        <v>0.34566666666666662</v>
      </c>
      <c r="U9">
        <v>0.45633333333333331</v>
      </c>
      <c r="V9">
        <v>0.80200000000000005</v>
      </c>
      <c r="W9">
        <v>16</v>
      </c>
      <c r="X9">
        <v>0</v>
      </c>
      <c r="Y9">
        <v>0</v>
      </c>
      <c r="Z9">
        <v>0.66666666666666663</v>
      </c>
      <c r="AA9">
        <v>0.33333333333333331</v>
      </c>
      <c r="AB9">
        <v>1</v>
      </c>
      <c r="AC9">
        <v>34</v>
      </c>
      <c r="AD9">
        <v>33</v>
      </c>
      <c r="AE9">
        <v>2.333333333333333</v>
      </c>
      <c r="AF9">
        <v>5.333333333333333</v>
      </c>
      <c r="AG9">
        <v>2.666666666666667</v>
      </c>
      <c r="AH9">
        <v>1.333333333333333</v>
      </c>
      <c r="AI9">
        <v>0</v>
      </c>
      <c r="AJ9">
        <v>1.333333333333333</v>
      </c>
      <c r="AK9">
        <v>2.333333333333333</v>
      </c>
      <c r="AL9">
        <v>0.66666666666666663</v>
      </c>
      <c r="AM9">
        <v>0.33333333333333331</v>
      </c>
      <c r="AN9">
        <v>1</v>
      </c>
      <c r="AO9">
        <v>12.33333333333333</v>
      </c>
      <c r="AP9">
        <v>0.15966666666666671</v>
      </c>
      <c r="AQ9">
        <v>0.18033333333333329</v>
      </c>
      <c r="AR9">
        <v>0.31866666666666671</v>
      </c>
      <c r="AS9">
        <v>0.49899999999999989</v>
      </c>
      <c r="AT9">
        <v>10.66666666666667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138</v>
      </c>
      <c r="B10" t="s">
        <v>151</v>
      </c>
      <c r="C10" t="s">
        <v>10</v>
      </c>
      <c r="D10" t="s">
        <v>168</v>
      </c>
      <c r="E10">
        <v>0</v>
      </c>
      <c r="F10">
        <v>36.666666666666657</v>
      </c>
      <c r="G10">
        <v>32.555555555555557</v>
      </c>
      <c r="H10">
        <v>3.8888888888888888</v>
      </c>
      <c r="I10">
        <v>7.1111111111111107</v>
      </c>
      <c r="J10">
        <v>4.8888888888888893</v>
      </c>
      <c r="K10">
        <v>1.2222222222222221</v>
      </c>
      <c r="L10">
        <v>0</v>
      </c>
      <c r="M10">
        <v>1</v>
      </c>
      <c r="N10">
        <v>3.666666666666667</v>
      </c>
      <c r="O10">
        <v>1.666666666666667</v>
      </c>
      <c r="P10">
        <v>0.1111111111111111</v>
      </c>
      <c r="Q10">
        <v>3.4444444444444451</v>
      </c>
      <c r="R10">
        <v>8.8888888888888893</v>
      </c>
      <c r="S10">
        <v>0.21377777777777779</v>
      </c>
      <c r="T10">
        <v>0.29577777777777781</v>
      </c>
      <c r="U10">
        <v>0.34344444444444439</v>
      </c>
      <c r="V10">
        <v>0.63911111111111107</v>
      </c>
      <c r="W10">
        <v>11.33333333333333</v>
      </c>
      <c r="X10">
        <v>0.77777777777777779</v>
      </c>
      <c r="Y10">
        <v>0.44444444444444442</v>
      </c>
      <c r="Z10">
        <v>0</v>
      </c>
      <c r="AA10">
        <v>0.22222222222222221</v>
      </c>
      <c r="AB10">
        <v>0</v>
      </c>
      <c r="AC10">
        <v>35.777777777777779</v>
      </c>
      <c r="AD10">
        <v>32.333333333333343</v>
      </c>
      <c r="AE10">
        <v>4.4444444444444446</v>
      </c>
      <c r="AF10">
        <v>7.1111111111111107</v>
      </c>
      <c r="AG10">
        <v>4.666666666666667</v>
      </c>
      <c r="AH10">
        <v>1.2222222222222221</v>
      </c>
      <c r="AI10">
        <v>0</v>
      </c>
      <c r="AJ10">
        <v>1.2222222222222221</v>
      </c>
      <c r="AK10">
        <v>4</v>
      </c>
      <c r="AL10">
        <v>0.1111111111111111</v>
      </c>
      <c r="AM10">
        <v>0</v>
      </c>
      <c r="AN10">
        <v>2.8888888888888888</v>
      </c>
      <c r="AO10">
        <v>7.333333333333333</v>
      </c>
      <c r="AP10">
        <v>0.2186666666666667</v>
      </c>
      <c r="AQ10">
        <v>0.28277777777777779</v>
      </c>
      <c r="AR10">
        <v>0.36977777777777782</v>
      </c>
      <c r="AS10">
        <v>0.65233333333333343</v>
      </c>
      <c r="AT10">
        <v>12</v>
      </c>
      <c r="AU10">
        <v>1.2222222222222221</v>
      </c>
      <c r="AV10">
        <v>0.33333333333333331</v>
      </c>
      <c r="AW10">
        <v>0.1111111111111111</v>
      </c>
      <c r="AX10">
        <v>0.1111111111111111</v>
      </c>
      <c r="AY10">
        <v>0.1111111111111111</v>
      </c>
    </row>
    <row r="11" spans="1:51" x14ac:dyDescent="0.3">
      <c r="A11" t="s">
        <v>151</v>
      </c>
      <c r="B11" t="s">
        <v>138</v>
      </c>
      <c r="C11" t="s">
        <v>11</v>
      </c>
      <c r="D11" t="s">
        <v>170</v>
      </c>
      <c r="E11">
        <v>0</v>
      </c>
      <c r="F11">
        <v>35.777777777777779</v>
      </c>
      <c r="G11">
        <v>32.333333333333343</v>
      </c>
      <c r="H11">
        <v>4.4444444444444446</v>
      </c>
      <c r="I11">
        <v>7.1111111111111107</v>
      </c>
      <c r="J11">
        <v>4.666666666666667</v>
      </c>
      <c r="K11">
        <v>1.2222222222222221</v>
      </c>
      <c r="L11">
        <v>0</v>
      </c>
      <c r="M11">
        <v>1.2222222222222221</v>
      </c>
      <c r="N11">
        <v>4</v>
      </c>
      <c r="O11">
        <v>0.1111111111111111</v>
      </c>
      <c r="P11">
        <v>0</v>
      </c>
      <c r="Q11">
        <v>2.8888888888888888</v>
      </c>
      <c r="R11">
        <v>7.333333333333333</v>
      </c>
      <c r="S11">
        <v>0.2186666666666667</v>
      </c>
      <c r="T11">
        <v>0.28277777777777779</v>
      </c>
      <c r="U11">
        <v>0.36977777777777782</v>
      </c>
      <c r="V11">
        <v>0.65233333333333343</v>
      </c>
      <c r="W11">
        <v>12</v>
      </c>
      <c r="X11">
        <v>1.2222222222222221</v>
      </c>
      <c r="Y11">
        <v>0.33333333333333331</v>
      </c>
      <c r="Z11">
        <v>0.1111111111111111</v>
      </c>
      <c r="AA11">
        <v>0.1111111111111111</v>
      </c>
      <c r="AB11">
        <v>0.1111111111111111</v>
      </c>
      <c r="AC11">
        <v>36.666666666666657</v>
      </c>
      <c r="AD11">
        <v>32.555555555555557</v>
      </c>
      <c r="AE11">
        <v>3.8888888888888888</v>
      </c>
      <c r="AF11">
        <v>7.1111111111111107</v>
      </c>
      <c r="AG11">
        <v>4.8888888888888893</v>
      </c>
      <c r="AH11">
        <v>1.2222222222222221</v>
      </c>
      <c r="AI11">
        <v>0</v>
      </c>
      <c r="AJ11">
        <v>1</v>
      </c>
      <c r="AK11">
        <v>3.666666666666667</v>
      </c>
      <c r="AL11">
        <v>1.666666666666667</v>
      </c>
      <c r="AM11">
        <v>0.1111111111111111</v>
      </c>
      <c r="AN11">
        <v>3.4444444444444451</v>
      </c>
      <c r="AO11">
        <v>8.8888888888888893</v>
      </c>
      <c r="AP11">
        <v>0.21377777777777779</v>
      </c>
      <c r="AQ11">
        <v>0.29577777777777781</v>
      </c>
      <c r="AR11">
        <v>0.34344444444444439</v>
      </c>
      <c r="AS11">
        <v>0.63911111111111107</v>
      </c>
      <c r="AT11">
        <v>11.33333333333333</v>
      </c>
      <c r="AU11">
        <v>0.77777777777777779</v>
      </c>
      <c r="AV11">
        <v>0.44444444444444442</v>
      </c>
      <c r="AW11">
        <v>0</v>
      </c>
      <c r="AX11">
        <v>0.22222222222222221</v>
      </c>
      <c r="AY11">
        <v>0</v>
      </c>
    </row>
    <row r="12" spans="1:51" x14ac:dyDescent="0.3">
      <c r="A12" t="s">
        <v>143</v>
      </c>
      <c r="B12" t="s">
        <v>141</v>
      </c>
      <c r="C12" t="s">
        <v>10</v>
      </c>
      <c r="D12" t="s">
        <v>167</v>
      </c>
      <c r="E12">
        <v>0</v>
      </c>
      <c r="F12">
        <v>39.166666666666657</v>
      </c>
      <c r="G12">
        <v>34.25</v>
      </c>
      <c r="H12">
        <v>4.583333333333333</v>
      </c>
      <c r="I12">
        <v>8.3333333333333339</v>
      </c>
      <c r="J12">
        <v>5</v>
      </c>
      <c r="K12">
        <v>2.166666666666667</v>
      </c>
      <c r="L12">
        <v>8.3333333333333329E-2</v>
      </c>
      <c r="M12">
        <v>1.083333333333333</v>
      </c>
      <c r="N12">
        <v>4.5</v>
      </c>
      <c r="O12">
        <v>0.58333333333333337</v>
      </c>
      <c r="P12">
        <v>0.16666666666666671</v>
      </c>
      <c r="Q12">
        <v>4.5</v>
      </c>
      <c r="R12">
        <v>8.1666666666666661</v>
      </c>
      <c r="S12">
        <v>0.23891666666666669</v>
      </c>
      <c r="T12">
        <v>0.32374999999999998</v>
      </c>
      <c r="U12">
        <v>0.40100000000000002</v>
      </c>
      <c r="V12">
        <v>0.72483333333333333</v>
      </c>
      <c r="W12">
        <v>13.91666666666667</v>
      </c>
      <c r="X12">
        <v>0.75</v>
      </c>
      <c r="Y12">
        <v>8.3333333333333329E-2</v>
      </c>
      <c r="Z12">
        <v>0</v>
      </c>
      <c r="AA12">
        <v>0.33333333333333331</v>
      </c>
      <c r="AB12">
        <v>0.16666666666666671</v>
      </c>
      <c r="AC12">
        <v>38.5</v>
      </c>
      <c r="AD12">
        <v>34.166666666666657</v>
      </c>
      <c r="AE12">
        <v>5.583333333333333</v>
      </c>
      <c r="AF12">
        <v>9.0833333333333339</v>
      </c>
      <c r="AG12">
        <v>5.416666666666667</v>
      </c>
      <c r="AH12">
        <v>2.333333333333333</v>
      </c>
      <c r="AI12">
        <v>0.5</v>
      </c>
      <c r="AJ12">
        <v>0.83333333333333337</v>
      </c>
      <c r="AK12">
        <v>5.583333333333333</v>
      </c>
      <c r="AL12">
        <v>0.33333333333333331</v>
      </c>
      <c r="AM12">
        <v>0.25</v>
      </c>
      <c r="AN12">
        <v>3.333333333333333</v>
      </c>
      <c r="AO12">
        <v>9.5</v>
      </c>
      <c r="AP12">
        <v>0.26124999999999998</v>
      </c>
      <c r="AQ12">
        <v>0.33341666666666669</v>
      </c>
      <c r="AR12">
        <v>0.42649999999999999</v>
      </c>
      <c r="AS12">
        <v>0.76000000000000012</v>
      </c>
      <c r="AT12">
        <v>14.91666666666667</v>
      </c>
      <c r="AU12">
        <v>0.66666666666666663</v>
      </c>
      <c r="AV12">
        <v>0.58333333333333337</v>
      </c>
      <c r="AW12">
        <v>0</v>
      </c>
      <c r="AX12">
        <v>0.41666666666666669</v>
      </c>
      <c r="AY12">
        <v>0.16666666666666671</v>
      </c>
    </row>
    <row r="13" spans="1:51" x14ac:dyDescent="0.3">
      <c r="A13" t="s">
        <v>141</v>
      </c>
      <c r="B13" t="s">
        <v>143</v>
      </c>
      <c r="C13" t="s">
        <v>11</v>
      </c>
      <c r="D13" t="s">
        <v>172</v>
      </c>
      <c r="E13">
        <v>0</v>
      </c>
      <c r="F13">
        <v>38.5</v>
      </c>
      <c r="G13">
        <v>34.166666666666657</v>
      </c>
      <c r="H13">
        <v>5.583333333333333</v>
      </c>
      <c r="I13">
        <v>9.0833333333333339</v>
      </c>
      <c r="J13">
        <v>5.416666666666667</v>
      </c>
      <c r="K13">
        <v>2.333333333333333</v>
      </c>
      <c r="L13">
        <v>0.5</v>
      </c>
      <c r="M13">
        <v>0.83333333333333337</v>
      </c>
      <c r="N13">
        <v>5.583333333333333</v>
      </c>
      <c r="O13">
        <v>0.33333333333333331</v>
      </c>
      <c r="P13">
        <v>0.25</v>
      </c>
      <c r="Q13">
        <v>3.333333333333333</v>
      </c>
      <c r="R13">
        <v>9.5</v>
      </c>
      <c r="S13">
        <v>0.26124999999999998</v>
      </c>
      <c r="T13">
        <v>0.33341666666666669</v>
      </c>
      <c r="U13">
        <v>0.42649999999999999</v>
      </c>
      <c r="V13">
        <v>0.76000000000000012</v>
      </c>
      <c r="W13">
        <v>14.91666666666667</v>
      </c>
      <c r="X13">
        <v>0.66666666666666663</v>
      </c>
      <c r="Y13">
        <v>0.58333333333333337</v>
      </c>
      <c r="Z13">
        <v>0</v>
      </c>
      <c r="AA13">
        <v>0.41666666666666669</v>
      </c>
      <c r="AB13">
        <v>0.16666666666666671</v>
      </c>
      <c r="AC13">
        <v>39.166666666666657</v>
      </c>
      <c r="AD13">
        <v>34.25</v>
      </c>
      <c r="AE13">
        <v>4.583333333333333</v>
      </c>
      <c r="AF13">
        <v>8.3333333333333339</v>
      </c>
      <c r="AG13">
        <v>5</v>
      </c>
      <c r="AH13">
        <v>2.166666666666667</v>
      </c>
      <c r="AI13">
        <v>8.3333333333333329E-2</v>
      </c>
      <c r="AJ13">
        <v>1.083333333333333</v>
      </c>
      <c r="AK13">
        <v>4.5</v>
      </c>
      <c r="AL13">
        <v>0.58333333333333337</v>
      </c>
      <c r="AM13">
        <v>0.16666666666666671</v>
      </c>
      <c r="AN13">
        <v>4.5</v>
      </c>
      <c r="AO13">
        <v>8.1666666666666661</v>
      </c>
      <c r="AP13">
        <v>0.23891666666666669</v>
      </c>
      <c r="AQ13">
        <v>0.32374999999999998</v>
      </c>
      <c r="AR13">
        <v>0.40100000000000002</v>
      </c>
      <c r="AS13">
        <v>0.72483333333333333</v>
      </c>
      <c r="AT13">
        <v>13.91666666666667</v>
      </c>
      <c r="AU13">
        <v>0.75</v>
      </c>
      <c r="AV13">
        <v>8.3333333333333329E-2</v>
      </c>
      <c r="AW13">
        <v>0</v>
      </c>
      <c r="AX13">
        <v>0.33333333333333331</v>
      </c>
      <c r="AY13">
        <v>0.16666666666666671</v>
      </c>
    </row>
    <row r="14" spans="1:51" x14ac:dyDescent="0.3">
      <c r="A14" t="s">
        <v>144</v>
      </c>
      <c r="B14" t="s">
        <v>134</v>
      </c>
      <c r="C14" t="s">
        <v>10</v>
      </c>
      <c r="D14" t="s">
        <v>148</v>
      </c>
      <c r="E14">
        <v>0</v>
      </c>
      <c r="F14">
        <v>39</v>
      </c>
      <c r="G14">
        <v>34</v>
      </c>
      <c r="H14">
        <v>4.666666666666667</v>
      </c>
      <c r="I14">
        <v>8.8333333333333339</v>
      </c>
      <c r="J14">
        <v>6.5</v>
      </c>
      <c r="K14">
        <v>1.166666666666667</v>
      </c>
      <c r="L14">
        <v>0.16666666666666671</v>
      </c>
      <c r="M14">
        <v>1</v>
      </c>
      <c r="N14">
        <v>4.5</v>
      </c>
      <c r="O14">
        <v>0.83333333333333337</v>
      </c>
      <c r="P14">
        <v>0</v>
      </c>
      <c r="Q14">
        <v>4.333333333333333</v>
      </c>
      <c r="R14">
        <v>8</v>
      </c>
      <c r="S14">
        <v>0.25750000000000001</v>
      </c>
      <c r="T14">
        <v>0.35283333333333328</v>
      </c>
      <c r="U14">
        <v>0.38933333333333331</v>
      </c>
      <c r="V14">
        <v>0.74216666666666675</v>
      </c>
      <c r="W14">
        <v>13.33333333333333</v>
      </c>
      <c r="X14">
        <v>1</v>
      </c>
      <c r="Y14">
        <v>0.66666666666666663</v>
      </c>
      <c r="Z14">
        <v>0</v>
      </c>
      <c r="AA14">
        <v>0</v>
      </c>
      <c r="AB14">
        <v>0</v>
      </c>
      <c r="AC14">
        <v>39</v>
      </c>
      <c r="AD14">
        <v>34.833333333333343</v>
      </c>
      <c r="AE14">
        <v>6</v>
      </c>
      <c r="AF14">
        <v>9.1666666666666661</v>
      </c>
      <c r="AG14">
        <v>6.166666666666667</v>
      </c>
      <c r="AH14">
        <v>1.333333333333333</v>
      </c>
      <c r="AI14">
        <v>0.16666666666666671</v>
      </c>
      <c r="AJ14">
        <v>1.5</v>
      </c>
      <c r="AK14">
        <v>5.666666666666667</v>
      </c>
      <c r="AL14">
        <v>0.16666666666666671</v>
      </c>
      <c r="AM14">
        <v>0.16666666666666671</v>
      </c>
      <c r="AN14">
        <v>4</v>
      </c>
      <c r="AO14">
        <v>7.666666666666667</v>
      </c>
      <c r="AP14">
        <v>0.2496666666666667</v>
      </c>
      <c r="AQ14">
        <v>0.32850000000000001</v>
      </c>
      <c r="AR14">
        <v>0.42066666666666669</v>
      </c>
      <c r="AS14">
        <v>0.749</v>
      </c>
      <c r="AT14">
        <v>15.33333333333333</v>
      </c>
      <c r="AU14">
        <v>1</v>
      </c>
      <c r="AV14">
        <v>0</v>
      </c>
      <c r="AW14">
        <v>0.16666666666666671</v>
      </c>
      <c r="AX14">
        <v>0</v>
      </c>
      <c r="AY14">
        <v>0</v>
      </c>
    </row>
    <row r="15" spans="1:51" x14ac:dyDescent="0.3">
      <c r="A15" t="s">
        <v>134</v>
      </c>
      <c r="B15" t="s">
        <v>144</v>
      </c>
      <c r="C15" t="s">
        <v>11</v>
      </c>
      <c r="D15" t="s">
        <v>164</v>
      </c>
      <c r="E15">
        <v>0</v>
      </c>
      <c r="F15">
        <v>39</v>
      </c>
      <c r="G15">
        <v>34.833333333333343</v>
      </c>
      <c r="H15">
        <v>6</v>
      </c>
      <c r="I15">
        <v>9.1666666666666661</v>
      </c>
      <c r="J15">
        <v>6.166666666666667</v>
      </c>
      <c r="K15">
        <v>1.333333333333333</v>
      </c>
      <c r="L15">
        <v>0.16666666666666671</v>
      </c>
      <c r="M15">
        <v>1.5</v>
      </c>
      <c r="N15">
        <v>5.666666666666667</v>
      </c>
      <c r="O15">
        <v>0.16666666666666671</v>
      </c>
      <c r="P15">
        <v>0.16666666666666671</v>
      </c>
      <c r="Q15">
        <v>4</v>
      </c>
      <c r="R15">
        <v>7.666666666666667</v>
      </c>
      <c r="S15">
        <v>0.2496666666666667</v>
      </c>
      <c r="T15">
        <v>0.32850000000000001</v>
      </c>
      <c r="U15">
        <v>0.42066666666666669</v>
      </c>
      <c r="V15">
        <v>0.749</v>
      </c>
      <c r="W15">
        <v>15.33333333333333</v>
      </c>
      <c r="X15">
        <v>1</v>
      </c>
      <c r="Y15">
        <v>0</v>
      </c>
      <c r="Z15">
        <v>0.16666666666666671</v>
      </c>
      <c r="AA15">
        <v>0</v>
      </c>
      <c r="AB15">
        <v>0</v>
      </c>
      <c r="AC15">
        <v>39</v>
      </c>
      <c r="AD15">
        <v>34</v>
      </c>
      <c r="AE15">
        <v>4.666666666666667</v>
      </c>
      <c r="AF15">
        <v>8.8333333333333339</v>
      </c>
      <c r="AG15">
        <v>6.5</v>
      </c>
      <c r="AH15">
        <v>1.166666666666667</v>
      </c>
      <c r="AI15">
        <v>0.16666666666666671</v>
      </c>
      <c r="AJ15">
        <v>1</v>
      </c>
      <c r="AK15">
        <v>4.5</v>
      </c>
      <c r="AL15">
        <v>0.83333333333333337</v>
      </c>
      <c r="AM15">
        <v>0</v>
      </c>
      <c r="AN15">
        <v>4.333333333333333</v>
      </c>
      <c r="AO15">
        <v>8</v>
      </c>
      <c r="AP15">
        <v>0.25750000000000001</v>
      </c>
      <c r="AQ15">
        <v>0.35283333333333328</v>
      </c>
      <c r="AR15">
        <v>0.38933333333333331</v>
      </c>
      <c r="AS15">
        <v>0.74216666666666675</v>
      </c>
      <c r="AT15">
        <v>13.33333333333333</v>
      </c>
      <c r="AU15">
        <v>1</v>
      </c>
      <c r="AV15">
        <v>0.66666666666666663</v>
      </c>
      <c r="AW15">
        <v>0</v>
      </c>
      <c r="AX15">
        <v>0</v>
      </c>
      <c r="AY15">
        <v>0</v>
      </c>
    </row>
    <row r="16" spans="1:51" x14ac:dyDescent="0.3">
      <c r="A16" t="s">
        <v>140</v>
      </c>
      <c r="B16" t="s">
        <v>139</v>
      </c>
      <c r="C16" t="s">
        <v>10</v>
      </c>
      <c r="D16" t="s">
        <v>165</v>
      </c>
      <c r="E16">
        <v>0</v>
      </c>
      <c r="F16">
        <v>37.333333333333343</v>
      </c>
      <c r="G16">
        <v>31.777777777777779</v>
      </c>
      <c r="H16">
        <v>5.666666666666667</v>
      </c>
      <c r="I16">
        <v>8.4444444444444446</v>
      </c>
      <c r="J16">
        <v>5.1111111111111107</v>
      </c>
      <c r="K16">
        <v>1.8888888888888891</v>
      </c>
      <c r="L16">
        <v>0.1111111111111111</v>
      </c>
      <c r="M16">
        <v>1.333333333333333</v>
      </c>
      <c r="N16">
        <v>5.333333333333333</v>
      </c>
      <c r="O16">
        <v>0.66666666666666663</v>
      </c>
      <c r="P16">
        <v>0.22222222222222221</v>
      </c>
      <c r="Q16">
        <v>4.666666666666667</v>
      </c>
      <c r="R16">
        <v>6.1111111111111107</v>
      </c>
      <c r="S16">
        <v>0.26044444444444442</v>
      </c>
      <c r="T16">
        <v>0.36211111111111111</v>
      </c>
      <c r="U16">
        <v>0.44677777777777777</v>
      </c>
      <c r="V16">
        <v>0.80877777777777782</v>
      </c>
      <c r="W16">
        <v>14.555555555555561</v>
      </c>
      <c r="X16">
        <v>0.88888888888888884</v>
      </c>
      <c r="Y16">
        <v>0.44444444444444442</v>
      </c>
      <c r="Z16">
        <v>0.1111111111111111</v>
      </c>
      <c r="AA16">
        <v>0.33333333333333331</v>
      </c>
      <c r="AB16">
        <v>0.1111111111111111</v>
      </c>
      <c r="AC16">
        <v>37</v>
      </c>
      <c r="AD16">
        <v>32.555555555555557</v>
      </c>
      <c r="AE16">
        <v>3.8888888888888888</v>
      </c>
      <c r="AF16">
        <v>8.2222222222222214</v>
      </c>
      <c r="AG16">
        <v>5.8888888888888893</v>
      </c>
      <c r="AH16">
        <v>1.666666666666667</v>
      </c>
      <c r="AI16">
        <v>0</v>
      </c>
      <c r="AJ16">
        <v>0.66666666666666663</v>
      </c>
      <c r="AK16">
        <v>3.666666666666667</v>
      </c>
      <c r="AL16">
        <v>1</v>
      </c>
      <c r="AM16">
        <v>0.33333333333333331</v>
      </c>
      <c r="AN16">
        <v>3</v>
      </c>
      <c r="AO16">
        <v>8</v>
      </c>
      <c r="AP16">
        <v>0.24744444444444449</v>
      </c>
      <c r="AQ16">
        <v>0.32377777777777778</v>
      </c>
      <c r="AR16">
        <v>0.35944444444444451</v>
      </c>
      <c r="AS16">
        <v>0.68322222222222218</v>
      </c>
      <c r="AT16">
        <v>11.888888888888889</v>
      </c>
      <c r="AU16">
        <v>1.1111111111111109</v>
      </c>
      <c r="AV16">
        <v>1</v>
      </c>
      <c r="AW16">
        <v>0</v>
      </c>
      <c r="AX16">
        <v>0.44444444444444442</v>
      </c>
      <c r="AY16">
        <v>0.22222222222222221</v>
      </c>
    </row>
    <row r="17" spans="1:51" x14ac:dyDescent="0.3">
      <c r="A17" t="s">
        <v>139</v>
      </c>
      <c r="B17" t="s">
        <v>140</v>
      </c>
      <c r="C17" t="s">
        <v>11</v>
      </c>
      <c r="D17" t="s">
        <v>162</v>
      </c>
      <c r="E17">
        <v>0</v>
      </c>
      <c r="F17">
        <v>37</v>
      </c>
      <c r="G17">
        <v>32.555555555555557</v>
      </c>
      <c r="H17">
        <v>3.8888888888888888</v>
      </c>
      <c r="I17">
        <v>8.2222222222222214</v>
      </c>
      <c r="J17">
        <v>5.8888888888888893</v>
      </c>
      <c r="K17">
        <v>1.666666666666667</v>
      </c>
      <c r="L17">
        <v>0</v>
      </c>
      <c r="M17">
        <v>0.66666666666666663</v>
      </c>
      <c r="N17">
        <v>3.666666666666667</v>
      </c>
      <c r="O17">
        <v>1</v>
      </c>
      <c r="P17">
        <v>0.33333333333333331</v>
      </c>
      <c r="Q17">
        <v>3</v>
      </c>
      <c r="R17">
        <v>8</v>
      </c>
      <c r="S17">
        <v>0.24744444444444449</v>
      </c>
      <c r="T17">
        <v>0.32377777777777778</v>
      </c>
      <c r="U17">
        <v>0.35944444444444451</v>
      </c>
      <c r="V17">
        <v>0.68322222222222218</v>
      </c>
      <c r="W17">
        <v>11.888888888888889</v>
      </c>
      <c r="X17">
        <v>1.1111111111111109</v>
      </c>
      <c r="Y17">
        <v>1</v>
      </c>
      <c r="Z17">
        <v>0</v>
      </c>
      <c r="AA17">
        <v>0.44444444444444442</v>
      </c>
      <c r="AB17">
        <v>0.22222222222222221</v>
      </c>
      <c r="AC17">
        <v>37.333333333333343</v>
      </c>
      <c r="AD17">
        <v>31.777777777777779</v>
      </c>
      <c r="AE17">
        <v>5.666666666666667</v>
      </c>
      <c r="AF17">
        <v>8.4444444444444446</v>
      </c>
      <c r="AG17">
        <v>5.1111111111111107</v>
      </c>
      <c r="AH17">
        <v>1.8888888888888891</v>
      </c>
      <c r="AI17">
        <v>0.1111111111111111</v>
      </c>
      <c r="AJ17">
        <v>1.333333333333333</v>
      </c>
      <c r="AK17">
        <v>5.333333333333333</v>
      </c>
      <c r="AL17">
        <v>0.66666666666666663</v>
      </c>
      <c r="AM17">
        <v>0.22222222222222221</v>
      </c>
      <c r="AN17">
        <v>4.666666666666667</v>
      </c>
      <c r="AO17">
        <v>6.1111111111111107</v>
      </c>
      <c r="AP17">
        <v>0.26044444444444442</v>
      </c>
      <c r="AQ17">
        <v>0.36211111111111111</v>
      </c>
      <c r="AR17">
        <v>0.44677777777777777</v>
      </c>
      <c r="AS17">
        <v>0.80877777777777782</v>
      </c>
      <c r="AT17">
        <v>14.555555555555561</v>
      </c>
      <c r="AU17">
        <v>0.88888888888888884</v>
      </c>
      <c r="AV17">
        <v>0.44444444444444442</v>
      </c>
      <c r="AW17">
        <v>0.1111111111111111</v>
      </c>
      <c r="AX17">
        <v>0.33333333333333331</v>
      </c>
      <c r="AY17">
        <v>0.1111111111111111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D19" sqref="D19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146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148</v>
      </c>
      <c r="B2" t="s">
        <v>144</v>
      </c>
      <c r="C2">
        <v>7.5</v>
      </c>
      <c r="D2">
        <v>-115</v>
      </c>
      <c r="E2">
        <v>-115</v>
      </c>
      <c r="F2">
        <v>7.5</v>
      </c>
      <c r="G2">
        <v>-113</v>
      </c>
      <c r="H2">
        <v>-113</v>
      </c>
      <c r="I2">
        <v>7.5</v>
      </c>
      <c r="J2">
        <v>-120</v>
      </c>
      <c r="K2">
        <v>-105</v>
      </c>
      <c r="L2">
        <v>7.5</v>
      </c>
      <c r="M2">
        <v>-125</v>
      </c>
      <c r="N2">
        <v>-109</v>
      </c>
      <c r="R2" s="12">
        <f t="shared" ref="R2:R28" si="0">MIN(C2,F2,I2,L2,O2)</f>
        <v>7.5</v>
      </c>
    </row>
    <row r="3" spans="1:18" x14ac:dyDescent="0.3">
      <c r="A3" t="s">
        <v>158</v>
      </c>
      <c r="B3" t="s">
        <v>149</v>
      </c>
      <c r="C3">
        <v>6.5</v>
      </c>
      <c r="D3" t="s">
        <v>122</v>
      </c>
      <c r="E3" t="s">
        <v>122</v>
      </c>
      <c r="F3">
        <v>5.5</v>
      </c>
      <c r="G3" t="s">
        <v>122</v>
      </c>
      <c r="H3" t="s">
        <v>122</v>
      </c>
      <c r="I3">
        <v>6.5</v>
      </c>
      <c r="J3" t="s">
        <v>122</v>
      </c>
      <c r="K3" t="s">
        <v>122</v>
      </c>
      <c r="L3">
        <v>4.5</v>
      </c>
      <c r="M3" t="s">
        <v>122</v>
      </c>
      <c r="N3" t="s">
        <v>122</v>
      </c>
      <c r="R3" s="12">
        <f t="shared" si="0"/>
        <v>4.5</v>
      </c>
    </row>
    <row r="4" spans="1:18" x14ac:dyDescent="0.3">
      <c r="A4" t="s">
        <v>159</v>
      </c>
      <c r="B4" t="s">
        <v>135</v>
      </c>
      <c r="C4">
        <v>3.5</v>
      </c>
      <c r="D4">
        <v>-115</v>
      </c>
      <c r="E4">
        <v>-115</v>
      </c>
      <c r="F4">
        <v>3.5</v>
      </c>
      <c r="G4">
        <v>-120</v>
      </c>
      <c r="H4">
        <v>-106</v>
      </c>
      <c r="I4" t="s">
        <v>122</v>
      </c>
      <c r="J4" t="s">
        <v>122</v>
      </c>
      <c r="K4" t="s">
        <v>122</v>
      </c>
      <c r="L4">
        <v>3.5</v>
      </c>
      <c r="M4">
        <v>-107</v>
      </c>
      <c r="N4">
        <v>-127</v>
      </c>
      <c r="R4" s="12">
        <f t="shared" si="0"/>
        <v>3.5</v>
      </c>
    </row>
    <row r="5" spans="1:18" x14ac:dyDescent="0.3">
      <c r="A5" t="s">
        <v>160</v>
      </c>
      <c r="B5" t="s">
        <v>136</v>
      </c>
      <c r="C5">
        <v>5.5</v>
      </c>
      <c r="D5">
        <v>-170</v>
      </c>
      <c r="E5">
        <v>125</v>
      </c>
      <c r="F5">
        <v>5.5</v>
      </c>
      <c r="G5">
        <v>-134</v>
      </c>
      <c r="H5">
        <v>106</v>
      </c>
      <c r="I5">
        <v>5.5</v>
      </c>
      <c r="J5">
        <v>-135</v>
      </c>
      <c r="K5">
        <v>105</v>
      </c>
      <c r="L5">
        <v>5.5</v>
      </c>
      <c r="M5">
        <v>-122</v>
      </c>
      <c r="N5">
        <v>-112</v>
      </c>
      <c r="R5" s="12">
        <f t="shared" si="0"/>
        <v>5.5</v>
      </c>
    </row>
    <row r="6" spans="1:18" x14ac:dyDescent="0.3">
      <c r="A6" t="s">
        <v>161</v>
      </c>
      <c r="B6" t="s">
        <v>137</v>
      </c>
      <c r="C6">
        <v>1.5</v>
      </c>
      <c r="D6">
        <v>-225</v>
      </c>
      <c r="E6">
        <v>170</v>
      </c>
      <c r="F6" t="s">
        <v>122</v>
      </c>
      <c r="G6" t="s">
        <v>122</v>
      </c>
      <c r="H6" t="s">
        <v>122</v>
      </c>
      <c r="I6">
        <v>1.5</v>
      </c>
      <c r="J6">
        <v>-225</v>
      </c>
      <c r="K6">
        <v>170</v>
      </c>
      <c r="L6" t="s">
        <v>122</v>
      </c>
      <c r="M6" t="s">
        <v>122</v>
      </c>
      <c r="N6" t="s">
        <v>122</v>
      </c>
      <c r="R6" s="12">
        <f t="shared" si="0"/>
        <v>1.5</v>
      </c>
    </row>
    <row r="7" spans="1:18" x14ac:dyDescent="0.3">
      <c r="A7" t="s">
        <v>162</v>
      </c>
      <c r="B7" t="s">
        <v>139</v>
      </c>
      <c r="C7">
        <v>3.5</v>
      </c>
      <c r="D7">
        <v>115</v>
      </c>
      <c r="E7">
        <v>-150</v>
      </c>
      <c r="F7">
        <v>3.5</v>
      </c>
      <c r="G7">
        <v>110</v>
      </c>
      <c r="H7">
        <v>-140</v>
      </c>
      <c r="I7">
        <v>3.5</v>
      </c>
      <c r="J7">
        <v>105</v>
      </c>
      <c r="K7">
        <v>-135</v>
      </c>
      <c r="L7">
        <v>4.5</v>
      </c>
      <c r="M7">
        <v>114</v>
      </c>
      <c r="N7">
        <v>143</v>
      </c>
      <c r="R7" s="12">
        <f t="shared" si="0"/>
        <v>3.5</v>
      </c>
    </row>
    <row r="8" spans="1:18" x14ac:dyDescent="0.3">
      <c r="A8" t="s">
        <v>163</v>
      </c>
      <c r="B8" t="s">
        <v>142</v>
      </c>
      <c r="C8">
        <v>4.5</v>
      </c>
      <c r="D8" t="s">
        <v>122</v>
      </c>
      <c r="E8" t="s">
        <v>122</v>
      </c>
      <c r="F8">
        <v>4.5</v>
      </c>
      <c r="G8" t="s">
        <v>122</v>
      </c>
      <c r="H8" t="s">
        <v>122</v>
      </c>
      <c r="I8">
        <v>4.5</v>
      </c>
      <c r="J8" t="s">
        <v>122</v>
      </c>
      <c r="K8" t="s">
        <v>122</v>
      </c>
      <c r="L8">
        <v>3.5</v>
      </c>
      <c r="M8" t="s">
        <v>122</v>
      </c>
      <c r="N8" t="s">
        <v>122</v>
      </c>
      <c r="R8" s="12">
        <f t="shared" si="0"/>
        <v>3.5</v>
      </c>
    </row>
    <row r="9" spans="1:18" x14ac:dyDescent="0.3">
      <c r="A9" t="s">
        <v>164</v>
      </c>
      <c r="B9" t="s">
        <v>134</v>
      </c>
      <c r="C9">
        <v>5.5</v>
      </c>
      <c r="D9">
        <v>-125</v>
      </c>
      <c r="E9">
        <v>-105</v>
      </c>
      <c r="F9">
        <v>5.5</v>
      </c>
      <c r="G9">
        <v>-146</v>
      </c>
      <c r="H9">
        <v>114</v>
      </c>
      <c r="I9">
        <v>5.5</v>
      </c>
      <c r="J9">
        <v>-140</v>
      </c>
      <c r="K9">
        <v>105</v>
      </c>
      <c r="L9">
        <v>5.5</v>
      </c>
      <c r="M9">
        <v>-141</v>
      </c>
      <c r="N9">
        <v>104</v>
      </c>
      <c r="R9" s="12">
        <f t="shared" si="0"/>
        <v>5.5</v>
      </c>
    </row>
    <row r="10" spans="1:18" x14ac:dyDescent="0.3">
      <c r="A10" t="s">
        <v>165</v>
      </c>
      <c r="B10" t="s">
        <v>140</v>
      </c>
      <c r="C10">
        <v>2.5</v>
      </c>
      <c r="D10">
        <v>130</v>
      </c>
      <c r="E10">
        <v>-165</v>
      </c>
      <c r="F10">
        <v>3.5</v>
      </c>
      <c r="G10" t="s">
        <v>122</v>
      </c>
      <c r="H10" t="s">
        <v>122</v>
      </c>
      <c r="I10">
        <v>2.5</v>
      </c>
      <c r="J10">
        <v>125</v>
      </c>
      <c r="K10">
        <v>-165</v>
      </c>
      <c r="L10">
        <v>3.5</v>
      </c>
      <c r="M10">
        <v>-205</v>
      </c>
      <c r="N10">
        <v>145</v>
      </c>
      <c r="R10" s="12">
        <f t="shared" si="0"/>
        <v>2.5</v>
      </c>
    </row>
    <row r="11" spans="1:18" x14ac:dyDescent="0.3">
      <c r="A11" t="s">
        <v>166</v>
      </c>
      <c r="B11" t="s">
        <v>150</v>
      </c>
      <c r="C11">
        <v>6.5</v>
      </c>
      <c r="D11" t="s">
        <v>122</v>
      </c>
      <c r="E11" t="s">
        <v>122</v>
      </c>
      <c r="F11">
        <v>6.5</v>
      </c>
      <c r="G11" t="s">
        <v>122</v>
      </c>
      <c r="H11" t="s">
        <v>122</v>
      </c>
      <c r="I11">
        <v>6.5</v>
      </c>
      <c r="J11" t="s">
        <v>122</v>
      </c>
      <c r="K11" t="s">
        <v>122</v>
      </c>
      <c r="L11">
        <v>7.5</v>
      </c>
      <c r="M11" t="s">
        <v>122</v>
      </c>
      <c r="N11" t="s">
        <v>122</v>
      </c>
      <c r="R11" s="12">
        <f t="shared" si="0"/>
        <v>6.5</v>
      </c>
    </row>
    <row r="12" spans="1:18" x14ac:dyDescent="0.3">
      <c r="A12" t="s">
        <v>167</v>
      </c>
      <c r="B12" t="s">
        <v>64</v>
      </c>
      <c r="C12">
        <v>5.5</v>
      </c>
      <c r="D12">
        <v>-125</v>
      </c>
      <c r="E12">
        <v>-105</v>
      </c>
      <c r="F12">
        <v>5.5</v>
      </c>
      <c r="G12">
        <v>-106</v>
      </c>
      <c r="H12">
        <v>-120</v>
      </c>
      <c r="I12">
        <v>5.5</v>
      </c>
      <c r="J12">
        <v>-130</v>
      </c>
      <c r="K12">
        <v>100</v>
      </c>
      <c r="L12">
        <v>5.5</v>
      </c>
      <c r="M12">
        <v>-121</v>
      </c>
      <c r="N12">
        <v>-112</v>
      </c>
      <c r="R12" s="12">
        <f t="shared" si="0"/>
        <v>5.5</v>
      </c>
    </row>
    <row r="13" spans="1:18" x14ac:dyDescent="0.3">
      <c r="A13" t="s">
        <v>168</v>
      </c>
      <c r="B13" t="s">
        <v>63</v>
      </c>
      <c r="C13">
        <v>4.5</v>
      </c>
      <c r="D13">
        <v>140</v>
      </c>
      <c r="E13">
        <v>-180</v>
      </c>
      <c r="F13">
        <v>4.5</v>
      </c>
      <c r="G13">
        <v>132</v>
      </c>
      <c r="H13">
        <v>-170</v>
      </c>
      <c r="I13">
        <v>4.5</v>
      </c>
      <c r="J13">
        <v>125</v>
      </c>
      <c r="K13">
        <v>-160</v>
      </c>
      <c r="L13">
        <v>5.5</v>
      </c>
      <c r="M13">
        <v>123</v>
      </c>
      <c r="N13">
        <v>125</v>
      </c>
      <c r="R13" s="12">
        <f t="shared" si="0"/>
        <v>4.5</v>
      </c>
    </row>
    <row r="14" spans="1:18" x14ac:dyDescent="0.3">
      <c r="A14" t="s">
        <v>169</v>
      </c>
      <c r="B14" t="s">
        <v>145</v>
      </c>
      <c r="C14">
        <v>5.5</v>
      </c>
      <c r="D14">
        <v>135</v>
      </c>
      <c r="E14">
        <v>-190</v>
      </c>
      <c r="F14">
        <v>6.5</v>
      </c>
      <c r="G14">
        <v>-164</v>
      </c>
      <c r="H14">
        <v>128</v>
      </c>
      <c r="I14">
        <v>5.5</v>
      </c>
      <c r="J14">
        <v>130</v>
      </c>
      <c r="K14">
        <v>-165</v>
      </c>
      <c r="L14">
        <v>6.5</v>
      </c>
      <c r="M14">
        <v>130</v>
      </c>
      <c r="N14">
        <v>112</v>
      </c>
      <c r="R14" s="12">
        <f t="shared" si="0"/>
        <v>5.5</v>
      </c>
    </row>
    <row r="15" spans="1:18" x14ac:dyDescent="0.3">
      <c r="A15" t="s">
        <v>170</v>
      </c>
      <c r="B15" t="s">
        <v>151</v>
      </c>
      <c r="C15">
        <v>5.5</v>
      </c>
      <c r="D15">
        <v>105</v>
      </c>
      <c r="E15">
        <v>-140</v>
      </c>
      <c r="F15">
        <v>5.5</v>
      </c>
      <c r="G15">
        <v>112</v>
      </c>
      <c r="H15">
        <v>-142</v>
      </c>
      <c r="I15">
        <v>5.5</v>
      </c>
      <c r="J15">
        <v>105</v>
      </c>
      <c r="K15">
        <v>-140</v>
      </c>
      <c r="L15">
        <v>6.5</v>
      </c>
      <c r="M15">
        <v>106</v>
      </c>
      <c r="N15">
        <v>140</v>
      </c>
      <c r="R15" s="12">
        <f t="shared" si="0"/>
        <v>5.5</v>
      </c>
    </row>
    <row r="16" spans="1:18" x14ac:dyDescent="0.3">
      <c r="A16" t="s">
        <v>171</v>
      </c>
      <c r="B16" t="s">
        <v>152</v>
      </c>
      <c r="C16">
        <v>3.5</v>
      </c>
      <c r="D16" t="s">
        <v>122</v>
      </c>
      <c r="E16" t="s">
        <v>122</v>
      </c>
      <c r="F16">
        <v>3.5</v>
      </c>
      <c r="G16" t="s">
        <v>122</v>
      </c>
      <c r="H16" t="s">
        <v>122</v>
      </c>
      <c r="I16">
        <v>3.5</v>
      </c>
      <c r="J16" t="s">
        <v>122</v>
      </c>
      <c r="K16" t="s">
        <v>122</v>
      </c>
      <c r="L16">
        <v>4.5</v>
      </c>
      <c r="M16" t="s">
        <v>122</v>
      </c>
      <c r="N16" t="s">
        <v>122</v>
      </c>
      <c r="R16" s="12">
        <f t="shared" si="0"/>
        <v>3.5</v>
      </c>
    </row>
    <row r="17" spans="18:18" x14ac:dyDescent="0.3">
      <c r="R17" s="12">
        <f t="shared" si="0"/>
        <v>0</v>
      </c>
    </row>
    <row r="18" spans="18:18" x14ac:dyDescent="0.3">
      <c r="R18" s="12">
        <f t="shared" si="0"/>
        <v>0</v>
      </c>
    </row>
    <row r="19" spans="18:18" x14ac:dyDescent="0.3">
      <c r="R19" s="12">
        <f t="shared" si="0"/>
        <v>0</v>
      </c>
    </row>
    <row r="20" spans="18:18" x14ac:dyDescent="0.3">
      <c r="R20" s="12">
        <f t="shared" si="0"/>
        <v>0</v>
      </c>
    </row>
    <row r="21" spans="18:18" x14ac:dyDescent="0.3">
      <c r="R21" s="12">
        <f t="shared" si="0"/>
        <v>0</v>
      </c>
    </row>
    <row r="22" spans="18:18" x14ac:dyDescent="0.3">
      <c r="R22" s="12">
        <f t="shared" si="0"/>
        <v>0</v>
      </c>
    </row>
    <row r="23" spans="18:18" x14ac:dyDescent="0.3">
      <c r="R23" s="12">
        <f t="shared" si="0"/>
        <v>0</v>
      </c>
    </row>
    <row r="24" spans="18:18" x14ac:dyDescent="0.3">
      <c r="R24" s="12">
        <f t="shared" si="0"/>
        <v>0</v>
      </c>
    </row>
    <row r="25" spans="18:18" x14ac:dyDescent="0.3">
      <c r="R25" s="12">
        <f t="shared" si="0"/>
        <v>0</v>
      </c>
    </row>
    <row r="26" spans="18:18" x14ac:dyDescent="0.3">
      <c r="R26" s="12">
        <f t="shared" si="0"/>
        <v>0</v>
      </c>
    </row>
    <row r="27" spans="18:18" x14ac:dyDescent="0.3">
      <c r="R27" s="12">
        <f t="shared" si="0"/>
        <v>0</v>
      </c>
    </row>
    <row r="28" spans="18:18" x14ac:dyDescent="0.3">
      <c r="R28" s="12">
        <f t="shared" si="0"/>
        <v>0</v>
      </c>
    </row>
    <row r="29" spans="18:18" x14ac:dyDescent="0.3">
      <c r="R29" s="12">
        <f>MIN(C29,F29,I29,L29,O29)</f>
        <v>0</v>
      </c>
    </row>
    <row r="30" spans="18:18" x14ac:dyDescent="0.3">
      <c r="R30" s="12">
        <f>MIN(C30,F30,I30,L30,O30)</f>
        <v>0</v>
      </c>
    </row>
    <row r="31" spans="18:18" x14ac:dyDescent="0.3">
      <c r="R31" s="12">
        <f>MIN(C31,F31,I31,L31,O31)</f>
        <v>0</v>
      </c>
    </row>
    <row r="32" spans="18:18" x14ac:dyDescent="0.3">
      <c r="R32" s="12">
        <f>MIN(C32,F32,I32,L32,O32)</f>
        <v>0</v>
      </c>
    </row>
    <row r="33" spans="18:18" x14ac:dyDescent="0.3">
      <c r="R33" s="12">
        <f>MIN(C33,F33,I33,L33,O33)</f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17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29</v>
      </c>
      <c r="B2" s="1">
        <v>4.43</v>
      </c>
      <c r="C2" s="1">
        <v>3</v>
      </c>
      <c r="D2" s="1">
        <v>6.17</v>
      </c>
      <c r="F2" s="1"/>
      <c r="G2" s="1"/>
      <c r="H2" s="1"/>
    </row>
    <row r="3" spans="1:8" ht="15" thickBot="1" x14ac:dyDescent="0.35">
      <c r="A3" s="1">
        <v>30</v>
      </c>
      <c r="B3" s="1">
        <v>3.04</v>
      </c>
      <c r="C3" s="1">
        <v>5.04</v>
      </c>
      <c r="D3" s="1">
        <v>5.67</v>
      </c>
      <c r="F3" s="1"/>
      <c r="G3" s="1"/>
      <c r="H3" s="1"/>
    </row>
    <row r="4" spans="1:8" ht="15" thickBot="1" x14ac:dyDescent="0.35">
      <c r="A4" s="1">
        <v>13</v>
      </c>
      <c r="B4" s="1">
        <v>3</v>
      </c>
      <c r="C4" s="1">
        <v>5.0199999999999996</v>
      </c>
      <c r="D4" s="1">
        <v>5.53</v>
      </c>
      <c r="F4" s="1"/>
      <c r="G4" s="1"/>
      <c r="H4" s="1"/>
    </row>
    <row r="5" spans="1:8" ht="15" thickBot="1" x14ac:dyDescent="0.35">
      <c r="A5" s="1">
        <v>14</v>
      </c>
      <c r="B5" s="1">
        <v>4.03</v>
      </c>
      <c r="C5" s="1">
        <v>4.03</v>
      </c>
      <c r="D5" s="1">
        <v>5.41</v>
      </c>
      <c r="F5" s="1"/>
      <c r="G5" s="1"/>
      <c r="H5" s="1"/>
    </row>
    <row r="6" spans="1:8" ht="15" thickBot="1" x14ac:dyDescent="0.35">
      <c r="A6" s="1">
        <v>6</v>
      </c>
      <c r="B6" s="1">
        <v>5.25</v>
      </c>
      <c r="C6" s="1">
        <v>4.1399999999999997</v>
      </c>
      <c r="D6" s="1">
        <v>1.76</v>
      </c>
      <c r="F6" s="1"/>
      <c r="G6" s="1"/>
      <c r="H6" s="1"/>
    </row>
    <row r="7" spans="1:8" ht="15" thickBot="1" x14ac:dyDescent="0.35">
      <c r="A7" s="1">
        <v>5</v>
      </c>
      <c r="B7" s="1">
        <v>2</v>
      </c>
      <c r="C7" s="1">
        <v>3.04</v>
      </c>
      <c r="D7" s="1">
        <v>4.38</v>
      </c>
      <c r="F7" s="1"/>
      <c r="G7" s="1"/>
      <c r="H7" s="1"/>
    </row>
    <row r="8" spans="1:8" ht="15" thickBot="1" x14ac:dyDescent="0.35">
      <c r="A8" s="1">
        <v>25</v>
      </c>
      <c r="B8" s="1">
        <v>2</v>
      </c>
      <c r="C8" s="1">
        <v>5</v>
      </c>
      <c r="D8" s="1">
        <v>4.5599999999999996</v>
      </c>
      <c r="F8" s="1"/>
      <c r="G8" s="1"/>
      <c r="H8" s="1"/>
    </row>
    <row r="9" spans="1:8" ht="15" thickBot="1" x14ac:dyDescent="0.35">
      <c r="A9" s="1">
        <v>26</v>
      </c>
      <c r="B9" s="1">
        <v>3.01</v>
      </c>
      <c r="C9" s="1">
        <v>4.01</v>
      </c>
      <c r="D9" s="1">
        <v>4.95</v>
      </c>
      <c r="F9" s="1"/>
      <c r="G9" s="1"/>
      <c r="H9" s="1"/>
    </row>
    <row r="10" spans="1:8" ht="15" thickBot="1" x14ac:dyDescent="0.35">
      <c r="A10" s="1">
        <v>27</v>
      </c>
      <c r="B10" s="1">
        <v>3.01</v>
      </c>
      <c r="C10" s="1">
        <v>3</v>
      </c>
      <c r="D10" s="1">
        <v>5.0599999999999996</v>
      </c>
      <c r="F10" s="1"/>
      <c r="G10" s="1"/>
      <c r="H10" s="1"/>
    </row>
    <row r="11" spans="1:8" ht="15" thickBot="1" x14ac:dyDescent="0.35">
      <c r="A11" s="1">
        <v>28</v>
      </c>
      <c r="B11" s="1">
        <v>4.3099999999999996</v>
      </c>
      <c r="C11" s="1">
        <v>5.0599999999999996</v>
      </c>
      <c r="D11" s="1">
        <v>4.97</v>
      </c>
      <c r="F11" s="1"/>
      <c r="G11" s="1"/>
      <c r="H11" s="1"/>
    </row>
    <row r="12" spans="1:8" ht="15" thickBot="1" x14ac:dyDescent="0.35">
      <c r="A12" s="1">
        <v>12</v>
      </c>
      <c r="B12" s="1">
        <v>3.07</v>
      </c>
      <c r="C12" s="1">
        <v>3.01</v>
      </c>
      <c r="D12" s="1">
        <v>6.49</v>
      </c>
      <c r="F12" s="1"/>
      <c r="G12" s="1"/>
      <c r="H12" s="1"/>
    </row>
    <row r="13" spans="1:8" ht="15" thickBot="1" x14ac:dyDescent="0.35">
      <c r="A13" s="1">
        <v>11</v>
      </c>
      <c r="B13" s="1">
        <v>5.0999999999999996</v>
      </c>
      <c r="C13" s="1">
        <v>5.2</v>
      </c>
      <c r="D13" s="1">
        <v>3.56</v>
      </c>
      <c r="F13" s="1"/>
      <c r="G13" s="1"/>
      <c r="H13" s="1"/>
    </row>
    <row r="14" spans="1:8" ht="15" thickBot="1" x14ac:dyDescent="0.35">
      <c r="A14" s="1">
        <v>1</v>
      </c>
      <c r="B14" s="1">
        <v>3.02</v>
      </c>
      <c r="C14" s="1">
        <v>4.04</v>
      </c>
      <c r="D14" s="1">
        <v>6.32</v>
      </c>
      <c r="F14" s="1"/>
      <c r="G14" s="1"/>
      <c r="H14" s="1"/>
    </row>
    <row r="15" spans="1:8" ht="15" thickBot="1" x14ac:dyDescent="0.35">
      <c r="A15" s="1">
        <v>17</v>
      </c>
      <c r="B15" s="1">
        <v>5.12</v>
      </c>
      <c r="C15" s="1">
        <v>4.0199999999999996</v>
      </c>
      <c r="D15" s="1">
        <v>6.19</v>
      </c>
      <c r="F15" s="1"/>
      <c r="G15" s="1"/>
      <c r="H15" s="1"/>
    </row>
    <row r="16" spans="1:8" ht="15" thickBot="1" x14ac:dyDescent="0.35">
      <c r="A16" s="1">
        <v>20</v>
      </c>
      <c r="B16" s="1">
        <v>6.02</v>
      </c>
      <c r="C16" s="1">
        <v>4.1900000000000004</v>
      </c>
      <c r="D16" s="1">
        <v>4.3600000000000003</v>
      </c>
    </row>
    <row r="17" spans="1:4" ht="15" thickBot="1" x14ac:dyDescent="0.35">
      <c r="A17" s="1">
        <v>23</v>
      </c>
      <c r="B17" s="1">
        <v>3.32</v>
      </c>
      <c r="C17" s="1">
        <v>4.0999999999999996</v>
      </c>
      <c r="D17" s="1">
        <v>4.45</v>
      </c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17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29</v>
      </c>
      <c r="B2" s="1">
        <v>3.8105263399950502</v>
      </c>
      <c r="C2" s="1">
        <v>3.4144295520800898</v>
      </c>
      <c r="D2" s="1">
        <v>5.6451801321050397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30</v>
      </c>
      <c r="B3" s="1">
        <v>3.5758115278862399</v>
      </c>
      <c r="C3" s="1">
        <v>5.63880411068555</v>
      </c>
      <c r="D3" s="1">
        <v>5.5264938955161202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</v>
      </c>
      <c r="B4" s="1">
        <v>3.2008998731575602</v>
      </c>
      <c r="C4" s="1">
        <v>4.8397556351792996</v>
      </c>
      <c r="D4" s="1">
        <v>5.7855146267679904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14</v>
      </c>
      <c r="B5" s="1">
        <v>4.3377067479144298</v>
      </c>
      <c r="C5" s="1">
        <v>4.5335915448434196</v>
      </c>
      <c r="D5" s="1">
        <v>5.1149609127126903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6</v>
      </c>
      <c r="B6" s="1">
        <v>5.51943932566512</v>
      </c>
      <c r="C6" s="1">
        <v>3.7868250730501498</v>
      </c>
      <c r="D6" s="1">
        <v>1.9783053116948399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5</v>
      </c>
      <c r="B7" s="1">
        <v>2.3418034749688199</v>
      </c>
      <c r="C7" s="1">
        <v>3.6096546510282002</v>
      </c>
      <c r="D7" s="1">
        <v>3.9937453448545202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25</v>
      </c>
      <c r="B8" s="1">
        <v>1.7974869764197201</v>
      </c>
      <c r="C8" s="1">
        <v>5.6764492891535001</v>
      </c>
      <c r="D8" s="1">
        <v>4.5460159181320501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26</v>
      </c>
      <c r="B9" s="1">
        <v>3.7475352708466798</v>
      </c>
      <c r="C9" s="1">
        <v>4.2804264147367297</v>
      </c>
      <c r="D9" s="1">
        <v>4.9923168778636802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27</v>
      </c>
      <c r="B10" s="1">
        <v>3.40938237212643</v>
      </c>
      <c r="C10" s="1">
        <v>3.5866764370745701</v>
      </c>
      <c r="D10" s="1">
        <v>5.3007390421131797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28</v>
      </c>
      <c r="B11" s="1">
        <v>4.62027731749781</v>
      </c>
      <c r="C11" s="1">
        <v>5.5878411013371601</v>
      </c>
      <c r="D11" s="1">
        <v>5.0462072675990797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12</v>
      </c>
      <c r="B12" s="1">
        <v>3.4838671533659</v>
      </c>
      <c r="C12" s="1">
        <v>3.5546088492272299</v>
      </c>
      <c r="D12" s="1">
        <v>5.7680189503980799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11</v>
      </c>
      <c r="B13" s="1">
        <v>4.8744432309021102</v>
      </c>
      <c r="C13" s="1">
        <v>4.8638961956012503</v>
      </c>
      <c r="D13" s="1">
        <v>4.1038767469984299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</v>
      </c>
      <c r="B14" s="1">
        <v>3.30474055515913</v>
      </c>
      <c r="C14" s="1">
        <v>4.61196693376945</v>
      </c>
      <c r="D14" s="1">
        <v>5.9682713317630096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17</v>
      </c>
      <c r="B15" s="1">
        <v>5.3318980381589496</v>
      </c>
      <c r="C15" s="1">
        <v>4.04248129297173</v>
      </c>
      <c r="D15" s="1">
        <v>6.5059714143420404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20</v>
      </c>
      <c r="B16" s="1">
        <v>6.5841962300968202</v>
      </c>
      <c r="C16" s="1">
        <v>4.7529626897102597</v>
      </c>
      <c r="D16" s="1">
        <v>4.7417118717336697</v>
      </c>
    </row>
    <row r="17" spans="1:4" ht="15" thickBot="1" x14ac:dyDescent="0.35">
      <c r="A17" s="1">
        <v>23</v>
      </c>
      <c r="B17" s="1">
        <v>3.28439905094366</v>
      </c>
      <c r="C17" s="1">
        <v>4.67787244710438</v>
      </c>
      <c r="D17" s="1">
        <v>3.9682998657797302</v>
      </c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17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3.8321404401755501</v>
      </c>
      <c r="C2" s="1">
        <v>3.3875354742545301</v>
      </c>
      <c r="D2" s="1">
        <v>5.7743299949918896</v>
      </c>
    </row>
    <row r="3" spans="1:4" ht="15" thickBot="1" x14ac:dyDescent="0.35">
      <c r="A3" s="1">
        <v>30</v>
      </c>
      <c r="B3" s="1">
        <v>3.6148985210593199</v>
      </c>
      <c r="C3" s="1">
        <v>5.6084143393336197</v>
      </c>
      <c r="D3" s="1">
        <v>5.3724419297610702</v>
      </c>
    </row>
    <row r="4" spans="1:4" ht="15" thickBot="1" x14ac:dyDescent="0.35">
      <c r="A4" s="1">
        <v>13</v>
      </c>
      <c r="B4" s="1">
        <v>3.2942854732336899</v>
      </c>
      <c r="C4" s="1">
        <v>4.8691243607798302</v>
      </c>
      <c r="D4" s="1">
        <v>5.8042098073869504</v>
      </c>
    </row>
    <row r="5" spans="1:4" ht="15" thickBot="1" x14ac:dyDescent="0.35">
      <c r="A5" s="1">
        <v>14</v>
      </c>
      <c r="B5" s="1">
        <v>4.4364288859277696</v>
      </c>
      <c r="C5" s="1">
        <v>4.5305605127083801</v>
      </c>
      <c r="D5" s="1">
        <v>4.9961488712712896</v>
      </c>
    </row>
    <row r="6" spans="1:4" ht="15" thickBot="1" x14ac:dyDescent="0.35">
      <c r="A6" s="1">
        <v>6</v>
      </c>
      <c r="B6" s="1">
        <v>5.55219533421492</v>
      </c>
      <c r="C6" s="1">
        <v>3.7598789932179</v>
      </c>
      <c r="D6" s="1">
        <v>1.91409193522734</v>
      </c>
    </row>
    <row r="7" spans="1:4" ht="15" thickBot="1" x14ac:dyDescent="0.35">
      <c r="A7" s="1">
        <v>5</v>
      </c>
      <c r="B7" s="1">
        <v>2.3616535993641299</v>
      </c>
      <c r="C7" s="1">
        <v>3.6212933486416099</v>
      </c>
      <c r="D7" s="1">
        <v>4.1726048159018703</v>
      </c>
    </row>
    <row r="8" spans="1:4" ht="15" thickBot="1" x14ac:dyDescent="0.35">
      <c r="A8" s="1">
        <v>25</v>
      </c>
      <c r="B8" s="1">
        <v>1.8782309431249999</v>
      </c>
      <c r="C8" s="1">
        <v>5.7429557003779701</v>
      </c>
      <c r="D8" s="1">
        <v>4.3014860470224399</v>
      </c>
    </row>
    <row r="9" spans="1:4" ht="15" thickBot="1" x14ac:dyDescent="0.35">
      <c r="A9" s="1">
        <v>26</v>
      </c>
      <c r="B9" s="1">
        <v>3.6781488629377899</v>
      </c>
      <c r="C9" s="1">
        <v>4.2147509205882896</v>
      </c>
      <c r="D9" s="1">
        <v>5.0670227865463504</v>
      </c>
    </row>
    <row r="10" spans="1:4" ht="15" thickBot="1" x14ac:dyDescent="0.35">
      <c r="A10" s="1">
        <v>27</v>
      </c>
      <c r="B10" s="1">
        <v>3.3950137031025802</v>
      </c>
      <c r="C10" s="1">
        <v>3.56482609655537</v>
      </c>
      <c r="D10" s="1">
        <v>5.2322808128477396</v>
      </c>
    </row>
    <row r="11" spans="1:4" ht="15" thickBot="1" x14ac:dyDescent="0.35">
      <c r="A11" s="1">
        <v>28</v>
      </c>
      <c r="B11" s="1">
        <v>4.6210535212984203</v>
      </c>
      <c r="C11" s="1">
        <v>5.4849687167883303</v>
      </c>
      <c r="D11" s="1">
        <v>5.0605957791546796</v>
      </c>
    </row>
    <row r="12" spans="1:4" ht="15" thickBot="1" x14ac:dyDescent="0.35">
      <c r="A12" s="1">
        <v>12</v>
      </c>
      <c r="B12" s="1">
        <v>3.4969246102452098</v>
      </c>
      <c r="C12" s="1">
        <v>3.5014050531630301</v>
      </c>
      <c r="D12" s="1">
        <v>5.9292803090730999</v>
      </c>
    </row>
    <row r="13" spans="1:4" ht="15" thickBot="1" x14ac:dyDescent="0.35">
      <c r="A13" s="1">
        <v>11</v>
      </c>
      <c r="B13" s="1">
        <v>4.86835880147399</v>
      </c>
      <c r="C13" s="1">
        <v>4.8813342198643097</v>
      </c>
      <c r="D13" s="1">
        <v>4.0806255788747903</v>
      </c>
    </row>
    <row r="14" spans="1:4" ht="15" thickBot="1" x14ac:dyDescent="0.35">
      <c r="A14" s="1">
        <v>1</v>
      </c>
      <c r="B14" s="1">
        <v>3.3337320885214199</v>
      </c>
      <c r="C14" s="1">
        <v>4.6206461058323498</v>
      </c>
      <c r="D14" s="1">
        <v>5.8504854631939196</v>
      </c>
    </row>
    <row r="15" spans="1:4" ht="15" thickBot="1" x14ac:dyDescent="0.35">
      <c r="A15" s="1">
        <v>17</v>
      </c>
      <c r="B15" s="1">
        <v>5.40978995868476</v>
      </c>
      <c r="C15" s="1">
        <v>3.9834323393572801</v>
      </c>
      <c r="D15" s="1">
        <v>6.5216346768591897</v>
      </c>
    </row>
    <row r="16" spans="1:4" ht="15" thickBot="1" x14ac:dyDescent="0.35">
      <c r="A16" s="1">
        <v>20</v>
      </c>
      <c r="B16" s="1">
        <v>6.6742648859145302</v>
      </c>
      <c r="C16" s="1">
        <v>4.7747064238656698</v>
      </c>
      <c r="D16" s="1">
        <v>4.72814588591873</v>
      </c>
    </row>
    <row r="17" spans="1:4" ht="15" thickBot="1" x14ac:dyDescent="0.35">
      <c r="A17" s="1">
        <v>23</v>
      </c>
      <c r="B17" s="1">
        <v>3.2109478750712701</v>
      </c>
      <c r="C17" s="1">
        <v>4.6309245830882402</v>
      </c>
      <c r="D17" s="1">
        <v>4.0160918076301</v>
      </c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17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4.6261398176291797</v>
      </c>
      <c r="C2" s="1">
        <v>3.5181347150259001</v>
      </c>
      <c r="D2" s="1">
        <v>5.1128608923884498</v>
      </c>
    </row>
    <row r="3" spans="1:4" ht="15" thickBot="1" x14ac:dyDescent="0.35">
      <c r="A3" s="1">
        <v>30</v>
      </c>
      <c r="B3" s="1">
        <v>3.2077294685990299</v>
      </c>
      <c r="C3" s="1">
        <v>6.0615199034981897</v>
      </c>
      <c r="D3" s="1">
        <v>4.96593489780469</v>
      </c>
    </row>
    <row r="4" spans="1:4" ht="15" thickBot="1" x14ac:dyDescent="0.35">
      <c r="A4" s="1">
        <v>13</v>
      </c>
      <c r="B4" s="1">
        <v>3.2077294685990299</v>
      </c>
      <c r="C4" s="1">
        <v>6.0615199034981897</v>
      </c>
      <c r="D4" s="1">
        <v>5.01747311827957</v>
      </c>
    </row>
    <row r="5" spans="1:4" ht="15" thickBot="1" x14ac:dyDescent="0.35">
      <c r="A5" s="1">
        <v>14</v>
      </c>
      <c r="B5" s="1">
        <v>4.6261398176291797</v>
      </c>
      <c r="C5" s="1">
        <v>4.7035040431266797</v>
      </c>
      <c r="D5" s="1">
        <v>4.7708592777085901</v>
      </c>
    </row>
    <row r="6" spans="1:4" ht="15" thickBot="1" x14ac:dyDescent="0.35">
      <c r="A6" s="1">
        <v>6</v>
      </c>
      <c r="B6" s="1">
        <v>5.7744680851063803</v>
      </c>
      <c r="C6" s="1">
        <v>4.7035040431266797</v>
      </c>
      <c r="D6" s="1">
        <v>3.3482142857142798</v>
      </c>
    </row>
    <row r="7" spans="1:4" ht="15" thickBot="1" x14ac:dyDescent="0.35">
      <c r="A7" s="1">
        <v>5</v>
      </c>
      <c r="B7" s="1">
        <v>3.0208643815201102</v>
      </c>
      <c r="C7" s="1">
        <v>3.5181347150259001</v>
      </c>
      <c r="D7" s="1">
        <v>4.0221354166666599</v>
      </c>
    </row>
    <row r="8" spans="1:4" ht="15" thickBot="1" x14ac:dyDescent="0.35">
      <c r="A8" s="1">
        <v>25</v>
      </c>
      <c r="B8" s="1">
        <v>3.0208643815201102</v>
      </c>
      <c r="C8" s="1">
        <v>6.0615199034981897</v>
      </c>
      <c r="D8" s="1">
        <v>4.0448473282442698</v>
      </c>
    </row>
    <row r="9" spans="1:4" ht="15" thickBot="1" x14ac:dyDescent="0.35">
      <c r="A9" s="1">
        <v>26</v>
      </c>
      <c r="B9" s="1">
        <v>3.2077294685990299</v>
      </c>
      <c r="C9" s="1">
        <v>4.7035040431266797</v>
      </c>
      <c r="D9" s="1">
        <v>4.3614395886889401</v>
      </c>
    </row>
    <row r="10" spans="1:4" ht="15" thickBot="1" x14ac:dyDescent="0.35">
      <c r="A10" s="1">
        <v>27</v>
      </c>
      <c r="B10" s="1">
        <v>3.2077294685990299</v>
      </c>
      <c r="C10" s="1">
        <v>3.5181347150259001</v>
      </c>
      <c r="D10" s="1">
        <v>4.7708592777085901</v>
      </c>
    </row>
    <row r="11" spans="1:4" ht="15" thickBot="1" x14ac:dyDescent="0.35">
      <c r="A11" s="1">
        <v>28</v>
      </c>
      <c r="B11" s="1">
        <v>5.7744680851063803</v>
      </c>
      <c r="C11" s="1">
        <v>6.0615199034981897</v>
      </c>
      <c r="D11" s="1">
        <v>4.7336065573770396</v>
      </c>
    </row>
    <row r="12" spans="1:4" ht="15" thickBot="1" x14ac:dyDescent="0.35">
      <c r="A12" s="1">
        <v>12</v>
      </c>
      <c r="B12" s="1">
        <v>3.2077294685990299</v>
      </c>
      <c r="C12" s="1">
        <v>3.6571428571428499</v>
      </c>
      <c r="D12" s="1">
        <v>5.6998784933171303</v>
      </c>
    </row>
    <row r="13" spans="1:4" ht="15" thickBot="1" x14ac:dyDescent="0.35">
      <c r="A13" s="1">
        <v>11</v>
      </c>
      <c r="B13" s="1">
        <v>5.7744680851063803</v>
      </c>
      <c r="C13" s="1">
        <v>6.1545454545454499</v>
      </c>
      <c r="D13" s="1">
        <v>3.8929402637703601</v>
      </c>
    </row>
    <row r="14" spans="1:4" ht="15" thickBot="1" x14ac:dyDescent="0.35">
      <c r="A14" s="1">
        <v>1</v>
      </c>
      <c r="B14" s="1">
        <v>3.2077294685990299</v>
      </c>
      <c r="C14" s="1">
        <v>4.7035040431266797</v>
      </c>
      <c r="D14" s="1">
        <v>5.3287878787878702</v>
      </c>
    </row>
    <row r="15" spans="1:4" ht="15" thickBot="1" x14ac:dyDescent="0.35">
      <c r="A15" s="1">
        <v>17</v>
      </c>
      <c r="B15" s="1">
        <v>5.7744680851063803</v>
      </c>
      <c r="C15" s="1">
        <v>4.7035040431266797</v>
      </c>
      <c r="D15" s="1">
        <v>6.9765319426336303</v>
      </c>
    </row>
    <row r="16" spans="1:4" ht="15" thickBot="1" x14ac:dyDescent="0.35">
      <c r="A16" s="1">
        <v>20</v>
      </c>
      <c r="B16" s="1">
        <v>6.6666666666666599</v>
      </c>
      <c r="C16" s="1">
        <v>4.7035040431266797</v>
      </c>
      <c r="D16" s="1">
        <v>4.0733104238258804</v>
      </c>
    </row>
    <row r="17" spans="1:4" ht="15" thickBot="1" x14ac:dyDescent="0.35">
      <c r="A17" s="1">
        <v>23</v>
      </c>
      <c r="B17" s="1">
        <v>3.2077294685990299</v>
      </c>
      <c r="C17" s="1">
        <v>4.7035040431266797</v>
      </c>
      <c r="D17" s="1">
        <v>4.0194647201946401</v>
      </c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1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29</v>
      </c>
      <c r="B2" s="1">
        <v>3.6008562999999998</v>
      </c>
      <c r="C2" s="1">
        <v>3.0805144000000002</v>
      </c>
      <c r="D2" s="1">
        <v>5.8177203999999998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30</v>
      </c>
      <c r="B3" s="1">
        <v>3.1016311999999999</v>
      </c>
      <c r="C3" s="1">
        <v>5.0813079999999999</v>
      </c>
      <c r="D3" s="1">
        <v>5.5900197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</v>
      </c>
      <c r="B4" s="1">
        <v>3.0497963000000001</v>
      </c>
      <c r="C4" s="1">
        <v>4.1587889999999996</v>
      </c>
      <c r="D4" s="1">
        <v>5.6389199999999997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</v>
      </c>
      <c r="B5" s="1">
        <v>4.018561</v>
      </c>
      <c r="C5" s="1">
        <v>4.1133841999999996</v>
      </c>
      <c r="D5" s="1">
        <v>5.042891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6</v>
      </c>
      <c r="B6" s="1">
        <v>5.2748429999999997</v>
      </c>
      <c r="C6" s="1">
        <v>3.0938851999999999</v>
      </c>
      <c r="D6" s="1">
        <v>1.7228650999999999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5</v>
      </c>
      <c r="B7" s="1">
        <v>2.0568620000000002</v>
      </c>
      <c r="C7" s="1">
        <v>2.985309</v>
      </c>
      <c r="D7" s="1">
        <v>4.4433002000000004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25</v>
      </c>
      <c r="B8" s="1">
        <v>1.0125778999999999</v>
      </c>
      <c r="C8" s="1">
        <v>5.0115695000000002</v>
      </c>
      <c r="D8" s="1">
        <v>4.7138185999999997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26</v>
      </c>
      <c r="B9" s="1">
        <v>3.0046604000000001</v>
      </c>
      <c r="C9" s="1">
        <v>4.1047162999999998</v>
      </c>
      <c r="D9" s="1">
        <v>5.0184040000000003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27</v>
      </c>
      <c r="B10" s="1">
        <v>3.0222514</v>
      </c>
      <c r="C10" s="1">
        <v>2.9299244999999998</v>
      </c>
      <c r="D10" s="1">
        <v>5.5577702999999996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28</v>
      </c>
      <c r="B11" s="1">
        <v>4.1826433999999999</v>
      </c>
      <c r="C11" s="1">
        <v>5.1162720000000004</v>
      </c>
      <c r="D11" s="1">
        <v>5.462135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12</v>
      </c>
      <c r="B12" s="1">
        <v>3.0947638</v>
      </c>
      <c r="C12" s="1">
        <v>3.0629409999999999</v>
      </c>
      <c r="D12" s="1">
        <v>5.4342569999999997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11</v>
      </c>
      <c r="B13" s="1">
        <v>4.1503705999999996</v>
      </c>
      <c r="C13" s="1">
        <v>4.2449389999999996</v>
      </c>
      <c r="D13" s="1">
        <v>3.8495474000000001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</v>
      </c>
      <c r="B14" s="1">
        <v>2.9039776000000002</v>
      </c>
      <c r="C14" s="1">
        <v>4.0700507000000004</v>
      </c>
      <c r="D14" s="1">
        <v>5.1224875000000001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17</v>
      </c>
      <c r="B15" s="1">
        <v>5.0693570000000001</v>
      </c>
      <c r="C15" s="1">
        <v>2.9337789999999999</v>
      </c>
      <c r="D15" s="1">
        <v>6.4813824000000002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20</v>
      </c>
      <c r="B16" s="1">
        <v>6.0783899999999997</v>
      </c>
      <c r="C16" s="1">
        <v>4.0375829999999997</v>
      </c>
      <c r="D16" s="1">
        <v>4.1936340000000003</v>
      </c>
    </row>
    <row r="17" spans="1:4" ht="15" thickBot="1" x14ac:dyDescent="0.35">
      <c r="A17" s="1">
        <v>23</v>
      </c>
      <c r="B17" s="1">
        <v>3.4274100000000001</v>
      </c>
      <c r="C17" s="1">
        <v>4.1499959999999998</v>
      </c>
      <c r="D17" s="1">
        <v>4.2408669999999997</v>
      </c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2024-07-26T16:42:34Z</dcterms:modified>
</cp:coreProperties>
</file>