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1A653EF9-283B-4F92-9743-8B0D1C4632DB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for delting columns" sheetId="23" r:id="rId2"/>
    <sheet name="Average" sheetId="20" r:id="rId3"/>
    <sheet name="Opponent Averages" sheetId="21" r:id="rId4"/>
    <sheet name="Props" sheetId="17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3" i="1" l="1"/>
  <c r="N93" i="1"/>
  <c r="Q93" i="1"/>
  <c r="R93" i="1"/>
  <c r="AA93" i="1"/>
  <c r="AK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Y78" i="1" s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I93" i="1" l="1"/>
  <c r="Y93" i="1"/>
  <c r="AK83" i="1"/>
  <c r="AA87" i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AF93" i="1" s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V93" i="1" l="1"/>
  <c r="W93" i="1" s="1"/>
  <c r="X93" i="1" s="1"/>
  <c r="AG93" i="1"/>
  <c r="AH93" i="1" s="1"/>
  <c r="AL93" i="1"/>
  <c r="AJ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Z93" i="1" l="1"/>
  <c r="AB93" i="1"/>
  <c r="AM93" i="1"/>
  <c r="AL92" i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3" i="1" l="1"/>
  <c r="AC90" i="1"/>
  <c r="AC86" i="1"/>
  <c r="AC85" i="1"/>
  <c r="AC89" i="1"/>
  <c r="AC84" i="1"/>
  <c r="AC92" i="1"/>
  <c r="AC88" i="1"/>
  <c r="AC87" i="1"/>
  <c r="AC91" i="1"/>
  <c r="AM92" i="1"/>
  <c r="AM91" i="1"/>
  <c r="AM90" i="1"/>
  <c r="AM88" i="1"/>
  <c r="AM86" i="1"/>
  <c r="AM87" i="1"/>
  <c r="AM89" i="1"/>
  <c r="AM84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M85" i="1"/>
  <c r="AB78" i="1"/>
  <c r="Z78" i="1"/>
  <c r="AJ83" i="1"/>
  <c r="AL83" i="1"/>
  <c r="AB80" i="1"/>
  <c r="Z80" i="1"/>
  <c r="AB83" i="1"/>
  <c r="Z83" i="1"/>
  <c r="AL78" i="1"/>
  <c r="AJ78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78" i="1" l="1"/>
  <c r="AC81" i="1"/>
  <c r="AC79" i="1"/>
  <c r="AC83" i="1"/>
  <c r="AC82" i="1"/>
  <c r="AC80" i="1"/>
  <c r="AM79" i="1"/>
  <c r="AM81" i="1"/>
  <c r="AM82" i="1"/>
  <c r="AM83" i="1"/>
  <c r="AM80" i="1"/>
  <c r="AM78" i="1"/>
</calcChain>
</file>

<file path=xl/sharedStrings.xml><?xml version="1.0" encoding="utf-8"?>
<sst xmlns="http://schemas.openxmlformats.org/spreadsheetml/2006/main" count="759" uniqueCount="230">
  <si>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</si>
  <si>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</si>
  <si>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</si>
  <si>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</si>
  <si>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</si>
  <si>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</si>
  <si>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</si>
  <si>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</si>
  <si>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</si>
  <si>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</si>
  <si>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</si>
  <si>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</si>
  <si>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</si>
  <si>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</si>
  <si>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</si>
  <si>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</si>
  <si>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</si>
  <si>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</si>
  <si>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</si>
  <si>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</si>
  <si>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</si>
  <si>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</si>
  <si>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</si>
  <si>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</si>
  <si>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</si>
  <si>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</si>
  <si>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</si>
  <si>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</si>
  <si>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</si>
  <si>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</si>
  <si>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</si>
  <si>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</si>
  <si>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</si>
  <si>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</si>
  <si>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</si>
  <si>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</si>
  <si>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</si>
  <si>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</si>
  <si>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</si>
  <si>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</si>
  <si>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</si>
  <si>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</si>
  <si>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</si>
  <si>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</si>
  <si>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</si>
  <si>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</si>
  <si>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</si>
  <si>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</si>
  <si>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</si>
  <si>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</si>
  <si>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</si>
  <si>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</si>
  <si>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</si>
  <si>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</si>
  <si>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</si>
  <si>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</si>
  <si>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</si>
  <si>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</si>
  <si>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</si>
  <si>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</si>
  <si>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</si>
  <si>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</si>
  <si>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</si>
  <si>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</si>
  <si>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</si>
  <si>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</si>
  <si>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</si>
  <si>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</si>
  <si>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</si>
  <si>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</si>
  <si>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</si>
  <si>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</si>
  <si>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</si>
  <si>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</si>
  <si>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</si>
  <si>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</si>
  <si>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</si>
  <si>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</si>
  <si>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</si>
  <si>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</si>
  <si>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</si>
  <si>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</si>
  <si>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</si>
  <si>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</si>
  <si>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</si>
  <si>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</si>
  <si>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</si>
  <si>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</si>
  <si>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</si>
  <si>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</si>
  <si>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</si>
  <si>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</si>
  <si>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</si>
  <si>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</si>
  <si>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</si>
  <si>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</si>
  <si>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</si>
  <si>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</si>
  <si>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</si>
  <si>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</si>
  <si>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</si>
  <si>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</si>
  <si>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</si>
  <si>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</si>
  <si>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</si>
  <si>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</si>
  <si>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</si>
  <si>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</si>
  <si>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</si>
  <si>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</si>
  <si>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</si>
  <si>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</si>
  <si>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</si>
  <si>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</si>
  <si>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</si>
  <si>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</si>
  <si>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</si>
  <si>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</si>
  <si>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</si>
  <si>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</si>
  <si>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</si>
  <si>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</si>
  <si>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</si>
  <si>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</si>
  <si>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</si>
  <si>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</si>
  <si>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</si>
  <si>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</si>
  <si>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</si>
  <si>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</si>
  <si>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</si>
  <si>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</si>
  <si>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</si>
  <si>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NYM</t>
  </si>
  <si>
    <t>CHW</t>
  </si>
  <si>
    <t>CLE</t>
  </si>
  <si>
    <t>DET</t>
  </si>
  <si>
    <t>ATL</t>
  </si>
  <si>
    <t>TEX</t>
  </si>
  <si>
    <t>Player</t>
  </si>
  <si>
    <t>BAL</t>
  </si>
  <si>
    <t>TOR</t>
  </si>
  <si>
    <t>WSH</t>
  </si>
  <si>
    <t>WSN</t>
  </si>
  <si>
    <t>-125</t>
  </si>
  <si>
    <t>+105</t>
  </si>
  <si>
    <t>Charlie Morton</t>
  </si>
  <si>
    <t>Grayson Rodriguez</t>
  </si>
  <si>
    <t>Brayan Bello</t>
  </si>
  <si>
    <t>BOS</t>
  </si>
  <si>
    <t>Kyle Hendricks</t>
  </si>
  <si>
    <t>CHC</t>
  </si>
  <si>
    <t>Drew Thorpe</t>
  </si>
  <si>
    <t>Nick Lodolo</t>
  </si>
  <si>
    <t>CIN</t>
  </si>
  <si>
    <t>Ben Lively</t>
  </si>
  <si>
    <t>Kyle Freeland</t>
  </si>
  <si>
    <t>Keider Montero</t>
  </si>
  <si>
    <t>Framber Valdez</t>
  </si>
  <si>
    <t>HOU</t>
  </si>
  <si>
    <t>Brady Singer</t>
  </si>
  <si>
    <t>KC</t>
  </si>
  <si>
    <t>Carson Fulmer</t>
  </si>
  <si>
    <t>Gavin Stone</t>
  </si>
  <si>
    <t>Trevor Rogers</t>
  </si>
  <si>
    <t>Freddy Peralta</t>
  </si>
  <si>
    <t>MIL</t>
  </si>
  <si>
    <t>Pablo Lopez</t>
  </si>
  <si>
    <t>Kodai Senga</t>
  </si>
  <si>
    <t>Nestor Cortes</t>
  </si>
  <si>
    <t>NYY</t>
  </si>
  <si>
    <t>Cristopher Sanchez</t>
  </si>
  <si>
    <t>PHI</t>
  </si>
  <si>
    <t>Luis Ortiz</t>
  </si>
  <si>
    <t>PIT</t>
  </si>
  <si>
    <t>Adam Mazur</t>
  </si>
  <si>
    <t>George Kirby</t>
  </si>
  <si>
    <t>SEA</t>
  </si>
  <si>
    <t>Kyle Harrison</t>
  </si>
  <si>
    <t>Sonny Gray</t>
  </si>
  <si>
    <t>STL</t>
  </si>
  <si>
    <t>Shane Baz</t>
  </si>
  <si>
    <t>Andrew Heaney</t>
  </si>
  <si>
    <t>Yusei Kikuchi</t>
  </si>
  <si>
    <t>MacKenzie Gore</t>
  </si>
  <si>
    <t>Paul Blackburn</t>
  </si>
  <si>
    <t>KCR</t>
  </si>
  <si>
    <t>ARI</t>
  </si>
  <si>
    <t>Zac Gallen</t>
  </si>
  <si>
    <t>1st Game</t>
  </si>
  <si>
    <t>-175</t>
  </si>
  <si>
    <t>+145</t>
  </si>
  <si>
    <t>+140</t>
  </si>
  <si>
    <t>+115</t>
  </si>
  <si>
    <t>-135</t>
  </si>
  <si>
    <t>-120</t>
  </si>
  <si>
    <t>Even</t>
  </si>
  <si>
    <t>-165</t>
  </si>
  <si>
    <t>Jordan Montgomery</t>
  </si>
  <si>
    <t>Zach Eflin</t>
  </si>
  <si>
    <t>Nick Pivetta</t>
  </si>
  <si>
    <t>Jameson Taillon</t>
  </si>
  <si>
    <t>Chris Flexen</t>
  </si>
  <si>
    <t>Carson Spiers</t>
  </si>
  <si>
    <t>Tanner Bibee</t>
  </si>
  <si>
    <t>Jack Flaherty</t>
  </si>
  <si>
    <t>Jake Bloss</t>
  </si>
  <si>
    <t>Alec Marsh</t>
  </si>
  <si>
    <t>Colin Rea</t>
  </si>
  <si>
    <t>Simeon Woods Richardson</t>
  </si>
  <si>
    <t>Jose Quintana</t>
  </si>
  <si>
    <t>Luis Gil</t>
  </si>
  <si>
    <t>Zack Wheeler</t>
  </si>
  <si>
    <t>Paul Skenes</t>
  </si>
  <si>
    <t>Logan Gilbert</t>
  </si>
  <si>
    <t>Andre Pallante</t>
  </si>
  <si>
    <t>Nathan Eovaldi</t>
  </si>
  <si>
    <t>Yariel Rodriguez</t>
  </si>
  <si>
    <t>Mitchell Parker</t>
  </si>
  <si>
    <t>Bowden Francis</t>
  </si>
  <si>
    <t>Cade Povich</t>
  </si>
  <si>
    <t>Grant Holmes</t>
  </si>
  <si>
    <t>Unlisted</t>
  </si>
  <si>
    <t>+135</t>
  </si>
  <si>
    <t>-160</t>
  </si>
  <si>
    <t>+120</t>
  </si>
  <si>
    <t>-145</t>
  </si>
  <si>
    <t>-110</t>
  </si>
  <si>
    <t>Off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</si>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</sst>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49" fontId="0" fillId="4" borderId="2" xfId="0" applyNumberFormat="1" applyFill="1" applyBorder="1"/>
    <xf numFmtId="0" fontId="2" fillId="4" borderId="2" xfId="0" applyFont="1" applyFill="1" applyBorder="1" applyAlignment="1">
      <alignment vertical="center" wrapText="1"/>
    </xf>
    <xf numFmtId="2" fontId="0" fillId="4" borderId="2" xfId="0" quotePrefix="1" applyNumberFormat="1" applyFill="1" applyBorder="1"/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N77" zoomScale="80" zoomScaleNormal="80" workbookViewId="0">
      <selection activeCell="Y98" sqref="Y9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141</v>
      </c>
      <c r="B2" t="s">
        <v>140</v>
      </c>
      <c r="C2" s="5">
        <f>RF!B2</f>
        <v>4.0999999999999996</v>
      </c>
      <c r="D2" s="5">
        <f>LR!B2</f>
        <v>4.6465753627482904</v>
      </c>
      <c r="E2" s="5">
        <f>Adaboost!B2</f>
        <v>5.9157142857142802</v>
      </c>
      <c r="F2" s="5">
        <f>XGBR!B2</f>
        <v>4.3342856999999997</v>
      </c>
      <c r="G2" s="5">
        <f>Huber!B2</f>
        <v>4.4999999922033203</v>
      </c>
      <c r="H2" s="5">
        <f>BayesRidge!B2</f>
        <v>4.6607361617044001</v>
      </c>
      <c r="I2" s="5">
        <f>Elastic!B2</f>
        <v>4.6879822458374703</v>
      </c>
      <c r="J2" s="5">
        <f>GBR!B2</f>
        <v>5.1042981058261301</v>
      </c>
      <c r="K2" s="6">
        <f t="shared" ref="K2:K24" si="0">AVERAGE(C2:J2,B39)</f>
        <v>4.7330898152152328</v>
      </c>
      <c r="L2">
        <f>MAX(C2:J2)</f>
        <v>5.9157142857142802</v>
      </c>
      <c r="M2">
        <f>MIN(C2:J2)</f>
        <v>4.0999999999999996</v>
      </c>
      <c r="N2">
        <v>4.8</v>
      </c>
      <c r="O2" s="5">
        <f>RF!C2</f>
        <v>5.05</v>
      </c>
      <c r="P2" s="5">
        <f>LR!C2</f>
        <v>5.2703866674054201</v>
      </c>
      <c r="Q2" s="5">
        <f>Adaboost!C2</f>
        <v>6.0247747747747704</v>
      </c>
      <c r="R2" s="5">
        <f>XGBR!C2</f>
        <v>5.0996056000000003</v>
      </c>
      <c r="S2" s="5">
        <f>Huber!C2</f>
        <v>5.1000748926666404</v>
      </c>
      <c r="T2" s="5">
        <f>BayesRidge!C2</f>
        <v>5.2623839915425297</v>
      </c>
      <c r="U2" s="5">
        <f>Elastic!C2</f>
        <v>4.5219120035065101</v>
      </c>
      <c r="V2" s="5">
        <f>GBR!C2</f>
        <v>5.0459245620725302</v>
      </c>
      <c r="W2" s="6">
        <f t="shared" ref="W2:W35" si="1">AVERAGE(O2:V2,C39)</f>
        <v>5.1941408659388832</v>
      </c>
      <c r="X2" s="6">
        <f>MAX(O2:V2)</f>
        <v>6.0247747747747704</v>
      </c>
      <c r="Y2" s="6">
        <f>MIN(O2:V2)</f>
        <v>4.5219120035065101</v>
      </c>
      <c r="Z2">
        <v>5.4</v>
      </c>
      <c r="AA2" s="6">
        <f>MAX(L2,M2,X3,Y3)-MIN(L3,M3,X2,Y2)</f>
        <v>1.5093991510923095</v>
      </c>
      <c r="AB2" s="6">
        <f>MIN(L2,M2,X3,Y3)-MAX(L3,M3,X2,Y2)</f>
        <v>-1.9247747747747708</v>
      </c>
      <c r="AC2" s="6"/>
      <c r="AE2" t="s">
        <v>155</v>
      </c>
      <c r="AF2" s="6">
        <f>RF!D2</f>
        <v>4.28</v>
      </c>
      <c r="AG2" s="6">
        <f>LR!D2</f>
        <v>4.1310293116893302</v>
      </c>
      <c r="AH2" s="6">
        <f>Adaboost!D2</f>
        <v>4.1785714285714199</v>
      </c>
      <c r="AI2" s="6">
        <f>XGBR!D2</f>
        <v>4.057626</v>
      </c>
      <c r="AJ2" s="6">
        <f>Huber!D2</f>
        <v>4.1879754388475998</v>
      </c>
      <c r="AK2" s="6">
        <f>BayesRidge!D2</f>
        <v>4.1836099576108197</v>
      </c>
      <c r="AL2" s="6">
        <f>Elastic!D2</f>
        <v>4.5477694854286499</v>
      </c>
      <c r="AM2" s="6">
        <f>GBR!D2</f>
        <v>4.1171347463947399</v>
      </c>
      <c r="AN2" s="6">
        <f>AVERAGE(AF2:AM2,Neural!D2)</f>
        <v>4.2029004925931099</v>
      </c>
      <c r="AO2" s="6">
        <f>MAX(AF2:AM2,Neural!D2)</f>
        <v>4.5477694854286499</v>
      </c>
      <c r="AP2" s="6">
        <f>MIN(AF2:AM2,Neural!D2)</f>
        <v>4.057626</v>
      </c>
    </row>
    <row r="3" spans="1:42" ht="15" thickBot="1" x14ac:dyDescent="0.35">
      <c r="A3" t="s">
        <v>140</v>
      </c>
      <c r="B3" t="s">
        <v>141</v>
      </c>
      <c r="C3" s="5">
        <f>RF!B3</f>
        <v>5.05</v>
      </c>
      <c r="D3" s="5">
        <f>LR!B3</f>
        <v>5.4140585681517202</v>
      </c>
      <c r="E3" s="5">
        <f>Adaboost!B3</f>
        <v>5.9038142620232099</v>
      </c>
      <c r="F3" s="5">
        <f>XGBR!B3</f>
        <v>5.2366239999999999</v>
      </c>
      <c r="G3" s="5">
        <f>Huber!B3</f>
        <v>5.2001169735235502</v>
      </c>
      <c r="H3" s="5">
        <f>BayesRidge!B3</f>
        <v>5.4121401756396796</v>
      </c>
      <c r="I3" s="5">
        <f>Elastic!B3</f>
        <v>5.0307709658288502</v>
      </c>
      <c r="J3" s="5">
        <f>GBR!B3</f>
        <v>5.1548569977300502</v>
      </c>
      <c r="K3" s="6">
        <f t="shared" si="0"/>
        <v>5.316641703827127</v>
      </c>
      <c r="L3">
        <f t="shared" ref="L3:L35" si="2">MAX(C3:J3)</f>
        <v>5.9038142620232099</v>
      </c>
      <c r="M3">
        <f t="shared" ref="M3:M35" si="3">MIN(C3:J3)</f>
        <v>5.0307709658288502</v>
      </c>
      <c r="N3">
        <v>5.4</v>
      </c>
      <c r="O3" s="5">
        <f>RF!C3</f>
        <v>5.0199999999999996</v>
      </c>
      <c r="P3" s="5">
        <f>LR!C3</f>
        <v>4.9796049712392101</v>
      </c>
      <c r="Q3" s="5">
        <f>Adaboost!C3</f>
        <v>6.0313111545988196</v>
      </c>
      <c r="R3" s="5">
        <f>XGBR!C3</f>
        <v>4.2678789999999998</v>
      </c>
      <c r="S3" s="5">
        <f>Huber!C3</f>
        <v>4.8000940705437198</v>
      </c>
      <c r="T3" s="5">
        <f>BayesRidge!C3</f>
        <v>4.9905606315769999</v>
      </c>
      <c r="U3" s="5">
        <f>Elastic!C3</f>
        <v>4.67408661476503</v>
      </c>
      <c r="V3" s="5">
        <f>GBR!C3</f>
        <v>5.0689306953207698</v>
      </c>
      <c r="W3" s="6">
        <f t="shared" si="1"/>
        <v>4.9839160066567949</v>
      </c>
      <c r="X3" s="6">
        <f t="shared" ref="X3:X35" si="4">MAX(O3:V3)</f>
        <v>6.0313111545988196</v>
      </c>
      <c r="Y3" s="6">
        <f t="shared" ref="Y3:Y35" si="5">MIN(O3:V3)</f>
        <v>4.2678789999999998</v>
      </c>
      <c r="Z3">
        <v>5.2</v>
      </c>
      <c r="AC3" s="6"/>
      <c r="AE3" t="s">
        <v>171</v>
      </c>
      <c r="AF3" s="6">
        <f>RF!D3</f>
        <v>4.5199999999999996</v>
      </c>
      <c r="AG3" s="6">
        <f>LR!D3</f>
        <v>4.4787240901720704</v>
      </c>
      <c r="AH3" s="6">
        <f>Adaboost!D3</f>
        <v>4.24117647058823</v>
      </c>
      <c r="AI3" s="6">
        <f>XGBR!D3</f>
        <v>3.4227145000000001</v>
      </c>
      <c r="AJ3" s="6">
        <f>Huber!D3</f>
        <v>4.4847662997897499</v>
      </c>
      <c r="AK3" s="6">
        <f>BayesRidge!D3</f>
        <v>4.4839871592486098</v>
      </c>
      <c r="AL3" s="6">
        <f>Elastic!D3</f>
        <v>4.6418956711634802</v>
      </c>
      <c r="AM3" s="6">
        <f>GBR!D3</f>
        <v>4.30991261869183</v>
      </c>
      <c r="AN3" s="6">
        <f>AVERAGE(AF3:AM3,Neural!D3)</f>
        <v>4.3455327652923224</v>
      </c>
      <c r="AO3" s="6">
        <f>MAX(AF3:AM3,Neural!D3)</f>
        <v>4.6418956711634802</v>
      </c>
      <c r="AP3" s="6">
        <f>MIN(AF3:AM3,Neural!D3)</f>
        <v>3.4227145000000001</v>
      </c>
    </row>
    <row r="4" spans="1:42" ht="15" thickBot="1" x14ac:dyDescent="0.35">
      <c r="A4" t="s">
        <v>141</v>
      </c>
      <c r="B4" t="s">
        <v>140</v>
      </c>
      <c r="C4" s="5">
        <f>RF!B4</f>
        <v>4.07</v>
      </c>
      <c r="D4" s="5">
        <f>LR!B4</f>
        <v>4.6506326741591399</v>
      </c>
      <c r="E4" s="5">
        <f>Adaboost!B4</f>
        <v>5.9157142857142802</v>
      </c>
      <c r="F4" s="5">
        <f>XGBR!B4</f>
        <v>4.1188425999999998</v>
      </c>
      <c r="G4" s="5">
        <f>Huber!B4</f>
        <v>4.5000002356765796</v>
      </c>
      <c r="H4" s="5">
        <f>BayesRidge!B4</f>
        <v>4.6619091280482099</v>
      </c>
      <c r="I4" s="5">
        <f>Elastic!B4</f>
        <v>4.6879822458374703</v>
      </c>
      <c r="J4" s="5">
        <f>GBR!B4</f>
        <v>5.1108002948946298</v>
      </c>
      <c r="K4" s="6">
        <f t="shared" si="0"/>
        <v>4.7117741953206815</v>
      </c>
      <c r="L4">
        <f t="shared" si="2"/>
        <v>5.9157142857142802</v>
      </c>
      <c r="M4">
        <f t="shared" si="3"/>
        <v>4.07</v>
      </c>
      <c r="N4">
        <v>4.8</v>
      </c>
      <c r="O4" s="5">
        <f>RF!C4</f>
        <v>5.0199999999999996</v>
      </c>
      <c r="P4" s="5">
        <f>LR!C4</f>
        <v>5.2556524630193397</v>
      </c>
      <c r="Q4" s="5">
        <f>Adaboost!C4</f>
        <v>6.0247747747747704</v>
      </c>
      <c r="R4" s="5">
        <f>XGBR!C4</f>
        <v>5.0277032999999998</v>
      </c>
      <c r="S4" s="5">
        <f>Huber!C4</f>
        <v>5.1000000471164704</v>
      </c>
      <c r="T4" s="5">
        <f>BayesRidge!C4</f>
        <v>5.25263399525931</v>
      </c>
      <c r="U4" s="5">
        <f>Elastic!C4</f>
        <v>4.7629216719777299</v>
      </c>
      <c r="V4" s="5">
        <f>GBR!C4</f>
        <v>5.0911408290601896</v>
      </c>
      <c r="W4" s="6">
        <f t="shared" si="1"/>
        <v>5.207796925652568</v>
      </c>
      <c r="X4" s="6">
        <f t="shared" si="4"/>
        <v>6.0247747747747704</v>
      </c>
      <c r="Y4" s="6">
        <f t="shared" si="5"/>
        <v>4.7629216719777299</v>
      </c>
      <c r="Z4">
        <v>5.4</v>
      </c>
      <c r="AA4" s="6">
        <f>MAX(L4,M4,X5,Y5)-MIN(L5,M5,X4,Y4)</f>
        <v>1.2683894826210897</v>
      </c>
      <c r="AB4" s="6">
        <f>MIN(L4,M4,X5,Y5)-MAX(L5,M5,X4,Y4)</f>
        <v>-1.9547747747747701</v>
      </c>
      <c r="AC4" s="6"/>
      <c r="AE4" t="s">
        <v>167</v>
      </c>
      <c r="AF4" s="6">
        <f>RF!D4</f>
        <v>4.21</v>
      </c>
      <c r="AG4" s="6">
        <f>LR!D4</f>
        <v>3.7389006645121898</v>
      </c>
      <c r="AH4" s="6">
        <f>Adaboost!D4</f>
        <v>4.1785714285714199</v>
      </c>
      <c r="AI4" s="6">
        <f>XGBR!D4</f>
        <v>4.5303535000000004</v>
      </c>
      <c r="AJ4" s="6">
        <f>Huber!D4</f>
        <v>3.84627695626093</v>
      </c>
      <c r="AK4" s="6">
        <f>BayesRidge!D4</f>
        <v>3.8007979629635802</v>
      </c>
      <c r="AL4" s="6">
        <f>Elastic!D4</f>
        <v>4.5407799274867102</v>
      </c>
      <c r="AM4" s="6">
        <f>GBR!D4</f>
        <v>4.0648907258634797</v>
      </c>
      <c r="AN4" s="6">
        <f>AVERAGE(AF4:AM4,Neural!D4)</f>
        <v>4.0758745285008509</v>
      </c>
      <c r="AO4" s="6">
        <f>MAX(AF4:AM4,Neural!D4)</f>
        <v>4.5407799274867102</v>
      </c>
      <c r="AP4" s="6">
        <f>MIN(AF4:AM4,Neural!D4)</f>
        <v>3.7389006645121898</v>
      </c>
    </row>
    <row r="5" spans="1:42" ht="15" thickBot="1" x14ac:dyDescent="0.35">
      <c r="A5" t="s">
        <v>140</v>
      </c>
      <c r="B5" t="s">
        <v>141</v>
      </c>
      <c r="C5" s="5">
        <f>RF!B5</f>
        <v>5.05</v>
      </c>
      <c r="D5" s="5">
        <f>LR!B5</f>
        <v>5.4176534771527303</v>
      </c>
      <c r="E5" s="5">
        <f>Adaboost!B5</f>
        <v>5.9038142620232099</v>
      </c>
      <c r="F5" s="5">
        <f>XGBR!B5</f>
        <v>5.1384400000000001</v>
      </c>
      <c r="G5" s="5">
        <f>Huber!B5</f>
        <v>5.2001170707875897</v>
      </c>
      <c r="H5" s="5">
        <f>BayesRidge!B5</f>
        <v>5.4143122880867898</v>
      </c>
      <c r="I5" s="5">
        <f>Elastic!B5</f>
        <v>5.0307709658288502</v>
      </c>
      <c r="J5" s="5">
        <f>GBR!B5</f>
        <v>5.16135918679855</v>
      </c>
      <c r="K5" s="6">
        <f t="shared" si="0"/>
        <v>5.3090625838451491</v>
      </c>
      <c r="L5">
        <f t="shared" si="2"/>
        <v>5.9038142620232099</v>
      </c>
      <c r="M5">
        <f t="shared" si="3"/>
        <v>5.0307709658288502</v>
      </c>
      <c r="N5">
        <v>5.4</v>
      </c>
      <c r="O5" s="5">
        <f>RF!C5</f>
        <v>5.01</v>
      </c>
      <c r="P5" s="5">
        <f>LR!C5</f>
        <v>4.9539474377982504</v>
      </c>
      <c r="Q5" s="5">
        <f>Adaboost!C5</f>
        <v>6.0313111545988196</v>
      </c>
      <c r="R5" s="5">
        <f>XGBR!C5</f>
        <v>4.1775484000000001</v>
      </c>
      <c r="S5" s="5">
        <f>Huber!C5</f>
        <v>4.8000337815761798</v>
      </c>
      <c r="T5" s="5">
        <f>BayesRidge!C5</f>
        <v>4.9657738950092201</v>
      </c>
      <c r="U5" s="5">
        <f>Elastic!C5</f>
        <v>4.77094803810306</v>
      </c>
      <c r="V5" s="5">
        <f>GBR!C5</f>
        <v>5.0655778632753297</v>
      </c>
      <c r="W5" s="6">
        <f t="shared" si="1"/>
        <v>4.9755029374587068</v>
      </c>
      <c r="X5" s="6">
        <f t="shared" si="4"/>
        <v>6.0313111545988196</v>
      </c>
      <c r="Y5" s="6">
        <f t="shared" si="5"/>
        <v>4.1775484000000001</v>
      </c>
      <c r="Z5">
        <v>5.2</v>
      </c>
      <c r="AC5" s="6"/>
      <c r="AE5" t="s">
        <v>157</v>
      </c>
      <c r="AF5" s="6">
        <f>RF!D5</f>
        <v>4.04</v>
      </c>
      <c r="AG5" s="6">
        <f>LR!D5</f>
        <v>4.0262159173909904</v>
      </c>
      <c r="AH5" s="6">
        <f>Adaboost!D5</f>
        <v>4.1814946619217004</v>
      </c>
      <c r="AI5" s="6">
        <f>XGBR!D5</f>
        <v>3.0469518</v>
      </c>
      <c r="AJ5" s="6">
        <f>Huber!D5</f>
        <v>4.0660239076979403</v>
      </c>
      <c r="AK5" s="6">
        <f>BayesRidge!D5</f>
        <v>4.0171968677952803</v>
      </c>
      <c r="AL5" s="6">
        <f>Elastic!D5</f>
        <v>4.4875878994641596</v>
      </c>
      <c r="AM5" s="6">
        <f>GBR!D5</f>
        <v>3.98795532691324</v>
      </c>
      <c r="AN5" s="6">
        <f>AVERAGE(AF5:AM5,Neural!D5)</f>
        <v>3.9927727114062908</v>
      </c>
      <c r="AO5" s="6">
        <f>MAX(AF5:AM5,Neural!D5)</f>
        <v>4.4875878994641596</v>
      </c>
      <c r="AP5" s="6">
        <f>MIN(AF5:AM5,Neural!D5)</f>
        <v>3.0469518</v>
      </c>
    </row>
    <row r="6" spans="1:42" ht="15" thickBot="1" x14ac:dyDescent="0.35">
      <c r="A6" t="s">
        <v>135</v>
      </c>
      <c r="B6" t="s">
        <v>136</v>
      </c>
      <c r="C6" s="5">
        <f>RF!B6</f>
        <v>2</v>
      </c>
      <c r="D6" s="5">
        <f>LR!B6</f>
        <v>2.5562728759301598</v>
      </c>
      <c r="E6" s="5">
        <f>Adaboost!B6</f>
        <v>2.92119565217391</v>
      </c>
      <c r="F6" s="5">
        <f>XGBR!B6</f>
        <v>2.1057383999999999</v>
      </c>
      <c r="G6" s="5">
        <f>Huber!B6</f>
        <v>2.4000003967790802</v>
      </c>
      <c r="H6" s="5">
        <f>BayesRidge!B6</f>
        <v>2.5678614725500699</v>
      </c>
      <c r="I6" s="5">
        <f>Elastic!B6</f>
        <v>3.0041528344516601</v>
      </c>
      <c r="J6" s="5">
        <f>GBR!B6</f>
        <v>2.1185851879554498</v>
      </c>
      <c r="K6" s="6">
        <f t="shared" si="0"/>
        <v>2.4640649072347234</v>
      </c>
      <c r="L6">
        <f t="shared" si="2"/>
        <v>3.0041528344516601</v>
      </c>
      <c r="M6">
        <f t="shared" si="3"/>
        <v>2</v>
      </c>
      <c r="N6">
        <v>2.4</v>
      </c>
      <c r="O6" s="5">
        <f>RF!C6</f>
        <v>3.01</v>
      </c>
      <c r="P6" s="5">
        <f>LR!C6</f>
        <v>3.6554420406619199</v>
      </c>
      <c r="Q6" s="5">
        <f>Adaboost!C6</f>
        <v>4.6835748792270504</v>
      </c>
      <c r="R6" s="5">
        <f>XGBR!C6</f>
        <v>3.2131143</v>
      </c>
      <c r="S6" s="5">
        <f>Huber!C6</f>
        <v>3.5000320811661099</v>
      </c>
      <c r="T6" s="5">
        <f>BayesRidge!C6</f>
        <v>3.64481468788702</v>
      </c>
      <c r="U6" s="5">
        <f>Elastic!C6</f>
        <v>3.9642057441191798</v>
      </c>
      <c r="V6" s="5">
        <f>GBR!C6</f>
        <v>4.0590690419530802</v>
      </c>
      <c r="W6" s="6">
        <f t="shared" si="1"/>
        <v>3.7014711539275029</v>
      </c>
      <c r="X6" s="6">
        <f t="shared" si="4"/>
        <v>4.6835748792270504</v>
      </c>
      <c r="Y6" s="6">
        <f t="shared" si="5"/>
        <v>3.01</v>
      </c>
      <c r="Z6">
        <v>3.7</v>
      </c>
      <c r="AA6" s="6">
        <f>MAX(L6,M6,X7,Y7)-MIN(L7,M7,X6,Y6)</f>
        <v>1.6735748792270506</v>
      </c>
      <c r="AB6" s="6">
        <f>MIN(L6,M6,X7,Y7)-MAX(L7,M7,X6,Y6)</f>
        <v>-2.7126582278480997</v>
      </c>
      <c r="AC6" s="6"/>
      <c r="AE6" t="s">
        <v>153</v>
      </c>
      <c r="AF6" s="6">
        <f>RF!D6</f>
        <v>5.77</v>
      </c>
      <c r="AG6" s="6">
        <f>LR!D6</f>
        <v>5.1827028733146898</v>
      </c>
      <c r="AH6" s="6">
        <f>Adaboost!D6</f>
        <v>4.89060887512899</v>
      </c>
      <c r="AI6" s="6">
        <f>XGBR!D6</f>
        <v>5.4647236000000001</v>
      </c>
      <c r="AJ6" s="6">
        <f>Huber!D6</f>
        <v>5.2186775197733004</v>
      </c>
      <c r="AK6" s="6">
        <f>BayesRidge!D6</f>
        <v>5.2057888235726102</v>
      </c>
      <c r="AL6" s="6">
        <f>Elastic!D6</f>
        <v>5.0573037504065503</v>
      </c>
      <c r="AM6" s="6">
        <f>GBR!D6</f>
        <v>5.5870839881884997</v>
      </c>
      <c r="AN6" s="6">
        <f>AVERAGE(AF6:AM6,Neural!D6)</f>
        <v>5.2707890005971629</v>
      </c>
      <c r="AO6" s="6">
        <f>MAX(AF6:AM6,Neural!D6)</f>
        <v>5.77</v>
      </c>
      <c r="AP6" s="6">
        <f>MIN(AF6:AM6,Neural!D6)</f>
        <v>4.89060887512899</v>
      </c>
    </row>
    <row r="7" spans="1:42" ht="15" thickBot="1" x14ac:dyDescent="0.35">
      <c r="A7" t="s">
        <v>136</v>
      </c>
      <c r="B7" t="s">
        <v>135</v>
      </c>
      <c r="C7" s="5">
        <f>RF!B7</f>
        <v>4.05</v>
      </c>
      <c r="D7" s="5">
        <f>LR!B7</f>
        <v>4.0091390062410097</v>
      </c>
      <c r="E7" s="5">
        <f>Adaboost!B7</f>
        <v>4.7126582278480997</v>
      </c>
      <c r="F7" s="5">
        <f>XGBR!B7</f>
        <v>3.0969169999999999</v>
      </c>
      <c r="G7" s="5">
        <f>Huber!B7</f>
        <v>3.89999996699003</v>
      </c>
      <c r="H7" s="5">
        <f>BayesRidge!B7</f>
        <v>4.00893665086525</v>
      </c>
      <c r="I7" s="5">
        <f>Elastic!B7</f>
        <v>3.8915066509353902</v>
      </c>
      <c r="J7" s="5">
        <f>GBR!B7</f>
        <v>4.0591573053401602</v>
      </c>
      <c r="K7" s="6">
        <f t="shared" si="0"/>
        <v>3.9690483023562066</v>
      </c>
      <c r="L7">
        <f t="shared" si="2"/>
        <v>4.7126582278480997</v>
      </c>
      <c r="M7">
        <f t="shared" si="3"/>
        <v>3.0969169999999999</v>
      </c>
      <c r="N7">
        <v>4.2</v>
      </c>
      <c r="O7" s="5">
        <f>RF!C7</f>
        <v>4.0199999999999996</v>
      </c>
      <c r="P7" s="5">
        <f>LR!C7</f>
        <v>3.9660428971401198</v>
      </c>
      <c r="Q7" s="5">
        <f>Adaboost!C7</f>
        <v>4.6835748792270504</v>
      </c>
      <c r="R7" s="5">
        <f>XGBR!C7</f>
        <v>3.1559868</v>
      </c>
      <c r="S7" s="5">
        <f>Huber!C7</f>
        <v>3.7000562807108599</v>
      </c>
      <c r="T7" s="5">
        <f>BayesRidge!C7</f>
        <v>3.9706646379878898</v>
      </c>
      <c r="U7" s="5">
        <f>Elastic!C7</f>
        <v>4.2285638840476896</v>
      </c>
      <c r="V7" s="5">
        <f>GBR!C7</f>
        <v>4.1127605089068204</v>
      </c>
      <c r="W7" s="6">
        <f t="shared" si="1"/>
        <v>3.9685054567236873</v>
      </c>
      <c r="X7" s="6">
        <f t="shared" si="4"/>
        <v>4.6835748792270504</v>
      </c>
      <c r="Y7" s="6">
        <f t="shared" si="5"/>
        <v>3.1559868</v>
      </c>
      <c r="Z7">
        <v>3.7</v>
      </c>
      <c r="AC7" s="6"/>
      <c r="AE7" t="s">
        <v>181</v>
      </c>
      <c r="AF7" s="6">
        <f>RF!D7</f>
        <v>5.76</v>
      </c>
      <c r="AG7" s="6">
        <f>LR!D7</f>
        <v>5.75225705643473</v>
      </c>
      <c r="AH7" s="6">
        <f>Adaboost!D7</f>
        <v>4.9200998751560503</v>
      </c>
      <c r="AI7" s="6">
        <f>XGBR!D7</f>
        <v>5.9134454999999999</v>
      </c>
      <c r="AJ7" s="6">
        <f>Huber!D7</f>
        <v>5.7281584230264704</v>
      </c>
      <c r="AK7" s="6">
        <f>BayesRidge!D7</f>
        <v>5.7182487649600304</v>
      </c>
      <c r="AL7" s="6">
        <f>Elastic!D7</f>
        <v>5.08524299318898</v>
      </c>
      <c r="AM7" s="6">
        <f>GBR!D7</f>
        <v>6.0188094344238303</v>
      </c>
      <c r="AN7" s="6">
        <f>AVERAGE(AF7:AM7,Neural!D7)</f>
        <v>5.6242159947239543</v>
      </c>
      <c r="AO7" s="6">
        <f>MAX(AF7:AM7,Neural!D7)</f>
        <v>6.0188094344238303</v>
      </c>
      <c r="AP7" s="6">
        <f>MIN(AF7:AM7,Neural!D7)</f>
        <v>4.9200998751560503</v>
      </c>
    </row>
    <row r="8" spans="1:42" ht="15" thickBot="1" x14ac:dyDescent="0.35">
      <c r="A8" t="s">
        <v>170</v>
      </c>
      <c r="B8" t="s">
        <v>172</v>
      </c>
      <c r="C8" s="5">
        <f>RF!B8</f>
        <v>5.16</v>
      </c>
      <c r="D8" s="5">
        <f>LR!B8</f>
        <v>5.7741820785923998</v>
      </c>
      <c r="E8" s="5">
        <f>Adaboost!B8</f>
        <v>5.9157142857142802</v>
      </c>
      <c r="F8" s="5">
        <f>XGBR!B8</f>
        <v>5.2934283999999998</v>
      </c>
      <c r="G8" s="5">
        <f>Huber!B8</f>
        <v>5.5000006522430702</v>
      </c>
      <c r="H8" s="5">
        <f>BayesRidge!B8</f>
        <v>5.7833175638407299</v>
      </c>
      <c r="I8" s="5">
        <f>Elastic!B8</f>
        <v>5.6107031328029002</v>
      </c>
      <c r="J8" s="5">
        <f>GBR!B8</f>
        <v>5.2524953749643197</v>
      </c>
      <c r="K8" s="6">
        <f t="shared" si="0"/>
        <v>5.5649041669196793</v>
      </c>
      <c r="L8">
        <f t="shared" si="2"/>
        <v>5.9157142857142802</v>
      </c>
      <c r="M8">
        <f t="shared" si="3"/>
        <v>5.16</v>
      </c>
      <c r="N8">
        <v>5.6</v>
      </c>
      <c r="O8" s="5">
        <f>RF!C8</f>
        <v>5.07</v>
      </c>
      <c r="P8" s="5">
        <f>LR!C8</f>
        <v>5.7440718201360097</v>
      </c>
      <c r="Q8" s="5">
        <f>Adaboost!C8</f>
        <v>6.0247747747747704</v>
      </c>
      <c r="R8" s="5">
        <f>XGBR!C8</f>
        <v>5.0950885000000001</v>
      </c>
      <c r="S8" s="5">
        <f>Huber!C8</f>
        <v>5.5000170695781296</v>
      </c>
      <c r="T8" s="5">
        <f>BayesRidge!C8</f>
        <v>5.7452462377594298</v>
      </c>
      <c r="U8" s="5">
        <f>Elastic!C8</f>
        <v>5.3867475139246901</v>
      </c>
      <c r="V8" s="5">
        <f>GBR!C8</f>
        <v>5.1470454254073701</v>
      </c>
      <c r="W8" s="6">
        <f t="shared" si="1"/>
        <v>5.5003798661167096</v>
      </c>
      <c r="X8" s="6">
        <f t="shared" si="4"/>
        <v>6.0247747747747704</v>
      </c>
      <c r="Y8" s="6">
        <f t="shared" si="5"/>
        <v>5.07</v>
      </c>
      <c r="Z8">
        <v>5.7</v>
      </c>
      <c r="AA8" s="6">
        <f>MAX(L8,M8,X9,Y9)-MIN(L9,M9,X8,Y8)</f>
        <v>2.9978630551724104</v>
      </c>
      <c r="AB8" s="6">
        <f>MIN(L8,M8,X9,Y9)-MAX(L9,M9,X8,Y8)</f>
        <v>-2.0110141747747701</v>
      </c>
      <c r="AC8" s="6"/>
      <c r="AE8" t="s">
        <v>175</v>
      </c>
      <c r="AF8" s="6">
        <f>RF!D8</f>
        <v>6.21</v>
      </c>
      <c r="AG8" s="6">
        <f>LR!D8</f>
        <v>5.7911298003837404</v>
      </c>
      <c r="AH8" s="6">
        <f>Adaboost!D8</f>
        <v>5.1511780104711997</v>
      </c>
      <c r="AI8" s="6">
        <f>XGBR!D8</f>
        <v>5.9163722999999999</v>
      </c>
      <c r="AJ8" s="6">
        <f>Huber!D8</f>
        <v>5.7828018687216698</v>
      </c>
      <c r="AK8" s="6">
        <f>BayesRidge!D8</f>
        <v>5.7940806731113499</v>
      </c>
      <c r="AL8" s="6">
        <f>Elastic!D8</f>
        <v>5.2521770297604302</v>
      </c>
      <c r="AM8" s="6">
        <f>GBR!D8</f>
        <v>5.7712148417577298</v>
      </c>
      <c r="AN8" s="6">
        <f>AVERAGE(AF8:AM8,Neural!D8)</f>
        <v>5.7251224435220056</v>
      </c>
      <c r="AO8" s="6">
        <f>MAX(AF8:AM8,Neural!D8)</f>
        <v>6.21</v>
      </c>
      <c r="AP8" s="6">
        <f>MIN(AF8:AM8,Neural!D8)</f>
        <v>5.1511780104711997</v>
      </c>
    </row>
    <row r="9" spans="1:42" ht="15" thickBot="1" x14ac:dyDescent="0.35">
      <c r="A9" t="s">
        <v>172</v>
      </c>
      <c r="B9" t="s">
        <v>170</v>
      </c>
      <c r="C9" s="5">
        <f>RF!B9</f>
        <v>4.04</v>
      </c>
      <c r="D9" s="5">
        <f>LR!B9</f>
        <v>3.87697552654231</v>
      </c>
      <c r="E9" s="5">
        <f>Adaboost!B9</f>
        <v>4.7126582278480997</v>
      </c>
      <c r="F9" s="5">
        <f>XGBR!B9</f>
        <v>3.1228265999999998</v>
      </c>
      <c r="G9" s="5">
        <f>Huber!B9</f>
        <v>3.7000000621934199</v>
      </c>
      <c r="H9" s="5">
        <f>BayesRidge!B9</f>
        <v>3.8738307209187801</v>
      </c>
      <c r="I9" s="5">
        <f>Elastic!B9</f>
        <v>4.0215173543715101</v>
      </c>
      <c r="J9" s="5">
        <f>GBR!B9</f>
        <v>4.0825507410586299</v>
      </c>
      <c r="K9" s="6">
        <f t="shared" si="0"/>
        <v>3.9287813529506335</v>
      </c>
      <c r="L9">
        <f t="shared" si="2"/>
        <v>4.7126582278480997</v>
      </c>
      <c r="M9">
        <f t="shared" si="3"/>
        <v>3.1228265999999998</v>
      </c>
      <c r="N9">
        <v>3.8</v>
      </c>
      <c r="O9" s="5">
        <f>RF!C9</f>
        <v>5.01</v>
      </c>
      <c r="P9" s="5">
        <f>LR!C9</f>
        <v>5.0186772743197601</v>
      </c>
      <c r="Q9" s="5">
        <f>Adaboost!C9</f>
        <v>6.1206896551724101</v>
      </c>
      <c r="R9" s="5">
        <f>XGBR!C9</f>
        <v>4.0137606000000003</v>
      </c>
      <c r="S9" s="5">
        <f>Huber!C9</f>
        <v>4.8000674638951697</v>
      </c>
      <c r="T9" s="5">
        <f>BayesRidge!C9</f>
        <v>5.02161083087171</v>
      </c>
      <c r="U9" s="5">
        <f>Elastic!C9</f>
        <v>4.7369917123515002</v>
      </c>
      <c r="V9" s="5">
        <f>GBR!C9</f>
        <v>5.0689306953207698</v>
      </c>
      <c r="W9" s="6">
        <f t="shared" si="1"/>
        <v>4.9719210788289763</v>
      </c>
      <c r="X9" s="6">
        <f t="shared" si="4"/>
        <v>6.1206896551724101</v>
      </c>
      <c r="Y9" s="6">
        <f t="shared" si="5"/>
        <v>4.0137606000000003</v>
      </c>
      <c r="Z9">
        <v>4.9000000000000004</v>
      </c>
      <c r="AC9" s="6"/>
      <c r="AE9" t="s">
        <v>147</v>
      </c>
      <c r="AF9" s="6">
        <f>RF!D9</f>
        <v>4.71</v>
      </c>
      <c r="AG9" s="6">
        <f>LR!D9</f>
        <v>4.9411557525579601</v>
      </c>
      <c r="AH9" s="6">
        <f>Adaboost!D9</f>
        <v>4.3013698630136901</v>
      </c>
      <c r="AI9" s="6">
        <f>XGBR!D9</f>
        <v>4.0708184000000003</v>
      </c>
      <c r="AJ9" s="6">
        <f>Huber!D9</f>
        <v>4.9106795501659199</v>
      </c>
      <c r="AK9" s="6">
        <f>BayesRidge!D9</f>
        <v>4.9216222016439302</v>
      </c>
      <c r="AL9" s="6">
        <f>Elastic!D9</f>
        <v>4.7167035082393198</v>
      </c>
      <c r="AM9" s="6">
        <f>GBR!D9</f>
        <v>4.6397530985468096</v>
      </c>
      <c r="AN9" s="6">
        <f>AVERAGE(AF9:AM9,Neural!D9)</f>
        <v>4.6892244943347672</v>
      </c>
      <c r="AO9" s="6">
        <f>MAX(AF9:AM9,Neural!D9)</f>
        <v>4.9909180748452702</v>
      </c>
      <c r="AP9" s="6">
        <f>MIN(AF9:AM9,Neural!D9)</f>
        <v>4.0708184000000003</v>
      </c>
    </row>
    <row r="10" spans="1:42" ht="15" thickBot="1" x14ac:dyDescent="0.35">
      <c r="A10" t="s">
        <v>151</v>
      </c>
      <c r="B10" t="s">
        <v>154</v>
      </c>
      <c r="C10" s="5">
        <f>RF!B10</f>
        <v>3.11</v>
      </c>
      <c r="D10" s="5">
        <f>LR!B10</f>
        <v>3.3948282865255299</v>
      </c>
      <c r="E10" s="5">
        <f>Adaboost!B10</f>
        <v>3.6546961325966798</v>
      </c>
      <c r="F10" s="5">
        <f>XGBR!B10</f>
        <v>2.9865088000000002</v>
      </c>
      <c r="G10" s="5">
        <f>Huber!B10</f>
        <v>3.2000006703311099</v>
      </c>
      <c r="H10" s="5">
        <f>BayesRidge!B10</f>
        <v>3.4047553777287498</v>
      </c>
      <c r="I10" s="5">
        <f>Elastic!B10</f>
        <v>3.7788377112938898</v>
      </c>
      <c r="J10" s="5">
        <f>GBR!B10</f>
        <v>3.0687443165923498</v>
      </c>
      <c r="K10" s="6">
        <f t="shared" si="0"/>
        <v>3.319630494675089</v>
      </c>
      <c r="L10">
        <f t="shared" si="2"/>
        <v>3.7788377112938898</v>
      </c>
      <c r="M10">
        <f t="shared" si="3"/>
        <v>2.9865088000000002</v>
      </c>
      <c r="N10">
        <v>3.3</v>
      </c>
      <c r="O10" s="5">
        <f>RF!C10</f>
        <v>3</v>
      </c>
      <c r="P10" s="5">
        <f>LR!C10</f>
        <v>3.2555399491371801</v>
      </c>
      <c r="Q10" s="5">
        <f>Adaboost!C10</f>
        <v>3.4233128834355799</v>
      </c>
      <c r="R10" s="5">
        <f>XGBR!C10</f>
        <v>3.1538626999999999</v>
      </c>
      <c r="S10" s="5">
        <f>Huber!C10</f>
        <v>3.0001387361252299</v>
      </c>
      <c r="T10" s="5">
        <f>BayesRidge!C10</f>
        <v>3.2557679551225598</v>
      </c>
      <c r="U10" s="5">
        <f>Elastic!C10</f>
        <v>3.59102522719227</v>
      </c>
      <c r="V10" s="5">
        <f>GBR!C10</f>
        <v>3.0714674569188101</v>
      </c>
      <c r="W10" s="6">
        <f t="shared" si="1"/>
        <v>3.2080900322115413</v>
      </c>
      <c r="X10" s="6">
        <f t="shared" si="4"/>
        <v>3.59102522719227</v>
      </c>
      <c r="Y10" s="6">
        <f t="shared" si="5"/>
        <v>3</v>
      </c>
      <c r="Z10">
        <v>3</v>
      </c>
      <c r="AA10" s="6">
        <f>MAX(L10,M10,X11,Y11)-MIN(L11,M11,X10,Y10)</f>
        <v>1.6835748792270504</v>
      </c>
      <c r="AB10" s="6">
        <f>MIN(L10,M10,X11,Y11)-MAX(L11,M11,X10,Y10)</f>
        <v>-1.7261494278480995</v>
      </c>
      <c r="AC10" s="6"/>
      <c r="AE10" t="s">
        <v>182</v>
      </c>
      <c r="AF10" s="6">
        <f>RF!D10</f>
        <v>5.32</v>
      </c>
      <c r="AG10" s="6">
        <f>LR!D10</f>
        <v>4.8686930719963204</v>
      </c>
      <c r="AH10" s="6">
        <f>Adaboost!D10</f>
        <v>4.7513935340022204</v>
      </c>
      <c r="AI10" s="6">
        <f>XGBR!D10</f>
        <v>3.9314265000000002</v>
      </c>
      <c r="AJ10" s="6">
        <f>Huber!D10</f>
        <v>4.9077873300609802</v>
      </c>
      <c r="AK10" s="6">
        <f>BayesRidge!D10</f>
        <v>4.8673879966469498</v>
      </c>
      <c r="AL10" s="6">
        <f>Elastic!D10</f>
        <v>4.8274250257101698</v>
      </c>
      <c r="AM10" s="6">
        <f>GBR!D10</f>
        <v>5.1467088007850803</v>
      </c>
      <c r="AN10" s="6">
        <f>AVERAGE(AF10:AM10,Neural!D10)</f>
        <v>4.830436296476269</v>
      </c>
      <c r="AO10" s="6">
        <f>MAX(AF10:AM10,Neural!D10)</f>
        <v>5.32</v>
      </c>
      <c r="AP10" s="6">
        <f>MIN(AF10:AM10,Neural!D10)</f>
        <v>3.9314265000000002</v>
      </c>
    </row>
    <row r="11" spans="1:42" ht="15" thickBot="1" x14ac:dyDescent="0.35">
      <c r="A11" t="s">
        <v>154</v>
      </c>
      <c r="B11" t="s">
        <v>151</v>
      </c>
      <c r="C11" s="5">
        <f>RF!B11</f>
        <v>4.17</v>
      </c>
      <c r="D11" s="5">
        <f>LR!B11</f>
        <v>3.9752305156209999</v>
      </c>
      <c r="E11" s="5">
        <f>Adaboost!B11</f>
        <v>4.7126582278480997</v>
      </c>
      <c r="F11" s="5">
        <f>XGBR!B11</f>
        <v>3.1322047999999998</v>
      </c>
      <c r="G11" s="5">
        <f>Huber!B11</f>
        <v>3.8000006699097999</v>
      </c>
      <c r="H11" s="5">
        <f>BayesRidge!B11</f>
        <v>3.9722176027684699</v>
      </c>
      <c r="I11" s="5">
        <f>Elastic!B11</f>
        <v>3.9311399135182201</v>
      </c>
      <c r="J11" s="5">
        <f>GBR!B11</f>
        <v>4.1045391797807698</v>
      </c>
      <c r="K11" s="6">
        <f t="shared" si="0"/>
        <v>3.9651652055753854</v>
      </c>
      <c r="L11">
        <f t="shared" si="2"/>
        <v>4.7126582278480997</v>
      </c>
      <c r="M11">
        <f t="shared" si="3"/>
        <v>3.1322047999999998</v>
      </c>
      <c r="N11">
        <v>4</v>
      </c>
      <c r="O11" s="5">
        <f>RF!C11</f>
        <v>4.1100000000000003</v>
      </c>
      <c r="P11" s="5">
        <f>LR!C11</f>
        <v>3.9599461300282899</v>
      </c>
      <c r="Q11" s="5">
        <f>Adaboost!C11</f>
        <v>4.6835748792270504</v>
      </c>
      <c r="R11" s="5">
        <f>XGBR!C11</f>
        <v>3.1616806999999998</v>
      </c>
      <c r="S11" s="5">
        <f>Huber!C11</f>
        <v>3.7000675401048202</v>
      </c>
      <c r="T11" s="5">
        <f>BayesRidge!C11</f>
        <v>3.9780362978222898</v>
      </c>
      <c r="U11" s="5">
        <f>Elastic!C11</f>
        <v>4.1941882633301697</v>
      </c>
      <c r="V11" s="5">
        <f>GBR!C11</f>
        <v>4.1142039142496198</v>
      </c>
      <c r="W11" s="6">
        <f t="shared" si="1"/>
        <v>3.9645593843855829</v>
      </c>
      <c r="X11" s="6">
        <f t="shared" si="4"/>
        <v>4.6835748792270504</v>
      </c>
      <c r="Y11" s="6">
        <f t="shared" si="5"/>
        <v>3.1616806999999998</v>
      </c>
      <c r="Z11">
        <v>4</v>
      </c>
      <c r="AC11" s="6"/>
      <c r="AE11" t="s">
        <v>183</v>
      </c>
      <c r="AF11" s="6">
        <f>RF!D11</f>
        <v>4.99</v>
      </c>
      <c r="AG11" s="6">
        <f>LR!D11</f>
        <v>4.8206252836798296</v>
      </c>
      <c r="AH11" s="6">
        <f>Adaboost!D11</f>
        <v>4.4007272727272699</v>
      </c>
      <c r="AI11" s="6">
        <f>XGBR!D11</f>
        <v>5.1874623</v>
      </c>
      <c r="AJ11" s="6">
        <f>Huber!D11</f>
        <v>4.8153253711703803</v>
      </c>
      <c r="AK11" s="6">
        <f>BayesRidge!D11</f>
        <v>4.8121770176004501</v>
      </c>
      <c r="AL11" s="6">
        <f>Elastic!D11</f>
        <v>4.90010848347546</v>
      </c>
      <c r="AM11" s="6">
        <f>GBR!D11</f>
        <v>4.9819826389660697</v>
      </c>
      <c r="AN11" s="6">
        <f>AVERAGE(AF11:AM11,Neural!D11)</f>
        <v>4.8582228229651436</v>
      </c>
      <c r="AO11" s="6">
        <f>MAX(AF11:AM11,Neural!D11)</f>
        <v>5.1874623</v>
      </c>
      <c r="AP11" s="6">
        <f>MIN(AF11:AM11,Neural!D11)</f>
        <v>4.4007272727272699</v>
      </c>
    </row>
    <row r="12" spans="1:42" ht="15" thickBot="1" x14ac:dyDescent="0.35">
      <c r="A12" t="s">
        <v>36</v>
      </c>
      <c r="B12" t="s">
        <v>133</v>
      </c>
      <c r="C12" s="5">
        <f>RF!B12</f>
        <v>4.1399999999999997</v>
      </c>
      <c r="D12" s="5">
        <f>LR!B12</f>
        <v>4.3565006819584404</v>
      </c>
      <c r="E12" s="5">
        <f>Adaboost!B12</f>
        <v>4.7126582278480997</v>
      </c>
      <c r="F12" s="5">
        <f>XGBR!B12</f>
        <v>4.2822240000000003</v>
      </c>
      <c r="G12" s="5">
        <f>Huber!B12</f>
        <v>4.1000343602308602</v>
      </c>
      <c r="H12" s="5">
        <f>BayesRidge!B12</f>
        <v>4.3560683981344397</v>
      </c>
      <c r="I12" s="5">
        <f>Elastic!B12</f>
        <v>4.5367005380789402</v>
      </c>
      <c r="J12" s="5">
        <f>GBR!B12</f>
        <v>4.2732525598089701</v>
      </c>
      <c r="K12" s="6">
        <f t="shared" si="0"/>
        <v>4.345031668812215</v>
      </c>
      <c r="L12">
        <f t="shared" si="2"/>
        <v>4.7126582278480997</v>
      </c>
      <c r="M12">
        <f t="shared" si="3"/>
        <v>4.1000343602308602</v>
      </c>
      <c r="N12">
        <v>4.5</v>
      </c>
      <c r="O12" s="5">
        <f>RF!C12</f>
        <v>4.01</v>
      </c>
      <c r="P12" s="5">
        <f>LR!C12</f>
        <v>4.0000068152276604</v>
      </c>
      <c r="Q12" s="5">
        <f>Adaboost!C12</f>
        <v>4.6835748792270504</v>
      </c>
      <c r="R12" s="5">
        <f>XGBR!C12</f>
        <v>3.0797433999999999</v>
      </c>
      <c r="S12" s="5">
        <f>Huber!C12</f>
        <v>3.9000151766574098</v>
      </c>
      <c r="T12" s="5">
        <f>BayesRidge!C12</f>
        <v>3.99849708767626</v>
      </c>
      <c r="U12" s="5">
        <f>Elastic!C12</f>
        <v>3.9509084446296701</v>
      </c>
      <c r="V12" s="5">
        <f>GBR!C12</f>
        <v>4.0517133127976201</v>
      </c>
      <c r="W12" s="6">
        <f t="shared" si="1"/>
        <v>3.9593425817785652</v>
      </c>
      <c r="X12" s="6">
        <f t="shared" si="4"/>
        <v>4.6835748792270504</v>
      </c>
      <c r="Y12" s="6">
        <f t="shared" si="5"/>
        <v>3.0797433999999999</v>
      </c>
      <c r="Z12">
        <v>4</v>
      </c>
      <c r="AA12" s="6">
        <f>MAX(L12,M12,X13,Y13)-MIN(L13,M13,X12,Y12)</f>
        <v>1.6329148278480998</v>
      </c>
      <c r="AB12" s="6">
        <f>MIN(L12,M12,X13,Y13)-MAX(L13,M13,X12,Y12)</f>
        <v>-1.4789477278480998</v>
      </c>
      <c r="AC12" s="6"/>
      <c r="AE12" t="s">
        <v>146</v>
      </c>
      <c r="AF12" s="6">
        <f>RF!D12</f>
        <v>5.71</v>
      </c>
      <c r="AG12" s="6">
        <f>LR!D12</f>
        <v>5.3942459829725804</v>
      </c>
      <c r="AH12" s="6">
        <f>Adaboost!D12</f>
        <v>4.8057324840764304</v>
      </c>
      <c r="AI12" s="6">
        <f>XGBR!D12</f>
        <v>4.5987773000000001</v>
      </c>
      <c r="AJ12" s="6">
        <f>Huber!D12</f>
        <v>5.4435391302299596</v>
      </c>
      <c r="AK12" s="6">
        <f>BayesRidge!D12</f>
        <v>5.39875619011345</v>
      </c>
      <c r="AL12" s="6">
        <f>Elastic!D12</f>
        <v>5.12741620116</v>
      </c>
      <c r="AM12" s="6">
        <f>GBR!D12</f>
        <v>5.45716200926804</v>
      </c>
      <c r="AN12" s="6">
        <f>AVERAGE(AF12:AM12,Neural!D12)</f>
        <v>5.2628511397125157</v>
      </c>
      <c r="AO12" s="6">
        <f>MAX(AF12:AM12,Neural!D12)</f>
        <v>5.71</v>
      </c>
      <c r="AP12" s="6">
        <f>MIN(AF12:AM12,Neural!D12)</f>
        <v>4.5987773000000001</v>
      </c>
    </row>
    <row r="13" spans="1:42" ht="15" thickBot="1" x14ac:dyDescent="0.35">
      <c r="A13" t="s">
        <v>133</v>
      </c>
      <c r="B13" t="s">
        <v>36</v>
      </c>
      <c r="C13" s="5">
        <f>RF!B13</f>
        <v>4.12</v>
      </c>
      <c r="D13" s="5">
        <f>LR!B13</f>
        <v>4.17988412921079</v>
      </c>
      <c r="E13" s="5">
        <f>Adaboost!B13</f>
        <v>4.7126582278480997</v>
      </c>
      <c r="F13" s="5">
        <f>XGBR!B13</f>
        <v>4.4068565</v>
      </c>
      <c r="G13" s="5">
        <f>Huber!B13</f>
        <v>4.0000009159502001</v>
      </c>
      <c r="H13" s="5">
        <f>BayesRidge!B13</f>
        <v>4.1845156470292704</v>
      </c>
      <c r="I13" s="5">
        <f>Elastic!B13</f>
        <v>4.3743402434536902</v>
      </c>
      <c r="J13" s="5">
        <f>GBR!B13</f>
        <v>4.1623427492514899</v>
      </c>
      <c r="K13" s="6">
        <f t="shared" si="0"/>
        <v>4.2560177015044598</v>
      </c>
      <c r="L13">
        <f t="shared" si="2"/>
        <v>4.7126582278480997</v>
      </c>
      <c r="M13">
        <f t="shared" si="3"/>
        <v>4.0000009159502001</v>
      </c>
      <c r="N13">
        <v>4.0999999999999996</v>
      </c>
      <c r="O13" s="5">
        <f>RF!C13</f>
        <v>4.01</v>
      </c>
      <c r="P13" s="5">
        <f>LR!C13</f>
        <v>3.9422642562575101</v>
      </c>
      <c r="Q13" s="5">
        <f>Adaboost!C13</f>
        <v>4.6835748792270504</v>
      </c>
      <c r="R13" s="5">
        <f>XGBR!C13</f>
        <v>3.2337104999999999</v>
      </c>
      <c r="S13" s="5">
        <f>Huber!C13</f>
        <v>3.7000169497697901</v>
      </c>
      <c r="T13" s="5">
        <f>BayesRidge!C13</f>
        <v>3.9458006573919602</v>
      </c>
      <c r="U13" s="5">
        <f>Elastic!C13</f>
        <v>4.2802227125998398</v>
      </c>
      <c r="V13" s="5">
        <f>GBR!C13</f>
        <v>4.1012667452449403</v>
      </c>
      <c r="W13" s="6">
        <f t="shared" si="1"/>
        <v>3.98101201940983</v>
      </c>
      <c r="X13" s="6">
        <f t="shared" si="4"/>
        <v>4.6835748792270504</v>
      </c>
      <c r="Y13" s="6">
        <f t="shared" si="5"/>
        <v>3.2337104999999999</v>
      </c>
      <c r="Z13">
        <v>3.8</v>
      </c>
      <c r="AC13" s="6"/>
      <c r="AE13" t="s">
        <v>168</v>
      </c>
      <c r="AF13" s="6">
        <f>RF!D13</f>
        <v>6.13</v>
      </c>
      <c r="AG13" s="6">
        <f>LR!D13</f>
        <v>5.9718780062620302</v>
      </c>
      <c r="AH13" s="6">
        <f>Adaboost!D13</f>
        <v>5.1511780104711997</v>
      </c>
      <c r="AI13" s="6">
        <f>XGBR!D13</f>
        <v>6.1877832000000001</v>
      </c>
      <c r="AJ13" s="6">
        <f>Huber!D13</f>
        <v>5.9822201915991897</v>
      </c>
      <c r="AK13" s="6">
        <f>BayesRidge!D13</f>
        <v>5.9581900525907097</v>
      </c>
      <c r="AL13" s="6">
        <f>Elastic!D13</f>
        <v>5.3753017906948504</v>
      </c>
      <c r="AM13" s="6">
        <f>GBR!D13</f>
        <v>6.16030587061835</v>
      </c>
      <c r="AN13" s="6">
        <f>AVERAGE(AF13:AM13,Neural!D13)</f>
        <v>5.8847357664243898</v>
      </c>
      <c r="AO13" s="6">
        <f>MAX(AF13:AM13,Neural!D13)</f>
        <v>6.1877832000000001</v>
      </c>
      <c r="AP13" s="6">
        <f>MIN(AF13:AM13,Neural!D13)</f>
        <v>5.1511780104711997</v>
      </c>
    </row>
    <row r="14" spans="1:42" ht="15" thickBot="1" x14ac:dyDescent="0.35">
      <c r="A14" t="s">
        <v>177</v>
      </c>
      <c r="B14" t="s">
        <v>149</v>
      </c>
      <c r="C14" s="5">
        <f>RF!B14</f>
        <v>3.07</v>
      </c>
      <c r="D14" s="5">
        <f>LR!B14</f>
        <v>3.3149071395665399</v>
      </c>
      <c r="E14" s="5">
        <f>Adaboost!B14</f>
        <v>3.5406976744185998</v>
      </c>
      <c r="F14" s="5">
        <f>XGBR!B14</f>
        <v>3.2488853999999998</v>
      </c>
      <c r="G14" s="5">
        <f>Huber!B14</f>
        <v>3.1000006194379401</v>
      </c>
      <c r="H14" s="5">
        <f>BayesRidge!B14</f>
        <v>3.3259059117169398</v>
      </c>
      <c r="I14" s="5">
        <f>Elastic!B14</f>
        <v>3.6828069832626502</v>
      </c>
      <c r="J14" s="5">
        <f>GBR!B14</f>
        <v>3.0900993019658198</v>
      </c>
      <c r="K14" s="6">
        <f t="shared" si="0"/>
        <v>3.2957005944732081</v>
      </c>
      <c r="L14">
        <f t="shared" si="2"/>
        <v>3.6828069832626502</v>
      </c>
      <c r="M14">
        <f t="shared" si="3"/>
        <v>3.07</v>
      </c>
      <c r="N14">
        <v>3.5</v>
      </c>
      <c r="O14" s="5">
        <f>RF!C14</f>
        <v>2.0099999999999998</v>
      </c>
      <c r="P14" s="5">
        <f>LR!C14</f>
        <v>2.73650015548685</v>
      </c>
      <c r="Q14" s="5">
        <f>Adaboost!C14</f>
        <v>2.95588235294117</v>
      </c>
      <c r="R14" s="5">
        <f>XGBR!C14</f>
        <v>2.0752296000000001</v>
      </c>
      <c r="S14" s="5">
        <f>Huber!C14</f>
        <v>2.50008027773494</v>
      </c>
      <c r="T14" s="5">
        <f>BayesRidge!C14</f>
        <v>2.7371642473466702</v>
      </c>
      <c r="U14" s="5">
        <f>Elastic!C14</f>
        <v>3.1741042534395199</v>
      </c>
      <c r="V14" s="5">
        <f>GBR!C14</f>
        <v>2.0952861000045302</v>
      </c>
      <c r="W14" s="6">
        <f t="shared" si="1"/>
        <v>2.5564023420008279</v>
      </c>
      <c r="X14" s="6">
        <f t="shared" si="4"/>
        <v>3.1741042534395199</v>
      </c>
      <c r="Y14" s="6">
        <f t="shared" si="5"/>
        <v>2.0099999999999998</v>
      </c>
      <c r="Z14">
        <v>3</v>
      </c>
      <c r="AA14" s="6">
        <f>MAX(L14,M14,X15,Y15)-MIN(L15,M15,X14,Y14)</f>
        <v>6.8751063829787196</v>
      </c>
      <c r="AB14" s="6">
        <f>MIN(L14,M14,X15,Y15)-MAX(L15,M15,X14,Y14)</f>
        <v>-3.9597872340425497</v>
      </c>
      <c r="AC14" s="6"/>
      <c r="AE14" t="s">
        <v>169</v>
      </c>
      <c r="AF14" s="6">
        <f>RF!D14</f>
        <v>7.1</v>
      </c>
      <c r="AG14" s="6">
        <f>LR!D14</f>
        <v>6.68260459663282</v>
      </c>
      <c r="AH14" s="6">
        <f>Adaboost!D14</f>
        <v>6.7338709677419297</v>
      </c>
      <c r="AI14" s="6">
        <f>XGBR!D14</f>
        <v>6.3951472999999996</v>
      </c>
      <c r="AJ14" s="6">
        <f>Huber!D14</f>
        <v>6.6764651799883898</v>
      </c>
      <c r="AK14" s="6">
        <f>BayesRidge!D14</f>
        <v>6.6541147593064904</v>
      </c>
      <c r="AL14" s="6">
        <f>Elastic!D14</f>
        <v>5.5831284723901504</v>
      </c>
      <c r="AM14" s="6">
        <f>GBR!D14</f>
        <v>6.9139037509489603</v>
      </c>
      <c r="AN14" s="6">
        <f>AVERAGE(AF14:AM14,Neural!D14)</f>
        <v>6.6080709013446706</v>
      </c>
      <c r="AO14" s="6">
        <f>MAX(AF14:AM14,Neural!D14)</f>
        <v>7.1</v>
      </c>
      <c r="AP14" s="6">
        <f>MIN(AF14:AM14,Neural!D14)</f>
        <v>5.5831284723901504</v>
      </c>
    </row>
    <row r="15" spans="1:42" ht="15" thickBot="1" x14ac:dyDescent="0.35">
      <c r="A15" t="s">
        <v>149</v>
      </c>
      <c r="B15" t="s">
        <v>177</v>
      </c>
      <c r="C15" s="5">
        <f>RF!B15</f>
        <v>6.04</v>
      </c>
      <c r="D15" s="5">
        <f>LR!B15</f>
        <v>5.9456407609564401</v>
      </c>
      <c r="E15" s="5">
        <f>Adaboost!B15</f>
        <v>7.0297872340425496</v>
      </c>
      <c r="F15" s="5">
        <f>XGBR!B15</f>
        <v>5.2390546999999996</v>
      </c>
      <c r="G15" s="5">
        <f>Huber!B15</f>
        <v>5.7000004416602703</v>
      </c>
      <c r="H15" s="5">
        <f>BayesRidge!B15</f>
        <v>5.9440486482047898</v>
      </c>
      <c r="I15" s="5">
        <f>Elastic!B15</f>
        <v>5.9685329284762396</v>
      </c>
      <c r="J15" s="5">
        <f>GBR!B15</f>
        <v>6.1873789150234302</v>
      </c>
      <c r="K15" s="6">
        <f t="shared" si="0"/>
        <v>6.0128723790875709</v>
      </c>
      <c r="L15">
        <f t="shared" si="2"/>
        <v>7.0297872340425496</v>
      </c>
      <c r="M15">
        <f t="shared" si="3"/>
        <v>5.2390546999999996</v>
      </c>
      <c r="N15">
        <v>5.8</v>
      </c>
      <c r="O15" s="5">
        <f>RF!C15</f>
        <v>8.19</v>
      </c>
      <c r="P15" s="5">
        <f>LR!C15</f>
        <v>8.0887993412145907</v>
      </c>
      <c r="Q15" s="5">
        <f>Adaboost!C15</f>
        <v>8.8851063829787194</v>
      </c>
      <c r="R15" s="5">
        <f>XGBR!C15</f>
        <v>7.1769150000000002</v>
      </c>
      <c r="S15" s="5">
        <f>Huber!C15</f>
        <v>7.9000212237638499</v>
      </c>
      <c r="T15" s="5">
        <f>BayesRidge!C15</f>
        <v>8.1007379002689692</v>
      </c>
      <c r="U15" s="5">
        <f>Elastic!C15</f>
        <v>6.8159976356383503</v>
      </c>
      <c r="V15" s="5">
        <f>GBR!C15</f>
        <v>8.1628125950933903</v>
      </c>
      <c r="W15" s="6">
        <f t="shared" si="1"/>
        <v>7.9500933384466697</v>
      </c>
      <c r="X15" s="6">
        <f t="shared" si="4"/>
        <v>8.8851063829787194</v>
      </c>
      <c r="Y15" s="6">
        <f t="shared" si="5"/>
        <v>6.8159976356383503</v>
      </c>
      <c r="Z15">
        <v>7.9</v>
      </c>
      <c r="AC15" s="6"/>
      <c r="AE15" t="s">
        <v>148</v>
      </c>
      <c r="AF15" s="6">
        <f>RF!D15</f>
        <v>4.46</v>
      </c>
      <c r="AG15" s="6">
        <f>LR!D15</f>
        <v>4.5419126124204503</v>
      </c>
      <c r="AH15" s="6">
        <f>Adaboost!D15</f>
        <v>4.7513935340022204</v>
      </c>
      <c r="AI15" s="6">
        <f>XGBR!D15</f>
        <v>4.7769975999999996</v>
      </c>
      <c r="AJ15" s="6">
        <f>Huber!D15</f>
        <v>4.5353035462566504</v>
      </c>
      <c r="AK15" s="6">
        <f>BayesRidge!D15</f>
        <v>4.4856260951345899</v>
      </c>
      <c r="AL15" s="6">
        <f>Elastic!D15</f>
        <v>4.6373450002066203</v>
      </c>
      <c r="AM15" s="6">
        <f>GBR!D15</f>
        <v>4.8892798957252301</v>
      </c>
      <c r="AN15" s="6">
        <f>AVERAGE(AF15:AM15,Neural!D15)</f>
        <v>4.6361209875567333</v>
      </c>
      <c r="AO15" s="6">
        <f>MAX(AF15:AM15,Neural!D15)</f>
        <v>4.8892798957252301</v>
      </c>
      <c r="AP15" s="6">
        <f>MIN(AF15:AM15,Neural!D15)</f>
        <v>4.46</v>
      </c>
    </row>
    <row r="16" spans="1:42" ht="15" thickBot="1" x14ac:dyDescent="0.35">
      <c r="A16" t="s">
        <v>138</v>
      </c>
      <c r="B16" t="s">
        <v>180</v>
      </c>
      <c r="C16" s="5">
        <f>RF!B16</f>
        <v>4.09</v>
      </c>
      <c r="D16" s="5">
        <f>LR!B16</f>
        <v>3.7188924314496798</v>
      </c>
      <c r="E16" s="5">
        <f>Adaboost!B16</f>
        <v>4.7126582278480997</v>
      </c>
      <c r="F16" s="5">
        <f>XGBR!B16</f>
        <v>2.94163</v>
      </c>
      <c r="G16" s="5">
        <f>Huber!B16</f>
        <v>3.59999961226409</v>
      </c>
      <c r="H16" s="5">
        <f>BayesRidge!B16</f>
        <v>3.7280384939793501</v>
      </c>
      <c r="I16" s="5">
        <f>Elastic!B16</f>
        <v>3.9649501877634101</v>
      </c>
      <c r="J16" s="5">
        <f>GBR!B16</f>
        <v>4.1152059776741901</v>
      </c>
      <c r="K16" s="6">
        <f t="shared" si="0"/>
        <v>3.8430598294937903</v>
      </c>
      <c r="L16">
        <f t="shared" si="2"/>
        <v>4.7126582278480997</v>
      </c>
      <c r="M16">
        <f t="shared" si="3"/>
        <v>2.94163</v>
      </c>
      <c r="N16">
        <v>3.8</v>
      </c>
      <c r="O16" s="5">
        <f>RF!C16</f>
        <v>5.04</v>
      </c>
      <c r="P16" s="5">
        <f>LR!C16</f>
        <v>4.7750924441293199</v>
      </c>
      <c r="Q16" s="5">
        <f>Adaboost!C16</f>
        <v>6.0502564102564103</v>
      </c>
      <c r="R16" s="5">
        <f>XGBR!C16</f>
        <v>4.1768039999999997</v>
      </c>
      <c r="S16" s="5">
        <f>Huber!C16</f>
        <v>4.6000001683403804</v>
      </c>
      <c r="T16" s="5">
        <f>BayesRidge!C16</f>
        <v>4.7655314566781399</v>
      </c>
      <c r="U16" s="5">
        <f>Elastic!C16</f>
        <v>4.6723023026863402</v>
      </c>
      <c r="V16" s="5">
        <f>GBR!C16</f>
        <v>5.0724334737983501</v>
      </c>
      <c r="W16" s="6">
        <f t="shared" si="1"/>
        <v>4.8760592273185193</v>
      </c>
      <c r="X16" s="6">
        <f t="shared" si="4"/>
        <v>6.0502564102564103</v>
      </c>
      <c r="Y16" s="6">
        <f t="shared" si="5"/>
        <v>4.1768039999999997</v>
      </c>
      <c r="Z16">
        <v>4.7</v>
      </c>
      <c r="AA16" s="6">
        <f>MAX(L16,M16,X17,Y17)-MIN(L17,M17,X16,Y16)</f>
        <v>2.9100652545988197</v>
      </c>
      <c r="AB16" s="6">
        <f>MIN(L16,M16,X17,Y17)-MAX(L17,M17,X16,Y16)</f>
        <v>-3.1086264102564103</v>
      </c>
      <c r="AC16" s="6"/>
      <c r="AE16" t="s">
        <v>150</v>
      </c>
      <c r="AF16" s="6">
        <f>RF!D16</f>
        <v>5.72</v>
      </c>
      <c r="AG16" s="6">
        <f>LR!D16</f>
        <v>5.5870369954223298</v>
      </c>
      <c r="AH16" s="6">
        <f>Adaboost!D16</f>
        <v>4.9106078665077399</v>
      </c>
      <c r="AI16" s="6">
        <f>XGBR!D16</f>
        <v>4.7437670000000001</v>
      </c>
      <c r="AJ16" s="6">
        <f>Huber!D16</f>
        <v>5.6115522396844097</v>
      </c>
      <c r="AK16" s="6">
        <f>BayesRidge!D16</f>
        <v>5.6026618979748504</v>
      </c>
      <c r="AL16" s="6">
        <f>Elastic!D16</f>
        <v>5.1380717048722904</v>
      </c>
      <c r="AM16" s="6">
        <f>GBR!D16</f>
        <v>5.8386950374975504</v>
      </c>
      <c r="AN16" s="6">
        <f>AVERAGE(AF16:AM16,Neural!D16)</f>
        <v>5.4071070811529598</v>
      </c>
      <c r="AO16" s="6">
        <f>MAX(AF16:AM16,Neural!D16)</f>
        <v>5.8386950374975504</v>
      </c>
      <c r="AP16" s="6">
        <f>MIN(AF16:AM16,Neural!D16)</f>
        <v>4.7437670000000001</v>
      </c>
    </row>
    <row r="17" spans="1:42" ht="15" thickBot="1" x14ac:dyDescent="0.35">
      <c r="A17" t="s">
        <v>180</v>
      </c>
      <c r="B17" t="s">
        <v>138</v>
      </c>
      <c r="C17" s="5">
        <f>RF!B17</f>
        <v>4.05</v>
      </c>
      <c r="D17" s="5">
        <f>LR!B17</f>
        <v>3.8910984481477202</v>
      </c>
      <c r="E17" s="5">
        <f>Adaboost!B17</f>
        <v>4.7126582278480997</v>
      </c>
      <c r="F17" s="5">
        <f>XGBR!B17</f>
        <v>3.1212458999999999</v>
      </c>
      <c r="G17" s="5">
        <f>Huber!B17</f>
        <v>3.7000000911058901</v>
      </c>
      <c r="H17" s="5">
        <f>BayesRidge!B17</f>
        <v>3.8930272097702501</v>
      </c>
      <c r="I17" s="5">
        <f>Elastic!B17</f>
        <v>4.24007013803761</v>
      </c>
      <c r="J17" s="5">
        <f>GBR!B17</f>
        <v>4.1596452229868897</v>
      </c>
      <c r="K17" s="6">
        <f t="shared" si="0"/>
        <v>3.969554674837918</v>
      </c>
      <c r="L17">
        <f t="shared" si="2"/>
        <v>4.7126582278480997</v>
      </c>
      <c r="M17">
        <f t="shared" si="3"/>
        <v>3.1212458999999999</v>
      </c>
      <c r="N17">
        <v>3.8</v>
      </c>
      <c r="O17" s="5">
        <f>RF!C17</f>
        <v>5.08</v>
      </c>
      <c r="P17" s="5">
        <f>LR!C17</f>
        <v>5.5054371063403797</v>
      </c>
      <c r="Q17" s="5">
        <f>Adaboost!C17</f>
        <v>6.0313111545988196</v>
      </c>
      <c r="R17" s="5">
        <f>XGBR!C17</f>
        <v>5.1061363000000002</v>
      </c>
      <c r="S17" s="5">
        <f>Huber!C17</f>
        <v>5.3000374889581696</v>
      </c>
      <c r="T17" s="5">
        <f>BayesRidge!C17</f>
        <v>5.4994992549705604</v>
      </c>
      <c r="U17" s="5">
        <f>Elastic!C17</f>
        <v>5.07514462988454</v>
      </c>
      <c r="V17" s="5">
        <f>GBR!C17</f>
        <v>5.0689306953207698</v>
      </c>
      <c r="W17" s="6">
        <f t="shared" si="1"/>
        <v>5.3479595191884286</v>
      </c>
      <c r="X17" s="6">
        <f t="shared" si="4"/>
        <v>6.0313111545988196</v>
      </c>
      <c r="Y17" s="6">
        <f t="shared" si="5"/>
        <v>5.0689306953207698</v>
      </c>
      <c r="Z17">
        <v>5.3</v>
      </c>
      <c r="AC17" s="6"/>
      <c r="AE17" t="s">
        <v>160</v>
      </c>
      <c r="AF17" s="6">
        <f>RF!D17</f>
        <v>3.98</v>
      </c>
      <c r="AG17" s="6">
        <f>LR!D17</f>
        <v>4.11198115290013</v>
      </c>
      <c r="AH17" s="6">
        <f>Adaboost!D17</f>
        <v>4.13394683026584</v>
      </c>
      <c r="AI17" s="6">
        <f>XGBR!D17</f>
        <v>4.4280039999999996</v>
      </c>
      <c r="AJ17" s="6">
        <f>Huber!D17</f>
        <v>4.1002201176583402</v>
      </c>
      <c r="AK17" s="6">
        <f>BayesRidge!D17</f>
        <v>4.1047627437766296</v>
      </c>
      <c r="AL17" s="6">
        <f>Elastic!D17</f>
        <v>4.5052869132802904</v>
      </c>
      <c r="AM17" s="6">
        <f>GBR!D17</f>
        <v>4.33122871609116</v>
      </c>
      <c r="AN17" s="6">
        <f>AVERAGE(AF17:AM17,Neural!D17)</f>
        <v>4.2037865384066855</v>
      </c>
      <c r="AO17" s="6">
        <f>MAX(AF17:AM17,Neural!D17)</f>
        <v>4.5052869132802904</v>
      </c>
      <c r="AP17" s="6">
        <f>MIN(AF17:AM17,Neural!D17)</f>
        <v>3.98</v>
      </c>
    </row>
    <row r="18" spans="1:42" ht="15" thickBot="1" x14ac:dyDescent="0.35">
      <c r="A18" t="s">
        <v>137</v>
      </c>
      <c r="B18" t="s">
        <v>166</v>
      </c>
      <c r="C18" s="5">
        <f>RF!B18</f>
        <v>4.0999999999999996</v>
      </c>
      <c r="D18" s="5">
        <f>LR!B18</f>
        <v>4.1272968541696002</v>
      </c>
      <c r="E18" s="5">
        <f>Adaboost!B18</f>
        <v>4.7126582278480997</v>
      </c>
      <c r="F18" s="5">
        <f>XGBR!B18</f>
        <v>3.2247105</v>
      </c>
      <c r="G18" s="5">
        <f>Huber!B18</f>
        <v>3.89999990467608</v>
      </c>
      <c r="H18" s="5">
        <f>BayesRidge!B18</f>
        <v>4.1358759382064898</v>
      </c>
      <c r="I18" s="5">
        <f>Elastic!B18</f>
        <v>4.2221942505871501</v>
      </c>
      <c r="J18" s="5">
        <f>GBR!B18</f>
        <v>4.3933023354246199</v>
      </c>
      <c r="K18" s="6">
        <f t="shared" si="0"/>
        <v>4.1095560563808835</v>
      </c>
      <c r="L18">
        <f t="shared" si="2"/>
        <v>4.7126582278480997</v>
      </c>
      <c r="M18">
        <f t="shared" si="3"/>
        <v>3.2247105</v>
      </c>
      <c r="N18">
        <v>4</v>
      </c>
      <c r="O18" s="5">
        <f>RF!C18</f>
        <v>4.07</v>
      </c>
      <c r="P18" s="5">
        <f>LR!C18</f>
        <v>4.6050833149954498</v>
      </c>
      <c r="Q18" s="5">
        <f>Adaboost!C18</f>
        <v>4.6835748792270504</v>
      </c>
      <c r="R18" s="5">
        <f>XGBR!C18</f>
        <v>4.0301948000000003</v>
      </c>
      <c r="S18" s="5">
        <f>Huber!C18</f>
        <v>4.4000341240041401</v>
      </c>
      <c r="T18" s="5">
        <f>BayesRidge!C18</f>
        <v>4.6069048817561198</v>
      </c>
      <c r="U18" s="5">
        <f>Elastic!C18</f>
        <v>4.6690395025915601</v>
      </c>
      <c r="V18" s="5">
        <f>GBR!C18</f>
        <v>4.1604383316516103</v>
      </c>
      <c r="W18" s="6">
        <f t="shared" si="1"/>
        <v>4.4032662628139478</v>
      </c>
      <c r="X18" s="6">
        <f t="shared" si="4"/>
        <v>4.6835748792270504</v>
      </c>
      <c r="Y18" s="6">
        <f t="shared" si="5"/>
        <v>4.0301948000000003</v>
      </c>
      <c r="Z18">
        <v>4.5999999999999996</v>
      </c>
      <c r="AA18" s="6">
        <f>MAX(L18,M18,X19,Y19)-MIN(L19,M19,X18,Y18)</f>
        <v>0.68246342784809944</v>
      </c>
      <c r="AB18" s="6">
        <f>MIN(L18,M18,X19,Y19)-MAX(L19,M19,X18,Y18)</f>
        <v>-2.7247463620232097</v>
      </c>
      <c r="AC18" s="6"/>
      <c r="AE18" t="s">
        <v>163</v>
      </c>
      <c r="AF18" s="6">
        <f>RF!D18</f>
        <v>5.89</v>
      </c>
      <c r="AG18" s="6">
        <f>LR!D18</f>
        <v>5.2900625111122102</v>
      </c>
      <c r="AH18" s="6">
        <f>Adaboost!D18</f>
        <v>5.5456000000000003</v>
      </c>
      <c r="AI18" s="6">
        <f>XGBR!D18</f>
        <v>4.8758793000000002</v>
      </c>
      <c r="AJ18" s="6">
        <f>Huber!D18</f>
        <v>5.3178175941882202</v>
      </c>
      <c r="AK18" s="6">
        <f>BayesRidge!D18</f>
        <v>5.2954049993097501</v>
      </c>
      <c r="AL18" s="6">
        <f>Elastic!D18</f>
        <v>5.3338799275508402</v>
      </c>
      <c r="AM18" s="6">
        <f>GBR!D18</f>
        <v>5.9832076559849403</v>
      </c>
      <c r="AN18" s="6">
        <f>AVERAGE(AF18:AM18,Neural!D18)</f>
        <v>5.4203908955069222</v>
      </c>
      <c r="AO18" s="6">
        <f>MAX(AF18:AM18,Neural!D18)</f>
        <v>5.9832076559849403</v>
      </c>
      <c r="AP18" s="6">
        <f>MIN(AF18:AM18,Neural!D18)</f>
        <v>4.8758793000000002</v>
      </c>
    </row>
    <row r="19" spans="1:42" ht="15" thickBot="1" x14ac:dyDescent="0.35">
      <c r="A19" t="s">
        <v>166</v>
      </c>
      <c r="B19" t="s">
        <v>137</v>
      </c>
      <c r="C19" s="5">
        <f>RF!B19</f>
        <v>4.13</v>
      </c>
      <c r="D19" s="5">
        <f>LR!B19</f>
        <v>4.7410930747247599</v>
      </c>
      <c r="E19" s="5">
        <f>Adaboost!B19</f>
        <v>5.9038142620232099</v>
      </c>
      <c r="F19" s="5">
        <f>XGBR!B19</f>
        <v>4.1867923999999999</v>
      </c>
      <c r="G19" s="5">
        <f>Huber!B19</f>
        <v>4.5001168306662898</v>
      </c>
      <c r="H19" s="5">
        <f>BayesRidge!B19</f>
        <v>4.7345934422488396</v>
      </c>
      <c r="I19" s="5">
        <f>Elastic!B19</f>
        <v>4.7086685261994203</v>
      </c>
      <c r="J19" s="5">
        <f>GBR!B19</f>
        <v>5.1345215345535102</v>
      </c>
      <c r="K19" s="6">
        <f t="shared" si="0"/>
        <v>4.7528988390289655</v>
      </c>
      <c r="L19">
        <f t="shared" si="2"/>
        <v>5.9038142620232099</v>
      </c>
      <c r="M19">
        <f t="shared" si="3"/>
        <v>4.13</v>
      </c>
      <c r="N19">
        <v>4.5999999999999996</v>
      </c>
      <c r="O19" s="5">
        <f>RF!C19</f>
        <v>4.01</v>
      </c>
      <c r="P19" s="5">
        <f>LR!C19</f>
        <v>3.9201290496983501</v>
      </c>
      <c r="Q19" s="5">
        <f>Adaboost!C19</f>
        <v>4.6835748792270504</v>
      </c>
      <c r="R19" s="5">
        <f>XGBR!C19</f>
        <v>3.1790679000000002</v>
      </c>
      <c r="S19" s="5">
        <f>Huber!C19</f>
        <v>3.6000734079169101</v>
      </c>
      <c r="T19" s="5">
        <f>BayesRidge!C19</f>
        <v>3.9197867925682099</v>
      </c>
      <c r="U19" s="5">
        <f>Elastic!C19</f>
        <v>4.3757631693699004</v>
      </c>
      <c r="V19" s="5">
        <f>GBR!C19</f>
        <v>4.1122679660038202</v>
      </c>
      <c r="W19" s="6">
        <f t="shared" si="1"/>
        <v>3.9653756222760412</v>
      </c>
      <c r="X19" s="6">
        <f t="shared" si="4"/>
        <v>4.6835748792270504</v>
      </c>
      <c r="Y19" s="6">
        <f t="shared" si="5"/>
        <v>3.1790679000000002</v>
      </c>
      <c r="Z19">
        <v>4</v>
      </c>
      <c r="AC19" s="6"/>
      <c r="AE19" t="s">
        <v>158</v>
      </c>
      <c r="AF19" s="6">
        <f>RF!D19</f>
        <v>5.55</v>
      </c>
      <c r="AG19" s="6">
        <f>LR!D19</f>
        <v>5.3627259864878702</v>
      </c>
      <c r="AH19" s="6">
        <f>Adaboost!D19</f>
        <v>4.8057324840764304</v>
      </c>
      <c r="AI19" s="6">
        <f>XGBR!D19</f>
        <v>5.7236849999999997</v>
      </c>
      <c r="AJ19" s="6">
        <f>Huber!D19</f>
        <v>5.3885548157230101</v>
      </c>
      <c r="AK19" s="6">
        <f>BayesRidge!D19</f>
        <v>5.34633698526142</v>
      </c>
      <c r="AL19" s="6">
        <f>Elastic!D19</f>
        <v>5.1462196254873298</v>
      </c>
      <c r="AM19" s="6">
        <f>GBR!D19</f>
        <v>5.4823608956600003</v>
      </c>
      <c r="AN19" s="6">
        <f>AVERAGE(AF19:AM19,Neural!D19)</f>
        <v>5.3581504343952373</v>
      </c>
      <c r="AO19" s="6">
        <f>MAX(AF19:AM19,Neural!D19)</f>
        <v>5.7236849999999997</v>
      </c>
      <c r="AP19" s="6">
        <f>MIN(AF19:AM19,Neural!D19)</f>
        <v>4.8057324840764304</v>
      </c>
    </row>
    <row r="20" spans="1:42" ht="15" thickBot="1" x14ac:dyDescent="0.35">
      <c r="A20" t="s">
        <v>186</v>
      </c>
      <c r="B20" t="s">
        <v>134</v>
      </c>
      <c r="C20" s="5">
        <f>RF!B20</f>
        <v>5.0599999999999996</v>
      </c>
      <c r="D20" s="5">
        <f>LR!B20</f>
        <v>5.27630685695559</v>
      </c>
      <c r="E20" s="5">
        <f>Adaboost!B20</f>
        <v>5.9038142620232099</v>
      </c>
      <c r="F20" s="5">
        <f>XGBR!B20</f>
        <v>5.165527</v>
      </c>
      <c r="G20" s="5">
        <f>Huber!B20</f>
        <v>5.1000007553396296</v>
      </c>
      <c r="H20" s="5">
        <f>BayesRidge!B20</f>
        <v>5.2791429449283997</v>
      </c>
      <c r="I20" s="5">
        <f>Elastic!B20</f>
        <v>4.8934829529699</v>
      </c>
      <c r="J20" s="5">
        <f>GBR!B20</f>
        <v>5.12760311847107</v>
      </c>
      <c r="K20" s="6">
        <f t="shared" si="0"/>
        <v>5.2340239614063941</v>
      </c>
      <c r="L20">
        <f t="shared" si="2"/>
        <v>5.9038142620232099</v>
      </c>
      <c r="M20">
        <f t="shared" si="3"/>
        <v>4.8934829529699</v>
      </c>
      <c r="N20">
        <v>5.2</v>
      </c>
      <c r="O20" s="5">
        <f>RF!C20</f>
        <v>4.01</v>
      </c>
      <c r="P20" s="5">
        <f>LR!C20</f>
        <v>4.2431706384916401</v>
      </c>
      <c r="Q20" s="5">
        <f>Adaboost!C20</f>
        <v>4.6835748792270504</v>
      </c>
      <c r="R20" s="5">
        <f>XGBR!C20</f>
        <v>4.157705</v>
      </c>
      <c r="S20" s="5">
        <f>Huber!C20</f>
        <v>4.1000187376820598</v>
      </c>
      <c r="T20" s="5">
        <f>BayesRidge!C20</f>
        <v>4.2497341289061401</v>
      </c>
      <c r="U20" s="5">
        <f>Elastic!C20</f>
        <v>4.4188360424335</v>
      </c>
      <c r="V20" s="5">
        <f>GBR!C20</f>
        <v>4.0994957530412197</v>
      </c>
      <c r="W20" s="6">
        <f t="shared" si="1"/>
        <v>4.244005780923815</v>
      </c>
      <c r="X20" s="6">
        <f t="shared" si="4"/>
        <v>4.6835748792270504</v>
      </c>
      <c r="Y20" s="6">
        <f t="shared" si="5"/>
        <v>4.01</v>
      </c>
      <c r="Z20">
        <v>4.2</v>
      </c>
      <c r="AA20" s="6">
        <f>MAX(L20,M20,X21,Y21)-MIN(L21,M21,X20,Y20)</f>
        <v>5.0313111545988196</v>
      </c>
      <c r="AB20" s="6">
        <f>MIN(L20,M20,X21,Y21)-MAX(L21,M21,X20,Y20)</f>
        <v>0.20990807374284959</v>
      </c>
      <c r="AC20" s="6"/>
      <c r="AE20" t="s">
        <v>164</v>
      </c>
      <c r="AF20" s="6">
        <f>RF!D20</f>
        <v>4.43</v>
      </c>
      <c r="AG20" s="6">
        <f>LR!D20</f>
        <v>4.0782532938027298</v>
      </c>
      <c r="AH20" s="6">
        <f>Adaboost!D20</f>
        <v>4.1814946619217004</v>
      </c>
      <c r="AI20" s="6">
        <f>XGBR!D20</f>
        <v>4.6872797000000004</v>
      </c>
      <c r="AJ20" s="6">
        <f>Huber!D20</f>
        <v>4.1112103668243396</v>
      </c>
      <c r="AK20" s="6">
        <f>BayesRidge!D20</f>
        <v>4.0820205745857496</v>
      </c>
      <c r="AL20" s="6">
        <f>Elastic!D20</f>
        <v>4.4770485029677003</v>
      </c>
      <c r="AM20" s="6">
        <f>GBR!D20</f>
        <v>4.6450178525508203</v>
      </c>
      <c r="AN20" s="6">
        <f>AVERAGE(AF20:AM20,Neural!D20)</f>
        <v>4.3015732926886061</v>
      </c>
      <c r="AO20" s="6">
        <f>MAX(AF20:AM20,Neural!D20)</f>
        <v>4.6872797000000004</v>
      </c>
      <c r="AP20" s="6">
        <f>MIN(AF20:AM20,Neural!D20)</f>
        <v>4.0218346815444201</v>
      </c>
    </row>
    <row r="21" spans="1:42" ht="15" thickBot="1" x14ac:dyDescent="0.35">
      <c r="A21" t="s">
        <v>134</v>
      </c>
      <c r="B21" t="s">
        <v>186</v>
      </c>
      <c r="C21" s="5">
        <f>RF!B21</f>
        <v>1</v>
      </c>
      <c r="D21" s="5">
        <f>LR!B21</f>
        <v>1.5518643073806999</v>
      </c>
      <c r="E21" s="5">
        <f>Adaboost!B21</f>
        <v>1.3317073170731699</v>
      </c>
      <c r="F21" s="5">
        <f>XGBR!B21</f>
        <v>1.1909533999999999</v>
      </c>
      <c r="G21" s="5">
        <f>Huber!B21</f>
        <v>1.49999993470682</v>
      </c>
      <c r="H21" s="5">
        <f>BayesRidge!B21</f>
        <v>1.5496998345609101</v>
      </c>
      <c r="I21" s="5">
        <f>Elastic!B21</f>
        <v>2.5827577225187102</v>
      </c>
      <c r="J21" s="5">
        <f>GBR!B21</f>
        <v>1.0388825453967701</v>
      </c>
      <c r="K21" s="6">
        <f t="shared" si="0"/>
        <v>1.4771929336766734</v>
      </c>
      <c r="L21">
        <f t="shared" si="2"/>
        <v>2.5827577225187102</v>
      </c>
      <c r="M21">
        <f t="shared" si="3"/>
        <v>1</v>
      </c>
      <c r="N21">
        <v>1.7</v>
      </c>
      <c r="O21" s="5">
        <f>RF!C21</f>
        <v>5.04</v>
      </c>
      <c r="P21" s="5">
        <f>LR!C21</f>
        <v>5.8424001502928604</v>
      </c>
      <c r="Q21" s="5">
        <f>Adaboost!C21</f>
        <v>6.0313111545988196</v>
      </c>
      <c r="R21" s="5">
        <f>XGBR!C21</f>
        <v>4.9843383000000001</v>
      </c>
      <c r="S21" s="5">
        <f>Huber!C21</f>
        <v>5.5000843933523402</v>
      </c>
      <c r="T21" s="5">
        <f>BayesRidge!C21</f>
        <v>5.84458295285887</v>
      </c>
      <c r="U21" s="5">
        <f>Elastic!C21</f>
        <v>5.4061895002631797</v>
      </c>
      <c r="V21" s="5">
        <f>GBR!C21</f>
        <v>5.1405090107715399</v>
      </c>
      <c r="W21" s="6">
        <f t="shared" si="1"/>
        <v>5.5061658561890452</v>
      </c>
      <c r="X21" s="6">
        <f t="shared" si="4"/>
        <v>6.0313111545988196</v>
      </c>
      <c r="Y21" s="6">
        <f t="shared" si="5"/>
        <v>4.9843383000000001</v>
      </c>
      <c r="Z21">
        <v>5.8</v>
      </c>
      <c r="AC21" s="6"/>
      <c r="AE21" t="s">
        <v>165</v>
      </c>
      <c r="AF21" s="6">
        <f>RF!D21</f>
        <v>4.75</v>
      </c>
      <c r="AG21" s="6">
        <f>LR!D21</f>
        <v>4.2904378286905898</v>
      </c>
      <c r="AH21" s="6">
        <f>Adaboost!D21</f>
        <v>4.24117647058823</v>
      </c>
      <c r="AI21" s="6">
        <f>XGBR!D21</f>
        <v>3.7849390000000001</v>
      </c>
      <c r="AJ21" s="6">
        <f>Huber!D21</f>
        <v>4.3239567644979502</v>
      </c>
      <c r="AK21" s="6">
        <f>BayesRidge!D21</f>
        <v>4.3017609346414902</v>
      </c>
      <c r="AL21" s="6">
        <f>Elastic!D21</f>
        <v>4.5307053975387896</v>
      </c>
      <c r="AM21" s="6">
        <f>GBR!D21</f>
        <v>4.3874880547353303</v>
      </c>
      <c r="AN21" s="6">
        <f>AVERAGE(AF21:AM21,Neural!D21)</f>
        <v>4.306190546218537</v>
      </c>
      <c r="AO21" s="6">
        <f>MAX(AF21:AM21,Neural!D21)</f>
        <v>4.75</v>
      </c>
      <c r="AP21" s="6">
        <f>MIN(AF21:AM21,Neural!D21)</f>
        <v>3.7849390000000001</v>
      </c>
    </row>
    <row r="22" spans="1:42" ht="15" thickBot="1" x14ac:dyDescent="0.35">
      <c r="A22" t="s">
        <v>174</v>
      </c>
      <c r="B22" t="s">
        <v>159</v>
      </c>
      <c r="C22" s="5">
        <f>RF!B22</f>
        <v>4.18</v>
      </c>
      <c r="D22" s="5">
        <f>LR!B22</f>
        <v>4.38616011134439</v>
      </c>
      <c r="E22" s="5">
        <f>Adaboost!B22</f>
        <v>4.7126582278480997</v>
      </c>
      <c r="F22" s="5">
        <f>XGBR!B22</f>
        <v>4.2119669999999996</v>
      </c>
      <c r="G22" s="5">
        <f>Huber!B22</f>
        <v>4.2000014133616004</v>
      </c>
      <c r="H22" s="5">
        <f>BayesRidge!B22</f>
        <v>4.3816039480175704</v>
      </c>
      <c r="I22" s="5">
        <f>Elastic!B22</f>
        <v>4.3769410480756097</v>
      </c>
      <c r="J22" s="5">
        <f>GBR!B22</f>
        <v>4.15190004397558</v>
      </c>
      <c r="K22" s="6">
        <f t="shared" si="0"/>
        <v>4.3310025738252698</v>
      </c>
      <c r="L22">
        <f t="shared" si="2"/>
        <v>4.7126582278480997</v>
      </c>
      <c r="M22">
        <f t="shared" si="3"/>
        <v>4.15190004397558</v>
      </c>
      <c r="N22">
        <v>4.3</v>
      </c>
      <c r="O22" s="5">
        <f>RF!C22</f>
        <v>4.03</v>
      </c>
      <c r="P22" s="5">
        <f>LR!C22</f>
        <v>3.92192861929863</v>
      </c>
      <c r="Q22" s="5">
        <f>Adaboost!C22</f>
        <v>4.6835748792270504</v>
      </c>
      <c r="R22" s="5">
        <f>XGBR!C22</f>
        <v>3.1557569999999999</v>
      </c>
      <c r="S22" s="5">
        <f>Huber!C22</f>
        <v>3.70000005432051</v>
      </c>
      <c r="T22" s="5">
        <f>BayesRidge!C22</f>
        <v>3.9290117344572599</v>
      </c>
      <c r="U22" s="5">
        <f>Elastic!C22</f>
        <v>4.1639417521124003</v>
      </c>
      <c r="V22" s="5">
        <f>GBR!C22</f>
        <v>4.0803153931919898</v>
      </c>
      <c r="W22" s="6">
        <f t="shared" si="1"/>
        <v>3.9584267700404734</v>
      </c>
      <c r="X22" s="6">
        <f t="shared" si="4"/>
        <v>4.6835748792270504</v>
      </c>
      <c r="Y22" s="6">
        <f t="shared" si="5"/>
        <v>3.1557569999999999</v>
      </c>
      <c r="Z22">
        <v>3.9</v>
      </c>
      <c r="AA22" s="6">
        <f>MAX(L22,M22,X23,Y23)-MIN(L23,M23,X22,Y22)</f>
        <v>1.6684722278480999</v>
      </c>
      <c r="AB22" s="6">
        <f>MIN(L22,M22,X23,Y23)-MAX(L23,M23,X22,Y22)</f>
        <v>-1.6600690278480998</v>
      </c>
      <c r="AC22" s="6"/>
      <c r="AE22" t="s">
        <v>176</v>
      </c>
      <c r="AF22" s="6">
        <f>RF!D22</f>
        <v>5</v>
      </c>
      <c r="AG22" s="6">
        <f>LR!D22</f>
        <v>4.8165011965265698</v>
      </c>
      <c r="AH22" s="6">
        <f>Adaboost!D22</f>
        <v>4.8830297219558902</v>
      </c>
      <c r="AI22" s="6">
        <f>XGBR!D22</f>
        <v>4.3193026000000003</v>
      </c>
      <c r="AJ22" s="6">
        <f>Huber!D22</f>
        <v>4.7887671986514597</v>
      </c>
      <c r="AK22" s="6">
        <f>BayesRidge!D22</f>
        <v>4.8220262067275304</v>
      </c>
      <c r="AL22" s="6">
        <f>Elastic!D22</f>
        <v>4.7477509768508002</v>
      </c>
      <c r="AM22" s="6">
        <f>GBR!D22</f>
        <v>4.6533003426982598</v>
      </c>
      <c r="AN22" s="6">
        <f>AVERAGE(AF22:AM22,Neural!D22)</f>
        <v>4.7543017446819915</v>
      </c>
      <c r="AO22" s="6">
        <f>MAX(AF22:AM22,Neural!D22)</f>
        <v>5</v>
      </c>
      <c r="AP22" s="6">
        <f>MIN(AF22:AM22,Neural!D22)</f>
        <v>4.3193026000000003</v>
      </c>
    </row>
    <row r="23" spans="1:42" ht="15" thickBot="1" x14ac:dyDescent="0.35">
      <c r="A23" t="s">
        <v>159</v>
      </c>
      <c r="B23" t="s">
        <v>174</v>
      </c>
      <c r="C23" s="5">
        <f>RF!B23</f>
        <v>4.2</v>
      </c>
      <c r="D23" s="5">
        <f>LR!B23</f>
        <v>3.79090865284059</v>
      </c>
      <c r="E23" s="5">
        <f>Adaboost!B23</f>
        <v>4.7126582278480997</v>
      </c>
      <c r="F23" s="5">
        <f>XGBR!B23</f>
        <v>3.0441859999999998</v>
      </c>
      <c r="G23" s="5">
        <f>Huber!B23</f>
        <v>3.60000013447815</v>
      </c>
      <c r="H23" s="5">
        <f>BayesRidge!B23</f>
        <v>3.7895051202174201</v>
      </c>
      <c r="I23" s="5">
        <f>Elastic!B23</f>
        <v>4.1775700804057099</v>
      </c>
      <c r="J23" s="5">
        <f>GBR!B23</f>
        <v>4.1403100741272798</v>
      </c>
      <c r="K23" s="6">
        <f t="shared" si="0"/>
        <v>3.9274195884469427</v>
      </c>
      <c r="L23">
        <f t="shared" si="2"/>
        <v>4.7126582278480997</v>
      </c>
      <c r="M23">
        <f t="shared" si="3"/>
        <v>3.0441859999999998</v>
      </c>
      <c r="N23">
        <v>3.7</v>
      </c>
      <c r="O23" s="5">
        <f>RF!C23</f>
        <v>4.01</v>
      </c>
      <c r="P23" s="5">
        <f>LR!C23</f>
        <v>3.6808298990793298</v>
      </c>
      <c r="Q23" s="5">
        <f>Adaboost!C23</f>
        <v>4.6835748792270504</v>
      </c>
      <c r="R23" s="5">
        <f>XGBR!C23</f>
        <v>3.0525891999999999</v>
      </c>
      <c r="S23" s="5">
        <f>Huber!C23</f>
        <v>3.6000000697732299</v>
      </c>
      <c r="T23" s="5">
        <f>BayesRidge!C23</f>
        <v>3.69137873084955</v>
      </c>
      <c r="U23" s="5">
        <f>Elastic!C23</f>
        <v>4.1069504806343904</v>
      </c>
      <c r="V23" s="5">
        <f>GBR!C23</f>
        <v>4.1047695237225197</v>
      </c>
      <c r="W23" s="6">
        <f t="shared" si="1"/>
        <v>3.8498230047311006</v>
      </c>
      <c r="X23" s="6">
        <f t="shared" si="4"/>
        <v>4.6835748792270504</v>
      </c>
      <c r="Y23" s="6">
        <f t="shared" si="5"/>
        <v>3.0525891999999999</v>
      </c>
      <c r="Z23">
        <v>3.7</v>
      </c>
      <c r="AC23" s="6"/>
      <c r="AE23" t="s">
        <v>152</v>
      </c>
      <c r="AF23" s="6">
        <f>RF!D23</f>
        <v>4.1399999999999997</v>
      </c>
      <c r="AG23" s="6">
        <f>LR!D23</f>
        <v>4.6363758716541996</v>
      </c>
      <c r="AH23" s="6">
        <f>Adaboost!D23</f>
        <v>4.2892156862745097</v>
      </c>
      <c r="AI23" s="6">
        <f>XGBR!D23</f>
        <v>4.283741</v>
      </c>
      <c r="AJ23" s="6">
        <f>Huber!D23</f>
        <v>4.6775401270624801</v>
      </c>
      <c r="AK23" s="6">
        <f>BayesRidge!D23</f>
        <v>4.6101047715197199</v>
      </c>
      <c r="AL23" s="6">
        <f>Elastic!D23</f>
        <v>4.6954437589501303</v>
      </c>
      <c r="AM23" s="6">
        <f>GBR!D23</f>
        <v>4.59136862704639</v>
      </c>
      <c r="AN23" s="6">
        <f>AVERAGE(AF23:AM23,Neural!D23)</f>
        <v>4.504350496983597</v>
      </c>
      <c r="AO23" s="6">
        <f>MAX(AF23:AM23,Neural!D23)</f>
        <v>4.6954437589501303</v>
      </c>
      <c r="AP23" s="6">
        <f>MIN(AF23:AM23,Neural!D23)</f>
        <v>4.1399999999999997</v>
      </c>
    </row>
    <row r="24" spans="1:42" ht="15" thickBot="1" x14ac:dyDescent="0.35">
      <c r="A24" t="s">
        <v>143</v>
      </c>
      <c r="B24" t="s">
        <v>187</v>
      </c>
      <c r="C24" s="5">
        <f>RF!B24</f>
        <v>5.0199999999999996</v>
      </c>
      <c r="D24" s="5">
        <f>LR!B24</f>
        <v>5.1547172418556801</v>
      </c>
      <c r="E24" s="5">
        <f>Adaboost!B24</f>
        <v>5.8884180790960396</v>
      </c>
      <c r="F24" s="5">
        <f>XGBR!B24</f>
        <v>4.2129545000000004</v>
      </c>
      <c r="G24" s="5">
        <f>Huber!B24</f>
        <v>4.9000013733749697</v>
      </c>
      <c r="H24" s="5">
        <f>BayesRidge!B24</f>
        <v>5.1476839623201798</v>
      </c>
      <c r="I24" s="5">
        <f>Elastic!B24</f>
        <v>4.4390607281038896</v>
      </c>
      <c r="J24" s="5">
        <f>GBR!B24</f>
        <v>5.0630679810657799</v>
      </c>
      <c r="K24" s="6">
        <f t="shared" si="0"/>
        <v>5.00028141805657</v>
      </c>
      <c r="L24">
        <f>MAX(C24:J24)</f>
        <v>5.8884180790960396</v>
      </c>
      <c r="M24">
        <f>MIN(C24:J24)</f>
        <v>4.2129545000000004</v>
      </c>
      <c r="N24">
        <v>5.0999999999999996</v>
      </c>
      <c r="O24" s="5">
        <f>RF!C24</f>
        <v>5.0199999999999996</v>
      </c>
      <c r="P24" s="5">
        <f>LR!C24</f>
        <v>5.5313541042100196</v>
      </c>
      <c r="Q24" s="5">
        <f>Adaboost!C24</f>
        <v>6.0313111545988196</v>
      </c>
      <c r="R24" s="5">
        <f>XGBR!C24</f>
        <v>5.1504580000000004</v>
      </c>
      <c r="S24" s="5">
        <f>Huber!C24</f>
        <v>5.3000935916453198</v>
      </c>
      <c r="T24" s="5">
        <f>BayesRidge!C24</f>
        <v>5.5294816020996196</v>
      </c>
      <c r="U24" s="5">
        <f>Elastic!C24</f>
        <v>5.1224136965619804</v>
      </c>
      <c r="V24" s="5">
        <f>GBR!C24</f>
        <v>5.0880179247514103</v>
      </c>
      <c r="W24" s="6">
        <f t="shared" si="1"/>
        <v>5.3703608670911684</v>
      </c>
      <c r="X24" s="6">
        <f>MAX(O24:V24)</f>
        <v>6.0313111545988196</v>
      </c>
      <c r="Y24" s="6">
        <f>MIN(O24:V24)</f>
        <v>5.0199999999999996</v>
      </c>
      <c r="Z24">
        <v>5.4</v>
      </c>
      <c r="AA24" s="6">
        <f>MAX(L24,M24,X25,Y25)-MIN(L25,M25,X24,Y24)</f>
        <v>0.9534315454750999</v>
      </c>
      <c r="AB24" s="6">
        <f>MIN(L24,M24,X25,Y25)-MAX(L25,M25,X24,Y24)</f>
        <v>-1.9813111545988198</v>
      </c>
      <c r="AC24" s="6"/>
      <c r="AE24" t="s">
        <v>184</v>
      </c>
      <c r="AF24" s="6">
        <f>RF!D24</f>
        <v>4.83</v>
      </c>
      <c r="AG24" s="6">
        <f>LR!D24</f>
        <v>4.9140670762057796</v>
      </c>
      <c r="AH24" s="6">
        <f>Adaboost!D24</f>
        <v>4.3013698630136901</v>
      </c>
      <c r="AI24" s="6">
        <f>XGBR!D24</f>
        <v>4.8255568000000002</v>
      </c>
      <c r="AJ24" s="6">
        <f>Huber!D24</f>
        <v>4.8999245064094499</v>
      </c>
      <c r="AK24" s="6">
        <f>BayesRidge!D24</f>
        <v>4.9004073074639498</v>
      </c>
      <c r="AL24" s="6">
        <f>Elastic!D24</f>
        <v>4.7962746961454004</v>
      </c>
      <c r="AM24" s="6">
        <f>GBR!D24</f>
        <v>4.7891235682431601</v>
      </c>
      <c r="AN24" s="6">
        <f>AVERAGE(AF24:AM24,Neural!D24)</f>
        <v>4.7966561673214905</v>
      </c>
      <c r="AO24" s="6">
        <f>MAX(AF24:AM24,Neural!D24)</f>
        <v>4.9140670762057796</v>
      </c>
      <c r="AP24" s="6">
        <f>MIN(AF24:AM24,Neural!D24)</f>
        <v>4.3013698630136901</v>
      </c>
    </row>
    <row r="25" spans="1:42" ht="15" thickBot="1" x14ac:dyDescent="0.35">
      <c r="A25" t="s">
        <v>187</v>
      </c>
      <c r="B25" t="s">
        <v>143</v>
      </c>
      <c r="C25" s="5">
        <f>RF!B25</f>
        <v>5</v>
      </c>
      <c r="D25" s="5">
        <f>LR!B25</f>
        <v>5.2204931837006896</v>
      </c>
      <c r="E25" s="5">
        <f>Adaboost!B25</f>
        <v>5.9157142857142802</v>
      </c>
      <c r="F25" s="5">
        <f>XGBR!B25</f>
        <v>5.1606990000000001</v>
      </c>
      <c r="G25" s="5">
        <f>Huber!B25</f>
        <v>4.9999998031308497</v>
      </c>
      <c r="H25" s="5">
        <f>BayesRidge!B25</f>
        <v>5.2227344543405803</v>
      </c>
      <c r="I25" s="5">
        <f>Elastic!B25</f>
        <v>4.9349865336209398</v>
      </c>
      <c r="J25" s="5">
        <f>GBR!B25</f>
        <v>5.1616173187883296</v>
      </c>
      <c r="K25" s="6">
        <f t="shared" ref="K25:K35" si="6">AVERAGE(C25:J25,B62)</f>
        <v>5.1955140524317871</v>
      </c>
      <c r="L25">
        <f t="shared" si="2"/>
        <v>5.9157142857142802</v>
      </c>
      <c r="M25">
        <f t="shared" si="3"/>
        <v>4.9349865336209398</v>
      </c>
      <c r="N25">
        <v>5.2</v>
      </c>
      <c r="O25" s="5">
        <f>RF!C25</f>
        <v>4.05</v>
      </c>
      <c r="P25" s="5">
        <f>LR!C25</f>
        <v>4.4188226335121703</v>
      </c>
      <c r="Q25" s="5">
        <f>Adaboost!C25</f>
        <v>4.6835748792270504</v>
      </c>
      <c r="R25" s="5">
        <f>XGBR!C25</f>
        <v>4.2323360000000001</v>
      </c>
      <c r="S25" s="5">
        <f>Huber!C25</f>
        <v>4.1001685622104498</v>
      </c>
      <c r="T25" s="5">
        <f>BayesRidge!C25</f>
        <v>4.4262840699367301</v>
      </c>
      <c r="U25" s="5">
        <f>Elastic!C25</f>
        <v>4.5043277941337596</v>
      </c>
      <c r="V25" s="5">
        <f>GBR!C25</f>
        <v>4.5168070237586599</v>
      </c>
      <c r="W25" s="6">
        <f t="shared" si="1"/>
        <v>4.3696329438429258</v>
      </c>
      <c r="X25" s="6">
        <f t="shared" si="4"/>
        <v>4.6835748792270504</v>
      </c>
      <c r="Y25" s="6">
        <f t="shared" si="5"/>
        <v>4.05</v>
      </c>
      <c r="Z25">
        <v>4.4000000000000004</v>
      </c>
      <c r="AC25" s="6"/>
      <c r="AE25" t="s">
        <v>179</v>
      </c>
      <c r="AF25" s="6">
        <f>RF!D25</f>
        <v>4.92</v>
      </c>
      <c r="AG25" s="6">
        <f>LR!D25</f>
        <v>4.1762586135036299</v>
      </c>
      <c r="AH25" s="6">
        <f>Adaboost!D25</f>
        <v>4.2717872968980801</v>
      </c>
      <c r="AI25" s="6">
        <f>XGBR!D25</f>
        <v>3.5567085999999999</v>
      </c>
      <c r="AJ25" s="6">
        <f>Huber!D25</f>
        <v>4.2046538212453397</v>
      </c>
      <c r="AK25" s="6">
        <f>BayesRidge!D25</f>
        <v>4.2057826883387497</v>
      </c>
      <c r="AL25" s="6">
        <f>Elastic!D25</f>
        <v>4.66147640555298</v>
      </c>
      <c r="AM25" s="6">
        <f>GBR!D25</f>
        <v>4.4701257540083397</v>
      </c>
      <c r="AN25" s="6">
        <f>AVERAGE(AF25:AM25,Neural!D25)</f>
        <v>4.287621010461244</v>
      </c>
      <c r="AO25" s="6">
        <f>MAX(AF25:AM25,Neural!D25)</f>
        <v>4.92</v>
      </c>
      <c r="AP25" s="6">
        <f>MIN(AF25:AM25,Neural!D25)</f>
        <v>3.5567085999999999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 t="s">
        <v>185</v>
      </c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 t="s">
        <v>162</v>
      </c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 t="s">
        <v>173</v>
      </c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 t="s">
        <v>188</v>
      </c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 t="s">
        <v>156</v>
      </c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 t="s">
        <v>178</v>
      </c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TOR</v>
      </c>
      <c r="E38" s="6" t="str">
        <f>B2</f>
        <v>BAL</v>
      </c>
      <c r="F38" s="6">
        <f>(K2+W3)/2</f>
        <v>4.8585029109360143</v>
      </c>
      <c r="G38" s="6">
        <f>(K3+W2)/2</f>
        <v>5.2553912848830056</v>
      </c>
      <c r="H38" s="6">
        <f>F38-G38</f>
        <v>-0.39688837394699128</v>
      </c>
      <c r="I38" s="6" t="str">
        <f>IF(G38&gt;F38,E38,D38)</f>
        <v>BAL</v>
      </c>
      <c r="J38" s="6">
        <f t="shared" ref="J38:J51" si="7">F38+G38</f>
        <v>10.11389419581902</v>
      </c>
      <c r="L38" s="10">
        <f>MAX(K2,W3)</f>
        <v>4.9839160066567949</v>
      </c>
      <c r="M38" s="6">
        <f>MAX(K3,W2)</f>
        <v>5.316641703827127</v>
      </c>
      <c r="N38" s="6">
        <f t="shared" ref="N38:N54" si="8">L38-M38</f>
        <v>-0.33272569717033207</v>
      </c>
      <c r="O38" s="6" t="str">
        <f t="shared" ref="O38:O54" si="9">IF(M38&gt;L38,E38,D38)</f>
        <v>BAL</v>
      </c>
      <c r="P38" s="6">
        <f t="shared" ref="P38:P54" si="10">L38+M38</f>
        <v>10.300557710483922</v>
      </c>
      <c r="AA38"/>
      <c r="AC38" s="6"/>
    </row>
    <row r="39" spans="1:42" ht="15" thickBot="1" x14ac:dyDescent="0.35">
      <c r="A39" t="str">
        <f>A2</f>
        <v>TOR</v>
      </c>
      <c r="B39" s="5">
        <f>Neural!B2</f>
        <v>4.6482164829031998</v>
      </c>
      <c r="C39" s="5">
        <f>Neural!C2</f>
        <v>5.3722053014815598</v>
      </c>
      <c r="D39" s="6" t="str">
        <f>A4</f>
        <v>TOR</v>
      </c>
      <c r="E39" s="6" t="str">
        <f>B4</f>
        <v>BAL</v>
      </c>
      <c r="F39" s="6">
        <f>(K4+W5)/2</f>
        <v>4.8436385663896946</v>
      </c>
      <c r="G39" s="6">
        <f>(K5+W4)/2</f>
        <v>5.2584297547488585</v>
      </c>
      <c r="H39" s="6">
        <f t="shared" ref="H39:H46" si="11">F39-G39</f>
        <v>-0.41479118835916395</v>
      </c>
      <c r="I39" s="6" t="str">
        <f t="shared" ref="I39:I51" si="12">IF(G39&gt;F39,E39,D39)</f>
        <v>BAL</v>
      </c>
      <c r="J39" s="6">
        <f t="shared" si="7"/>
        <v>10.102068321138553</v>
      </c>
      <c r="L39" s="10">
        <f>MAX(K4,W5)</f>
        <v>4.9755029374587068</v>
      </c>
      <c r="M39" s="11">
        <f>MAX(K5,W4)</f>
        <v>5.3090625838451491</v>
      </c>
      <c r="N39" s="6">
        <f t="shared" si="8"/>
        <v>-0.33355964638644231</v>
      </c>
      <c r="O39" s="6" t="str">
        <f t="shared" si="9"/>
        <v>BAL</v>
      </c>
      <c r="P39" s="6">
        <f t="shared" si="10"/>
        <v>10.284565521303856</v>
      </c>
      <c r="AA39"/>
      <c r="AC39" s="6"/>
    </row>
    <row r="40" spans="1:42" ht="15" thickBot="1" x14ac:dyDescent="0.35">
      <c r="A40" t="str">
        <f>A3</f>
        <v>BAL</v>
      </c>
      <c r="B40" s="5">
        <f>Neural!B3</f>
        <v>5.44739339154708</v>
      </c>
      <c r="C40" s="5">
        <f>Neural!C3</f>
        <v>5.0227769218666101</v>
      </c>
      <c r="D40" s="6" t="str">
        <f>A6</f>
        <v>CLE</v>
      </c>
      <c r="E40" s="6" t="str">
        <f>B6</f>
        <v>DET</v>
      </c>
      <c r="F40" s="6">
        <f>(K6+W7)/2</f>
        <v>3.2162851819792051</v>
      </c>
      <c r="G40" s="6">
        <f>(K7+W6)/2</f>
        <v>3.835259728141855</v>
      </c>
      <c r="H40" s="6">
        <f t="shared" si="11"/>
        <v>-0.61897454616264991</v>
      </c>
      <c r="I40" s="6" t="str">
        <f t="shared" si="12"/>
        <v>DET</v>
      </c>
      <c r="J40" s="6">
        <f t="shared" si="7"/>
        <v>7.0515449101210601</v>
      </c>
      <c r="L40" s="10">
        <f>MAX(K6,W7)</f>
        <v>3.9685054567236873</v>
      </c>
      <c r="M40" s="10">
        <f>MAX(K7,W6)</f>
        <v>3.9690483023562066</v>
      </c>
      <c r="N40" s="6">
        <f t="shared" si="8"/>
        <v>-5.4284563251938422E-4</v>
      </c>
      <c r="O40" s="6" t="str">
        <f t="shared" si="9"/>
        <v>DET</v>
      </c>
      <c r="P40" s="6">
        <f t="shared" si="10"/>
        <v>7.9375537590798935</v>
      </c>
      <c r="AA40"/>
      <c r="AC40" s="6"/>
    </row>
    <row r="41" spans="1:42" ht="15" thickBot="1" x14ac:dyDescent="0.35">
      <c r="A41" t="str">
        <f>A4</f>
        <v>TOR</v>
      </c>
      <c r="B41" s="5">
        <f>Neural!B4</f>
        <v>4.6900862935558196</v>
      </c>
      <c r="C41" s="5">
        <f>Neural!C4</f>
        <v>5.3353452496653002</v>
      </c>
      <c r="D41" s="6" t="str">
        <f>A8</f>
        <v>NYY</v>
      </c>
      <c r="E41" s="6" t="str">
        <f>B8</f>
        <v>PHI</v>
      </c>
      <c r="F41" s="6">
        <f>(K8+W9)/2</f>
        <v>5.2684126228743278</v>
      </c>
      <c r="G41" s="6">
        <f>(K9+W8)/2</f>
        <v>4.7145806095336713</v>
      </c>
      <c r="H41" s="6">
        <f t="shared" si="11"/>
        <v>0.55383201334065646</v>
      </c>
      <c r="I41" s="6" t="str">
        <f t="shared" si="12"/>
        <v>NYY</v>
      </c>
      <c r="J41" s="6">
        <f t="shared" si="7"/>
        <v>9.9829932324079991</v>
      </c>
      <c r="L41" s="10">
        <f>MAX(K8,W9)</f>
        <v>5.5649041669196793</v>
      </c>
      <c r="M41" s="10">
        <f>MAX(K9,W8)</f>
        <v>5.5003798661167096</v>
      </c>
      <c r="N41" s="6">
        <f t="shared" si="8"/>
        <v>6.452430080296967E-2</v>
      </c>
      <c r="O41" s="6" t="str">
        <f t="shared" si="9"/>
        <v>NYY</v>
      </c>
      <c r="P41" s="6">
        <f t="shared" si="10"/>
        <v>11.065284033036388</v>
      </c>
      <c r="AA41"/>
      <c r="AC41" s="6"/>
    </row>
    <row r="42" spans="1:42" ht="15" thickBot="1" x14ac:dyDescent="0.35">
      <c r="A42" t="str">
        <f>A5</f>
        <v>BAL</v>
      </c>
      <c r="B42" s="5">
        <f>Neural!B5</f>
        <v>5.46509600392862</v>
      </c>
      <c r="C42" s="5">
        <f>Neural!C5</f>
        <v>5.0043858667674996</v>
      </c>
      <c r="D42" s="6" t="str">
        <f>A10</f>
        <v>CHC</v>
      </c>
      <c r="E42" s="6" t="str">
        <f>B10</f>
        <v>CIN</v>
      </c>
      <c r="F42" s="6">
        <f>(K10+W11)/2</f>
        <v>3.6420949395303359</v>
      </c>
      <c r="G42" s="6">
        <f>(K11+W10)/2</f>
        <v>3.5866276188934636</v>
      </c>
      <c r="H42" s="6">
        <f t="shared" si="11"/>
        <v>5.5467320636872319E-2</v>
      </c>
      <c r="I42" s="6" t="str">
        <f t="shared" si="12"/>
        <v>CHC</v>
      </c>
      <c r="J42" s="6">
        <f t="shared" si="7"/>
        <v>7.2287225584237991</v>
      </c>
      <c r="L42" s="10">
        <f>MAX(K10,W11)</f>
        <v>3.9645593843855829</v>
      </c>
      <c r="M42" s="6">
        <f>MAX(K11,W10)</f>
        <v>3.9651652055753854</v>
      </c>
      <c r="N42" s="6">
        <f t="shared" si="8"/>
        <v>-6.0582118980256894E-4</v>
      </c>
      <c r="O42" s="6" t="str">
        <f t="shared" si="9"/>
        <v>CIN</v>
      </c>
      <c r="P42" s="6">
        <f t="shared" si="10"/>
        <v>7.9297245899609683</v>
      </c>
      <c r="R42" s="25" t="s">
        <v>49</v>
      </c>
      <c r="S42" s="25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CLE</v>
      </c>
      <c r="B43" s="5">
        <f>Neural!B6</f>
        <v>2.5027773452721802</v>
      </c>
      <c r="C43" s="5">
        <f>Neural!C6</f>
        <v>3.5829876103331602</v>
      </c>
      <c r="D43" s="6" t="str">
        <f>A12</f>
        <v>MIN</v>
      </c>
      <c r="E43" s="6" t="str">
        <f>B12</f>
        <v>NYM</v>
      </c>
      <c r="F43" s="6">
        <f>(K12+W13)/2</f>
        <v>4.1630218441110225</v>
      </c>
      <c r="G43" s="6">
        <f>(K13+W12)/2</f>
        <v>4.107680141641513</v>
      </c>
      <c r="H43" s="6">
        <f t="shared" si="11"/>
        <v>5.5341702469509535E-2</v>
      </c>
      <c r="I43" s="6" t="str">
        <f t="shared" si="12"/>
        <v>MIN</v>
      </c>
      <c r="J43" s="6">
        <f t="shared" si="7"/>
        <v>8.2707019857525346</v>
      </c>
      <c r="L43" s="10">
        <f>MAX(K12,W13)</f>
        <v>4.345031668812215</v>
      </c>
      <c r="M43" s="6">
        <f>MAX(K13,W12)</f>
        <v>4.2560177015044598</v>
      </c>
      <c r="N43" s="6">
        <f t="shared" si="8"/>
        <v>8.9013967307755237E-2</v>
      </c>
      <c r="O43" s="6" t="str">
        <f t="shared" si="9"/>
        <v>MIN</v>
      </c>
      <c r="P43" s="6">
        <f t="shared" si="10"/>
        <v>8.6010493703166748</v>
      </c>
      <c r="R43" t="s">
        <v>141</v>
      </c>
      <c r="S43" t="s">
        <v>140</v>
      </c>
      <c r="T43">
        <v>2.833333333333333</v>
      </c>
      <c r="AA43"/>
      <c r="AC43" s="6"/>
    </row>
    <row r="44" spans="1:42" ht="15" thickBot="1" x14ac:dyDescent="0.35">
      <c r="A44" t="str">
        <f>A8</f>
        <v>NYY</v>
      </c>
      <c r="B44" s="5">
        <f>Neural!B7</f>
        <v>3.9931199129859198</v>
      </c>
      <c r="C44" s="5">
        <f>Neural!C7</f>
        <v>3.8788992224927501</v>
      </c>
      <c r="D44" s="6" t="str">
        <f>A14</f>
        <v>SEA</v>
      </c>
      <c r="E44" s="6" t="str">
        <f>B14</f>
        <v>BOS</v>
      </c>
      <c r="F44" s="6">
        <f>(K14+W15)/2</f>
        <v>5.6228969664599386</v>
      </c>
      <c r="G44" s="6">
        <f>(K15+W14)/2</f>
        <v>4.284637360544199</v>
      </c>
      <c r="H44" s="6">
        <f t="shared" si="11"/>
        <v>1.3382596059157397</v>
      </c>
      <c r="I44" s="6" t="str">
        <f t="shared" si="12"/>
        <v>SEA</v>
      </c>
      <c r="J44" s="6">
        <f t="shared" si="7"/>
        <v>9.9075343270041376</v>
      </c>
      <c r="L44" s="10">
        <f>MAX(K14,W15)</f>
        <v>7.9500933384466697</v>
      </c>
      <c r="M44" s="6">
        <f>MAX(K15,W14)</f>
        <v>6.0128723790875709</v>
      </c>
      <c r="N44" s="6">
        <f t="shared" si="8"/>
        <v>1.9372209593590988</v>
      </c>
      <c r="O44" s="6" t="str">
        <f t="shared" si="9"/>
        <v>SEA</v>
      </c>
      <c r="P44" s="6">
        <f t="shared" si="10"/>
        <v>13.962965717534241</v>
      </c>
      <c r="R44" t="s">
        <v>140</v>
      </c>
      <c r="S44" t="s">
        <v>141</v>
      </c>
      <c r="T44">
        <v>4.833333333333333</v>
      </c>
      <c r="AA44"/>
      <c r="AC44" s="6"/>
    </row>
    <row r="45" spans="1:42" ht="15" thickBot="1" x14ac:dyDescent="0.35">
      <c r="A45" t="str">
        <f>A7</f>
        <v>DET</v>
      </c>
      <c r="B45" s="5">
        <f>Neural!B8</f>
        <v>5.7942960141194204</v>
      </c>
      <c r="C45" s="5">
        <f>Neural!C8</f>
        <v>5.7904274534699898</v>
      </c>
      <c r="D45" s="6" t="str">
        <f>A16</f>
        <v>TEX</v>
      </c>
      <c r="E45" s="6" t="str">
        <f>B16</f>
        <v>STL</v>
      </c>
      <c r="F45" s="6">
        <f>(K16+W17)/2</f>
        <v>4.595509674341109</v>
      </c>
      <c r="G45" s="6">
        <f>(K17+W16)/2</f>
        <v>4.4228069510782184</v>
      </c>
      <c r="H45" s="6">
        <f t="shared" si="11"/>
        <v>0.1727027232628906</v>
      </c>
      <c r="I45" s="6" t="str">
        <f t="shared" si="12"/>
        <v>TEX</v>
      </c>
      <c r="J45" s="6">
        <f t="shared" si="7"/>
        <v>9.0183166254193274</v>
      </c>
      <c r="L45" s="10">
        <f>MAX(K16,W17)</f>
        <v>5.3479595191884286</v>
      </c>
      <c r="M45" s="6">
        <f>MAX(K17,W16)</f>
        <v>4.8760592273185193</v>
      </c>
      <c r="N45" s="6">
        <f t="shared" si="8"/>
        <v>0.47190029186990934</v>
      </c>
      <c r="O45" s="6" t="str">
        <f t="shared" si="9"/>
        <v>TEX</v>
      </c>
      <c r="P45" s="6">
        <f t="shared" si="10"/>
        <v>10.224018746506948</v>
      </c>
      <c r="R45" t="s">
        <v>141</v>
      </c>
      <c r="S45" t="s">
        <v>140</v>
      </c>
      <c r="T45">
        <v>2.833333333333333</v>
      </c>
      <c r="AA45"/>
      <c r="AC45" s="6"/>
    </row>
    <row r="46" spans="1:42" ht="15" thickBot="1" x14ac:dyDescent="0.35">
      <c r="A46" t="str">
        <f t="shared" ref="A46:A61" si="13">A9</f>
        <v>PHI</v>
      </c>
      <c r="B46" s="5">
        <f>Neural!B9</f>
        <v>3.9286729436229502</v>
      </c>
      <c r="C46" s="5">
        <f>Neural!C9</f>
        <v>4.9565614775294602</v>
      </c>
      <c r="D46" s="6" t="str">
        <f>A18</f>
        <v>ATL</v>
      </c>
      <c r="E46" s="6" t="str">
        <f>B18</f>
        <v>MIL</v>
      </c>
      <c r="F46" s="6">
        <f>(K18+W19)/2</f>
        <v>4.0374658393284619</v>
      </c>
      <c r="G46" s="6">
        <f>(K19+W18)/2</f>
        <v>4.5780825509214562</v>
      </c>
      <c r="H46" s="6">
        <f t="shared" si="11"/>
        <v>-0.54061671159299429</v>
      </c>
      <c r="I46" s="6" t="str">
        <f t="shared" si="12"/>
        <v>MIL</v>
      </c>
      <c r="J46" s="6">
        <f t="shared" si="7"/>
        <v>8.6155483902499181</v>
      </c>
      <c r="L46" s="10">
        <f>MAX(K18,W19)</f>
        <v>4.1095560563808835</v>
      </c>
      <c r="M46" s="6">
        <f>MAX(K19,W18)</f>
        <v>4.7528988390289655</v>
      </c>
      <c r="N46" s="6">
        <f t="shared" si="8"/>
        <v>-0.64334278264808198</v>
      </c>
      <c r="O46" s="6" t="str">
        <f t="shared" si="9"/>
        <v>MIL</v>
      </c>
      <c r="P46" s="6">
        <f t="shared" si="10"/>
        <v>8.862454895409849</v>
      </c>
      <c r="R46" t="s">
        <v>140</v>
      </c>
      <c r="S46" t="s">
        <v>141</v>
      </c>
      <c r="T46">
        <v>4.833333333333333</v>
      </c>
      <c r="AA46"/>
      <c r="AC46" s="6"/>
    </row>
    <row r="47" spans="1:42" ht="15" thickBot="1" x14ac:dyDescent="0.35">
      <c r="A47" t="str">
        <f t="shared" si="13"/>
        <v>CHC</v>
      </c>
      <c r="B47" s="5">
        <f>Neural!B10</f>
        <v>3.2783031570074899</v>
      </c>
      <c r="C47" s="5">
        <f>Neural!C10</f>
        <v>3.1216953819722399</v>
      </c>
      <c r="D47" s="6" t="str">
        <f>A20</f>
        <v>KCR</v>
      </c>
      <c r="E47" s="6" t="str">
        <f>B20</f>
        <v>CHW</v>
      </c>
      <c r="F47" s="6">
        <f>(K20+W21)/2</f>
        <v>5.3700949087977197</v>
      </c>
      <c r="G47" s="6">
        <f>(K21+W20)/2</f>
        <v>2.8605993573002442</v>
      </c>
      <c r="H47" s="6">
        <f t="shared" ref="H47:H48" si="14">F47-G47</f>
        <v>2.5094955514974755</v>
      </c>
      <c r="I47" s="6" t="str">
        <f t="shared" si="12"/>
        <v>KCR</v>
      </c>
      <c r="J47" s="6">
        <f t="shared" si="7"/>
        <v>8.230694266097963</v>
      </c>
      <c r="L47" s="10">
        <f>MAX(K20,W21)</f>
        <v>5.5061658561890452</v>
      </c>
      <c r="M47" s="6">
        <f>MAX(K21,W20)</f>
        <v>4.244005780923815</v>
      </c>
      <c r="N47" s="6">
        <f t="shared" si="8"/>
        <v>1.2621600752652302</v>
      </c>
      <c r="O47" s="6" t="str">
        <f t="shared" si="9"/>
        <v>KCR</v>
      </c>
      <c r="P47" s="6">
        <f t="shared" si="10"/>
        <v>9.7501716371128602</v>
      </c>
      <c r="R47" t="s">
        <v>135</v>
      </c>
      <c r="S47" t="s">
        <v>136</v>
      </c>
      <c r="T47">
        <v>3.3636363636363642</v>
      </c>
      <c r="AA47"/>
      <c r="AC47" s="6"/>
    </row>
    <row r="48" spans="1:42" ht="15" thickBot="1" x14ac:dyDescent="0.35">
      <c r="A48" t="str">
        <f t="shared" si="13"/>
        <v>CIN</v>
      </c>
      <c r="B48" s="5">
        <f>Neural!B11</f>
        <v>3.8884959407321098</v>
      </c>
      <c r="C48" s="5">
        <f>Neural!C11</f>
        <v>3.7793367347080098</v>
      </c>
      <c r="D48" s="6" t="str">
        <f>A22</f>
        <v>PIT</v>
      </c>
      <c r="E48" s="6" t="str">
        <f>B22</f>
        <v>HOU</v>
      </c>
      <c r="F48" s="6">
        <f>(K22+W23)/2</f>
        <v>4.0904127892781847</v>
      </c>
      <c r="G48" s="6">
        <f>(K23+W22)/2</f>
        <v>3.9429231792437083</v>
      </c>
      <c r="H48" s="6">
        <f t="shared" si="14"/>
        <v>0.14748961003447647</v>
      </c>
      <c r="I48" s="6" t="str">
        <f t="shared" si="12"/>
        <v>PIT</v>
      </c>
      <c r="J48" s="6">
        <f t="shared" si="7"/>
        <v>8.033335968521893</v>
      </c>
      <c r="L48" s="10">
        <f>MAX(K22,W23)</f>
        <v>4.3310025738252698</v>
      </c>
      <c r="M48" s="6">
        <f>MAX(K23,W22)</f>
        <v>3.9584267700404734</v>
      </c>
      <c r="N48" s="6">
        <f t="shared" si="8"/>
        <v>0.37257580378479638</v>
      </c>
      <c r="O48" s="6" t="str">
        <f t="shared" si="9"/>
        <v>PIT</v>
      </c>
      <c r="P48" s="6">
        <f t="shared" si="10"/>
        <v>8.2894293438657431</v>
      </c>
      <c r="R48" t="s">
        <v>136</v>
      </c>
      <c r="S48" t="s">
        <v>135</v>
      </c>
      <c r="T48">
        <v>5.0909090909090908</v>
      </c>
      <c r="AA48"/>
      <c r="AC48" s="6"/>
    </row>
    <row r="49" spans="1:29" ht="15" thickBot="1" x14ac:dyDescent="0.35">
      <c r="A49" t="str">
        <f t="shared" si="13"/>
        <v>MIN</v>
      </c>
      <c r="B49" s="5">
        <f>Neural!B12</f>
        <v>4.3478462532501796</v>
      </c>
      <c r="C49" s="5">
        <f>Neural!C12</f>
        <v>3.9596241197914201</v>
      </c>
      <c r="D49" s="6" t="str">
        <f>A24</f>
        <v>WSN</v>
      </c>
      <c r="E49" s="6" t="str">
        <f>B24</f>
        <v>ARI</v>
      </c>
      <c r="F49" s="6">
        <f>(K24+W25)/2</f>
        <v>4.6849571809497483</v>
      </c>
      <c r="G49" s="6">
        <f>(K25+W24)/2</f>
        <v>5.2829374597614773</v>
      </c>
      <c r="H49" s="6">
        <f t="shared" ref="H49" si="15">F49-G49</f>
        <v>-0.59798027881172899</v>
      </c>
      <c r="I49" s="6" t="str">
        <f t="shared" si="12"/>
        <v>ARI</v>
      </c>
      <c r="J49" s="6">
        <f t="shared" si="7"/>
        <v>9.9678946407112257</v>
      </c>
      <c r="L49" s="10">
        <f>MAX(K24,W25)</f>
        <v>5.00028141805657</v>
      </c>
      <c r="M49" s="6">
        <f>MAX(K25,W24)</f>
        <v>5.3703608670911684</v>
      </c>
      <c r="N49" s="6">
        <f t="shared" si="8"/>
        <v>-0.37007944903459844</v>
      </c>
      <c r="O49" s="6" t="str">
        <f t="shared" si="9"/>
        <v>ARI</v>
      </c>
      <c r="P49" s="6">
        <f t="shared" si="10"/>
        <v>10.370642285147738</v>
      </c>
      <c r="R49" t="s">
        <v>151</v>
      </c>
      <c r="S49" t="s">
        <v>154</v>
      </c>
      <c r="T49">
        <v>3.714285714285714</v>
      </c>
      <c r="AA49"/>
      <c r="AC49" s="6"/>
    </row>
    <row r="50" spans="1:29" ht="15" thickBot="1" x14ac:dyDescent="0.35">
      <c r="A50" t="str">
        <f t="shared" si="13"/>
        <v>NYM</v>
      </c>
      <c r="B50" s="5">
        <f>Neural!B13</f>
        <v>4.1635609007966004</v>
      </c>
      <c r="C50" s="5">
        <f>Neural!C13</f>
        <v>3.93225147419738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 t="s">
        <v>154</v>
      </c>
      <c r="S50" t="s">
        <v>151</v>
      </c>
      <c r="T50">
        <v>4.5714285714285712</v>
      </c>
      <c r="AA50"/>
      <c r="AC50" s="6"/>
    </row>
    <row r="51" spans="1:29" ht="15" thickBot="1" x14ac:dyDescent="0.35">
      <c r="A51" t="str">
        <f t="shared" si="13"/>
        <v>SEA</v>
      </c>
      <c r="B51" s="5">
        <f>Neural!B14</f>
        <v>3.2880023198903801</v>
      </c>
      <c r="C51" s="5">
        <f>Neural!C14</f>
        <v>2.72337409105377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 t="s">
        <v>177</v>
      </c>
      <c r="S51" t="s">
        <v>149</v>
      </c>
      <c r="T51">
        <v>2.5</v>
      </c>
      <c r="AA51"/>
      <c r="AC51" s="6"/>
    </row>
    <row r="52" spans="1:29" ht="15" thickBot="1" x14ac:dyDescent="0.35">
      <c r="A52" t="str">
        <f t="shared" si="13"/>
        <v>BOS</v>
      </c>
      <c r="B52" s="5">
        <f>Neural!B15</f>
        <v>6.0614077834244204</v>
      </c>
      <c r="C52" s="5">
        <f>Neural!C15</f>
        <v>8.2304499670621603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149</v>
      </c>
      <c r="S52" t="s">
        <v>177</v>
      </c>
      <c r="T52">
        <v>3.5</v>
      </c>
      <c r="AA52"/>
      <c r="AC52" s="6"/>
    </row>
    <row r="53" spans="1:29" ht="15" thickBot="1" x14ac:dyDescent="0.35">
      <c r="A53" t="str">
        <f t="shared" si="13"/>
        <v>TEX</v>
      </c>
      <c r="B53" s="5">
        <f>Neural!B16</f>
        <v>3.7161635344652901</v>
      </c>
      <c r="C53" s="5">
        <f>Neural!C16</f>
        <v>4.73211278997774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186</v>
      </c>
      <c r="S53" t="s">
        <v>134</v>
      </c>
      <c r="T53">
        <v>4.4000000000000004</v>
      </c>
      <c r="AA53"/>
      <c r="AC53" s="6"/>
    </row>
    <row r="54" spans="1:29" ht="15" thickBot="1" x14ac:dyDescent="0.35">
      <c r="A54" t="str">
        <f t="shared" si="13"/>
        <v>STL</v>
      </c>
      <c r="B54" s="5">
        <f>Neural!B17</f>
        <v>3.9582468356448102</v>
      </c>
      <c r="C54" s="5">
        <f>Neural!C17</f>
        <v>5.4651390426226198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134</v>
      </c>
      <c r="S54" t="s">
        <v>186</v>
      </c>
      <c r="T54">
        <v>1.2</v>
      </c>
      <c r="AA54"/>
      <c r="AC54" s="6"/>
    </row>
    <row r="55" spans="1:29" ht="15" thickBot="1" x14ac:dyDescent="0.35">
      <c r="A55" t="str">
        <f t="shared" si="13"/>
        <v>ATL</v>
      </c>
      <c r="B55" s="5">
        <f>Neural!B18</f>
        <v>4.1699664965159098</v>
      </c>
      <c r="C55" s="5">
        <f>Neural!C18</f>
        <v>4.4041265310995996</v>
      </c>
      <c r="N55" s="10"/>
      <c r="R55" t="s">
        <v>143</v>
      </c>
      <c r="S55" t="s">
        <v>187</v>
      </c>
      <c r="T55">
        <v>1.666666666666667</v>
      </c>
    </row>
    <row r="56" spans="1:29" ht="15" thickBot="1" x14ac:dyDescent="0.35">
      <c r="A56" t="str">
        <f t="shared" si="13"/>
        <v>MIL</v>
      </c>
      <c r="B56" s="5">
        <f>Neural!B19</f>
        <v>4.7364894808446598</v>
      </c>
      <c r="C56" s="5">
        <f>Neural!C19</f>
        <v>3.8877174357001301</v>
      </c>
      <c r="D56" s="6" t="s">
        <v>39</v>
      </c>
      <c r="L56" s="6" t="s">
        <v>36</v>
      </c>
      <c r="R56" t="s">
        <v>187</v>
      </c>
      <c r="S56" t="s">
        <v>143</v>
      </c>
      <c r="T56">
        <v>3.666666666666667</v>
      </c>
      <c r="AA56"/>
      <c r="AC56" s="6"/>
    </row>
    <row r="57" spans="1:29" ht="15" thickBot="1" x14ac:dyDescent="0.35">
      <c r="A57" t="str">
        <f t="shared" si="13"/>
        <v>KCR</v>
      </c>
      <c r="B57" s="5">
        <f>Neural!B20</f>
        <v>5.3003377619697503</v>
      </c>
      <c r="C57" s="5">
        <f>Neural!C20</f>
        <v>4.2335168485327204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/>
      <c r="S57"/>
      <c r="T57"/>
      <c r="AA57"/>
      <c r="AC57" s="6"/>
    </row>
    <row r="58" spans="1:29" ht="15" thickBot="1" x14ac:dyDescent="0.35">
      <c r="A58" t="str">
        <f t="shared" si="13"/>
        <v>CHW</v>
      </c>
      <c r="B58" s="5">
        <f>Neural!B21</f>
        <v>1.54887134145298</v>
      </c>
      <c r="C58" s="5">
        <f>Neural!C21</f>
        <v>5.7660772435637897</v>
      </c>
      <c r="D58" s="8" t="str">
        <f t="shared" ref="D58:E74" si="23">D38</f>
        <v>TOR</v>
      </c>
      <c r="E58" s="8" t="str">
        <f t="shared" si="23"/>
        <v>BAL</v>
      </c>
      <c r="F58" s="6">
        <f t="shared" ref="F58:F74" si="24">MIN(L38,L58)</f>
        <v>4.7330898152152328</v>
      </c>
      <c r="G58" s="6">
        <f t="shared" ref="G58:G74" si="25">MAX(M38,M58)</f>
        <v>5.316641703827127</v>
      </c>
      <c r="H58" s="6">
        <f t="shared" ref="H58:H69" si="26">F58-G58</f>
        <v>-0.58355188861189422</v>
      </c>
      <c r="I58" s="6" t="str">
        <f>IF(G58&gt;F58,E58,D58)</f>
        <v>BAL</v>
      </c>
      <c r="J58" s="6">
        <f t="shared" ref="J58:J71" si="27">F58+G58</f>
        <v>10.049731519042361</v>
      </c>
      <c r="L58" s="6">
        <f>MIN(K2,W3)</f>
        <v>4.7330898152152328</v>
      </c>
      <c r="M58" s="6">
        <f>MIN(K3,W2)</f>
        <v>5.1941408659388832</v>
      </c>
      <c r="N58" s="6">
        <f t="shared" ref="N58:N74" si="28">L58-M58</f>
        <v>-0.46105105072365049</v>
      </c>
      <c r="O58" s="6" t="str">
        <f t="shared" ref="O58:O74" si="29">IF(M58&gt;L58,E58,D58)</f>
        <v>BAL</v>
      </c>
      <c r="P58" s="6">
        <f t="shared" ref="P58:P74" si="30">L58+M58</f>
        <v>9.927230681154116</v>
      </c>
      <c r="R58"/>
      <c r="S58"/>
      <c r="T58"/>
      <c r="AA58"/>
      <c r="AC58" s="6"/>
    </row>
    <row r="59" spans="1:29" ht="15" thickBot="1" x14ac:dyDescent="0.35">
      <c r="A59" t="str">
        <f t="shared" si="13"/>
        <v>PIT</v>
      </c>
      <c r="B59" s="5">
        <f>Neural!B22</f>
        <v>4.3777913718045696</v>
      </c>
      <c r="C59" s="5">
        <f>Neural!C22</f>
        <v>3.9613114977564199</v>
      </c>
      <c r="D59" s="8" t="str">
        <f t="shared" si="23"/>
        <v>TOR</v>
      </c>
      <c r="E59" s="8" t="str">
        <f t="shared" si="23"/>
        <v>BAL</v>
      </c>
      <c r="F59" s="6">
        <f t="shared" si="24"/>
        <v>4.7117741953206815</v>
      </c>
      <c r="G59" s="6">
        <f t="shared" si="25"/>
        <v>5.3090625838451491</v>
      </c>
      <c r="H59" s="6">
        <f t="shared" si="26"/>
        <v>-0.59728838852446753</v>
      </c>
      <c r="I59" s="6" t="str">
        <f t="shared" ref="I59:I71" si="31">IF(G59&gt;F59,E59,D59)</f>
        <v>BAL</v>
      </c>
      <c r="J59" s="6">
        <f t="shared" si="27"/>
        <v>10.02083677916583</v>
      </c>
      <c r="L59" s="6">
        <f>MIN(K4,W5)</f>
        <v>4.7117741953206815</v>
      </c>
      <c r="M59" s="6">
        <f>MIN(K5,W4)</f>
        <v>5.207796925652568</v>
      </c>
      <c r="N59" s="6">
        <f t="shared" si="28"/>
        <v>-0.49602273033188649</v>
      </c>
      <c r="O59" s="6" t="str">
        <f t="shared" si="29"/>
        <v>BAL</v>
      </c>
      <c r="P59" s="6">
        <f t="shared" si="30"/>
        <v>9.9195711209732487</v>
      </c>
      <c r="R59"/>
      <c r="S59"/>
      <c r="T59"/>
      <c r="AA59"/>
      <c r="AC59" s="6"/>
    </row>
    <row r="60" spans="1:29" ht="15" thickBot="1" x14ac:dyDescent="0.35">
      <c r="A60" t="str">
        <f t="shared" si="13"/>
        <v>HOU</v>
      </c>
      <c r="B60" s="5">
        <f>Neural!B23</f>
        <v>3.89163800610523</v>
      </c>
      <c r="C60" s="5">
        <f>Neural!C23</f>
        <v>3.7183142592938401</v>
      </c>
      <c r="D60" s="8" t="str">
        <f t="shared" si="23"/>
        <v>CLE</v>
      </c>
      <c r="E60" s="8" t="str">
        <f t="shared" si="23"/>
        <v>DET</v>
      </c>
      <c r="F60" s="6">
        <f t="shared" si="24"/>
        <v>2.4640649072347234</v>
      </c>
      <c r="G60" s="6">
        <f t="shared" si="25"/>
        <v>3.9690483023562066</v>
      </c>
      <c r="H60" s="6">
        <f t="shared" si="26"/>
        <v>-1.5049833951214833</v>
      </c>
      <c r="I60" s="6" t="str">
        <f t="shared" si="31"/>
        <v>DET</v>
      </c>
      <c r="J60" s="6">
        <f t="shared" si="27"/>
        <v>6.43311320959093</v>
      </c>
      <c r="L60" s="6">
        <f>MIN(K6,W7)</f>
        <v>2.4640649072347234</v>
      </c>
      <c r="M60" s="6">
        <f>MIN(K7,W6)</f>
        <v>3.7014711539275029</v>
      </c>
      <c r="N60" s="6">
        <f t="shared" si="28"/>
        <v>-1.2374062466927795</v>
      </c>
      <c r="O60" s="6" t="str">
        <f t="shared" si="29"/>
        <v>DET</v>
      </c>
      <c r="P60" s="6">
        <f t="shared" si="30"/>
        <v>6.1655360611622267</v>
      </c>
      <c r="R60"/>
      <c r="S60"/>
      <c r="T60"/>
      <c r="AA60"/>
      <c r="AC60" s="6"/>
    </row>
    <row r="61" spans="1:29" ht="15" thickBot="1" x14ac:dyDescent="0.35">
      <c r="A61" t="str">
        <f t="shared" si="13"/>
        <v>WSN</v>
      </c>
      <c r="B61" s="5">
        <f>Neural!B24</f>
        <v>5.1766288966926002</v>
      </c>
      <c r="C61" s="5">
        <f>Neural!C24</f>
        <v>5.5601177299533502</v>
      </c>
      <c r="D61" s="8" t="str">
        <f t="shared" si="23"/>
        <v>NYY</v>
      </c>
      <c r="E61" s="8" t="str">
        <f t="shared" si="23"/>
        <v>PHI</v>
      </c>
      <c r="F61" s="6">
        <f t="shared" si="24"/>
        <v>4.9719210788289763</v>
      </c>
      <c r="G61" s="6">
        <f t="shared" si="25"/>
        <v>5.5003798661167096</v>
      </c>
      <c r="H61" s="6">
        <f t="shared" si="26"/>
        <v>-0.52845878728773332</v>
      </c>
      <c r="I61" s="6" t="str">
        <f t="shared" si="31"/>
        <v>PHI</v>
      </c>
      <c r="J61" s="6">
        <f t="shared" si="27"/>
        <v>10.472300944945687</v>
      </c>
      <c r="L61" s="6">
        <f>MIN(K8,W9)</f>
        <v>4.9719210788289763</v>
      </c>
      <c r="M61" s="6">
        <f>MIN(K9,W8)</f>
        <v>3.9287813529506335</v>
      </c>
      <c r="N61" s="6">
        <f t="shared" si="28"/>
        <v>1.0431397258783428</v>
      </c>
      <c r="O61" s="6" t="str">
        <f t="shared" si="29"/>
        <v>NYY</v>
      </c>
      <c r="P61" s="6">
        <f t="shared" si="30"/>
        <v>8.9007024317796102</v>
      </c>
      <c r="R61"/>
      <c r="S61"/>
      <c r="T61"/>
      <c r="AA61"/>
      <c r="AC61" s="6"/>
    </row>
    <row r="62" spans="1:29" ht="15" thickBot="1" x14ac:dyDescent="0.35">
      <c r="A62" t="str">
        <f t="shared" ref="A62:A66" si="32">A25</f>
        <v>ARI</v>
      </c>
      <c r="B62" s="5">
        <f>Neural!B25</f>
        <v>5.14338189259042</v>
      </c>
      <c r="C62" s="5">
        <f>Neural!C25</f>
        <v>4.3943755318075102</v>
      </c>
      <c r="D62" s="8" t="str">
        <f t="shared" si="23"/>
        <v>CHC</v>
      </c>
      <c r="E62" s="8" t="str">
        <f t="shared" si="23"/>
        <v>CIN</v>
      </c>
      <c r="F62" s="6">
        <f t="shared" si="24"/>
        <v>3.319630494675089</v>
      </c>
      <c r="G62" s="6">
        <f t="shared" si="25"/>
        <v>3.9651652055753854</v>
      </c>
      <c r="H62" s="6">
        <f t="shared" si="26"/>
        <v>-0.64553471090029646</v>
      </c>
      <c r="I62" s="6" t="str">
        <f t="shared" si="31"/>
        <v>CIN</v>
      </c>
      <c r="J62" s="6">
        <f t="shared" si="27"/>
        <v>7.2847957002504744</v>
      </c>
      <c r="L62" s="6">
        <f>MIN(K10,W11)</f>
        <v>3.319630494675089</v>
      </c>
      <c r="M62" s="6">
        <f>MIN(K11,W9)</f>
        <v>3.9651652055753854</v>
      </c>
      <c r="N62" s="6">
        <f t="shared" si="28"/>
        <v>-0.64553471090029646</v>
      </c>
      <c r="O62" s="6" t="str">
        <f t="shared" si="29"/>
        <v>CIN</v>
      </c>
      <c r="P62" s="6">
        <f t="shared" si="30"/>
        <v>7.2847957002504744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5">
        <f>Neural!C26</f>
        <v>0</v>
      </c>
      <c r="D63" s="8" t="str">
        <f t="shared" si="23"/>
        <v>MIN</v>
      </c>
      <c r="E63" s="8" t="str">
        <f t="shared" si="23"/>
        <v>NYM</v>
      </c>
      <c r="F63" s="6">
        <f t="shared" si="24"/>
        <v>3.98101201940983</v>
      </c>
      <c r="G63" s="6">
        <f t="shared" si="25"/>
        <v>4.2560177015044598</v>
      </c>
      <c r="H63" s="6">
        <f t="shared" si="26"/>
        <v>-0.27500568209462983</v>
      </c>
      <c r="I63" s="6" t="str">
        <f t="shared" si="31"/>
        <v>NYM</v>
      </c>
      <c r="J63" s="6">
        <f t="shared" si="27"/>
        <v>8.2370297209142898</v>
      </c>
      <c r="L63" s="6">
        <f>MIN(K12,W13)</f>
        <v>3.98101201940983</v>
      </c>
      <c r="M63" s="6">
        <f>MIN(K13,W12)</f>
        <v>3.9593425817785652</v>
      </c>
      <c r="N63" s="6">
        <f t="shared" si="28"/>
        <v>2.1669437631264721E-2</v>
      </c>
      <c r="O63" s="6" t="str">
        <f t="shared" si="29"/>
        <v>MIN</v>
      </c>
      <c r="P63" s="6">
        <f t="shared" si="30"/>
        <v>7.9403546011883952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5">
        <f>Neural!C27</f>
        <v>0</v>
      </c>
      <c r="D64" s="8" t="str">
        <f t="shared" si="23"/>
        <v>SEA</v>
      </c>
      <c r="E64" s="8" t="str">
        <f t="shared" si="23"/>
        <v>BOS</v>
      </c>
      <c r="F64" s="6">
        <f t="shared" si="24"/>
        <v>3.2957005944732081</v>
      </c>
      <c r="G64" s="6">
        <f t="shared" si="25"/>
        <v>6.0128723790875709</v>
      </c>
      <c r="H64" s="6">
        <f t="shared" si="26"/>
        <v>-2.7171717846143628</v>
      </c>
      <c r="I64" s="6" t="str">
        <f t="shared" si="31"/>
        <v>BOS</v>
      </c>
      <c r="J64" s="6">
        <f t="shared" si="27"/>
        <v>9.3085729735607785</v>
      </c>
      <c r="L64" s="6">
        <f>MIN(K14,W15)</f>
        <v>3.2957005944732081</v>
      </c>
      <c r="M64" s="6">
        <f>MIN(K15,W14)</f>
        <v>2.5564023420008279</v>
      </c>
      <c r="N64" s="6">
        <f t="shared" si="28"/>
        <v>0.73929825247238012</v>
      </c>
      <c r="O64" s="6" t="str">
        <f t="shared" si="29"/>
        <v>SEA</v>
      </c>
      <c r="P64" s="6">
        <f t="shared" si="30"/>
        <v>5.8521029364740365</v>
      </c>
      <c r="R64"/>
      <c r="S64"/>
      <c r="T64"/>
      <c r="U64"/>
      <c r="AA64"/>
      <c r="AC64" s="6"/>
    </row>
    <row r="65" spans="1:43" ht="15" thickBot="1" x14ac:dyDescent="0.35">
      <c r="A65">
        <f t="shared" si="32"/>
        <v>0</v>
      </c>
      <c r="B65" s="5">
        <f>Neural!B28</f>
        <v>0</v>
      </c>
      <c r="C65" s="5">
        <f>Neural!C28</f>
        <v>0</v>
      </c>
      <c r="D65" s="8" t="str">
        <f t="shared" si="23"/>
        <v>TEX</v>
      </c>
      <c r="E65" s="8" t="str">
        <f t="shared" si="23"/>
        <v>STL</v>
      </c>
      <c r="F65" s="6">
        <f t="shared" si="24"/>
        <v>3.8430598294937903</v>
      </c>
      <c r="G65" s="6">
        <f t="shared" si="25"/>
        <v>4.8760592273185193</v>
      </c>
      <c r="H65" s="6">
        <f t="shared" si="26"/>
        <v>-1.0329993978247289</v>
      </c>
      <c r="I65" s="6" t="str">
        <f t="shared" si="31"/>
        <v>STL</v>
      </c>
      <c r="J65" s="6">
        <f t="shared" si="27"/>
        <v>8.7191190568123105</v>
      </c>
      <c r="L65" s="6">
        <f>MIN(K16,W17)</f>
        <v>3.8430598294937903</v>
      </c>
      <c r="M65" s="6">
        <f>MIN(K17,W16)</f>
        <v>3.969554674837918</v>
      </c>
      <c r="N65" s="6">
        <f t="shared" si="28"/>
        <v>-0.12649484534412769</v>
      </c>
      <c r="O65" s="6" t="str">
        <f t="shared" si="29"/>
        <v>STL</v>
      </c>
      <c r="P65" s="6">
        <f t="shared" si="30"/>
        <v>7.8126145043317088</v>
      </c>
      <c r="R65"/>
      <c r="S65"/>
      <c r="T65"/>
      <c r="U65"/>
      <c r="AA65"/>
      <c r="AC65" s="6"/>
    </row>
    <row r="66" spans="1:43" ht="15" thickBot="1" x14ac:dyDescent="0.35">
      <c r="A66">
        <f t="shared" si="32"/>
        <v>0</v>
      </c>
      <c r="B66" s="5">
        <f>Neural!B29</f>
        <v>0</v>
      </c>
      <c r="C66" s="5">
        <f>Neural!C29</f>
        <v>0</v>
      </c>
      <c r="D66" s="8" t="str">
        <f t="shared" si="23"/>
        <v>ATL</v>
      </c>
      <c r="E66" s="8" t="str">
        <f t="shared" si="23"/>
        <v>MIL</v>
      </c>
      <c r="F66" s="6">
        <f t="shared" si="24"/>
        <v>3.9653756222760412</v>
      </c>
      <c r="G66" s="6">
        <f t="shared" si="25"/>
        <v>4.7528988390289655</v>
      </c>
      <c r="H66" s="6">
        <f t="shared" si="26"/>
        <v>-0.78752321675292425</v>
      </c>
      <c r="I66" s="6" t="str">
        <f t="shared" si="31"/>
        <v>MIL</v>
      </c>
      <c r="J66" s="6">
        <f t="shared" si="27"/>
        <v>8.7182744613050076</v>
      </c>
      <c r="L66" s="10">
        <f>MIN(K18,W19)</f>
        <v>3.9653756222760412</v>
      </c>
      <c r="M66" s="6">
        <f>MIN(K19,W18)</f>
        <v>4.4032662628139478</v>
      </c>
      <c r="N66" s="6">
        <f t="shared" si="28"/>
        <v>-0.43789064053790661</v>
      </c>
      <c r="O66" s="6" t="str">
        <f t="shared" si="29"/>
        <v>MIL</v>
      </c>
      <c r="P66" s="6">
        <f t="shared" si="30"/>
        <v>8.3686418850899891</v>
      </c>
      <c r="R66"/>
      <c r="S66"/>
      <c r="T66"/>
      <c r="U66"/>
      <c r="AA66"/>
      <c r="AC66" s="6"/>
    </row>
    <row r="67" spans="1:43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 t="str">
        <f t="shared" si="23"/>
        <v>KCR</v>
      </c>
      <c r="E67" s="8" t="str">
        <f t="shared" si="23"/>
        <v>CHW</v>
      </c>
      <c r="F67" s="6">
        <f t="shared" si="24"/>
        <v>5.2340239614063941</v>
      </c>
      <c r="G67" s="6">
        <f t="shared" si="25"/>
        <v>4.244005780923815</v>
      </c>
      <c r="H67" s="6">
        <f t="shared" si="26"/>
        <v>0.99001818048257917</v>
      </c>
      <c r="I67" s="6" t="str">
        <f t="shared" si="31"/>
        <v>KCR</v>
      </c>
      <c r="J67" s="6">
        <f t="shared" si="27"/>
        <v>9.4780297423302091</v>
      </c>
      <c r="L67" s="10">
        <f>MIN(K20,W21)</f>
        <v>5.2340239614063941</v>
      </c>
      <c r="M67" s="6">
        <f>MIN(K21,W20)</f>
        <v>1.4771929336766734</v>
      </c>
      <c r="N67" s="6">
        <f t="shared" si="28"/>
        <v>3.7568310277297208</v>
      </c>
      <c r="O67" s="6" t="str">
        <f t="shared" si="29"/>
        <v>KCR</v>
      </c>
      <c r="P67" s="6">
        <f t="shared" si="30"/>
        <v>6.7112168950830675</v>
      </c>
      <c r="R67"/>
      <c r="S67"/>
      <c r="T67"/>
      <c r="U67"/>
      <c r="AA67"/>
      <c r="AC67" s="6"/>
    </row>
    <row r="68" spans="1:43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 t="str">
        <f t="shared" si="23"/>
        <v>PIT</v>
      </c>
      <c r="E68" s="8" t="str">
        <f t="shared" si="23"/>
        <v>HOU</v>
      </c>
      <c r="F68" s="6">
        <f t="shared" si="24"/>
        <v>3.8498230047311006</v>
      </c>
      <c r="G68" s="6">
        <f t="shared" si="25"/>
        <v>3.9584267700404734</v>
      </c>
      <c r="H68" s="6">
        <f t="shared" si="26"/>
        <v>-0.10860376530937277</v>
      </c>
      <c r="I68" s="6" t="str">
        <f t="shared" si="31"/>
        <v>HOU</v>
      </c>
      <c r="J68" s="6">
        <f t="shared" si="27"/>
        <v>7.808249774771574</v>
      </c>
      <c r="L68" s="10">
        <f>MIN(K22,W23)</f>
        <v>3.8498230047311006</v>
      </c>
      <c r="M68" s="6">
        <f>MIN(K23,W22)</f>
        <v>3.9274195884469427</v>
      </c>
      <c r="N68" s="6">
        <f t="shared" si="28"/>
        <v>-7.7596583715842105E-2</v>
      </c>
      <c r="O68" s="6" t="str">
        <f t="shared" si="29"/>
        <v>HOU</v>
      </c>
      <c r="P68" s="6">
        <f t="shared" si="30"/>
        <v>7.7772425931780429</v>
      </c>
      <c r="R68"/>
      <c r="S68"/>
      <c r="T68"/>
      <c r="AA68"/>
      <c r="AC68" s="6"/>
    </row>
    <row r="69" spans="1:43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WSN</v>
      </c>
      <c r="E69" s="8" t="str">
        <f t="shared" si="23"/>
        <v>ARI</v>
      </c>
      <c r="F69" s="6">
        <f t="shared" si="24"/>
        <v>4.3696329438429258</v>
      </c>
      <c r="G69" s="6">
        <f t="shared" si="25"/>
        <v>5.3703608670911684</v>
      </c>
      <c r="H69" s="6">
        <f t="shared" si="26"/>
        <v>-1.0007279232482427</v>
      </c>
      <c r="I69" s="6" t="str">
        <f t="shared" si="31"/>
        <v>ARI</v>
      </c>
      <c r="J69" s="6">
        <f t="shared" si="27"/>
        <v>9.7399938109340951</v>
      </c>
      <c r="L69" s="10">
        <f>MIN(K24,W25)</f>
        <v>4.3696329438429258</v>
      </c>
      <c r="M69" s="6">
        <f>MIN(K25,W24)</f>
        <v>5.1955140524317871</v>
      </c>
      <c r="N69" s="6">
        <f t="shared" si="28"/>
        <v>-0.82588110858886132</v>
      </c>
      <c r="O69" s="6" t="str">
        <f t="shared" si="29"/>
        <v>ARI</v>
      </c>
      <c r="P69" s="6">
        <f t="shared" si="30"/>
        <v>9.5651469962747129</v>
      </c>
      <c r="R69"/>
      <c r="S69"/>
      <c r="T69"/>
      <c r="AA69"/>
      <c r="AC69" s="6"/>
    </row>
    <row r="70" spans="1:43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123</v>
      </c>
      <c r="O77" s="15" t="s">
        <v>124</v>
      </c>
      <c r="P77" s="22" t="s">
        <v>48</v>
      </c>
      <c r="Q77" s="15" t="s">
        <v>118</v>
      </c>
      <c r="R77" s="15" t="s">
        <v>123</v>
      </c>
      <c r="S77" s="15" t="s">
        <v>124</v>
      </c>
      <c r="T77" s="22" t="s">
        <v>52</v>
      </c>
      <c r="U77" s="22" t="s">
        <v>53</v>
      </c>
      <c r="V77" s="23" t="s">
        <v>54</v>
      </c>
      <c r="W77" s="23" t="s">
        <v>55</v>
      </c>
      <c r="X77" s="24" t="s">
        <v>116</v>
      </c>
      <c r="Y77" s="24" t="s">
        <v>119</v>
      </c>
      <c r="Z77" s="24" t="s">
        <v>131</v>
      </c>
      <c r="AA77" s="24" t="s">
        <v>130</v>
      </c>
      <c r="AB77" s="24" t="s">
        <v>127</v>
      </c>
      <c r="AC77" s="24" t="s">
        <v>60</v>
      </c>
      <c r="AD77" s="24" t="s">
        <v>14</v>
      </c>
      <c r="AE77" s="23" t="s">
        <v>17</v>
      </c>
      <c r="AF77" s="23" t="s">
        <v>45</v>
      </c>
      <c r="AG77" s="23" t="s">
        <v>46</v>
      </c>
      <c r="AH77" s="24" t="s">
        <v>116</v>
      </c>
      <c r="AI77" s="24" t="s">
        <v>121</v>
      </c>
      <c r="AJ77" s="24" t="s">
        <v>120</v>
      </c>
      <c r="AK77" s="24" t="s">
        <v>128</v>
      </c>
      <c r="AL77" s="24" t="s">
        <v>129</v>
      </c>
      <c r="AM77" s="24" t="s">
        <v>60</v>
      </c>
      <c r="AN77" s="22" t="s">
        <v>14</v>
      </c>
      <c r="AQ77"/>
    </row>
    <row r="78" spans="1:43" x14ac:dyDescent="0.3">
      <c r="D78" s="8" t="str">
        <f t="shared" ref="D78:E91" si="41">D38</f>
        <v>TOR</v>
      </c>
      <c r="E78" s="8" t="str">
        <f t="shared" si="41"/>
        <v>BAL</v>
      </c>
      <c r="F78" s="6">
        <f t="shared" ref="F78:F94" si="42">MAX(L38,L58)</f>
        <v>4.9839160066567949</v>
      </c>
      <c r="G78" s="6">
        <f t="shared" ref="G78:G94" si="43">MIN(M38,M58)</f>
        <v>5.1941408659388832</v>
      </c>
      <c r="H78" s="6">
        <f t="shared" ref="H78:H89" si="44">F78-G78</f>
        <v>-0.21022485928208834</v>
      </c>
      <c r="I78" s="6" t="str">
        <f>IF(G78&gt;F78,E78,D78)</f>
        <v>BAL</v>
      </c>
      <c r="J78" s="6">
        <f t="shared" ref="J78:J91" si="45">F78+G78</f>
        <v>10.178056872595679</v>
      </c>
      <c r="L78" s="15" t="str">
        <f t="shared" ref="L78:L92" si="46">D78</f>
        <v>TOR</v>
      </c>
      <c r="M78" s="15">
        <f>N2</f>
        <v>4.8</v>
      </c>
      <c r="N78" s="15">
        <f>Z2</f>
        <v>5.4</v>
      </c>
      <c r="O78" s="15">
        <v>2.8330000000000002</v>
      </c>
      <c r="P78" s="15" t="str">
        <f t="shared" ref="P78:P92" si="47">E78</f>
        <v>BAL</v>
      </c>
      <c r="Q78" s="15">
        <f>N3</f>
        <v>5.4</v>
      </c>
      <c r="R78" s="15">
        <f>Z3</f>
        <v>5.2</v>
      </c>
      <c r="S78" s="15">
        <v>4.8330000000000002</v>
      </c>
      <c r="T78" s="16" t="s">
        <v>222</v>
      </c>
      <c r="U78" s="16" t="s">
        <v>222</v>
      </c>
      <c r="V78" s="1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BAL</v>
      </c>
      <c r="W78" s="13">
        <f t="shared" ref="W78:W92" si="49">(COUNTIF(I38, V78) + COUNTIF(O38, V78) + COUNTIF(I58, V78) + COUNTIF(O58, V78) + COUNTIF(I78, V78))/5</f>
        <v>1</v>
      </c>
      <c r="X78" s="13">
        <f>IF(W78=1, 5, IF(W78=0.8, 4, IF(W78=0.6, 3, IF(W78=0.4, 2, IF(W78=0.2, 1, 0)))))</f>
        <v>5</v>
      </c>
      <c r="Y78" s="13">
        <f>((Q78+N78)/2)-((M78+R78)/2)</f>
        <v>0.40000000000000036</v>
      </c>
      <c r="Z78" s="13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</v>
      </c>
      <c r="AA78" s="13">
        <f>S78-O78</f>
        <v>2</v>
      </c>
      <c r="AB78" s="13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1</v>
      </c>
      <c r="AC78" s="13">
        <f>SUM(IF(ISNUMBER(X78), X78, 0), IF(ISNUMBER(Z78), Z78, 0), IF(ISNUMBER(AB78), AB78, 0))</f>
        <v>7</v>
      </c>
      <c r="AD78" s="13" t="s">
        <v>140</v>
      </c>
      <c r="AE78" s="16" t="s">
        <v>222</v>
      </c>
      <c r="AF78" s="13" t="str">
        <f t="shared" ref="AF78:AF92" si="50">IF(COUNTIF(J38, "&gt;" &amp; AE78) + COUNTIF(P38, "&gt;" &amp; AE78) + COUNTIF(J58, "&gt;" &amp; AE78) + COUNTIF(J78, "&gt;" &amp; AE78) + COUNTIF(P58, "&gt;" &amp; AE78) &gt;= 3, "Over", "Under")</f>
        <v>Under</v>
      </c>
      <c r="AG78" s="13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</v>
      </c>
      <c r="AH78" s="13">
        <f>IF(AG78=1, 5, IF(AG78=0.8, 4, IF(AG78=0.6, 3, IF(AG78=0.4, 2, IF(AG78=0.2, 1, 0)))))</f>
        <v>0</v>
      </c>
      <c r="AI78" s="13" t="e">
        <f t="shared" ref="AI78:AI92" si="52">(((N78+Q78)/2)+((M78+R78)/2))-AE78</f>
        <v>#VALUE!</v>
      </c>
      <c r="AJ78" s="13" t="e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#VALUE!</v>
      </c>
      <c r="AK78" s="13">
        <f>O78+S78</f>
        <v>7.6660000000000004</v>
      </c>
      <c r="AL78" s="13" t="e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#VALUE!</v>
      </c>
      <c r="AM78" s="13">
        <f>SUM(IF(ISNUMBER(AH78), AH78, 0), IF(ISNUMBER(AJ78), AJ78, 0), IF(ISNUMBER(AL78), AL78, 0))</f>
        <v>0</v>
      </c>
      <c r="AN78" s="13">
        <v>16</v>
      </c>
      <c r="AQ78"/>
    </row>
    <row r="79" spans="1:43" x14ac:dyDescent="0.3">
      <c r="D79" s="8" t="str">
        <f t="shared" si="41"/>
        <v>TOR</v>
      </c>
      <c r="E79" s="8" t="str">
        <f t="shared" si="41"/>
        <v>BAL</v>
      </c>
      <c r="F79" s="6">
        <f t="shared" si="42"/>
        <v>4.9755029374587068</v>
      </c>
      <c r="G79" s="6">
        <f t="shared" si="43"/>
        <v>5.207796925652568</v>
      </c>
      <c r="H79" s="6">
        <f t="shared" si="44"/>
        <v>-0.23229398819386127</v>
      </c>
      <c r="I79" s="6" t="str">
        <f t="shared" ref="I79:I91" si="53">IF(G79&gt;F79,E79,D79)</f>
        <v>BAL</v>
      </c>
      <c r="J79" s="6">
        <f t="shared" si="45"/>
        <v>10.183299863111275</v>
      </c>
      <c r="L79" s="15" t="str">
        <f t="shared" si="46"/>
        <v>TOR</v>
      </c>
      <c r="M79" s="15">
        <f>N4</f>
        <v>4.8</v>
      </c>
      <c r="N79" s="15">
        <f>Z4</f>
        <v>5.4</v>
      </c>
      <c r="O79" s="15">
        <v>2.8330000000000002</v>
      </c>
      <c r="P79" s="15" t="str">
        <f t="shared" si="47"/>
        <v>BAL</v>
      </c>
      <c r="Q79" s="15">
        <f>N5</f>
        <v>5.4</v>
      </c>
      <c r="R79" s="15">
        <f>Z5</f>
        <v>5.2</v>
      </c>
      <c r="S79" s="15">
        <v>4.8330000000000002</v>
      </c>
      <c r="T79" s="16" t="s">
        <v>223</v>
      </c>
      <c r="U79" s="16" t="s">
        <v>224</v>
      </c>
      <c r="V79" s="33" t="str">
        <f t="shared" si="48"/>
        <v>BAL</v>
      </c>
      <c r="W79" s="34">
        <f t="shared" si="49"/>
        <v>1</v>
      </c>
      <c r="X79" s="34">
        <f t="shared" ref="X79:X92" si="54">IF(W79=1, 5, IF(W79=0.8, 4, IF(W79=0.6, 3, IF(W79=0.4, 2, IF(W79=0.2, 1, 0)))))</f>
        <v>5</v>
      </c>
      <c r="Y79" s="34">
        <f t="shared" ref="Y79:Y92" si="55">((Q79+N79)/2)-((M79+R79)/2)</f>
        <v>0.40000000000000036</v>
      </c>
      <c r="Z79" s="34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4">
        <f>S79-O79</f>
        <v>2</v>
      </c>
      <c r="AB79" s="34">
        <f t="shared" ref="AB79:AB92" si="57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1</v>
      </c>
      <c r="AC79" s="34">
        <f t="shared" ref="AC79:AC92" si="58">SUM(IF(ISNUMBER(X79), X79, 0), IF(ISNUMBER(Z79), Z79, 0), IF(ISNUMBER(AB79), AB79, 0))</f>
        <v>7</v>
      </c>
      <c r="AD79" s="34" t="s">
        <v>141</v>
      </c>
      <c r="AE79" s="19">
        <v>9.5</v>
      </c>
      <c r="AF79" s="31" t="str">
        <f t="shared" si="50"/>
        <v>Over</v>
      </c>
      <c r="AG79" s="32">
        <f t="shared" si="51"/>
        <v>1</v>
      </c>
      <c r="AH79" s="32">
        <f t="shared" ref="AH79:AH92" si="59">IF(AG79=1, 5, IF(AG79=0.8, 4, IF(AG79=0.6, 3, IF(AG79=0.4, 2, IF(AG79=0.2, 1, 0)))))</f>
        <v>5</v>
      </c>
      <c r="AI79" s="32">
        <f t="shared" si="52"/>
        <v>0.90000000000000036</v>
      </c>
      <c r="AJ79" s="32">
        <f t="shared" ref="AJ79:AJ92" si="60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0</v>
      </c>
      <c r="AK79" s="32">
        <f>O79+S79</f>
        <v>7.6660000000000004</v>
      </c>
      <c r="AL79" s="32">
        <f t="shared" ref="AL79:AL92" si="61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0</v>
      </c>
      <c r="AM79" s="32">
        <f t="shared" ref="AM79:AM92" si="62">SUM(IF(ISNUMBER(AH79), AH79, 0), IF(ISNUMBER(AJ79), AJ79, 0), IF(ISNUMBER(AL79), AL79, 0))</f>
        <v>5</v>
      </c>
      <c r="AN79" s="32">
        <v>12</v>
      </c>
      <c r="AQ79"/>
    </row>
    <row r="80" spans="1:43" x14ac:dyDescent="0.3">
      <c r="D80" s="8" t="str">
        <f t="shared" si="41"/>
        <v>CLE</v>
      </c>
      <c r="E80" s="8" t="str">
        <f t="shared" si="41"/>
        <v>DET</v>
      </c>
      <c r="F80" s="6">
        <f t="shared" si="42"/>
        <v>3.9685054567236873</v>
      </c>
      <c r="G80" s="6">
        <f t="shared" si="43"/>
        <v>3.7014711539275029</v>
      </c>
      <c r="H80" s="6">
        <f t="shared" si="44"/>
        <v>0.26703430279618434</v>
      </c>
      <c r="I80" s="6" t="str">
        <f t="shared" si="53"/>
        <v>CLE</v>
      </c>
      <c r="J80" s="6">
        <f t="shared" si="45"/>
        <v>7.6699766106511902</v>
      </c>
      <c r="L80" s="15" t="str">
        <f t="shared" si="46"/>
        <v>CLE</v>
      </c>
      <c r="M80" s="15">
        <f>N6</f>
        <v>2.4</v>
      </c>
      <c r="N80" s="15">
        <f>Z6</f>
        <v>3.7</v>
      </c>
      <c r="O80" s="15">
        <v>3.3635999999999999</v>
      </c>
      <c r="P80" s="15" t="str">
        <f t="shared" si="47"/>
        <v>DET</v>
      </c>
      <c r="Q80" s="15">
        <f>N7</f>
        <v>4.2</v>
      </c>
      <c r="R80" s="15">
        <f>Z7</f>
        <v>3.7</v>
      </c>
      <c r="S80" s="15">
        <v>5.09</v>
      </c>
      <c r="T80" s="16" t="s">
        <v>195</v>
      </c>
      <c r="U80" s="16" t="s">
        <v>196</v>
      </c>
      <c r="V80" s="33" t="str">
        <f t="shared" si="48"/>
        <v>DET</v>
      </c>
      <c r="W80" s="34">
        <f t="shared" si="49"/>
        <v>0.8</v>
      </c>
      <c r="X80" s="34">
        <f t="shared" si="54"/>
        <v>4</v>
      </c>
      <c r="Y80" s="34">
        <f t="shared" si="55"/>
        <v>0.90000000000000036</v>
      </c>
      <c r="Z80" s="34">
        <f t="shared" si="56"/>
        <v>1.5</v>
      </c>
      <c r="AA80" s="34">
        <f t="shared" ref="AA80:AA92" si="63">S80-O80</f>
        <v>1.7263999999999999</v>
      </c>
      <c r="AB80" s="34">
        <f t="shared" si="57"/>
        <v>1.5</v>
      </c>
      <c r="AC80" s="34">
        <f t="shared" si="58"/>
        <v>7</v>
      </c>
      <c r="AD80" s="34" t="s">
        <v>135</v>
      </c>
      <c r="AE80" s="19">
        <v>7.5</v>
      </c>
      <c r="AF80" s="34" t="str">
        <f t="shared" si="50"/>
        <v>Under</v>
      </c>
      <c r="AG80" s="34">
        <f t="shared" si="51"/>
        <v>0.6</v>
      </c>
      <c r="AH80" s="34">
        <f t="shared" si="59"/>
        <v>3</v>
      </c>
      <c r="AI80" s="34">
        <f t="shared" si="52"/>
        <v>-0.5</v>
      </c>
      <c r="AJ80" s="34">
        <f t="shared" si="60"/>
        <v>0</v>
      </c>
      <c r="AK80" s="34">
        <f t="shared" ref="AK80:AK92" si="64">O80+S80</f>
        <v>8.4535999999999998</v>
      </c>
      <c r="AL80" s="34">
        <f t="shared" si="61"/>
        <v>0</v>
      </c>
      <c r="AM80" s="34">
        <f t="shared" si="62"/>
        <v>3</v>
      </c>
      <c r="AN80" s="34">
        <v>12</v>
      </c>
      <c r="AO80" s="20"/>
      <c r="AQ80"/>
    </row>
    <row r="81" spans="4:43" x14ac:dyDescent="0.3">
      <c r="D81" s="8" t="str">
        <f t="shared" si="41"/>
        <v>NYY</v>
      </c>
      <c r="E81" s="8" t="str">
        <f t="shared" si="41"/>
        <v>PHI</v>
      </c>
      <c r="F81" s="6">
        <f t="shared" si="42"/>
        <v>5.5649041669196793</v>
      </c>
      <c r="G81" s="6">
        <f t="shared" si="43"/>
        <v>3.9287813529506335</v>
      </c>
      <c r="H81" s="6">
        <f t="shared" si="44"/>
        <v>1.6361228139690458</v>
      </c>
      <c r="I81" s="6" t="str">
        <f t="shared" si="53"/>
        <v>NYY</v>
      </c>
      <c r="J81" s="6">
        <f t="shared" si="45"/>
        <v>9.4936855198703132</v>
      </c>
      <c r="L81" s="15" t="str">
        <f t="shared" si="46"/>
        <v>NYY</v>
      </c>
      <c r="M81" s="15">
        <f>N8</f>
        <v>5.6</v>
      </c>
      <c r="N81" s="15">
        <f>Z8</f>
        <v>5.7</v>
      </c>
      <c r="O81" s="15" t="s">
        <v>189</v>
      </c>
      <c r="P81" s="15" t="str">
        <f t="shared" si="47"/>
        <v>PHI</v>
      </c>
      <c r="Q81" s="15">
        <f>N9</f>
        <v>3.8</v>
      </c>
      <c r="R81" s="15">
        <f>Z9</f>
        <v>4.9000000000000004</v>
      </c>
      <c r="S81" s="15" t="s">
        <v>189</v>
      </c>
      <c r="T81" s="16" t="s">
        <v>225</v>
      </c>
      <c r="U81" s="16" t="s">
        <v>226</v>
      </c>
      <c r="V81" s="31" t="str">
        <f t="shared" si="48"/>
        <v>NYY</v>
      </c>
      <c r="W81" s="32">
        <f t="shared" si="49"/>
        <v>0.8</v>
      </c>
      <c r="X81" s="32">
        <f t="shared" si="54"/>
        <v>4</v>
      </c>
      <c r="Y81" s="32">
        <f t="shared" si="55"/>
        <v>-0.5</v>
      </c>
      <c r="Z81" s="32">
        <f t="shared" si="56"/>
        <v>1</v>
      </c>
      <c r="AA81" s="32" t="e">
        <f t="shared" si="63"/>
        <v>#VALUE!</v>
      </c>
      <c r="AB81" s="32" t="e">
        <f t="shared" si="57"/>
        <v>#VALUE!</v>
      </c>
      <c r="AC81" s="32">
        <f t="shared" si="58"/>
        <v>5</v>
      </c>
      <c r="AD81" s="32" t="s">
        <v>170</v>
      </c>
      <c r="AE81" s="19">
        <v>8.5</v>
      </c>
      <c r="AF81" s="31" t="str">
        <f t="shared" si="50"/>
        <v>Over</v>
      </c>
      <c r="AG81" s="32">
        <f t="shared" si="51"/>
        <v>1</v>
      </c>
      <c r="AH81" s="32">
        <f t="shared" si="59"/>
        <v>5</v>
      </c>
      <c r="AI81" s="32">
        <f t="shared" si="52"/>
        <v>1.5</v>
      </c>
      <c r="AJ81" s="32">
        <f t="shared" si="60"/>
        <v>1.25</v>
      </c>
      <c r="AK81" s="32" t="e">
        <f t="shared" si="64"/>
        <v>#VALUE!</v>
      </c>
      <c r="AL81" s="32" t="e">
        <f t="shared" si="61"/>
        <v>#VALUE!</v>
      </c>
      <c r="AM81" s="32">
        <f t="shared" si="62"/>
        <v>6.25</v>
      </c>
      <c r="AN81" s="32">
        <v>18</v>
      </c>
      <c r="AQ81"/>
    </row>
    <row r="82" spans="4:43" x14ac:dyDescent="0.3">
      <c r="D82" s="8" t="str">
        <f t="shared" si="41"/>
        <v>CHC</v>
      </c>
      <c r="E82" s="8" t="str">
        <f t="shared" si="41"/>
        <v>CIN</v>
      </c>
      <c r="F82" s="6">
        <f t="shared" si="42"/>
        <v>3.9645593843855829</v>
      </c>
      <c r="G82" s="6">
        <f t="shared" si="43"/>
        <v>3.9651652055753854</v>
      </c>
      <c r="H82" s="6">
        <f t="shared" si="44"/>
        <v>-6.0582118980256894E-4</v>
      </c>
      <c r="I82" s="6" t="str">
        <f t="shared" si="53"/>
        <v>CIN</v>
      </c>
      <c r="J82" s="6">
        <f t="shared" si="45"/>
        <v>7.9297245899609683</v>
      </c>
      <c r="L82" s="15" t="str">
        <f t="shared" si="46"/>
        <v>CHC</v>
      </c>
      <c r="M82" s="15">
        <f>N10</f>
        <v>3.3</v>
      </c>
      <c r="N82" s="15">
        <f>Z10</f>
        <v>3</v>
      </c>
      <c r="O82" s="15">
        <v>3.71</v>
      </c>
      <c r="P82" s="15" t="str">
        <f t="shared" si="47"/>
        <v>CIN</v>
      </c>
      <c r="Q82" s="15">
        <f>N11</f>
        <v>4</v>
      </c>
      <c r="R82" s="15">
        <f>Z11</f>
        <v>4</v>
      </c>
      <c r="S82" s="15">
        <v>4.57</v>
      </c>
      <c r="T82" s="16" t="s">
        <v>227</v>
      </c>
      <c r="U82" s="16" t="s">
        <v>227</v>
      </c>
      <c r="V82" s="31" t="str">
        <f t="shared" si="48"/>
        <v>CIN</v>
      </c>
      <c r="W82" s="32">
        <f t="shared" si="49"/>
        <v>0.8</v>
      </c>
      <c r="X82" s="32">
        <f t="shared" si="54"/>
        <v>4</v>
      </c>
      <c r="Y82" s="32">
        <f t="shared" si="55"/>
        <v>-0.14999999999999991</v>
      </c>
      <c r="Z82" s="32">
        <f t="shared" si="56"/>
        <v>0</v>
      </c>
      <c r="AA82" s="32">
        <f t="shared" si="63"/>
        <v>0.86000000000000032</v>
      </c>
      <c r="AB82" s="32">
        <f t="shared" si="57"/>
        <v>0</v>
      </c>
      <c r="AC82" s="32">
        <f t="shared" si="58"/>
        <v>4</v>
      </c>
      <c r="AD82" s="32" t="s">
        <v>154</v>
      </c>
      <c r="AE82" s="29">
        <v>9.5</v>
      </c>
      <c r="AF82" s="31" t="str">
        <f t="shared" si="50"/>
        <v>Under</v>
      </c>
      <c r="AG82" s="32">
        <f t="shared" si="51"/>
        <v>1</v>
      </c>
      <c r="AH82" s="32">
        <f t="shared" si="59"/>
        <v>5</v>
      </c>
      <c r="AI82" s="32">
        <f t="shared" si="52"/>
        <v>-2.3499999999999996</v>
      </c>
      <c r="AJ82" s="32">
        <f t="shared" si="60"/>
        <v>2.5</v>
      </c>
      <c r="AK82" s="32">
        <f t="shared" si="64"/>
        <v>8.2800000000000011</v>
      </c>
      <c r="AL82" s="32">
        <f t="shared" si="61"/>
        <v>1.25</v>
      </c>
      <c r="AM82" s="32">
        <f t="shared" si="62"/>
        <v>8.75</v>
      </c>
      <c r="AN82" s="32">
        <v>8</v>
      </c>
      <c r="AQ82"/>
    </row>
    <row r="83" spans="4:43" x14ac:dyDescent="0.3">
      <c r="D83" s="8" t="str">
        <f t="shared" si="41"/>
        <v>MIN</v>
      </c>
      <c r="E83" s="8" t="str">
        <f t="shared" si="41"/>
        <v>NYM</v>
      </c>
      <c r="F83" s="6">
        <f t="shared" si="42"/>
        <v>4.345031668812215</v>
      </c>
      <c r="G83" s="6">
        <f t="shared" si="43"/>
        <v>3.9593425817785652</v>
      </c>
      <c r="H83" s="6">
        <f t="shared" si="44"/>
        <v>0.38568908703364979</v>
      </c>
      <c r="I83" s="6" t="str">
        <f t="shared" si="53"/>
        <v>MIN</v>
      </c>
      <c r="J83" s="6">
        <f t="shared" si="45"/>
        <v>8.3043742505907794</v>
      </c>
      <c r="L83" s="15" t="str">
        <f t="shared" si="46"/>
        <v>MIN</v>
      </c>
      <c r="M83" s="15">
        <f>N12</f>
        <v>4.5</v>
      </c>
      <c r="N83" s="15">
        <f>Z12</f>
        <v>4</v>
      </c>
      <c r="O83" s="15" t="s">
        <v>189</v>
      </c>
      <c r="P83" s="15" t="str">
        <f t="shared" si="47"/>
        <v>NYM</v>
      </c>
      <c r="Q83" s="15">
        <f>N13</f>
        <v>4.0999999999999996</v>
      </c>
      <c r="R83" s="15">
        <f>Z13</f>
        <v>3.8</v>
      </c>
      <c r="S83" s="15" t="s">
        <v>189</v>
      </c>
      <c r="T83" s="16" t="s">
        <v>222</v>
      </c>
      <c r="U83" s="16" t="s">
        <v>222</v>
      </c>
      <c r="V83" s="19" t="str">
        <f t="shared" si="48"/>
        <v>MIN</v>
      </c>
      <c r="W83" s="13">
        <f t="shared" si="49"/>
        <v>0.8</v>
      </c>
      <c r="X83" s="13">
        <f t="shared" si="54"/>
        <v>4</v>
      </c>
      <c r="Y83" s="13">
        <f t="shared" si="55"/>
        <v>-0.10000000000000053</v>
      </c>
      <c r="Z83" s="13">
        <f t="shared" si="56"/>
        <v>0.5</v>
      </c>
      <c r="AA83" s="13" t="e">
        <f t="shared" si="63"/>
        <v>#VALUE!</v>
      </c>
      <c r="AB83" s="13" t="e">
        <f t="shared" si="57"/>
        <v>#VALUE!</v>
      </c>
      <c r="AC83" s="13">
        <f t="shared" si="58"/>
        <v>4.5</v>
      </c>
      <c r="AD83" s="13" t="s">
        <v>229</v>
      </c>
      <c r="AE83" s="16" t="s">
        <v>222</v>
      </c>
      <c r="AF83" s="13" t="str">
        <f t="shared" si="50"/>
        <v>Under</v>
      </c>
      <c r="AG83" s="13">
        <f t="shared" si="51"/>
        <v>0</v>
      </c>
      <c r="AH83" s="13">
        <f t="shared" si="59"/>
        <v>0</v>
      </c>
      <c r="AI83" s="13" t="e">
        <f t="shared" si="52"/>
        <v>#VALUE!</v>
      </c>
      <c r="AJ83" s="13" t="e">
        <f t="shared" si="60"/>
        <v>#VALUE!</v>
      </c>
      <c r="AK83" s="13" t="e">
        <f t="shared" si="64"/>
        <v>#VALUE!</v>
      </c>
      <c r="AL83" s="13" t="e">
        <f t="shared" si="61"/>
        <v>#VALUE!</v>
      </c>
      <c r="AM83" s="13">
        <f t="shared" si="62"/>
        <v>0</v>
      </c>
      <c r="AN83" s="13">
        <v>17</v>
      </c>
      <c r="AQ83"/>
    </row>
    <row r="84" spans="4:43" x14ac:dyDescent="0.3">
      <c r="D84" s="8" t="str">
        <f t="shared" si="41"/>
        <v>SEA</v>
      </c>
      <c r="E84" s="8" t="str">
        <f t="shared" si="41"/>
        <v>BOS</v>
      </c>
      <c r="F84" s="6">
        <f t="shared" si="42"/>
        <v>7.9500933384466697</v>
      </c>
      <c r="G84" s="6">
        <f t="shared" si="43"/>
        <v>2.5564023420008279</v>
      </c>
      <c r="H84" s="6">
        <f t="shared" si="44"/>
        <v>5.3936909964458417</v>
      </c>
      <c r="I84" s="6" t="str">
        <f t="shared" si="53"/>
        <v>SEA</v>
      </c>
      <c r="J84" s="6">
        <f t="shared" si="45"/>
        <v>10.506495680447497</v>
      </c>
      <c r="L84" s="15" t="str">
        <f t="shared" si="46"/>
        <v>SEA</v>
      </c>
      <c r="M84" s="15">
        <f>N14</f>
        <v>3.5</v>
      </c>
      <c r="N84" s="15">
        <f>Z14</f>
        <v>3</v>
      </c>
      <c r="O84" s="15">
        <v>2.5</v>
      </c>
      <c r="P84" s="15" t="str">
        <f t="shared" si="47"/>
        <v>BOS</v>
      </c>
      <c r="Q84" s="15">
        <f>N15</f>
        <v>5.8</v>
      </c>
      <c r="R84" s="15">
        <f>Z15</f>
        <v>7.9</v>
      </c>
      <c r="S84" s="15">
        <v>3.5</v>
      </c>
      <c r="T84" s="16" t="s">
        <v>145</v>
      </c>
      <c r="U84" s="16" t="s">
        <v>144</v>
      </c>
      <c r="V84" s="33" t="str">
        <f t="shared" si="48"/>
        <v>SEA</v>
      </c>
      <c r="W84" s="34">
        <f t="shared" si="49"/>
        <v>0.8</v>
      </c>
      <c r="X84" s="34">
        <f t="shared" si="54"/>
        <v>4</v>
      </c>
      <c r="Y84" s="34">
        <f t="shared" si="55"/>
        <v>-1.2999999999999998</v>
      </c>
      <c r="Z84" s="34">
        <f t="shared" si="56"/>
        <v>2</v>
      </c>
      <c r="AA84" s="34">
        <f t="shared" si="63"/>
        <v>1</v>
      </c>
      <c r="AB84" s="34">
        <f t="shared" si="57"/>
        <v>0</v>
      </c>
      <c r="AC84" s="34">
        <f t="shared" si="58"/>
        <v>6</v>
      </c>
      <c r="AD84" s="34" t="s">
        <v>149</v>
      </c>
      <c r="AE84" s="19">
        <v>8.5</v>
      </c>
      <c r="AF84" s="31" t="str">
        <f t="shared" si="50"/>
        <v>Over</v>
      </c>
      <c r="AG84" s="32">
        <f t="shared" si="51"/>
        <v>0.8</v>
      </c>
      <c r="AH84" s="32">
        <f t="shared" si="59"/>
        <v>4</v>
      </c>
      <c r="AI84" s="32">
        <f t="shared" si="52"/>
        <v>1.6000000000000014</v>
      </c>
      <c r="AJ84" s="32">
        <f t="shared" si="60"/>
        <v>1.25</v>
      </c>
      <c r="AK84" s="32">
        <f t="shared" si="64"/>
        <v>6</v>
      </c>
      <c r="AL84" s="32">
        <f t="shared" si="61"/>
        <v>0</v>
      </c>
      <c r="AM84" s="32">
        <f t="shared" si="62"/>
        <v>5.25</v>
      </c>
      <c r="AN84" s="32">
        <v>21</v>
      </c>
      <c r="AQ84"/>
    </row>
    <row r="85" spans="4:43" x14ac:dyDescent="0.3">
      <c r="D85" s="8" t="str">
        <f t="shared" si="41"/>
        <v>TEX</v>
      </c>
      <c r="E85" s="8" t="str">
        <f t="shared" si="41"/>
        <v>STL</v>
      </c>
      <c r="F85" s="6">
        <f t="shared" si="42"/>
        <v>5.3479595191884286</v>
      </c>
      <c r="G85" s="6">
        <f t="shared" si="43"/>
        <v>3.969554674837918</v>
      </c>
      <c r="H85" s="6">
        <f t="shared" si="44"/>
        <v>1.3784048443505106</v>
      </c>
      <c r="I85" s="6" t="str">
        <f t="shared" si="53"/>
        <v>TEX</v>
      </c>
      <c r="J85" s="6">
        <f t="shared" si="45"/>
        <v>9.3175141940263462</v>
      </c>
      <c r="L85" s="15" t="str">
        <f t="shared" si="46"/>
        <v>TEX</v>
      </c>
      <c r="M85" s="15">
        <f>N16</f>
        <v>3.8</v>
      </c>
      <c r="N85" s="15">
        <f>Z16</f>
        <v>4.7</v>
      </c>
      <c r="O85" s="15" t="s">
        <v>189</v>
      </c>
      <c r="P85" s="15" t="str">
        <f t="shared" si="47"/>
        <v>STL</v>
      </c>
      <c r="Q85" s="15">
        <f>N17</f>
        <v>3.8</v>
      </c>
      <c r="R85" s="15">
        <f>Z17</f>
        <v>5.3</v>
      </c>
      <c r="S85" s="15" t="s">
        <v>189</v>
      </c>
      <c r="T85" s="16" t="s">
        <v>144</v>
      </c>
      <c r="U85" s="16" t="s">
        <v>145</v>
      </c>
      <c r="V85" s="31" t="str">
        <f t="shared" si="48"/>
        <v>TEX</v>
      </c>
      <c r="W85" s="32">
        <f t="shared" si="49"/>
        <v>0.6</v>
      </c>
      <c r="X85" s="32">
        <f t="shared" si="54"/>
        <v>3</v>
      </c>
      <c r="Y85" s="32">
        <f t="shared" si="55"/>
        <v>-0.29999999999999982</v>
      </c>
      <c r="Z85" s="32">
        <f t="shared" si="56"/>
        <v>0.5</v>
      </c>
      <c r="AA85" s="32" t="e">
        <f t="shared" si="63"/>
        <v>#VALUE!</v>
      </c>
      <c r="AB85" s="32" t="e">
        <f t="shared" si="57"/>
        <v>#VALUE!</v>
      </c>
      <c r="AC85" s="32">
        <f t="shared" si="58"/>
        <v>3.5</v>
      </c>
      <c r="AD85" s="32" t="s">
        <v>138</v>
      </c>
      <c r="AE85" s="19" t="s">
        <v>228</v>
      </c>
      <c r="AF85" s="13" t="str">
        <f t="shared" si="50"/>
        <v>Under</v>
      </c>
      <c r="AG85" s="13">
        <f t="shared" si="51"/>
        <v>0</v>
      </c>
      <c r="AH85" s="13">
        <f t="shared" si="59"/>
        <v>0</v>
      </c>
      <c r="AI85" s="13" t="e">
        <f t="shared" si="52"/>
        <v>#VALUE!</v>
      </c>
      <c r="AJ85" s="13" t="e">
        <f t="shared" si="60"/>
        <v>#VALUE!</v>
      </c>
      <c r="AK85" s="13" t="e">
        <f t="shared" si="64"/>
        <v>#VALUE!</v>
      </c>
      <c r="AL85" s="13" t="e">
        <f t="shared" si="61"/>
        <v>#VALUE!</v>
      </c>
      <c r="AM85" s="13">
        <f t="shared" si="62"/>
        <v>0</v>
      </c>
      <c r="AN85" s="13">
        <v>9</v>
      </c>
      <c r="AQ85"/>
    </row>
    <row r="86" spans="4:43" x14ac:dyDescent="0.3">
      <c r="D86" s="8" t="str">
        <f t="shared" si="41"/>
        <v>ATL</v>
      </c>
      <c r="E86" s="8" t="str">
        <f t="shared" si="41"/>
        <v>MIL</v>
      </c>
      <c r="F86" s="6">
        <f t="shared" si="42"/>
        <v>4.1095560563808835</v>
      </c>
      <c r="G86" s="6">
        <f t="shared" si="43"/>
        <v>4.4032662628139478</v>
      </c>
      <c r="H86" s="6">
        <f t="shared" si="44"/>
        <v>-0.29371020643306434</v>
      </c>
      <c r="I86" s="6" t="str">
        <f t="shared" si="53"/>
        <v>MIL</v>
      </c>
      <c r="J86" s="6">
        <f t="shared" si="45"/>
        <v>8.5128223191948322</v>
      </c>
      <c r="L86" s="12" t="str">
        <f t="shared" si="46"/>
        <v>ATL</v>
      </c>
      <c r="M86" s="15">
        <f>N18</f>
        <v>4</v>
      </c>
      <c r="N86" s="15">
        <f>Z18</f>
        <v>4.5999999999999996</v>
      </c>
      <c r="O86" s="15" t="s">
        <v>189</v>
      </c>
      <c r="P86" s="12" t="str">
        <f t="shared" si="47"/>
        <v>MIL</v>
      </c>
      <c r="Q86" s="15">
        <f>N19</f>
        <v>4.5999999999999996</v>
      </c>
      <c r="R86" s="15">
        <f>Z19</f>
        <v>4</v>
      </c>
      <c r="S86" s="15" t="s">
        <v>189</v>
      </c>
      <c r="T86" s="16" t="s">
        <v>196</v>
      </c>
      <c r="U86" s="16" t="s">
        <v>195</v>
      </c>
      <c r="V86" s="31" t="str">
        <f t="shared" si="48"/>
        <v>MIL</v>
      </c>
      <c r="W86" s="32">
        <f t="shared" si="49"/>
        <v>1</v>
      </c>
      <c r="X86" s="32">
        <f t="shared" si="54"/>
        <v>5</v>
      </c>
      <c r="Y86" s="32">
        <f t="shared" si="55"/>
        <v>0.59999999999999964</v>
      </c>
      <c r="Z86" s="32">
        <f t="shared" si="56"/>
        <v>1</v>
      </c>
      <c r="AA86" s="32" t="e">
        <f t="shared" si="63"/>
        <v>#VALUE!</v>
      </c>
      <c r="AB86" s="32" t="e">
        <f t="shared" si="57"/>
        <v>#VALUE!</v>
      </c>
      <c r="AC86" s="32">
        <f t="shared" si="58"/>
        <v>6</v>
      </c>
      <c r="AD86" s="32" t="s">
        <v>166</v>
      </c>
      <c r="AE86" s="19">
        <v>8.5</v>
      </c>
      <c r="AF86" s="31" t="str">
        <f t="shared" si="50"/>
        <v>Over</v>
      </c>
      <c r="AG86" s="32">
        <f t="shared" si="51"/>
        <v>0.8</v>
      </c>
      <c r="AH86" s="32">
        <f t="shared" si="59"/>
        <v>4</v>
      </c>
      <c r="AI86" s="32">
        <f t="shared" si="52"/>
        <v>9.9999999999999645E-2</v>
      </c>
      <c r="AJ86" s="32">
        <f t="shared" si="60"/>
        <v>0</v>
      </c>
      <c r="AK86" s="32" t="e">
        <f t="shared" si="64"/>
        <v>#VALUE!</v>
      </c>
      <c r="AL86" s="32" t="e">
        <f t="shared" si="61"/>
        <v>#VALUE!</v>
      </c>
      <c r="AM86" s="32">
        <f t="shared" si="62"/>
        <v>4</v>
      </c>
      <c r="AN86" s="32">
        <v>11</v>
      </c>
      <c r="AQ86"/>
    </row>
    <row r="87" spans="4:43" x14ac:dyDescent="0.3">
      <c r="D87" s="8" t="str">
        <f t="shared" si="41"/>
        <v>KCR</v>
      </c>
      <c r="E87" s="8" t="str">
        <f t="shared" si="41"/>
        <v>CHW</v>
      </c>
      <c r="F87" s="6">
        <f t="shared" si="42"/>
        <v>5.5061658561890452</v>
      </c>
      <c r="G87" s="6">
        <f t="shared" si="43"/>
        <v>1.4771929336766734</v>
      </c>
      <c r="H87" s="6">
        <f t="shared" si="44"/>
        <v>4.0289729225123718</v>
      </c>
      <c r="I87" s="6" t="str">
        <f t="shared" si="53"/>
        <v>KCR</v>
      </c>
      <c r="J87" s="6">
        <f t="shared" si="45"/>
        <v>6.9833587898657186</v>
      </c>
      <c r="L87" s="30" t="str">
        <f>D87</f>
        <v>KCR</v>
      </c>
      <c r="M87" s="28">
        <f>N20</f>
        <v>5.2</v>
      </c>
      <c r="N87" s="28">
        <f>Z20</f>
        <v>4.2</v>
      </c>
      <c r="O87" s="28">
        <v>4.4000000000000004</v>
      </c>
      <c r="P87" s="30" t="str">
        <f t="shared" si="47"/>
        <v>CHW</v>
      </c>
      <c r="Q87" s="28">
        <f>N21</f>
        <v>1.7</v>
      </c>
      <c r="R87" s="28">
        <f>Z21</f>
        <v>5.8</v>
      </c>
      <c r="S87" s="28">
        <v>1.2</v>
      </c>
      <c r="T87" s="27" t="s">
        <v>190</v>
      </c>
      <c r="U87" s="27" t="s">
        <v>191</v>
      </c>
      <c r="V87" s="31" t="str">
        <f t="shared" si="48"/>
        <v>KCR</v>
      </c>
      <c r="W87" s="32">
        <f t="shared" si="49"/>
        <v>1</v>
      </c>
      <c r="X87" s="32">
        <f t="shared" si="54"/>
        <v>5</v>
      </c>
      <c r="Y87" s="32">
        <f t="shared" si="55"/>
        <v>-2.5499999999999998</v>
      </c>
      <c r="Z87" s="32">
        <f t="shared" si="56"/>
        <v>2.5</v>
      </c>
      <c r="AA87" s="32">
        <f t="shared" si="63"/>
        <v>-3.2</v>
      </c>
      <c r="AB87" s="32">
        <f t="shared" si="57"/>
        <v>2.5</v>
      </c>
      <c r="AC87" s="32">
        <f t="shared" si="58"/>
        <v>10</v>
      </c>
      <c r="AD87" s="32" t="s">
        <v>186</v>
      </c>
      <c r="AE87" s="19">
        <v>9.5</v>
      </c>
      <c r="AF87" s="34" t="str">
        <f t="shared" si="50"/>
        <v>Under</v>
      </c>
      <c r="AG87" s="34">
        <f t="shared" si="51"/>
        <v>0.8</v>
      </c>
      <c r="AH87" s="34">
        <f t="shared" si="59"/>
        <v>4</v>
      </c>
      <c r="AI87" s="34">
        <f t="shared" si="52"/>
        <v>-1.0500000000000007</v>
      </c>
      <c r="AJ87" s="34">
        <f t="shared" si="60"/>
        <v>1.25</v>
      </c>
      <c r="AK87" s="34">
        <f t="shared" si="64"/>
        <v>5.6000000000000005</v>
      </c>
      <c r="AL87" s="34">
        <f t="shared" si="61"/>
        <v>2.5</v>
      </c>
      <c r="AM87" s="34">
        <f t="shared" si="62"/>
        <v>7.75</v>
      </c>
      <c r="AN87" s="34">
        <v>13</v>
      </c>
      <c r="AQ87"/>
    </row>
    <row r="88" spans="4:43" x14ac:dyDescent="0.3">
      <c r="D88" s="8" t="str">
        <f t="shared" si="41"/>
        <v>PIT</v>
      </c>
      <c r="E88" s="8" t="str">
        <f t="shared" si="41"/>
        <v>HOU</v>
      </c>
      <c r="F88" s="6">
        <f t="shared" si="42"/>
        <v>4.3310025738252698</v>
      </c>
      <c r="G88" s="6">
        <f t="shared" si="43"/>
        <v>3.9274195884469427</v>
      </c>
      <c r="H88" s="6">
        <f t="shared" si="44"/>
        <v>0.40358298537832704</v>
      </c>
      <c r="I88" s="6" t="str">
        <f t="shared" si="53"/>
        <v>PIT</v>
      </c>
      <c r="J88" s="6">
        <f t="shared" si="45"/>
        <v>8.2584221622722129</v>
      </c>
      <c r="L88" s="12" t="str">
        <f t="shared" si="46"/>
        <v>PIT</v>
      </c>
      <c r="M88" s="15">
        <f>N22</f>
        <v>4.3</v>
      </c>
      <c r="N88" s="15">
        <f>Z22</f>
        <v>3.9</v>
      </c>
      <c r="O88" s="15" t="s">
        <v>189</v>
      </c>
      <c r="P88" s="12" t="str">
        <f t="shared" si="47"/>
        <v>HOU</v>
      </c>
      <c r="Q88" s="15">
        <f>N23</f>
        <v>3.7</v>
      </c>
      <c r="R88" s="15">
        <f>Z23</f>
        <v>3.7</v>
      </c>
      <c r="S88" s="15" t="s">
        <v>189</v>
      </c>
      <c r="T88" s="16" t="s">
        <v>194</v>
      </c>
      <c r="U88" s="16" t="s">
        <v>193</v>
      </c>
      <c r="V88" s="31" t="str">
        <f t="shared" si="48"/>
        <v>PIT</v>
      </c>
      <c r="W88" s="32">
        <f t="shared" si="49"/>
        <v>0.6</v>
      </c>
      <c r="X88" s="32">
        <f t="shared" si="54"/>
        <v>3</v>
      </c>
      <c r="Y88" s="32">
        <f t="shared" si="55"/>
        <v>-0.20000000000000018</v>
      </c>
      <c r="Z88" s="32">
        <f t="shared" si="56"/>
        <v>0.5</v>
      </c>
      <c r="AA88" s="32" t="e">
        <f t="shared" si="63"/>
        <v>#VALUE!</v>
      </c>
      <c r="AB88" s="32" t="e">
        <f t="shared" si="57"/>
        <v>#VALUE!</v>
      </c>
      <c r="AC88" s="32">
        <f t="shared" si="58"/>
        <v>3.5</v>
      </c>
      <c r="AD88" s="32" t="s">
        <v>174</v>
      </c>
      <c r="AE88" s="19">
        <v>7.5</v>
      </c>
      <c r="AF88" s="31" t="str">
        <f t="shared" si="50"/>
        <v>Over</v>
      </c>
      <c r="AG88" s="32">
        <f t="shared" si="51"/>
        <v>1</v>
      </c>
      <c r="AH88" s="32">
        <f t="shared" si="59"/>
        <v>5</v>
      </c>
      <c r="AI88" s="32">
        <f t="shared" si="52"/>
        <v>0.29999999999999982</v>
      </c>
      <c r="AJ88" s="32">
        <f t="shared" si="60"/>
        <v>0</v>
      </c>
      <c r="AK88" s="32" t="e">
        <f t="shared" si="64"/>
        <v>#VALUE!</v>
      </c>
      <c r="AL88" s="32" t="e">
        <f t="shared" si="61"/>
        <v>#VALUE!</v>
      </c>
      <c r="AM88" s="32">
        <f t="shared" si="62"/>
        <v>5</v>
      </c>
      <c r="AN88" s="32">
        <v>8</v>
      </c>
      <c r="AQ88"/>
    </row>
    <row r="89" spans="4:43" x14ac:dyDescent="0.3">
      <c r="D89" s="8" t="str">
        <f t="shared" si="41"/>
        <v>WSN</v>
      </c>
      <c r="E89" s="8" t="str">
        <f t="shared" si="41"/>
        <v>ARI</v>
      </c>
      <c r="F89" s="6">
        <f t="shared" si="42"/>
        <v>5.00028141805657</v>
      </c>
      <c r="G89" s="6">
        <f t="shared" si="43"/>
        <v>5.1955140524317871</v>
      </c>
      <c r="H89" s="6">
        <f t="shared" si="44"/>
        <v>-0.1952326343752171</v>
      </c>
      <c r="I89" s="6" t="str">
        <f t="shared" si="53"/>
        <v>ARI</v>
      </c>
      <c r="J89" s="6">
        <f t="shared" si="45"/>
        <v>10.195795470488356</v>
      </c>
      <c r="L89" s="15" t="str">
        <f t="shared" si="46"/>
        <v>WSN</v>
      </c>
      <c r="M89" s="15">
        <f>N24</f>
        <v>5.0999999999999996</v>
      </c>
      <c r="N89" s="15">
        <f>Z24</f>
        <v>5.4</v>
      </c>
      <c r="O89" s="15">
        <v>1.6667000000000001</v>
      </c>
      <c r="P89" s="15" t="str">
        <f>E89</f>
        <v>ARI</v>
      </c>
      <c r="Q89" s="15">
        <f>N25</f>
        <v>5.2</v>
      </c>
      <c r="R89" s="15">
        <f>Z25</f>
        <v>4.4000000000000004</v>
      </c>
      <c r="S89" s="15">
        <v>3.6667000000000001</v>
      </c>
      <c r="T89" s="16" t="s">
        <v>192</v>
      </c>
      <c r="U89" s="16" t="s">
        <v>197</v>
      </c>
      <c r="V89" s="31" t="str">
        <f t="shared" si="48"/>
        <v>ARI</v>
      </c>
      <c r="W89" s="32">
        <f t="shared" si="49"/>
        <v>1</v>
      </c>
      <c r="X89" s="32">
        <f t="shared" si="54"/>
        <v>5</v>
      </c>
      <c r="Y89" s="32">
        <f t="shared" si="55"/>
        <v>0.55000000000000071</v>
      </c>
      <c r="Z89" s="32">
        <f t="shared" si="56"/>
        <v>1</v>
      </c>
      <c r="AA89" s="32">
        <f t="shared" si="63"/>
        <v>2</v>
      </c>
      <c r="AB89" s="32">
        <f t="shared" si="57"/>
        <v>1</v>
      </c>
      <c r="AC89" s="32">
        <f t="shared" si="58"/>
        <v>7</v>
      </c>
      <c r="AD89" s="32" t="s">
        <v>187</v>
      </c>
      <c r="AE89" s="19">
        <v>9.5</v>
      </c>
      <c r="AF89" s="31" t="str">
        <f t="shared" si="50"/>
        <v>Over</v>
      </c>
      <c r="AG89" s="32">
        <f t="shared" si="51"/>
        <v>1</v>
      </c>
      <c r="AH89" s="32">
        <f t="shared" si="59"/>
        <v>5</v>
      </c>
      <c r="AI89" s="32">
        <f t="shared" si="52"/>
        <v>0.55000000000000071</v>
      </c>
      <c r="AJ89" s="32">
        <f t="shared" si="60"/>
        <v>0</v>
      </c>
      <c r="AK89" s="32">
        <f t="shared" si="64"/>
        <v>5.3334000000000001</v>
      </c>
      <c r="AL89" s="32">
        <f t="shared" si="61"/>
        <v>0</v>
      </c>
      <c r="AM89" s="32">
        <f t="shared" si="62"/>
        <v>5</v>
      </c>
      <c r="AN89" s="32">
        <v>17</v>
      </c>
      <c r="AQ89"/>
    </row>
    <row r="90" spans="4:43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5">F90-G90</f>
        <v>0</v>
      </c>
      <c r="I90" s="6">
        <f t="shared" si="53"/>
        <v>0</v>
      </c>
      <c r="J90" s="6">
        <f t="shared" si="45"/>
        <v>0</v>
      </c>
      <c r="L90" s="12">
        <f t="shared" si="46"/>
        <v>0</v>
      </c>
      <c r="M90" s="15">
        <f>N26</f>
        <v>0</v>
      </c>
      <c r="N90" s="15">
        <f>Z26</f>
        <v>0</v>
      </c>
      <c r="O90" s="15"/>
      <c r="P90" s="12">
        <f t="shared" si="47"/>
        <v>0</v>
      </c>
      <c r="Q90" s="15">
        <f>N27</f>
        <v>0</v>
      </c>
      <c r="R90" s="15">
        <f>Z27</f>
        <v>0</v>
      </c>
      <c r="S90" s="15"/>
      <c r="T90" s="16"/>
      <c r="U90" s="16"/>
      <c r="V90" s="19" t="str">
        <f t="shared" si="48"/>
        <v>Tie</v>
      </c>
      <c r="W90" s="13">
        <f t="shared" si="49"/>
        <v>0</v>
      </c>
      <c r="X90" s="13">
        <f t="shared" si="54"/>
        <v>0</v>
      </c>
      <c r="Y90" s="13">
        <f t="shared" si="55"/>
        <v>0</v>
      </c>
      <c r="Z90" s="13">
        <f t="shared" si="56"/>
        <v>0</v>
      </c>
      <c r="AA90" s="13">
        <f t="shared" si="63"/>
        <v>0</v>
      </c>
      <c r="AB90" s="13">
        <f t="shared" si="57"/>
        <v>0</v>
      </c>
      <c r="AC90" s="13">
        <f t="shared" si="58"/>
        <v>0</v>
      </c>
      <c r="AD90" s="13"/>
      <c r="AE90" s="19"/>
      <c r="AF90" s="13" t="str">
        <f t="shared" si="50"/>
        <v>Under</v>
      </c>
      <c r="AG90" s="13">
        <f t="shared" si="51"/>
        <v>0</v>
      </c>
      <c r="AH90" s="13">
        <f t="shared" si="59"/>
        <v>0</v>
      </c>
      <c r="AI90" s="13">
        <f t="shared" si="52"/>
        <v>0</v>
      </c>
      <c r="AJ90" s="13">
        <f t="shared" si="60"/>
        <v>0</v>
      </c>
      <c r="AK90" s="13">
        <f t="shared" si="64"/>
        <v>0</v>
      </c>
      <c r="AL90" s="13">
        <f t="shared" si="61"/>
        <v>0</v>
      </c>
      <c r="AM90" s="13">
        <f t="shared" si="62"/>
        <v>0</v>
      </c>
      <c r="AN90" s="13"/>
      <c r="AQ90"/>
    </row>
    <row r="91" spans="4:43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5"/>
        <v>0</v>
      </c>
      <c r="I91" s="6">
        <f t="shared" si="53"/>
        <v>0</v>
      </c>
      <c r="J91" s="6">
        <f t="shared" si="45"/>
        <v>0</v>
      </c>
      <c r="L91" s="12">
        <f t="shared" si="46"/>
        <v>0</v>
      </c>
      <c r="M91" s="15">
        <f>N28</f>
        <v>0</v>
      </c>
      <c r="N91" s="15">
        <f>Z28</f>
        <v>0</v>
      </c>
      <c r="O91" s="15"/>
      <c r="P91" s="12">
        <f t="shared" si="47"/>
        <v>0</v>
      </c>
      <c r="Q91" s="15">
        <f>N29</f>
        <v>0</v>
      </c>
      <c r="R91" s="15">
        <f>Z29</f>
        <v>0</v>
      </c>
      <c r="S91" s="15"/>
      <c r="T91" s="16"/>
      <c r="U91" s="16"/>
      <c r="V91" s="19" t="str">
        <f t="shared" si="48"/>
        <v>Tie</v>
      </c>
      <c r="W91" s="13">
        <f t="shared" si="49"/>
        <v>0</v>
      </c>
      <c r="X91" s="13">
        <f t="shared" si="54"/>
        <v>0</v>
      </c>
      <c r="Y91" s="13">
        <f t="shared" si="55"/>
        <v>0</v>
      </c>
      <c r="Z91" s="13">
        <f t="shared" si="56"/>
        <v>0</v>
      </c>
      <c r="AA91" s="13">
        <f t="shared" si="63"/>
        <v>0</v>
      </c>
      <c r="AB91" s="13">
        <f t="shared" si="57"/>
        <v>0</v>
      </c>
      <c r="AC91" s="13">
        <f t="shared" si="58"/>
        <v>0</v>
      </c>
      <c r="AD91" s="13"/>
      <c r="AE91" s="19"/>
      <c r="AF91" s="13" t="str">
        <f t="shared" si="50"/>
        <v>Under</v>
      </c>
      <c r="AG91" s="13">
        <f t="shared" si="51"/>
        <v>0</v>
      </c>
      <c r="AH91" s="13">
        <f t="shared" si="59"/>
        <v>0</v>
      </c>
      <c r="AI91" s="13">
        <f t="shared" si="52"/>
        <v>0</v>
      </c>
      <c r="AJ91" s="13">
        <f t="shared" si="60"/>
        <v>0</v>
      </c>
      <c r="AK91" s="13">
        <f t="shared" si="64"/>
        <v>0</v>
      </c>
      <c r="AL91" s="13">
        <f t="shared" si="61"/>
        <v>0</v>
      </c>
      <c r="AM91" s="13">
        <f t="shared" si="62"/>
        <v>0</v>
      </c>
      <c r="AN91" s="13"/>
      <c r="AQ91"/>
    </row>
    <row r="92" spans="4:43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6">F92-G92</f>
        <v>0</v>
      </c>
      <c r="I92" s="6">
        <f t="shared" ref="I92" si="67">IF(G92&gt;F92,E92,D92)</f>
        <v>0</v>
      </c>
      <c r="J92" s="6">
        <f t="shared" ref="J92" si="68">F92+G92</f>
        <v>0</v>
      </c>
      <c r="L92" s="12">
        <f t="shared" si="46"/>
        <v>0</v>
      </c>
      <c r="M92" s="15">
        <f>N30</f>
        <v>0</v>
      </c>
      <c r="N92" s="15">
        <f>Z30</f>
        <v>0</v>
      </c>
      <c r="O92" s="15"/>
      <c r="P92" s="12">
        <f t="shared" si="47"/>
        <v>0</v>
      </c>
      <c r="Q92" s="15">
        <f>N31</f>
        <v>0</v>
      </c>
      <c r="R92" s="15">
        <f>Z31</f>
        <v>0</v>
      </c>
      <c r="S92" s="15"/>
      <c r="T92" s="16"/>
      <c r="U92" s="16"/>
      <c r="V92" s="19" t="str">
        <f t="shared" si="48"/>
        <v>Tie</v>
      </c>
      <c r="W92" s="13">
        <f t="shared" si="49"/>
        <v>0</v>
      </c>
      <c r="X92" s="13">
        <f t="shared" si="54"/>
        <v>0</v>
      </c>
      <c r="Y92" s="13">
        <f t="shared" si="55"/>
        <v>0</v>
      </c>
      <c r="Z92" s="13">
        <f t="shared" si="56"/>
        <v>0</v>
      </c>
      <c r="AA92" s="13">
        <f t="shared" si="63"/>
        <v>0</v>
      </c>
      <c r="AB92" s="13">
        <f t="shared" si="57"/>
        <v>0</v>
      </c>
      <c r="AC92" s="13">
        <f t="shared" si="58"/>
        <v>0</v>
      </c>
      <c r="AD92" s="13"/>
      <c r="AE92" s="19"/>
      <c r="AF92" s="13" t="str">
        <f t="shared" si="50"/>
        <v>Under</v>
      </c>
      <c r="AG92" s="13">
        <f t="shared" si="51"/>
        <v>0</v>
      </c>
      <c r="AH92" s="13">
        <f t="shared" si="59"/>
        <v>0</v>
      </c>
      <c r="AI92" s="13">
        <f t="shared" si="52"/>
        <v>0</v>
      </c>
      <c r="AJ92" s="13">
        <f t="shared" si="60"/>
        <v>0</v>
      </c>
      <c r="AK92" s="13">
        <f t="shared" si="64"/>
        <v>0</v>
      </c>
      <c r="AL92" s="13">
        <f t="shared" si="61"/>
        <v>0</v>
      </c>
      <c r="AM92" s="13">
        <f t="shared" si="62"/>
        <v>0</v>
      </c>
      <c r="AN92" s="13"/>
      <c r="AQ92"/>
    </row>
    <row r="93" spans="4:43" x14ac:dyDescent="0.3">
      <c r="D93" s="6">
        <f t="shared" ref="D93:E93" si="69">D73</f>
        <v>0</v>
      </c>
      <c r="E93" s="6">
        <f t="shared" si="69"/>
        <v>0</v>
      </c>
      <c r="F93" s="6">
        <f t="shared" si="42"/>
        <v>0</v>
      </c>
      <c r="G93" s="6">
        <f t="shared" si="43"/>
        <v>0</v>
      </c>
      <c r="H93" s="6">
        <f t="shared" ref="H93:H94" si="70">F93-G93</f>
        <v>0</v>
      </c>
      <c r="I93" s="6">
        <f t="shared" ref="I93:I94" si="71">IF(G93&gt;F93,E93,D93)</f>
        <v>0</v>
      </c>
      <c r="J93" s="6">
        <f t="shared" ref="J93:J94" si="72">F93+G93</f>
        <v>0</v>
      </c>
      <c r="L93" s="12">
        <f t="shared" ref="L93" si="73">D93</f>
        <v>0</v>
      </c>
      <c r="M93" s="15">
        <f>N31</f>
        <v>0</v>
      </c>
      <c r="N93" s="15">
        <f>Z31</f>
        <v>0</v>
      </c>
      <c r="O93" s="15"/>
      <c r="P93" s="12">
        <f t="shared" ref="P93" si="74">E93</f>
        <v>0</v>
      </c>
      <c r="Q93" s="15">
        <f>N32</f>
        <v>0</v>
      </c>
      <c r="R93" s="15">
        <f>Z32</f>
        <v>0</v>
      </c>
      <c r="S93" s="15"/>
      <c r="T93" s="16"/>
      <c r="U93" s="16"/>
      <c r="V93" s="19" t="str">
        <f t="shared" ref="V93" si="75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13">
        <f t="shared" ref="W93" si="76">(COUNTIF(I53, V93) + COUNTIF(O53, V93) + COUNTIF(I73, V93) + COUNTIF(O73, V93) + COUNTIF(I93, V93))/5</f>
        <v>0</v>
      </c>
      <c r="X93" s="13">
        <f t="shared" ref="X93" si="77">IF(W93=1, 5, IF(W93=0.8, 4, IF(W93=0.6, 3, IF(W93=0.4, 2, IF(W93=0.2, 1, 0)))))</f>
        <v>0</v>
      </c>
      <c r="Y93" s="13">
        <f t="shared" ref="Y93" si="78">((Q93+N93)/2)-((M93+R93)/2)</f>
        <v>0</v>
      </c>
      <c r="Z93" s="13">
        <f t="shared" ref="Z93" si="79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13">
        <f t="shared" ref="AA93" si="80">S93-O93</f>
        <v>0</v>
      </c>
      <c r="AB93" s="13">
        <f t="shared" ref="AB93" si="81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13">
        <f t="shared" ref="AC93" si="82">SUM(IF(ISNUMBER(X93), X93, 0), IF(ISNUMBER(Z93), Z93, 0), IF(ISNUMBER(AB93), AB93, 0))</f>
        <v>0</v>
      </c>
      <c r="AD93" s="13"/>
      <c r="AE93" s="19"/>
      <c r="AF93" s="19" t="str">
        <f t="shared" ref="AF93" si="83">IF(COUNTIF(J53, "&gt;" &amp; AE93) + COUNTIF(P53, "&gt;" &amp; AE93) + COUNTIF(J73, "&gt;" &amp; AE93) + COUNTIF(J93, "&gt;" &amp; AE93) + COUNTIF(P73, "&gt;" &amp; AE93) &gt;= 3, "Over", "Under")</f>
        <v>Under</v>
      </c>
      <c r="AG93" s="13">
        <f t="shared" ref="AG93" si="84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13">
        <f t="shared" ref="AH93" si="85">IF(AG93=1, 5, IF(AG93=0.8, 4, IF(AG93=0.6, 3, IF(AG93=0.4, 2, IF(AG93=0.2, 1, 0)))))</f>
        <v>0</v>
      </c>
      <c r="AI93" s="13">
        <f t="shared" ref="AI93" si="86">(((N93+Q93)/2)+((M93+R93)/2))-AE93</f>
        <v>0</v>
      </c>
      <c r="AJ93" s="13">
        <f t="shared" ref="AJ93" si="87">IF(OR(AND(AF93="Over",(((N93+Q93)/2)+((M93+R93)/2))&gt;AE93),AND(AF93="Under",(((N93+Q93)/2)+((M93+R93)/2))&lt;AE93)),IF(OR(AI93&gt;2,AI93&lt;-2),2.5,IF(OR(AND(AI93&lt;2,AI93&gt;1),AND(AI93&gt;-2,AI93&lt;-1)),1.25,IF(OR(AND(AI93&lt;1,AI93&gt;0),AND(AI93&gt;-1,AI93&lt;0)),0,0))),0)</f>
        <v>0</v>
      </c>
      <c r="AK93" s="13">
        <f t="shared" ref="AK93" si="88">O93+S93</f>
        <v>0</v>
      </c>
      <c r="AL93" s="13">
        <f t="shared" ref="AL93" si="89">IF(OR(AND(AF93="Over",AK93&gt;AE93),AND(AF93="Under",AK93&lt;AE93)),IF(OR(AE93-AK93&gt;2,AE93-AK93&lt;-2),2.5,IF(OR(AND(AE93-AK93&lt;2,AE93-AK93&gt;1),AND(AE93-AK93&gt;-2,AE93-AK93&lt;-1)),1.25,IF(OR(AND(AE93-AK93&lt;1,AE93-AK93&gt;0),AND(AE93-AK93&gt;-1,AE93-AK93&lt;0)),0,0))),0)</f>
        <v>0</v>
      </c>
      <c r="AM93" s="13">
        <f t="shared" ref="AM93" si="90">SUM(IF(ISNUMBER(AH93), AH93, 0), IF(ISNUMBER(AJ93), AJ93, 0), IF(ISNUMBER(AL93), AL93, 0))</f>
        <v>0</v>
      </c>
      <c r="AN93" s="13"/>
    </row>
    <row r="94" spans="4:43" x14ac:dyDescent="0.3">
      <c r="D94" s="6">
        <f t="shared" ref="D94:E94" si="91">D74</f>
        <v>0</v>
      </c>
      <c r="E94" s="6">
        <f t="shared" si="91"/>
        <v>0</v>
      </c>
      <c r="F94" s="6">
        <f t="shared" si="42"/>
        <v>0</v>
      </c>
      <c r="G94" s="6">
        <f t="shared" si="43"/>
        <v>0</v>
      </c>
      <c r="H94" s="6">
        <f t="shared" si="70"/>
        <v>0</v>
      </c>
      <c r="I94" s="6">
        <f t="shared" si="71"/>
        <v>0</v>
      </c>
      <c r="J94" s="6">
        <f t="shared" si="72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0"/>
      <c r="Z97" s="21"/>
    </row>
    <row r="98" spans="22:26" x14ac:dyDescent="0.3">
      <c r="V98" s="20"/>
      <c r="Z98" s="21"/>
    </row>
    <row r="99" spans="22:26" x14ac:dyDescent="0.3">
      <c r="V99" s="20"/>
      <c r="Z99" s="21"/>
    </row>
    <row r="100" spans="22:26" x14ac:dyDescent="0.3">
      <c r="V100" s="20"/>
      <c r="Z100" s="21"/>
    </row>
    <row r="101" spans="22:26" x14ac:dyDescent="0.3">
      <c r="V101" s="20"/>
      <c r="Z101" s="21"/>
    </row>
    <row r="102" spans="22:26" x14ac:dyDescent="0.3">
      <c r="V102" s="20"/>
      <c r="Z102" s="21"/>
    </row>
    <row r="103" spans="22:26" x14ac:dyDescent="0.3">
      <c r="V103" s="20"/>
      <c r="Z103" s="21"/>
    </row>
    <row r="104" spans="22:26" x14ac:dyDescent="0.3">
      <c r="V104" s="20"/>
      <c r="Z104" s="21"/>
    </row>
    <row r="105" spans="22:26" x14ac:dyDescent="0.3">
      <c r="V105" s="20"/>
      <c r="Z105" s="21"/>
    </row>
    <row r="106" spans="22:26" x14ac:dyDescent="0.3">
      <c r="V106" s="20"/>
      <c r="Z106" s="21"/>
    </row>
    <row r="107" spans="22:26" x14ac:dyDescent="0.3">
      <c r="V107" s="20"/>
      <c r="Z107" s="21"/>
    </row>
    <row r="108" spans="22:26" x14ac:dyDescent="0.3">
      <c r="V108" s="20"/>
      <c r="Z108" s="21"/>
    </row>
    <row r="109" spans="22:26" x14ac:dyDescent="0.3">
      <c r="V109" s="20"/>
      <c r="Z109" s="21"/>
    </row>
    <row r="110" spans="22:26" x14ac:dyDescent="0.3">
      <c r="V110" s="20"/>
      <c r="Z110" s="21"/>
    </row>
    <row r="111" spans="22:26" x14ac:dyDescent="0.3">
      <c r="V111" s="20"/>
      <c r="Z111" s="21"/>
    </row>
    <row r="112" spans="22:26" x14ac:dyDescent="0.3">
      <c r="V112" s="20"/>
      <c r="Z112" s="21"/>
    </row>
    <row r="113" spans="22:26" x14ac:dyDescent="0.3">
      <c r="V113" s="20"/>
      <c r="Z113" s="21"/>
    </row>
    <row r="114" spans="22:26" x14ac:dyDescent="0.3">
      <c r="V114" s="20"/>
      <c r="Z114" s="21"/>
    </row>
    <row r="115" spans="22:26" x14ac:dyDescent="0.3">
      <c r="V115" s="20"/>
      <c r="Z115" s="21"/>
    </row>
    <row r="116" spans="22:26" x14ac:dyDescent="0.3">
      <c r="V116" s="20"/>
      <c r="Z116" s="21"/>
    </row>
    <row r="117" spans="22:26" x14ac:dyDescent="0.3">
      <c r="V117" s="20"/>
      <c r="Z117" s="21"/>
    </row>
    <row r="118" spans="22:26" x14ac:dyDescent="0.3">
      <c r="V118" s="20"/>
      <c r="Z118" s="21"/>
    </row>
    <row r="119" spans="22:26" x14ac:dyDescent="0.3">
      <c r="V119" s="20"/>
      <c r="Z119" s="21"/>
    </row>
    <row r="120" spans="22:26" x14ac:dyDescent="0.3">
      <c r="V120" s="20"/>
      <c r="Z120" s="21"/>
    </row>
    <row r="121" spans="22:26" x14ac:dyDescent="0.3">
      <c r="V121" s="20"/>
      <c r="Z121" s="21"/>
    </row>
    <row r="122" spans="22:26" x14ac:dyDescent="0.3">
      <c r="V122" s="20"/>
      <c r="Z122" s="21"/>
    </row>
    <row r="123" spans="22:26" x14ac:dyDescent="0.3">
      <c r="V123" s="20"/>
      <c r="Z123" s="21"/>
    </row>
    <row r="124" spans="22:26" x14ac:dyDescent="0.3">
      <c r="V124" s="20"/>
      <c r="Z124" s="21"/>
    </row>
    <row r="125" spans="22:26" x14ac:dyDescent="0.3">
      <c r="V125" s="20"/>
      <c r="Z125" s="21"/>
    </row>
    <row r="126" spans="22:26" x14ac:dyDescent="0.3">
      <c r="V126" s="20"/>
      <c r="Z126" s="21"/>
    </row>
    <row r="127" spans="22:26" x14ac:dyDescent="0.3">
      <c r="V127" s="20"/>
      <c r="Z127" s="21"/>
    </row>
    <row r="128" spans="22:26" x14ac:dyDescent="0.3">
      <c r="V128" s="20"/>
    </row>
  </sheetData>
  <autoFilter ref="L77:AN93" xr:uid="{79AD9D2F-4AAF-4632-8EF4-EE536C1A00BA}"/>
  <sortState xmlns:xlrd2="http://schemas.microsoft.com/office/spreadsheetml/2017/richdata2" ref="M97:Z126">
    <sortCondition ref="M97:M126"/>
  </sortState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5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</v>
      </c>
      <c r="B2" s="1">
        <v>4.3342856999999997</v>
      </c>
      <c r="C2" s="1">
        <v>5.0996056000000003</v>
      </c>
      <c r="D2" s="1">
        <v>4.057626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7</v>
      </c>
      <c r="B3" s="1">
        <v>5.2366239999999999</v>
      </c>
      <c r="C3" s="1">
        <v>4.2678789999999998</v>
      </c>
      <c r="D3" s="1">
        <v>3.4227145000000001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</v>
      </c>
      <c r="B4" s="1">
        <v>4.1188425999999998</v>
      </c>
      <c r="C4" s="1">
        <v>5.0277032999999998</v>
      </c>
      <c r="D4" s="1">
        <v>4.5303535000000004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7</v>
      </c>
      <c r="B5" s="1">
        <v>5.1384400000000001</v>
      </c>
      <c r="C5" s="1">
        <v>4.1775484000000001</v>
      </c>
      <c r="D5" s="1">
        <v>3.0469518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21</v>
      </c>
      <c r="B6" s="1">
        <v>2.1057383999999999</v>
      </c>
      <c r="C6" s="1">
        <v>3.2131143</v>
      </c>
      <c r="D6" s="1">
        <v>5.4647236000000001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</v>
      </c>
      <c r="B7" s="1">
        <v>3.0969169999999999</v>
      </c>
      <c r="C7" s="1">
        <v>3.1559868</v>
      </c>
      <c r="D7" s="1">
        <v>5.9134454999999999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10</v>
      </c>
      <c r="B8" s="1">
        <v>5.2934283999999998</v>
      </c>
      <c r="C8" s="1">
        <v>5.0950885000000001</v>
      </c>
      <c r="D8" s="1">
        <v>5.9163722999999999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22</v>
      </c>
      <c r="B9" s="1">
        <v>3.1228265999999998</v>
      </c>
      <c r="C9" s="1">
        <v>4.0137606000000003</v>
      </c>
      <c r="D9" s="1">
        <v>4.0708184000000003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29</v>
      </c>
      <c r="B10" s="1">
        <v>2.9865088000000002</v>
      </c>
      <c r="C10" s="1">
        <v>3.1538626999999999</v>
      </c>
      <c r="D10" s="1">
        <v>3.9314265000000002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27</v>
      </c>
      <c r="B11" s="1">
        <v>3.1322047999999998</v>
      </c>
      <c r="C11" s="1">
        <v>3.1616806999999998</v>
      </c>
      <c r="D11" s="1">
        <v>5.1874623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14</v>
      </c>
      <c r="B12" s="1">
        <v>4.2822240000000003</v>
      </c>
      <c r="C12" s="1">
        <v>3.0797433999999999</v>
      </c>
      <c r="D12" s="1">
        <v>4.5987773000000001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20</v>
      </c>
      <c r="B13" s="1">
        <v>4.4068565</v>
      </c>
      <c r="C13" s="1">
        <v>3.2337104999999999</v>
      </c>
      <c r="D13" s="1">
        <v>6.1877832000000001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12</v>
      </c>
      <c r="B14" s="1">
        <v>3.2488853999999998</v>
      </c>
      <c r="C14" s="1">
        <v>2.0752296000000001</v>
      </c>
      <c r="D14" s="1">
        <v>6.3951472999999996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9</v>
      </c>
      <c r="B15" s="1">
        <v>5.2390546999999996</v>
      </c>
      <c r="C15" s="1">
        <v>7.1769150000000002</v>
      </c>
      <c r="D15" s="1">
        <v>4.7769975999999996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</v>
      </c>
      <c r="B16" s="1">
        <v>2.94163</v>
      </c>
      <c r="C16" s="1">
        <v>4.1768039999999997</v>
      </c>
      <c r="D16" s="1">
        <v>4.7437670000000001</v>
      </c>
    </row>
    <row r="17" spans="1:4" ht="15" thickBot="1" x14ac:dyDescent="0.35">
      <c r="A17" s="1">
        <v>25</v>
      </c>
      <c r="B17" s="1">
        <v>3.1212458999999999</v>
      </c>
      <c r="C17" s="1">
        <v>5.1061363000000002</v>
      </c>
      <c r="D17" s="1">
        <v>4.4280039999999996</v>
      </c>
    </row>
    <row r="18" spans="1:4" ht="15" thickBot="1" x14ac:dyDescent="0.35">
      <c r="A18" s="1">
        <v>19</v>
      </c>
      <c r="B18" s="1">
        <v>3.2247105</v>
      </c>
      <c r="C18" s="1">
        <v>4.0301948000000003</v>
      </c>
      <c r="D18" s="1">
        <v>4.8758793000000002</v>
      </c>
    </row>
    <row r="19" spans="1:4" ht="15" thickBot="1" x14ac:dyDescent="0.35">
      <c r="A19" s="1">
        <v>18</v>
      </c>
      <c r="B19" s="1">
        <v>4.1867923999999999</v>
      </c>
      <c r="C19" s="1">
        <v>3.1790679000000002</v>
      </c>
      <c r="D19" s="1">
        <v>5.7236849999999997</v>
      </c>
    </row>
    <row r="20" spans="1:4" ht="15" thickBot="1" x14ac:dyDescent="0.35">
      <c r="A20" s="1">
        <v>30</v>
      </c>
      <c r="B20" s="1">
        <v>5.165527</v>
      </c>
      <c r="C20" s="1">
        <v>4.157705</v>
      </c>
      <c r="D20" s="1">
        <v>4.6872797000000004</v>
      </c>
    </row>
    <row r="21" spans="1:4" ht="15" thickBot="1" x14ac:dyDescent="0.35">
      <c r="A21" s="1">
        <v>11</v>
      </c>
      <c r="B21" s="1">
        <v>1.1909533999999999</v>
      </c>
      <c r="C21" s="1">
        <v>4.9843383000000001</v>
      </c>
      <c r="D21" s="1">
        <v>3.7849390000000001</v>
      </c>
    </row>
    <row r="22" spans="1:4" ht="15" thickBot="1" x14ac:dyDescent="0.35">
      <c r="A22" s="1">
        <v>6</v>
      </c>
      <c r="B22" s="1">
        <v>4.2119669999999996</v>
      </c>
      <c r="C22" s="1">
        <v>3.1557569999999999</v>
      </c>
      <c r="D22" s="1">
        <v>4.3193026000000003</v>
      </c>
    </row>
    <row r="23" spans="1:4" ht="15" thickBot="1" x14ac:dyDescent="0.35">
      <c r="A23" s="1">
        <v>15</v>
      </c>
      <c r="B23" s="1">
        <v>3.0441859999999998</v>
      </c>
      <c r="C23" s="1">
        <v>3.0525891999999999</v>
      </c>
      <c r="D23" s="1">
        <v>4.283741</v>
      </c>
    </row>
    <row r="24" spans="1:4" ht="15" thickBot="1" x14ac:dyDescent="0.35">
      <c r="A24" s="1">
        <v>26</v>
      </c>
      <c r="B24" s="1">
        <v>4.2129545000000004</v>
      </c>
      <c r="C24" s="1">
        <v>5.1504580000000004</v>
      </c>
      <c r="D24" s="1">
        <v>4.8255568000000002</v>
      </c>
    </row>
    <row r="25" spans="1:4" ht="15" thickBot="1" x14ac:dyDescent="0.35">
      <c r="A25" s="1">
        <v>5</v>
      </c>
      <c r="B25" s="1">
        <v>5.1606990000000001</v>
      </c>
      <c r="C25" s="1">
        <v>4.2323360000000001</v>
      </c>
      <c r="D25" s="1">
        <v>3.5567085999999999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</v>
      </c>
      <c r="B2" s="1">
        <v>4.4999999922033203</v>
      </c>
      <c r="C2" s="1">
        <v>5.1000748926666404</v>
      </c>
      <c r="D2" s="1">
        <v>4.1879754388475998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7</v>
      </c>
      <c r="B3" s="1">
        <v>5.2001169735235502</v>
      </c>
      <c r="C3" s="1">
        <v>4.8000940705437198</v>
      </c>
      <c r="D3" s="1">
        <v>4.4847662997897499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</v>
      </c>
      <c r="B4" s="1">
        <v>4.5000002356765796</v>
      </c>
      <c r="C4" s="1">
        <v>5.1000000471164704</v>
      </c>
      <c r="D4" s="1">
        <v>3.84627695626093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7</v>
      </c>
      <c r="B5" s="1">
        <v>5.2001170707875897</v>
      </c>
      <c r="C5" s="1">
        <v>4.8000337815761798</v>
      </c>
      <c r="D5" s="1">
        <v>4.0660239076979403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21</v>
      </c>
      <c r="B6" s="1">
        <v>2.4000003967790802</v>
      </c>
      <c r="C6" s="1">
        <v>3.5000320811661099</v>
      </c>
      <c r="D6" s="1">
        <v>5.2186775197733004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</v>
      </c>
      <c r="B7" s="1">
        <v>3.89999996699003</v>
      </c>
      <c r="C7" s="1">
        <v>3.7000562807108599</v>
      </c>
      <c r="D7" s="1">
        <v>5.7281584230264704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10</v>
      </c>
      <c r="B8" s="1">
        <v>5.5000006522430702</v>
      </c>
      <c r="C8" s="1">
        <v>5.5000170695781296</v>
      </c>
      <c r="D8" s="1">
        <v>5.7828018687216698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22</v>
      </c>
      <c r="B9" s="1">
        <v>3.7000000621934199</v>
      </c>
      <c r="C9" s="1">
        <v>4.8000674638951697</v>
      </c>
      <c r="D9" s="1">
        <v>4.9106795501659199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29</v>
      </c>
      <c r="B10" s="1">
        <v>3.2000006703311099</v>
      </c>
      <c r="C10" s="1">
        <v>3.0001387361252299</v>
      </c>
      <c r="D10" s="1">
        <v>4.9077873300609802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27</v>
      </c>
      <c r="B11" s="1">
        <v>3.8000006699097999</v>
      </c>
      <c r="C11" s="1">
        <v>3.7000675401048202</v>
      </c>
      <c r="D11" s="1">
        <v>4.8153253711703803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14</v>
      </c>
      <c r="B12" s="1">
        <v>4.1000343602308602</v>
      </c>
      <c r="C12" s="1">
        <v>3.9000151766574098</v>
      </c>
      <c r="D12" s="1">
        <v>5.4435391302299596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20</v>
      </c>
      <c r="B13" s="1">
        <v>4.0000009159502001</v>
      </c>
      <c r="C13" s="1">
        <v>3.7000169497697901</v>
      </c>
      <c r="D13" s="1">
        <v>5.9822201915991897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12</v>
      </c>
      <c r="B14" s="1">
        <v>3.1000006194379401</v>
      </c>
      <c r="C14" s="1">
        <v>2.50008027773494</v>
      </c>
      <c r="D14" s="1">
        <v>6.6764651799883898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9</v>
      </c>
      <c r="B15" s="1">
        <v>5.7000004416602703</v>
      </c>
      <c r="C15" s="1">
        <v>7.9000212237638499</v>
      </c>
      <c r="D15" s="1">
        <v>4.5353035462566504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</v>
      </c>
      <c r="B16" s="1">
        <v>3.59999961226409</v>
      </c>
      <c r="C16" s="1">
        <v>4.6000001683403804</v>
      </c>
      <c r="D16" s="1">
        <v>5.6115522396844097</v>
      </c>
    </row>
    <row r="17" spans="1:4" ht="15" thickBot="1" x14ac:dyDescent="0.35">
      <c r="A17" s="1">
        <v>25</v>
      </c>
      <c r="B17" s="1">
        <v>3.7000000911058901</v>
      </c>
      <c r="C17" s="1">
        <v>5.3000374889581696</v>
      </c>
      <c r="D17" s="1">
        <v>4.1002201176583402</v>
      </c>
    </row>
    <row r="18" spans="1:4" ht="15" thickBot="1" x14ac:dyDescent="0.35">
      <c r="A18" s="1">
        <v>19</v>
      </c>
      <c r="B18" s="1">
        <v>3.89999990467608</v>
      </c>
      <c r="C18" s="1">
        <v>4.4000341240041401</v>
      </c>
      <c r="D18" s="1">
        <v>5.3178175941882202</v>
      </c>
    </row>
    <row r="19" spans="1:4" ht="15" thickBot="1" x14ac:dyDescent="0.35">
      <c r="A19" s="1">
        <v>18</v>
      </c>
      <c r="B19" s="1">
        <v>4.5001168306662898</v>
      </c>
      <c r="C19" s="1">
        <v>3.6000734079169101</v>
      </c>
      <c r="D19" s="1">
        <v>5.3885548157230101</v>
      </c>
    </row>
    <row r="20" spans="1:4" ht="15" thickBot="1" x14ac:dyDescent="0.35">
      <c r="A20" s="1">
        <v>30</v>
      </c>
      <c r="B20" s="1">
        <v>5.1000007553396296</v>
      </c>
      <c r="C20" s="1">
        <v>4.1000187376820598</v>
      </c>
      <c r="D20" s="1">
        <v>4.1112103668243396</v>
      </c>
    </row>
    <row r="21" spans="1:4" ht="15" thickBot="1" x14ac:dyDescent="0.35">
      <c r="A21" s="1">
        <v>11</v>
      </c>
      <c r="B21" s="1">
        <v>1.49999993470682</v>
      </c>
      <c r="C21" s="1">
        <v>5.5000843933523402</v>
      </c>
      <c r="D21" s="1">
        <v>4.3239567644979502</v>
      </c>
    </row>
    <row r="22" spans="1:4" ht="15" thickBot="1" x14ac:dyDescent="0.35">
      <c r="A22" s="1">
        <v>6</v>
      </c>
      <c r="B22" s="1">
        <v>4.2000014133616004</v>
      </c>
      <c r="C22" s="1">
        <v>3.70000005432051</v>
      </c>
      <c r="D22" s="1">
        <v>4.7887671986514597</v>
      </c>
    </row>
    <row r="23" spans="1:4" ht="15" thickBot="1" x14ac:dyDescent="0.35">
      <c r="A23" s="1">
        <v>15</v>
      </c>
      <c r="B23" s="1">
        <v>3.60000013447815</v>
      </c>
      <c r="C23" s="1">
        <v>3.6000000697732299</v>
      </c>
      <c r="D23" s="1">
        <v>4.6775401270624801</v>
      </c>
    </row>
    <row r="24" spans="1:4" ht="15" thickBot="1" x14ac:dyDescent="0.35">
      <c r="A24" s="1">
        <v>26</v>
      </c>
      <c r="B24" s="1">
        <v>4.9000013733749697</v>
      </c>
      <c r="C24" s="1">
        <v>5.3000935916453198</v>
      </c>
      <c r="D24" s="1">
        <v>4.8999245064094499</v>
      </c>
    </row>
    <row r="25" spans="1:4" ht="15" thickBot="1" x14ac:dyDescent="0.35">
      <c r="A25" s="1">
        <v>5</v>
      </c>
      <c r="B25" s="1">
        <v>4.9999998031308497</v>
      </c>
      <c r="C25" s="1">
        <v>4.1001685622104498</v>
      </c>
      <c r="D25" s="1">
        <v>4.2046538212453397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</v>
      </c>
      <c r="B2" s="1">
        <v>4.6607361617044001</v>
      </c>
      <c r="C2" s="1">
        <v>5.2623839915425297</v>
      </c>
      <c r="D2" s="1">
        <v>4.1836099576108197</v>
      </c>
    </row>
    <row r="3" spans="1:5" ht="15" thickBot="1" x14ac:dyDescent="0.35">
      <c r="A3" s="1">
        <v>7</v>
      </c>
      <c r="B3" s="1">
        <v>5.4121401756396796</v>
      </c>
      <c r="C3" s="1">
        <v>4.9905606315769999</v>
      </c>
      <c r="D3" s="1">
        <v>4.4839871592486098</v>
      </c>
    </row>
    <row r="4" spans="1:5" ht="15" thickBot="1" x14ac:dyDescent="0.35">
      <c r="A4" s="1">
        <v>2</v>
      </c>
      <c r="B4" s="1">
        <v>4.6619091280482099</v>
      </c>
      <c r="C4" s="1">
        <v>5.25263399525931</v>
      </c>
      <c r="D4" s="1">
        <v>3.8007979629635802</v>
      </c>
    </row>
    <row r="5" spans="1:5" ht="15" thickBot="1" x14ac:dyDescent="0.35">
      <c r="A5" s="1">
        <v>7</v>
      </c>
      <c r="B5" s="1">
        <v>5.4143122880867898</v>
      </c>
      <c r="C5" s="1">
        <v>4.9657738950092201</v>
      </c>
      <c r="D5" s="1">
        <v>4.0171968677952803</v>
      </c>
    </row>
    <row r="6" spans="1:5" ht="15" thickBot="1" x14ac:dyDescent="0.35">
      <c r="A6" s="1">
        <v>21</v>
      </c>
      <c r="B6" s="1">
        <v>2.5678614725500699</v>
      </c>
      <c r="C6" s="1">
        <v>3.64481468788702</v>
      </c>
      <c r="D6" s="1">
        <v>5.2057888235726102</v>
      </c>
    </row>
    <row r="7" spans="1:5" ht="15" thickBot="1" x14ac:dyDescent="0.35">
      <c r="A7" s="1">
        <v>13</v>
      </c>
      <c r="B7" s="1">
        <v>4.00893665086525</v>
      </c>
      <c r="C7" s="1">
        <v>3.9706646379878898</v>
      </c>
      <c r="D7" s="1">
        <v>5.7182487649600304</v>
      </c>
    </row>
    <row r="8" spans="1:5" ht="15" thickBot="1" x14ac:dyDescent="0.35">
      <c r="A8" s="1">
        <v>10</v>
      </c>
      <c r="B8" s="1">
        <v>5.7833175638407299</v>
      </c>
      <c r="C8" s="1">
        <v>5.7452462377594298</v>
      </c>
      <c r="D8" s="1">
        <v>5.7940806731113499</v>
      </c>
    </row>
    <row r="9" spans="1:5" ht="15" thickBot="1" x14ac:dyDescent="0.35">
      <c r="A9" s="1">
        <v>22</v>
      </c>
      <c r="B9" s="1">
        <v>3.8738307209187801</v>
      </c>
      <c r="C9" s="1">
        <v>5.02161083087171</v>
      </c>
      <c r="D9" s="1">
        <v>4.9216222016439302</v>
      </c>
    </row>
    <row r="10" spans="1:5" ht="15" thickBot="1" x14ac:dyDescent="0.35">
      <c r="A10" s="1">
        <v>29</v>
      </c>
      <c r="B10" s="1">
        <v>3.4047553777287498</v>
      </c>
      <c r="C10" s="1">
        <v>3.2557679551225598</v>
      </c>
      <c r="D10" s="1">
        <v>4.8673879966469498</v>
      </c>
    </row>
    <row r="11" spans="1:5" ht="15" thickBot="1" x14ac:dyDescent="0.35">
      <c r="A11" s="1">
        <v>27</v>
      </c>
      <c r="B11" s="1">
        <v>3.9722176027684699</v>
      </c>
      <c r="C11" s="1">
        <v>3.9780362978222898</v>
      </c>
      <c r="D11" s="1">
        <v>4.8121770176004501</v>
      </c>
    </row>
    <row r="12" spans="1:5" ht="15" thickBot="1" x14ac:dyDescent="0.35">
      <c r="A12" s="1">
        <v>14</v>
      </c>
      <c r="B12" s="1">
        <v>4.3560683981344397</v>
      </c>
      <c r="C12" s="1">
        <v>3.99849708767626</v>
      </c>
      <c r="D12" s="1">
        <v>5.39875619011345</v>
      </c>
    </row>
    <row r="13" spans="1:5" ht="15" thickBot="1" x14ac:dyDescent="0.35">
      <c r="A13" s="1">
        <v>20</v>
      </c>
      <c r="B13" s="1">
        <v>4.1845156470292704</v>
      </c>
      <c r="C13" s="1">
        <v>3.9458006573919602</v>
      </c>
      <c r="D13" s="1">
        <v>5.9581900525907097</v>
      </c>
    </row>
    <row r="14" spans="1:5" ht="15" thickBot="1" x14ac:dyDescent="0.35">
      <c r="A14" s="1">
        <v>12</v>
      </c>
      <c r="B14" s="1">
        <v>3.3259059117169398</v>
      </c>
      <c r="C14" s="1">
        <v>2.7371642473466702</v>
      </c>
      <c r="D14" s="1">
        <v>6.6541147593064904</v>
      </c>
    </row>
    <row r="15" spans="1:5" ht="15" thickBot="1" x14ac:dyDescent="0.35">
      <c r="A15" s="1">
        <v>9</v>
      </c>
      <c r="B15" s="1">
        <v>5.9440486482047898</v>
      </c>
      <c r="C15" s="1">
        <v>8.1007379002689692</v>
      </c>
      <c r="D15" s="1">
        <v>4.4856260951345899</v>
      </c>
    </row>
    <row r="16" spans="1:5" ht="15" thickBot="1" x14ac:dyDescent="0.35">
      <c r="A16" s="1">
        <v>1</v>
      </c>
      <c r="B16" s="1">
        <v>3.7280384939793501</v>
      </c>
      <c r="C16" s="1">
        <v>4.7655314566781399</v>
      </c>
      <c r="D16" s="1">
        <v>5.6026618979748504</v>
      </c>
    </row>
    <row r="17" spans="1:4" ht="15" thickBot="1" x14ac:dyDescent="0.35">
      <c r="A17" s="1">
        <v>25</v>
      </c>
      <c r="B17" s="1">
        <v>3.8930272097702501</v>
      </c>
      <c r="C17" s="1">
        <v>5.4994992549705604</v>
      </c>
      <c r="D17" s="1">
        <v>4.1047627437766296</v>
      </c>
    </row>
    <row r="18" spans="1:4" ht="15" thickBot="1" x14ac:dyDescent="0.35">
      <c r="A18" s="1">
        <v>19</v>
      </c>
      <c r="B18" s="1">
        <v>4.1358759382064898</v>
      </c>
      <c r="C18" s="1">
        <v>4.6069048817561198</v>
      </c>
      <c r="D18" s="1">
        <v>5.2954049993097501</v>
      </c>
    </row>
    <row r="19" spans="1:4" ht="15" thickBot="1" x14ac:dyDescent="0.35">
      <c r="A19" s="1">
        <v>18</v>
      </c>
      <c r="B19" s="1">
        <v>4.7345934422488396</v>
      </c>
      <c r="C19" s="1">
        <v>3.9197867925682099</v>
      </c>
      <c r="D19" s="1">
        <v>5.34633698526142</v>
      </c>
    </row>
    <row r="20" spans="1:4" ht="15" thickBot="1" x14ac:dyDescent="0.35">
      <c r="A20" s="1">
        <v>30</v>
      </c>
      <c r="B20" s="1">
        <v>5.2791429449283997</v>
      </c>
      <c r="C20" s="1">
        <v>4.2497341289061401</v>
      </c>
      <c r="D20" s="1">
        <v>4.0820205745857496</v>
      </c>
    </row>
    <row r="21" spans="1:4" ht="15" thickBot="1" x14ac:dyDescent="0.35">
      <c r="A21" s="1">
        <v>11</v>
      </c>
      <c r="B21" s="1">
        <v>1.5496998345609101</v>
      </c>
      <c r="C21" s="1">
        <v>5.84458295285887</v>
      </c>
      <c r="D21" s="1">
        <v>4.3017609346414902</v>
      </c>
    </row>
    <row r="22" spans="1:4" ht="15" thickBot="1" x14ac:dyDescent="0.35">
      <c r="A22" s="1">
        <v>6</v>
      </c>
      <c r="B22" s="1">
        <v>4.3816039480175704</v>
      </c>
      <c r="C22" s="1">
        <v>3.9290117344572599</v>
      </c>
      <c r="D22" s="1">
        <v>4.8220262067275304</v>
      </c>
    </row>
    <row r="23" spans="1:4" ht="15" thickBot="1" x14ac:dyDescent="0.35">
      <c r="A23" s="1">
        <v>15</v>
      </c>
      <c r="B23" s="1">
        <v>3.7895051202174201</v>
      </c>
      <c r="C23" s="1">
        <v>3.69137873084955</v>
      </c>
      <c r="D23" s="1">
        <v>4.6101047715197199</v>
      </c>
    </row>
    <row r="24" spans="1:4" ht="15" thickBot="1" x14ac:dyDescent="0.35">
      <c r="A24" s="1">
        <v>26</v>
      </c>
      <c r="B24" s="1">
        <v>5.1476839623201798</v>
      </c>
      <c r="C24" s="1">
        <v>5.5294816020996196</v>
      </c>
      <c r="D24" s="1">
        <v>4.9004073074639498</v>
      </c>
    </row>
    <row r="25" spans="1:4" ht="15" thickBot="1" x14ac:dyDescent="0.35">
      <c r="A25" s="1">
        <v>5</v>
      </c>
      <c r="B25" s="1">
        <v>5.2227344543405803</v>
      </c>
      <c r="C25" s="1">
        <v>4.4262840699367301</v>
      </c>
      <c r="D25" s="1">
        <v>4.2057826883387497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</v>
      </c>
      <c r="B2" s="1">
        <v>4.6879822458374703</v>
      </c>
      <c r="C2" s="1">
        <v>4.5219120035065101</v>
      </c>
      <c r="D2" s="1">
        <v>4.5477694854286499</v>
      </c>
    </row>
    <row r="3" spans="1:4" ht="15" thickBot="1" x14ac:dyDescent="0.35">
      <c r="A3" s="1">
        <v>7</v>
      </c>
      <c r="B3" s="1">
        <v>5.0307709658288502</v>
      </c>
      <c r="C3" s="1">
        <v>4.67408661476503</v>
      </c>
      <c r="D3" s="1">
        <v>4.6418956711634802</v>
      </c>
    </row>
    <row r="4" spans="1:4" ht="15" thickBot="1" x14ac:dyDescent="0.35">
      <c r="A4" s="1">
        <v>2</v>
      </c>
      <c r="B4" s="1">
        <v>4.6879822458374703</v>
      </c>
      <c r="C4" s="1">
        <v>4.7629216719777299</v>
      </c>
      <c r="D4" s="1">
        <v>4.5407799274867102</v>
      </c>
    </row>
    <row r="5" spans="1:4" ht="15" thickBot="1" x14ac:dyDescent="0.35">
      <c r="A5" s="1">
        <v>7</v>
      </c>
      <c r="B5" s="1">
        <v>5.0307709658288502</v>
      </c>
      <c r="C5" s="1">
        <v>4.77094803810306</v>
      </c>
      <c r="D5" s="1">
        <v>4.4875878994641596</v>
      </c>
    </row>
    <row r="6" spans="1:4" ht="15" thickBot="1" x14ac:dyDescent="0.35">
      <c r="A6" s="1">
        <v>21</v>
      </c>
      <c r="B6" s="1">
        <v>3.0041528344516601</v>
      </c>
      <c r="C6" s="1">
        <v>3.9642057441191798</v>
      </c>
      <c r="D6" s="1">
        <v>5.0573037504065503</v>
      </c>
    </row>
    <row r="7" spans="1:4" ht="15" thickBot="1" x14ac:dyDescent="0.35">
      <c r="A7" s="1">
        <v>13</v>
      </c>
      <c r="B7" s="1">
        <v>3.8915066509353902</v>
      </c>
      <c r="C7" s="1">
        <v>4.2285638840476896</v>
      </c>
      <c r="D7" s="1">
        <v>5.08524299318898</v>
      </c>
    </row>
    <row r="8" spans="1:4" ht="15" thickBot="1" x14ac:dyDescent="0.35">
      <c r="A8" s="1">
        <v>10</v>
      </c>
      <c r="B8" s="1">
        <v>5.6107031328029002</v>
      </c>
      <c r="C8" s="1">
        <v>5.3867475139246901</v>
      </c>
      <c r="D8" s="1">
        <v>5.2521770297604302</v>
      </c>
    </row>
    <row r="9" spans="1:4" ht="15" thickBot="1" x14ac:dyDescent="0.35">
      <c r="A9" s="1">
        <v>22</v>
      </c>
      <c r="B9" s="1">
        <v>4.0215173543715101</v>
      </c>
      <c r="C9" s="1">
        <v>4.7369917123515002</v>
      </c>
      <c r="D9" s="1">
        <v>4.7167035082393198</v>
      </c>
    </row>
    <row r="10" spans="1:4" ht="15" thickBot="1" x14ac:dyDescent="0.35">
      <c r="A10" s="1">
        <v>29</v>
      </c>
      <c r="B10" s="1">
        <v>3.7788377112938898</v>
      </c>
      <c r="C10" s="1">
        <v>3.59102522719227</v>
      </c>
      <c r="D10" s="1">
        <v>4.8274250257101698</v>
      </c>
    </row>
    <row r="11" spans="1:4" ht="15" thickBot="1" x14ac:dyDescent="0.35">
      <c r="A11" s="1">
        <v>27</v>
      </c>
      <c r="B11" s="1">
        <v>3.9311399135182201</v>
      </c>
      <c r="C11" s="1">
        <v>4.1941882633301697</v>
      </c>
      <c r="D11" s="1">
        <v>4.90010848347546</v>
      </c>
    </row>
    <row r="12" spans="1:4" ht="15" thickBot="1" x14ac:dyDescent="0.35">
      <c r="A12" s="1">
        <v>14</v>
      </c>
      <c r="B12" s="1">
        <v>4.5367005380789402</v>
      </c>
      <c r="C12" s="1">
        <v>3.9509084446296701</v>
      </c>
      <c r="D12" s="1">
        <v>5.12741620116</v>
      </c>
    </row>
    <row r="13" spans="1:4" ht="15" thickBot="1" x14ac:dyDescent="0.35">
      <c r="A13" s="1">
        <v>20</v>
      </c>
      <c r="B13" s="1">
        <v>4.3743402434536902</v>
      </c>
      <c r="C13" s="1">
        <v>4.2802227125998398</v>
      </c>
      <c r="D13" s="1">
        <v>5.3753017906948504</v>
      </c>
    </row>
    <row r="14" spans="1:4" ht="15" thickBot="1" x14ac:dyDescent="0.35">
      <c r="A14" s="1">
        <v>12</v>
      </c>
      <c r="B14" s="1">
        <v>3.6828069832626502</v>
      </c>
      <c r="C14" s="1">
        <v>3.1741042534395199</v>
      </c>
      <c r="D14" s="1">
        <v>5.5831284723901504</v>
      </c>
    </row>
    <row r="15" spans="1:4" ht="15" thickBot="1" x14ac:dyDescent="0.35">
      <c r="A15" s="1">
        <v>9</v>
      </c>
      <c r="B15" s="1">
        <v>5.9685329284762396</v>
      </c>
      <c r="C15" s="1">
        <v>6.8159976356383503</v>
      </c>
      <c r="D15" s="1">
        <v>4.6373450002066203</v>
      </c>
    </row>
    <row r="16" spans="1:4" ht="15" thickBot="1" x14ac:dyDescent="0.35">
      <c r="A16" s="1">
        <v>1</v>
      </c>
      <c r="B16" s="1">
        <v>3.9649501877634101</v>
      </c>
      <c r="C16" s="1">
        <v>4.6723023026863402</v>
      </c>
      <c r="D16" s="1">
        <v>5.1380717048722904</v>
      </c>
    </row>
    <row r="17" spans="1:4" ht="15" thickBot="1" x14ac:dyDescent="0.35">
      <c r="A17" s="1">
        <v>25</v>
      </c>
      <c r="B17" s="1">
        <v>4.24007013803761</v>
      </c>
      <c r="C17" s="1">
        <v>5.07514462988454</v>
      </c>
      <c r="D17" s="1">
        <v>4.5052869132802904</v>
      </c>
    </row>
    <row r="18" spans="1:4" ht="15" thickBot="1" x14ac:dyDescent="0.35">
      <c r="A18" s="1">
        <v>19</v>
      </c>
      <c r="B18" s="1">
        <v>4.2221942505871501</v>
      </c>
      <c r="C18" s="1">
        <v>4.6690395025915601</v>
      </c>
      <c r="D18" s="1">
        <v>5.3338799275508402</v>
      </c>
    </row>
    <row r="19" spans="1:4" ht="15" thickBot="1" x14ac:dyDescent="0.35">
      <c r="A19" s="1">
        <v>18</v>
      </c>
      <c r="B19" s="1">
        <v>4.7086685261994203</v>
      </c>
      <c r="C19" s="1">
        <v>4.3757631693699004</v>
      </c>
      <c r="D19" s="1">
        <v>5.1462196254873298</v>
      </c>
    </row>
    <row r="20" spans="1:4" ht="15" thickBot="1" x14ac:dyDescent="0.35">
      <c r="A20" s="1">
        <v>30</v>
      </c>
      <c r="B20" s="1">
        <v>4.8934829529699</v>
      </c>
      <c r="C20" s="1">
        <v>4.4188360424335</v>
      </c>
      <c r="D20" s="1">
        <v>4.4770485029677003</v>
      </c>
    </row>
    <row r="21" spans="1:4" ht="15" thickBot="1" x14ac:dyDescent="0.35">
      <c r="A21" s="1">
        <v>11</v>
      </c>
      <c r="B21" s="1">
        <v>2.5827577225187102</v>
      </c>
      <c r="C21" s="1">
        <v>5.4061895002631797</v>
      </c>
      <c r="D21" s="1">
        <v>4.5307053975387896</v>
      </c>
    </row>
    <row r="22" spans="1:4" ht="15" thickBot="1" x14ac:dyDescent="0.35">
      <c r="A22" s="1">
        <v>6</v>
      </c>
      <c r="B22" s="1">
        <v>4.3769410480756097</v>
      </c>
      <c r="C22" s="1">
        <v>4.1639417521124003</v>
      </c>
      <c r="D22" s="1">
        <v>4.7477509768508002</v>
      </c>
    </row>
    <row r="23" spans="1:4" ht="15" thickBot="1" x14ac:dyDescent="0.35">
      <c r="A23" s="1">
        <v>15</v>
      </c>
      <c r="B23" s="1">
        <v>4.1775700804057099</v>
      </c>
      <c r="C23" s="1">
        <v>4.1069504806343904</v>
      </c>
      <c r="D23" s="1">
        <v>4.6954437589501303</v>
      </c>
    </row>
    <row r="24" spans="1:4" ht="15" thickBot="1" x14ac:dyDescent="0.35">
      <c r="A24" s="1">
        <v>26</v>
      </c>
      <c r="B24" s="1">
        <v>4.4390607281038896</v>
      </c>
      <c r="C24" s="1">
        <v>5.1224136965619804</v>
      </c>
      <c r="D24" s="1">
        <v>4.7962746961454004</v>
      </c>
    </row>
    <row r="25" spans="1:4" ht="15" thickBot="1" x14ac:dyDescent="0.35">
      <c r="A25" s="1">
        <v>5</v>
      </c>
      <c r="B25" s="1">
        <v>4.9349865336209398</v>
      </c>
      <c r="C25" s="1">
        <v>4.5043277941337596</v>
      </c>
      <c r="D25" s="1">
        <v>4.66147640555298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</v>
      </c>
      <c r="B2" s="1">
        <v>5.1042981058261301</v>
      </c>
      <c r="C2" s="1">
        <v>5.0459245620725302</v>
      </c>
      <c r="D2" s="1">
        <v>4.1171347463947399</v>
      </c>
    </row>
    <row r="3" spans="1:4" ht="15" thickBot="1" x14ac:dyDescent="0.35">
      <c r="A3" s="1">
        <v>7</v>
      </c>
      <c r="B3" s="1">
        <v>5.1548569977300502</v>
      </c>
      <c r="C3" s="1">
        <v>5.0689306953207698</v>
      </c>
      <c r="D3" s="1">
        <v>4.30991261869183</v>
      </c>
    </row>
    <row r="4" spans="1:4" ht="15" thickBot="1" x14ac:dyDescent="0.35">
      <c r="A4" s="1">
        <v>2</v>
      </c>
      <c r="B4" s="1">
        <v>5.1108002948946298</v>
      </c>
      <c r="C4" s="1">
        <v>5.0911408290601896</v>
      </c>
      <c r="D4" s="1">
        <v>4.0648907258634797</v>
      </c>
    </row>
    <row r="5" spans="1:4" ht="15" thickBot="1" x14ac:dyDescent="0.35">
      <c r="A5" s="1">
        <v>7</v>
      </c>
      <c r="B5" s="1">
        <v>5.16135918679855</v>
      </c>
      <c r="C5" s="1">
        <v>5.0655778632753297</v>
      </c>
      <c r="D5" s="1">
        <v>3.98795532691324</v>
      </c>
    </row>
    <row r="6" spans="1:4" ht="15" thickBot="1" x14ac:dyDescent="0.35">
      <c r="A6" s="1">
        <v>21</v>
      </c>
      <c r="B6" s="1">
        <v>2.1185851879554498</v>
      </c>
      <c r="C6" s="1">
        <v>4.0590690419530802</v>
      </c>
      <c r="D6" s="1">
        <v>5.5870839881884997</v>
      </c>
    </row>
    <row r="7" spans="1:4" ht="15" thickBot="1" x14ac:dyDescent="0.35">
      <c r="A7" s="1">
        <v>13</v>
      </c>
      <c r="B7" s="1">
        <v>4.0591573053401602</v>
      </c>
      <c r="C7" s="1">
        <v>4.1127605089068204</v>
      </c>
      <c r="D7" s="1">
        <v>6.0188094344238303</v>
      </c>
    </row>
    <row r="8" spans="1:4" ht="15" thickBot="1" x14ac:dyDescent="0.35">
      <c r="A8" s="1">
        <v>10</v>
      </c>
      <c r="B8" s="1">
        <v>5.2524953749643197</v>
      </c>
      <c r="C8" s="1">
        <v>5.1470454254073701</v>
      </c>
      <c r="D8" s="1">
        <v>5.7712148417577298</v>
      </c>
    </row>
    <row r="9" spans="1:4" ht="15" thickBot="1" x14ac:dyDescent="0.35">
      <c r="A9" s="1">
        <v>22</v>
      </c>
      <c r="B9" s="1">
        <v>4.0825507410586299</v>
      </c>
      <c r="C9" s="1">
        <v>5.0689306953207698</v>
      </c>
      <c r="D9" s="1">
        <v>4.6397530985468096</v>
      </c>
    </row>
    <row r="10" spans="1:4" ht="15" thickBot="1" x14ac:dyDescent="0.35">
      <c r="A10" s="1">
        <v>29</v>
      </c>
      <c r="B10" s="1">
        <v>3.0687443165923498</v>
      </c>
      <c r="C10" s="1">
        <v>3.0714674569188101</v>
      </c>
      <c r="D10" s="1">
        <v>5.1467088007850803</v>
      </c>
    </row>
    <row r="11" spans="1:4" ht="15" thickBot="1" x14ac:dyDescent="0.35">
      <c r="A11" s="1">
        <v>27</v>
      </c>
      <c r="B11" s="1">
        <v>4.1045391797807698</v>
      </c>
      <c r="C11" s="1">
        <v>4.1142039142496198</v>
      </c>
      <c r="D11" s="1">
        <v>4.9819826389660697</v>
      </c>
    </row>
    <row r="12" spans="1:4" ht="15" thickBot="1" x14ac:dyDescent="0.35">
      <c r="A12" s="1">
        <v>14</v>
      </c>
      <c r="B12" s="1">
        <v>4.2732525598089701</v>
      </c>
      <c r="C12" s="1">
        <v>4.0517133127976201</v>
      </c>
      <c r="D12" s="1">
        <v>5.45716200926804</v>
      </c>
    </row>
    <row r="13" spans="1:4" ht="15" thickBot="1" x14ac:dyDescent="0.35">
      <c r="A13" s="1">
        <v>20</v>
      </c>
      <c r="B13" s="1">
        <v>4.1623427492514899</v>
      </c>
      <c r="C13" s="1">
        <v>4.1012667452449403</v>
      </c>
      <c r="D13" s="1">
        <v>6.16030587061835</v>
      </c>
    </row>
    <row r="14" spans="1:4" ht="15" thickBot="1" x14ac:dyDescent="0.35">
      <c r="A14" s="1">
        <v>12</v>
      </c>
      <c r="B14" s="1">
        <v>3.0900993019658198</v>
      </c>
      <c r="C14" s="1">
        <v>2.0952861000045302</v>
      </c>
      <c r="D14" s="1">
        <v>6.9139037509489603</v>
      </c>
    </row>
    <row r="15" spans="1:4" ht="15" thickBot="1" x14ac:dyDescent="0.35">
      <c r="A15" s="1">
        <v>9</v>
      </c>
      <c r="B15" s="1">
        <v>6.1873789150234302</v>
      </c>
      <c r="C15" s="1">
        <v>8.1628125950933903</v>
      </c>
      <c r="D15" s="1">
        <v>4.8892798957252301</v>
      </c>
    </row>
    <row r="16" spans="1:4" ht="15" thickBot="1" x14ac:dyDescent="0.35">
      <c r="A16" s="1">
        <v>1</v>
      </c>
      <c r="B16" s="1">
        <v>4.1152059776741901</v>
      </c>
      <c r="C16" s="1">
        <v>5.0724334737983501</v>
      </c>
      <c r="D16" s="1">
        <v>5.8386950374975504</v>
      </c>
    </row>
    <row r="17" spans="1:4" ht="15" thickBot="1" x14ac:dyDescent="0.35">
      <c r="A17" s="1">
        <v>25</v>
      </c>
      <c r="B17" s="1">
        <v>4.1596452229868897</v>
      </c>
      <c r="C17" s="1">
        <v>5.0689306953207698</v>
      </c>
      <c r="D17" s="1">
        <v>4.33122871609116</v>
      </c>
    </row>
    <row r="18" spans="1:4" ht="15" thickBot="1" x14ac:dyDescent="0.35">
      <c r="A18" s="1">
        <v>19</v>
      </c>
      <c r="B18" s="1">
        <v>4.3933023354246199</v>
      </c>
      <c r="C18" s="1">
        <v>4.1604383316516103</v>
      </c>
      <c r="D18" s="1">
        <v>5.9832076559849403</v>
      </c>
    </row>
    <row r="19" spans="1:4" ht="15" thickBot="1" x14ac:dyDescent="0.35">
      <c r="A19" s="1">
        <v>18</v>
      </c>
      <c r="B19" s="1">
        <v>5.1345215345535102</v>
      </c>
      <c r="C19" s="1">
        <v>4.1122679660038202</v>
      </c>
      <c r="D19" s="1">
        <v>5.4823608956600003</v>
      </c>
    </row>
    <row r="20" spans="1:4" ht="15" thickBot="1" x14ac:dyDescent="0.35">
      <c r="A20" s="1">
        <v>30</v>
      </c>
      <c r="B20" s="1">
        <v>5.12760311847107</v>
      </c>
      <c r="C20" s="1">
        <v>4.0994957530412197</v>
      </c>
      <c r="D20" s="1">
        <v>4.6450178525508203</v>
      </c>
    </row>
    <row r="21" spans="1:4" ht="15" thickBot="1" x14ac:dyDescent="0.35">
      <c r="A21" s="1">
        <v>11</v>
      </c>
      <c r="B21" s="1">
        <v>1.0388825453967701</v>
      </c>
      <c r="C21" s="1">
        <v>5.1405090107715399</v>
      </c>
      <c r="D21" s="1">
        <v>4.3874880547353303</v>
      </c>
    </row>
    <row r="22" spans="1:4" ht="15" thickBot="1" x14ac:dyDescent="0.35">
      <c r="A22" s="1">
        <v>6</v>
      </c>
      <c r="B22" s="1">
        <v>4.15190004397558</v>
      </c>
      <c r="C22" s="1">
        <v>4.0803153931919898</v>
      </c>
      <c r="D22" s="1">
        <v>4.6533003426982598</v>
      </c>
    </row>
    <row r="23" spans="1:4" ht="15" thickBot="1" x14ac:dyDescent="0.35">
      <c r="A23" s="1">
        <v>15</v>
      </c>
      <c r="B23" s="1">
        <v>4.1403100741272798</v>
      </c>
      <c r="C23" s="1">
        <v>4.1047695237225197</v>
      </c>
      <c r="D23" s="1">
        <v>4.59136862704639</v>
      </c>
    </row>
    <row r="24" spans="1:4" ht="15" thickBot="1" x14ac:dyDescent="0.35">
      <c r="A24" s="1">
        <v>26</v>
      </c>
      <c r="B24" s="1">
        <v>5.0630679810657799</v>
      </c>
      <c r="C24" s="1">
        <v>5.0880179247514103</v>
      </c>
      <c r="D24" s="1">
        <v>4.7891235682431601</v>
      </c>
    </row>
    <row r="25" spans="1:4" ht="15" thickBot="1" x14ac:dyDescent="0.35">
      <c r="A25" s="1">
        <v>5</v>
      </c>
      <c r="B25" s="1">
        <v>5.1616173187883296</v>
      </c>
      <c r="C25" s="1">
        <v>4.5168070237586599</v>
      </c>
      <c r="D25" s="1">
        <v>4.4701257540083397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AC13"/>
  <sheetViews>
    <sheetView workbookViewId="0">
      <selection activeCell="G22" sqref="G22"/>
    </sheetView>
  </sheetViews>
  <sheetFormatPr defaultRowHeight="14.4" x14ac:dyDescent="0.3"/>
  <sheetData>
    <row r="1" spans="1:29" x14ac:dyDescent="0.3">
      <c r="A1" t="s">
        <v>47</v>
      </c>
      <c r="B1" t="s">
        <v>118</v>
      </c>
      <c r="C1" t="s">
        <v>123</v>
      </c>
      <c r="D1" t="s">
        <v>124</v>
      </c>
      <c r="E1" t="s">
        <v>48</v>
      </c>
      <c r="F1" t="s">
        <v>118</v>
      </c>
      <c r="G1" t="s">
        <v>123</v>
      </c>
      <c r="H1" t="s">
        <v>124</v>
      </c>
      <c r="I1" t="s">
        <v>52</v>
      </c>
      <c r="J1" t="s">
        <v>53</v>
      </c>
      <c r="K1" t="s">
        <v>54</v>
      </c>
      <c r="L1" t="s">
        <v>55</v>
      </c>
      <c r="M1" t="s">
        <v>116</v>
      </c>
      <c r="N1" t="s">
        <v>119</v>
      </c>
      <c r="O1" t="s">
        <v>131</v>
      </c>
      <c r="P1" t="s">
        <v>130</v>
      </c>
      <c r="Q1" t="s">
        <v>127</v>
      </c>
      <c r="R1" t="s">
        <v>60</v>
      </c>
      <c r="S1" t="s">
        <v>14</v>
      </c>
      <c r="T1" t="s">
        <v>17</v>
      </c>
      <c r="U1" t="s">
        <v>45</v>
      </c>
      <c r="V1" t="s">
        <v>46</v>
      </c>
      <c r="W1" t="s">
        <v>116</v>
      </c>
      <c r="X1" t="s">
        <v>121</v>
      </c>
      <c r="Y1" t="s">
        <v>120</v>
      </c>
      <c r="Z1" t="s">
        <v>128</v>
      </c>
      <c r="AA1" t="s">
        <v>129</v>
      </c>
      <c r="AB1" t="s">
        <v>60</v>
      </c>
      <c r="AC1" t="s">
        <v>14</v>
      </c>
    </row>
    <row r="2" spans="1:29" x14ac:dyDescent="0.3">
      <c r="A2" t="s">
        <v>141</v>
      </c>
      <c r="B2">
        <v>4.8</v>
      </c>
      <c r="C2">
        <v>5.4</v>
      </c>
      <c r="D2">
        <v>2.8330000000000002</v>
      </c>
      <c r="E2" t="s">
        <v>140</v>
      </c>
      <c r="F2">
        <v>5.4</v>
      </c>
      <c r="G2">
        <v>5.2</v>
      </c>
      <c r="H2">
        <v>4.8330000000000002</v>
      </c>
      <c r="I2" t="s">
        <v>222</v>
      </c>
      <c r="J2" t="s">
        <v>222</v>
      </c>
      <c r="K2" t="s">
        <v>140</v>
      </c>
      <c r="L2">
        <v>1</v>
      </c>
      <c r="M2">
        <v>5</v>
      </c>
      <c r="N2">
        <v>0.40000000000000036</v>
      </c>
      <c r="O2">
        <v>1</v>
      </c>
      <c r="P2">
        <v>2</v>
      </c>
      <c r="Q2">
        <v>1</v>
      </c>
      <c r="R2">
        <v>7</v>
      </c>
      <c r="T2" t="s">
        <v>222</v>
      </c>
      <c r="U2" t="s">
        <v>58</v>
      </c>
      <c r="V2">
        <v>0</v>
      </c>
      <c r="W2">
        <v>0</v>
      </c>
      <c r="X2" t="e">
        <v>#VALUE!</v>
      </c>
      <c r="Y2" t="e">
        <v>#VALUE!</v>
      </c>
      <c r="Z2">
        <v>7.6660000000000004</v>
      </c>
      <c r="AA2" t="e">
        <v>#VALUE!</v>
      </c>
      <c r="AB2">
        <v>0</v>
      </c>
    </row>
    <row r="3" spans="1:29" x14ac:dyDescent="0.3">
      <c r="A3" t="s">
        <v>141</v>
      </c>
      <c r="B3">
        <v>4.8</v>
      </c>
      <c r="C3">
        <v>5.4</v>
      </c>
      <c r="D3">
        <v>2.8330000000000002</v>
      </c>
      <c r="E3" t="s">
        <v>140</v>
      </c>
      <c r="F3">
        <v>5.4</v>
      </c>
      <c r="G3">
        <v>5.2</v>
      </c>
      <c r="H3">
        <v>4.8330000000000002</v>
      </c>
      <c r="I3" t="s">
        <v>223</v>
      </c>
      <c r="J3" t="s">
        <v>224</v>
      </c>
      <c r="K3" t="s">
        <v>140</v>
      </c>
      <c r="L3">
        <v>1</v>
      </c>
      <c r="M3">
        <v>5</v>
      </c>
      <c r="N3">
        <v>0.40000000000000036</v>
      </c>
      <c r="O3">
        <v>1</v>
      </c>
      <c r="P3">
        <v>2</v>
      </c>
      <c r="Q3">
        <v>1</v>
      </c>
      <c r="R3">
        <v>7</v>
      </c>
      <c r="T3">
        <v>9.5</v>
      </c>
      <c r="U3" t="s">
        <v>59</v>
      </c>
      <c r="V3">
        <v>1</v>
      </c>
      <c r="W3">
        <v>5</v>
      </c>
      <c r="X3">
        <v>0.90000000000000036</v>
      </c>
      <c r="Y3">
        <v>0</v>
      </c>
      <c r="Z3">
        <v>7.6660000000000004</v>
      </c>
      <c r="AA3">
        <v>0</v>
      </c>
      <c r="AB3">
        <v>5</v>
      </c>
    </row>
    <row r="4" spans="1:29" x14ac:dyDescent="0.3">
      <c r="A4" t="s">
        <v>135</v>
      </c>
      <c r="B4">
        <v>2.4</v>
      </c>
      <c r="C4">
        <v>3.7</v>
      </c>
      <c r="D4">
        <v>3.3635999999999999</v>
      </c>
      <c r="E4" t="s">
        <v>136</v>
      </c>
      <c r="F4">
        <v>4.2</v>
      </c>
      <c r="G4">
        <v>3.7</v>
      </c>
      <c r="H4">
        <v>5.09</v>
      </c>
      <c r="I4" t="s">
        <v>195</v>
      </c>
      <c r="J4" t="s">
        <v>196</v>
      </c>
      <c r="K4" t="s">
        <v>136</v>
      </c>
      <c r="L4">
        <v>0.8</v>
      </c>
      <c r="M4">
        <v>4</v>
      </c>
      <c r="N4">
        <v>0.90000000000000036</v>
      </c>
      <c r="O4">
        <v>1.5</v>
      </c>
      <c r="P4">
        <v>1.7263999999999999</v>
      </c>
      <c r="Q4">
        <v>1.5</v>
      </c>
      <c r="R4">
        <v>7</v>
      </c>
      <c r="T4">
        <v>7.5</v>
      </c>
      <c r="U4" t="s">
        <v>58</v>
      </c>
      <c r="V4">
        <v>0.6</v>
      </c>
      <c r="W4">
        <v>3</v>
      </c>
      <c r="X4">
        <v>-0.5</v>
      </c>
      <c r="Y4">
        <v>0</v>
      </c>
      <c r="Z4">
        <v>8.4535999999999998</v>
      </c>
      <c r="AA4">
        <v>0</v>
      </c>
      <c r="AB4">
        <v>3</v>
      </c>
    </row>
    <row r="5" spans="1:29" x14ac:dyDescent="0.3">
      <c r="A5" t="s">
        <v>170</v>
      </c>
      <c r="B5">
        <v>5.6</v>
      </c>
      <c r="C5">
        <v>5.7</v>
      </c>
      <c r="D5" t="s">
        <v>189</v>
      </c>
      <c r="E5" t="s">
        <v>172</v>
      </c>
      <c r="F5">
        <v>3.8</v>
      </c>
      <c r="G5">
        <v>4.9000000000000004</v>
      </c>
      <c r="H5" t="s">
        <v>189</v>
      </c>
      <c r="I5" t="s">
        <v>225</v>
      </c>
      <c r="J5" t="s">
        <v>226</v>
      </c>
      <c r="K5" t="s">
        <v>170</v>
      </c>
      <c r="L5">
        <v>0.8</v>
      </c>
      <c r="M5">
        <v>4</v>
      </c>
      <c r="N5">
        <v>-0.5</v>
      </c>
      <c r="O5">
        <v>1</v>
      </c>
      <c r="P5" t="e">
        <v>#VALUE!</v>
      </c>
      <c r="Q5" t="e">
        <v>#VALUE!</v>
      </c>
      <c r="R5">
        <v>5</v>
      </c>
      <c r="T5">
        <v>8.5</v>
      </c>
      <c r="U5" t="s">
        <v>59</v>
      </c>
      <c r="V5">
        <v>1</v>
      </c>
      <c r="W5">
        <v>5</v>
      </c>
      <c r="X5">
        <v>1.5</v>
      </c>
      <c r="Y5">
        <v>1.25</v>
      </c>
      <c r="Z5" t="e">
        <v>#VALUE!</v>
      </c>
      <c r="AA5" t="e">
        <v>#VALUE!</v>
      </c>
      <c r="AB5">
        <v>6.25</v>
      </c>
    </row>
    <row r="6" spans="1:29" x14ac:dyDescent="0.3">
      <c r="A6" t="s">
        <v>151</v>
      </c>
      <c r="B6">
        <v>3.3</v>
      </c>
      <c r="C6">
        <v>3</v>
      </c>
      <c r="D6">
        <v>3.71</v>
      </c>
      <c r="E6" t="s">
        <v>154</v>
      </c>
      <c r="F6">
        <v>4</v>
      </c>
      <c r="G6">
        <v>4</v>
      </c>
      <c r="H6">
        <v>4.57</v>
      </c>
      <c r="I6" t="s">
        <v>227</v>
      </c>
      <c r="J6" t="s">
        <v>227</v>
      </c>
      <c r="K6" t="s">
        <v>154</v>
      </c>
      <c r="L6">
        <v>0.8</v>
      </c>
      <c r="M6">
        <v>4</v>
      </c>
      <c r="N6">
        <v>-0.14999999999999991</v>
      </c>
      <c r="O6">
        <v>0</v>
      </c>
      <c r="P6">
        <v>0.86000000000000032</v>
      </c>
      <c r="Q6">
        <v>0</v>
      </c>
      <c r="R6">
        <v>4</v>
      </c>
      <c r="T6">
        <v>9.5</v>
      </c>
      <c r="U6" t="s">
        <v>58</v>
      </c>
      <c r="V6">
        <v>1</v>
      </c>
      <c r="W6">
        <v>5</v>
      </c>
      <c r="X6">
        <v>-2.3499999999999996</v>
      </c>
      <c r="Y6">
        <v>2.5</v>
      </c>
      <c r="Z6">
        <v>8.2800000000000011</v>
      </c>
      <c r="AA6">
        <v>1.25</v>
      </c>
      <c r="AB6">
        <v>8.75</v>
      </c>
    </row>
    <row r="7" spans="1:29" x14ac:dyDescent="0.3">
      <c r="A7" t="s">
        <v>36</v>
      </c>
      <c r="B7">
        <v>4.5</v>
      </c>
      <c r="C7">
        <v>4</v>
      </c>
      <c r="D7" t="s">
        <v>189</v>
      </c>
      <c r="E7" t="s">
        <v>133</v>
      </c>
      <c r="F7">
        <v>4.0999999999999996</v>
      </c>
      <c r="G7">
        <v>3.8</v>
      </c>
      <c r="H7" t="s">
        <v>189</v>
      </c>
      <c r="I7" t="s">
        <v>222</v>
      </c>
      <c r="J7" t="s">
        <v>222</v>
      </c>
      <c r="K7" t="s">
        <v>36</v>
      </c>
      <c r="L7">
        <v>0.8</v>
      </c>
      <c r="M7">
        <v>4</v>
      </c>
      <c r="N7">
        <v>-0.10000000000000053</v>
      </c>
      <c r="O7">
        <v>0.5</v>
      </c>
      <c r="P7" t="e">
        <v>#VALUE!</v>
      </c>
      <c r="Q7" t="e">
        <v>#VALUE!</v>
      </c>
      <c r="R7">
        <v>4.5</v>
      </c>
      <c r="T7" t="s">
        <v>222</v>
      </c>
      <c r="U7" t="s">
        <v>58</v>
      </c>
      <c r="V7">
        <v>0</v>
      </c>
      <c r="W7">
        <v>0</v>
      </c>
      <c r="X7" t="e">
        <v>#VALUE!</v>
      </c>
      <c r="Y7" t="e">
        <v>#VALUE!</v>
      </c>
      <c r="Z7" t="e">
        <v>#VALUE!</v>
      </c>
      <c r="AA7" t="e">
        <v>#VALUE!</v>
      </c>
      <c r="AB7">
        <v>0</v>
      </c>
    </row>
    <row r="8" spans="1:29" x14ac:dyDescent="0.3">
      <c r="A8" t="s">
        <v>177</v>
      </c>
      <c r="B8">
        <v>3.5</v>
      </c>
      <c r="C8">
        <v>3</v>
      </c>
      <c r="D8">
        <v>2.5</v>
      </c>
      <c r="E8" t="s">
        <v>149</v>
      </c>
      <c r="F8">
        <v>5.8</v>
      </c>
      <c r="G8">
        <v>7.9</v>
      </c>
      <c r="H8">
        <v>3.5</v>
      </c>
      <c r="I8" t="s">
        <v>145</v>
      </c>
      <c r="J8" t="s">
        <v>144</v>
      </c>
      <c r="K8" t="s">
        <v>177</v>
      </c>
      <c r="L8">
        <v>0.8</v>
      </c>
      <c r="M8">
        <v>4</v>
      </c>
      <c r="N8">
        <v>-1.2999999999999998</v>
      </c>
      <c r="O8">
        <v>2</v>
      </c>
      <c r="P8">
        <v>1</v>
      </c>
      <c r="Q8">
        <v>0</v>
      </c>
      <c r="R8">
        <v>6</v>
      </c>
      <c r="T8">
        <v>8.5</v>
      </c>
      <c r="U8" t="s">
        <v>59</v>
      </c>
      <c r="V8">
        <v>0.8</v>
      </c>
      <c r="W8">
        <v>4</v>
      </c>
      <c r="X8">
        <v>1.6000000000000014</v>
      </c>
      <c r="Y8">
        <v>1.25</v>
      </c>
      <c r="Z8">
        <v>6</v>
      </c>
      <c r="AA8">
        <v>0</v>
      </c>
      <c r="AB8">
        <v>5.25</v>
      </c>
    </row>
    <row r="9" spans="1:29" x14ac:dyDescent="0.3">
      <c r="A9" t="s">
        <v>138</v>
      </c>
      <c r="B9">
        <v>3.8</v>
      </c>
      <c r="C9">
        <v>4.7</v>
      </c>
      <c r="D9" t="s">
        <v>189</v>
      </c>
      <c r="E9" t="s">
        <v>180</v>
      </c>
      <c r="F9">
        <v>3.8</v>
      </c>
      <c r="G9">
        <v>5.3</v>
      </c>
      <c r="H9" t="s">
        <v>189</v>
      </c>
      <c r="I9" t="s">
        <v>144</v>
      </c>
      <c r="J9" t="s">
        <v>145</v>
      </c>
      <c r="K9" t="s">
        <v>138</v>
      </c>
      <c r="L9">
        <v>0.6</v>
      </c>
      <c r="M9">
        <v>3</v>
      </c>
      <c r="N9">
        <v>-0.29999999999999982</v>
      </c>
      <c r="O9">
        <v>0.5</v>
      </c>
      <c r="P9" t="e">
        <v>#VALUE!</v>
      </c>
      <c r="Q9" t="e">
        <v>#VALUE!</v>
      </c>
      <c r="R9">
        <v>3.5</v>
      </c>
      <c r="T9" t="s">
        <v>228</v>
      </c>
      <c r="U9" t="s">
        <v>58</v>
      </c>
      <c r="V9">
        <v>0</v>
      </c>
      <c r="W9">
        <v>0</v>
      </c>
      <c r="X9" t="e">
        <v>#VALUE!</v>
      </c>
      <c r="Y9" t="e">
        <v>#VALUE!</v>
      </c>
      <c r="Z9" t="e">
        <v>#VALUE!</v>
      </c>
      <c r="AA9" t="e">
        <v>#VALUE!</v>
      </c>
      <c r="AB9">
        <v>0</v>
      </c>
    </row>
    <row r="10" spans="1:29" x14ac:dyDescent="0.3">
      <c r="A10" t="s">
        <v>137</v>
      </c>
      <c r="B10">
        <v>4</v>
      </c>
      <c r="C10">
        <v>4.5999999999999996</v>
      </c>
      <c r="D10" t="s">
        <v>189</v>
      </c>
      <c r="E10" t="s">
        <v>166</v>
      </c>
      <c r="F10">
        <v>4.5999999999999996</v>
      </c>
      <c r="G10">
        <v>4</v>
      </c>
      <c r="H10" t="s">
        <v>189</v>
      </c>
      <c r="I10" t="s">
        <v>196</v>
      </c>
      <c r="J10" t="s">
        <v>195</v>
      </c>
      <c r="K10" t="s">
        <v>166</v>
      </c>
      <c r="L10">
        <v>1</v>
      </c>
      <c r="M10">
        <v>5</v>
      </c>
      <c r="N10">
        <v>0.59999999999999964</v>
      </c>
      <c r="O10">
        <v>1</v>
      </c>
      <c r="P10" t="e">
        <v>#VALUE!</v>
      </c>
      <c r="Q10" t="e">
        <v>#VALUE!</v>
      </c>
      <c r="R10">
        <v>6</v>
      </c>
      <c r="T10">
        <v>8.5</v>
      </c>
      <c r="U10" t="s">
        <v>59</v>
      </c>
      <c r="V10">
        <v>0.8</v>
      </c>
      <c r="W10">
        <v>4</v>
      </c>
      <c r="X10">
        <v>9.9999999999999645E-2</v>
      </c>
      <c r="Y10">
        <v>0</v>
      </c>
      <c r="Z10" t="e">
        <v>#VALUE!</v>
      </c>
      <c r="AA10" t="e">
        <v>#VALUE!</v>
      </c>
      <c r="AB10">
        <v>4</v>
      </c>
    </row>
    <row r="11" spans="1:29" x14ac:dyDescent="0.3">
      <c r="A11" t="s">
        <v>186</v>
      </c>
      <c r="B11">
        <v>5.2</v>
      </c>
      <c r="C11">
        <v>4.2</v>
      </c>
      <c r="D11">
        <v>4.4000000000000004</v>
      </c>
      <c r="E11" t="s">
        <v>134</v>
      </c>
      <c r="F11">
        <v>1.7</v>
      </c>
      <c r="G11">
        <v>5.8</v>
      </c>
      <c r="H11">
        <v>1.2</v>
      </c>
      <c r="I11" t="s">
        <v>190</v>
      </c>
      <c r="J11" t="s">
        <v>191</v>
      </c>
      <c r="K11" t="s">
        <v>186</v>
      </c>
      <c r="L11">
        <v>1</v>
      </c>
      <c r="M11">
        <v>5</v>
      </c>
      <c r="N11">
        <v>-2.5499999999999998</v>
      </c>
      <c r="O11">
        <v>2.5</v>
      </c>
      <c r="P11">
        <v>-3.2</v>
      </c>
      <c r="Q11">
        <v>2.5</v>
      </c>
      <c r="R11">
        <v>10</v>
      </c>
      <c r="T11">
        <v>9.5</v>
      </c>
      <c r="U11" t="s">
        <v>58</v>
      </c>
      <c r="V11">
        <v>0.8</v>
      </c>
      <c r="W11">
        <v>4</v>
      </c>
      <c r="X11">
        <v>-1.0500000000000007</v>
      </c>
      <c r="Y11">
        <v>1.25</v>
      </c>
      <c r="Z11">
        <v>5.6000000000000005</v>
      </c>
      <c r="AA11">
        <v>2.5</v>
      </c>
      <c r="AB11">
        <v>7.75</v>
      </c>
    </row>
    <row r="12" spans="1:29" x14ac:dyDescent="0.3">
      <c r="A12" t="s">
        <v>174</v>
      </c>
      <c r="B12">
        <v>4.3</v>
      </c>
      <c r="C12">
        <v>3.9</v>
      </c>
      <c r="D12" t="s">
        <v>189</v>
      </c>
      <c r="E12" t="s">
        <v>159</v>
      </c>
      <c r="F12">
        <v>3.7</v>
      </c>
      <c r="G12">
        <v>3.7</v>
      </c>
      <c r="H12" t="s">
        <v>189</v>
      </c>
      <c r="I12" t="s">
        <v>194</v>
      </c>
      <c r="J12" t="s">
        <v>193</v>
      </c>
      <c r="K12" t="s">
        <v>174</v>
      </c>
      <c r="L12">
        <v>0.6</v>
      </c>
      <c r="M12">
        <v>3</v>
      </c>
      <c r="N12">
        <v>-0.20000000000000018</v>
      </c>
      <c r="O12">
        <v>0.5</v>
      </c>
      <c r="P12" t="e">
        <v>#VALUE!</v>
      </c>
      <c r="Q12" t="e">
        <v>#VALUE!</v>
      </c>
      <c r="R12">
        <v>3.5</v>
      </c>
      <c r="T12">
        <v>7.5</v>
      </c>
      <c r="U12" t="s">
        <v>59</v>
      </c>
      <c r="V12">
        <v>1</v>
      </c>
      <c r="W12">
        <v>5</v>
      </c>
      <c r="X12">
        <v>0.29999999999999982</v>
      </c>
      <c r="Y12">
        <v>0</v>
      </c>
      <c r="Z12" t="e">
        <v>#VALUE!</v>
      </c>
      <c r="AA12" t="e">
        <v>#VALUE!</v>
      </c>
      <c r="AB12">
        <v>5</v>
      </c>
    </row>
    <row r="13" spans="1:29" x14ac:dyDescent="0.3">
      <c r="A13" t="s">
        <v>143</v>
      </c>
      <c r="B13">
        <v>5.0999999999999996</v>
      </c>
      <c r="C13">
        <v>5.4</v>
      </c>
      <c r="D13">
        <v>1.6667000000000001</v>
      </c>
      <c r="E13" t="s">
        <v>187</v>
      </c>
      <c r="F13">
        <v>5.2</v>
      </c>
      <c r="G13">
        <v>4.4000000000000004</v>
      </c>
      <c r="H13">
        <v>3.6667000000000001</v>
      </c>
      <c r="I13" t="s">
        <v>192</v>
      </c>
      <c r="J13" t="s">
        <v>197</v>
      </c>
      <c r="K13" t="s">
        <v>187</v>
      </c>
      <c r="L13">
        <v>1</v>
      </c>
      <c r="M13">
        <v>5</v>
      </c>
      <c r="N13">
        <v>0.55000000000000071</v>
      </c>
      <c r="O13">
        <v>1</v>
      </c>
      <c r="P13">
        <v>2</v>
      </c>
      <c r="Q13">
        <v>1</v>
      </c>
      <c r="R13">
        <v>7</v>
      </c>
      <c r="T13">
        <v>9.5</v>
      </c>
      <c r="U13" t="s">
        <v>59</v>
      </c>
      <c r="V13">
        <v>1</v>
      </c>
      <c r="W13">
        <v>5</v>
      </c>
      <c r="X13">
        <v>0.55000000000000071</v>
      </c>
      <c r="Y13">
        <v>0</v>
      </c>
      <c r="Z13">
        <v>5.3334000000000001</v>
      </c>
      <c r="AA13">
        <v>0</v>
      </c>
      <c r="AB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25"/>
  <sheetViews>
    <sheetView workbookViewId="0">
      <selection activeCell="D2" sqref="D2:D32"/>
    </sheetView>
  </sheetViews>
  <sheetFormatPr defaultRowHeight="14.4" x14ac:dyDescent="0.3"/>
  <sheetData>
    <row r="1" spans="1:58" x14ac:dyDescent="0.3">
      <c r="A1" s="26" t="s">
        <v>49</v>
      </c>
      <c r="B1" s="26" t="s">
        <v>107</v>
      </c>
      <c r="C1" s="26" t="s">
        <v>65</v>
      </c>
      <c r="D1" s="26" t="s">
        <v>56</v>
      </c>
      <c r="E1" s="26" t="s">
        <v>66</v>
      </c>
      <c r="F1" s="26" t="s">
        <v>67</v>
      </c>
      <c r="G1" s="26" t="s">
        <v>50</v>
      </c>
      <c r="H1" s="26" t="s">
        <v>68</v>
      </c>
      <c r="I1" s="26" t="s">
        <v>69</v>
      </c>
      <c r="J1" s="26" t="s">
        <v>70</v>
      </c>
      <c r="K1" s="26" t="s">
        <v>71</v>
      </c>
      <c r="L1" s="26" t="s">
        <v>72</v>
      </c>
      <c r="M1" s="26" t="s">
        <v>73</v>
      </c>
      <c r="N1" s="26" t="s">
        <v>74</v>
      </c>
      <c r="O1" s="26" t="s">
        <v>75</v>
      </c>
      <c r="P1" s="26" t="s">
        <v>108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63</v>
      </c>
      <c r="W1" s="26" t="s">
        <v>81</v>
      </c>
      <c r="X1" s="26" t="s">
        <v>82</v>
      </c>
      <c r="Y1" s="26" t="s">
        <v>83</v>
      </c>
      <c r="Z1" s="26" t="s">
        <v>64</v>
      </c>
      <c r="AA1" s="26" t="s">
        <v>84</v>
      </c>
      <c r="AB1" s="26" t="s">
        <v>85</v>
      </c>
      <c r="AC1" s="26" t="s">
        <v>86</v>
      </c>
      <c r="AD1" s="26" t="s">
        <v>51</v>
      </c>
      <c r="AE1" s="26" t="s">
        <v>87</v>
      </c>
      <c r="AF1" s="26" t="s">
        <v>88</v>
      </c>
      <c r="AG1" s="26" t="s">
        <v>89</v>
      </c>
      <c r="AH1" s="26" t="s">
        <v>90</v>
      </c>
      <c r="AI1" s="26" t="s">
        <v>91</v>
      </c>
      <c r="AJ1" s="26" t="s">
        <v>92</v>
      </c>
      <c r="AK1" s="26" t="s">
        <v>93</v>
      </c>
      <c r="AL1" s="26" t="s">
        <v>94</v>
      </c>
      <c r="AM1" s="26" t="s">
        <v>95</v>
      </c>
      <c r="AN1" s="26" t="s">
        <v>96</v>
      </c>
      <c r="AO1" s="26" t="s">
        <v>97</v>
      </c>
      <c r="AP1" s="26" t="s">
        <v>98</v>
      </c>
      <c r="AQ1" s="26" t="s">
        <v>99</v>
      </c>
      <c r="AR1" s="26" t="s">
        <v>100</v>
      </c>
      <c r="AS1" s="26" t="s">
        <v>101</v>
      </c>
      <c r="AT1" s="26" t="s">
        <v>102</v>
      </c>
      <c r="AU1" s="26" t="s">
        <v>103</v>
      </c>
      <c r="AV1" s="26" t="s">
        <v>104</v>
      </c>
      <c r="AW1" s="26" t="s">
        <v>105</v>
      </c>
      <c r="AX1" s="26" t="s">
        <v>106</v>
      </c>
      <c r="AY1" s="26" t="s">
        <v>109</v>
      </c>
      <c r="AZ1" s="26" t="s">
        <v>110</v>
      </c>
      <c r="BA1" s="26" t="s">
        <v>111</v>
      </c>
      <c r="BB1" s="26" t="s">
        <v>112</v>
      </c>
      <c r="BC1" s="26" t="s">
        <v>113</v>
      </c>
      <c r="BD1" s="26" t="s">
        <v>57</v>
      </c>
      <c r="BE1" s="26" t="s">
        <v>114</v>
      </c>
      <c r="BF1" s="26" t="s">
        <v>115</v>
      </c>
    </row>
    <row r="2" spans="1:58" x14ac:dyDescent="0.3">
      <c r="A2" t="s">
        <v>141</v>
      </c>
      <c r="B2" t="s">
        <v>140</v>
      </c>
      <c r="C2" t="s">
        <v>10</v>
      </c>
      <c r="D2" t="s">
        <v>217</v>
      </c>
      <c r="E2">
        <v>36.299999999999997</v>
      </c>
      <c r="F2">
        <v>33.4</v>
      </c>
      <c r="G2">
        <v>4.8</v>
      </c>
      <c r="H2">
        <v>9</v>
      </c>
      <c r="I2">
        <v>5.6</v>
      </c>
      <c r="J2">
        <v>2</v>
      </c>
      <c r="K2">
        <v>0.1</v>
      </c>
      <c r="L2">
        <v>1.3</v>
      </c>
      <c r="M2">
        <v>4.5</v>
      </c>
      <c r="N2">
        <v>0.7</v>
      </c>
      <c r="O2">
        <v>0.1</v>
      </c>
      <c r="P2">
        <v>2.2000000000000002</v>
      </c>
      <c r="Q2">
        <v>7</v>
      </c>
      <c r="R2">
        <v>0.2631</v>
      </c>
      <c r="S2">
        <v>0.30430000000000001</v>
      </c>
      <c r="T2">
        <v>0.44190000000000013</v>
      </c>
      <c r="U2">
        <v>0.74619999999999997</v>
      </c>
      <c r="V2">
        <v>15.1</v>
      </c>
      <c r="W2">
        <v>0.6</v>
      </c>
      <c r="X2">
        <v>0.1</v>
      </c>
      <c r="Y2">
        <v>0.1</v>
      </c>
      <c r="Z2">
        <v>0.5</v>
      </c>
      <c r="AA2">
        <v>0.3</v>
      </c>
      <c r="AB2">
        <v>38.700000000000003</v>
      </c>
      <c r="AC2">
        <v>34.4</v>
      </c>
      <c r="AD2">
        <v>5.4</v>
      </c>
      <c r="AE2">
        <v>7.9</v>
      </c>
      <c r="AF2">
        <v>5.5</v>
      </c>
      <c r="AG2">
        <v>1.4</v>
      </c>
      <c r="AH2">
        <v>0.1</v>
      </c>
      <c r="AI2">
        <v>0.9</v>
      </c>
      <c r="AJ2">
        <v>5.0999999999999996</v>
      </c>
      <c r="AK2">
        <v>0.9</v>
      </c>
      <c r="AL2">
        <v>0</v>
      </c>
      <c r="AM2">
        <v>3.6</v>
      </c>
      <c r="AN2">
        <v>8.6</v>
      </c>
      <c r="AO2">
        <v>0.22170000000000001</v>
      </c>
      <c r="AP2">
        <v>0.30280000000000001</v>
      </c>
      <c r="AQ2">
        <v>0.34539999999999998</v>
      </c>
      <c r="AR2">
        <v>0.64800000000000002</v>
      </c>
      <c r="AS2">
        <v>12.2</v>
      </c>
      <c r="AT2">
        <v>0.2</v>
      </c>
      <c r="AU2">
        <v>0.5</v>
      </c>
      <c r="AV2">
        <v>0.1</v>
      </c>
      <c r="AW2">
        <v>0.1</v>
      </c>
      <c r="AX2">
        <v>0</v>
      </c>
      <c r="AY2">
        <v>4.0999999999999996</v>
      </c>
      <c r="AZ2">
        <v>1.7777777777777779</v>
      </c>
      <c r="BA2">
        <v>0.22222222222222221</v>
      </c>
      <c r="BB2">
        <v>0.33333333333333331</v>
      </c>
      <c r="BC2">
        <v>2.1111111111111112</v>
      </c>
      <c r="BD2">
        <v>4.666666666666667</v>
      </c>
      <c r="BE2">
        <v>18.111111111111111</v>
      </c>
      <c r="BF2">
        <v>5.5555555555555554</v>
      </c>
    </row>
    <row r="3" spans="1:58" x14ac:dyDescent="0.3">
      <c r="A3" t="s">
        <v>140</v>
      </c>
      <c r="B3" t="s">
        <v>141</v>
      </c>
      <c r="C3" t="s">
        <v>11</v>
      </c>
      <c r="D3" t="s">
        <v>199</v>
      </c>
      <c r="E3">
        <v>39.5</v>
      </c>
      <c r="F3">
        <v>34.5</v>
      </c>
      <c r="G3">
        <v>5.4</v>
      </c>
      <c r="H3">
        <v>8.5</v>
      </c>
      <c r="I3">
        <v>5.6</v>
      </c>
      <c r="J3">
        <v>1.1000000000000001</v>
      </c>
      <c r="K3">
        <v>0.2</v>
      </c>
      <c r="L3">
        <v>1.6</v>
      </c>
      <c r="M3">
        <v>5.2</v>
      </c>
      <c r="N3">
        <v>0.5</v>
      </c>
      <c r="O3">
        <v>0.2</v>
      </c>
      <c r="P3">
        <v>4.3</v>
      </c>
      <c r="Q3">
        <v>9.9</v>
      </c>
      <c r="R3">
        <v>0.24229999999999999</v>
      </c>
      <c r="S3">
        <v>0.32950000000000002</v>
      </c>
      <c r="T3">
        <v>0.41830000000000001</v>
      </c>
      <c r="U3">
        <v>0.74749999999999994</v>
      </c>
      <c r="V3">
        <v>14.8</v>
      </c>
      <c r="W3">
        <v>0.5</v>
      </c>
      <c r="X3">
        <v>0.4</v>
      </c>
      <c r="Y3">
        <v>0.1</v>
      </c>
      <c r="Z3">
        <v>0.1</v>
      </c>
      <c r="AA3">
        <v>0.1</v>
      </c>
      <c r="AB3">
        <v>37.9</v>
      </c>
      <c r="AC3">
        <v>33.700000000000003</v>
      </c>
      <c r="AD3">
        <v>5.2</v>
      </c>
      <c r="AE3">
        <v>8.6</v>
      </c>
      <c r="AF3">
        <v>6</v>
      </c>
      <c r="AG3">
        <v>1.4</v>
      </c>
      <c r="AH3">
        <v>0.1</v>
      </c>
      <c r="AI3">
        <v>1.1000000000000001</v>
      </c>
      <c r="AJ3">
        <v>4.8</v>
      </c>
      <c r="AK3">
        <v>0.8</v>
      </c>
      <c r="AL3">
        <v>0.1</v>
      </c>
      <c r="AM3">
        <v>3.1</v>
      </c>
      <c r="AN3">
        <v>7.8</v>
      </c>
      <c r="AO3">
        <v>0.25</v>
      </c>
      <c r="AP3">
        <v>0.31759999999999999</v>
      </c>
      <c r="AQ3">
        <v>0.39340000000000003</v>
      </c>
      <c r="AR3">
        <v>0.71120000000000005</v>
      </c>
      <c r="AS3">
        <v>13.5</v>
      </c>
      <c r="AT3">
        <v>0.6</v>
      </c>
      <c r="AU3">
        <v>0.3</v>
      </c>
      <c r="AV3">
        <v>0.3</v>
      </c>
      <c r="AW3">
        <v>0.5</v>
      </c>
      <c r="AX3">
        <v>0.1</v>
      </c>
      <c r="AY3">
        <v>5.0263283208020049</v>
      </c>
      <c r="AZ3">
        <v>2.3926065162907268</v>
      </c>
      <c r="BA3">
        <v>0.17907268170426061</v>
      </c>
      <c r="BB3">
        <v>0.72011278195488726</v>
      </c>
      <c r="BC3">
        <v>1.6254699248120299</v>
      </c>
      <c r="BD3">
        <v>4.6498433583959899</v>
      </c>
      <c r="BE3">
        <v>21.864818295739351</v>
      </c>
      <c r="BF3">
        <v>6.7841791979949866</v>
      </c>
    </row>
    <row r="4" spans="1:58" x14ac:dyDescent="0.3">
      <c r="A4" t="s">
        <v>141</v>
      </c>
      <c r="B4" t="s">
        <v>140</v>
      </c>
      <c r="C4" t="s">
        <v>10</v>
      </c>
      <c r="D4" t="s">
        <v>219</v>
      </c>
      <c r="E4">
        <v>36.299999999999997</v>
      </c>
      <c r="F4">
        <v>33.4</v>
      </c>
      <c r="G4">
        <v>4.8</v>
      </c>
      <c r="H4">
        <v>9</v>
      </c>
      <c r="I4">
        <v>5.6</v>
      </c>
      <c r="J4">
        <v>2</v>
      </c>
      <c r="K4">
        <v>0.1</v>
      </c>
      <c r="L4">
        <v>1.3</v>
      </c>
      <c r="M4">
        <v>4.5</v>
      </c>
      <c r="N4">
        <v>0.7</v>
      </c>
      <c r="O4">
        <v>0.1</v>
      </c>
      <c r="P4">
        <v>2.2000000000000002</v>
      </c>
      <c r="Q4">
        <v>7</v>
      </c>
      <c r="R4">
        <v>0.2631</v>
      </c>
      <c r="S4">
        <v>0.30430000000000001</v>
      </c>
      <c r="T4">
        <v>0.44190000000000013</v>
      </c>
      <c r="U4">
        <v>0.74619999999999997</v>
      </c>
      <c r="V4">
        <v>15.1</v>
      </c>
      <c r="W4">
        <v>0.6</v>
      </c>
      <c r="X4">
        <v>0.1</v>
      </c>
      <c r="Y4">
        <v>0.1</v>
      </c>
      <c r="Z4">
        <v>0.5</v>
      </c>
      <c r="AA4">
        <v>0.3</v>
      </c>
      <c r="AB4">
        <v>38.700000000000003</v>
      </c>
      <c r="AC4">
        <v>34.4</v>
      </c>
      <c r="AD4">
        <v>5.4</v>
      </c>
      <c r="AE4">
        <v>7.9</v>
      </c>
      <c r="AF4">
        <v>5.5</v>
      </c>
      <c r="AG4">
        <v>1.4</v>
      </c>
      <c r="AH4">
        <v>0.1</v>
      </c>
      <c r="AI4">
        <v>0.9</v>
      </c>
      <c r="AJ4">
        <v>5.0999999999999996</v>
      </c>
      <c r="AK4">
        <v>0.9</v>
      </c>
      <c r="AL4">
        <v>0</v>
      </c>
      <c r="AM4">
        <v>3.6</v>
      </c>
      <c r="AN4">
        <v>8.6</v>
      </c>
      <c r="AO4">
        <v>0.22170000000000001</v>
      </c>
      <c r="AP4">
        <v>0.30280000000000001</v>
      </c>
      <c r="AQ4">
        <v>0.34539999999999998</v>
      </c>
      <c r="AR4">
        <v>0.64800000000000002</v>
      </c>
      <c r="AS4">
        <v>12.2</v>
      </c>
      <c r="AT4">
        <v>0.2</v>
      </c>
      <c r="AU4">
        <v>0.5</v>
      </c>
      <c r="AV4">
        <v>0.1</v>
      </c>
      <c r="AW4">
        <v>0.1</v>
      </c>
      <c r="AX4">
        <v>0</v>
      </c>
      <c r="AY4">
        <v>4.0333333333333332</v>
      </c>
      <c r="AZ4">
        <v>4</v>
      </c>
      <c r="BA4">
        <v>0</v>
      </c>
      <c r="BB4">
        <v>1.333333333333333</v>
      </c>
      <c r="BC4">
        <v>1.666666666666667</v>
      </c>
      <c r="BD4">
        <v>5</v>
      </c>
      <c r="BE4">
        <v>19</v>
      </c>
      <c r="BF4">
        <v>7</v>
      </c>
    </row>
    <row r="5" spans="1:58" x14ac:dyDescent="0.3">
      <c r="A5" t="s">
        <v>140</v>
      </c>
      <c r="B5" t="s">
        <v>141</v>
      </c>
      <c r="C5" t="s">
        <v>11</v>
      </c>
      <c r="D5" t="s">
        <v>220</v>
      </c>
      <c r="E5">
        <v>39.5</v>
      </c>
      <c r="F5">
        <v>34.5</v>
      </c>
      <c r="G5">
        <v>5.4</v>
      </c>
      <c r="H5">
        <v>8.5</v>
      </c>
      <c r="I5">
        <v>5.6</v>
      </c>
      <c r="J5">
        <v>1.1000000000000001</v>
      </c>
      <c r="K5">
        <v>0.2</v>
      </c>
      <c r="L5">
        <v>1.6</v>
      </c>
      <c r="M5">
        <v>5.2</v>
      </c>
      <c r="N5">
        <v>0.5</v>
      </c>
      <c r="O5">
        <v>0.2</v>
      </c>
      <c r="P5">
        <v>4.3</v>
      </c>
      <c r="Q5">
        <v>9.9</v>
      </c>
      <c r="R5">
        <v>0.24229999999999999</v>
      </c>
      <c r="S5">
        <v>0.32950000000000002</v>
      </c>
      <c r="T5">
        <v>0.41830000000000001</v>
      </c>
      <c r="U5">
        <v>0.74749999999999994</v>
      </c>
      <c r="V5">
        <v>14.8</v>
      </c>
      <c r="W5">
        <v>0.5</v>
      </c>
      <c r="X5">
        <v>0.4</v>
      </c>
      <c r="Y5">
        <v>0.1</v>
      </c>
      <c r="Z5">
        <v>0.1</v>
      </c>
      <c r="AA5">
        <v>0.1</v>
      </c>
      <c r="AB5">
        <v>37.9</v>
      </c>
      <c r="AC5">
        <v>33.700000000000003</v>
      </c>
      <c r="AD5">
        <v>5.2</v>
      </c>
      <c r="AE5">
        <v>8.6</v>
      </c>
      <c r="AF5">
        <v>6</v>
      </c>
      <c r="AG5">
        <v>1.4</v>
      </c>
      <c r="AH5">
        <v>0.1</v>
      </c>
      <c r="AI5">
        <v>1.1000000000000001</v>
      </c>
      <c r="AJ5">
        <v>4.8</v>
      </c>
      <c r="AK5">
        <v>0.8</v>
      </c>
      <c r="AL5">
        <v>0.1</v>
      </c>
      <c r="AM5">
        <v>3.1</v>
      </c>
      <c r="AN5">
        <v>7.8</v>
      </c>
      <c r="AO5">
        <v>0.25</v>
      </c>
      <c r="AP5">
        <v>0.31759999999999999</v>
      </c>
      <c r="AQ5">
        <v>0.39340000000000003</v>
      </c>
      <c r="AR5">
        <v>0.71120000000000005</v>
      </c>
      <c r="AS5">
        <v>13.5</v>
      </c>
      <c r="AT5">
        <v>0.6</v>
      </c>
      <c r="AU5">
        <v>0.3</v>
      </c>
      <c r="AV5">
        <v>0.3</v>
      </c>
      <c r="AW5">
        <v>0.5</v>
      </c>
      <c r="AX5">
        <v>0.1</v>
      </c>
      <c r="AY5">
        <v>4.5142857142857142</v>
      </c>
      <c r="AZ5">
        <v>3.285714285714286</v>
      </c>
      <c r="BA5">
        <v>0</v>
      </c>
      <c r="BB5">
        <v>1</v>
      </c>
      <c r="BC5">
        <v>2.5714285714285721</v>
      </c>
      <c r="BD5">
        <v>3.4285714285714279</v>
      </c>
      <c r="BE5">
        <v>21.285714285714281</v>
      </c>
      <c r="BF5">
        <v>7.5714285714285712</v>
      </c>
    </row>
    <row r="6" spans="1:58" x14ac:dyDescent="0.3">
      <c r="A6" t="s">
        <v>135</v>
      </c>
      <c r="B6" t="s">
        <v>136</v>
      </c>
      <c r="C6" t="s">
        <v>10</v>
      </c>
      <c r="D6" t="s">
        <v>204</v>
      </c>
      <c r="E6">
        <v>34.1</v>
      </c>
      <c r="F6">
        <v>31.3</v>
      </c>
      <c r="G6">
        <v>2.4</v>
      </c>
      <c r="H6">
        <v>6.7</v>
      </c>
      <c r="I6">
        <v>5.0999999999999996</v>
      </c>
      <c r="J6">
        <v>1</v>
      </c>
      <c r="K6">
        <v>0.1</v>
      </c>
      <c r="L6">
        <v>0.5</v>
      </c>
      <c r="M6">
        <v>2.4</v>
      </c>
      <c r="N6">
        <v>0.9</v>
      </c>
      <c r="O6">
        <v>0.1</v>
      </c>
      <c r="P6">
        <v>1.9</v>
      </c>
      <c r="Q6">
        <v>7.5</v>
      </c>
      <c r="R6">
        <v>0.2039</v>
      </c>
      <c r="S6">
        <v>0.25459999999999999</v>
      </c>
      <c r="T6">
        <v>0.2863</v>
      </c>
      <c r="U6">
        <v>0.54110000000000003</v>
      </c>
      <c r="V6">
        <v>9.4</v>
      </c>
      <c r="W6">
        <v>1</v>
      </c>
      <c r="X6">
        <v>0.4</v>
      </c>
      <c r="Y6">
        <v>0.3</v>
      </c>
      <c r="Z6">
        <v>0.2</v>
      </c>
      <c r="AA6">
        <v>0.1</v>
      </c>
      <c r="AB6">
        <v>36.799999999999997</v>
      </c>
      <c r="AC6">
        <v>33.6</v>
      </c>
      <c r="AD6">
        <v>3.7</v>
      </c>
      <c r="AE6">
        <v>7.4</v>
      </c>
      <c r="AF6">
        <v>4.4000000000000004</v>
      </c>
      <c r="AG6">
        <v>1.5</v>
      </c>
      <c r="AH6">
        <v>0.1</v>
      </c>
      <c r="AI6">
        <v>1.4</v>
      </c>
      <c r="AJ6">
        <v>3.5</v>
      </c>
      <c r="AK6">
        <v>0.6</v>
      </c>
      <c r="AL6">
        <v>0.1</v>
      </c>
      <c r="AM6">
        <v>2.6</v>
      </c>
      <c r="AN6">
        <v>8.9</v>
      </c>
      <c r="AO6">
        <v>0.21379999999999999</v>
      </c>
      <c r="AP6">
        <v>0.27389999999999998</v>
      </c>
      <c r="AQ6">
        <v>0.3846</v>
      </c>
      <c r="AR6">
        <v>0.65849999999999997</v>
      </c>
      <c r="AS6">
        <v>13.3</v>
      </c>
      <c r="AT6">
        <v>0.3</v>
      </c>
      <c r="AU6">
        <v>0.3</v>
      </c>
      <c r="AV6">
        <v>0</v>
      </c>
      <c r="AW6">
        <v>0.3</v>
      </c>
      <c r="AX6">
        <v>0</v>
      </c>
      <c r="AY6">
        <v>5.3857142857142852</v>
      </c>
      <c r="AZ6">
        <v>2.1428571428571428</v>
      </c>
      <c r="BA6">
        <v>9.5238095238095233E-2</v>
      </c>
      <c r="BB6">
        <v>0.66666666666666663</v>
      </c>
      <c r="BC6">
        <v>1.4761904761904761</v>
      </c>
      <c r="BD6">
        <v>6.1904761904761907</v>
      </c>
      <c r="BE6">
        <v>22.428571428571431</v>
      </c>
      <c r="BF6">
        <v>6.666666666666667</v>
      </c>
    </row>
    <row r="7" spans="1:58" x14ac:dyDescent="0.3">
      <c r="A7" t="s">
        <v>136</v>
      </c>
      <c r="B7" t="s">
        <v>135</v>
      </c>
      <c r="C7" t="s">
        <v>11</v>
      </c>
      <c r="D7" t="s">
        <v>205</v>
      </c>
      <c r="E7">
        <v>35.6</v>
      </c>
      <c r="F7">
        <v>32.4</v>
      </c>
      <c r="G7">
        <v>4.2</v>
      </c>
      <c r="H7">
        <v>6.7</v>
      </c>
      <c r="I7">
        <v>4</v>
      </c>
      <c r="J7">
        <v>1.3</v>
      </c>
      <c r="K7">
        <v>0.2</v>
      </c>
      <c r="L7">
        <v>1.2</v>
      </c>
      <c r="M7">
        <v>3.9</v>
      </c>
      <c r="N7">
        <v>0.5</v>
      </c>
      <c r="O7">
        <v>0</v>
      </c>
      <c r="P7">
        <v>2.4</v>
      </c>
      <c r="Q7">
        <v>9.6</v>
      </c>
      <c r="R7">
        <v>0.2006</v>
      </c>
      <c r="S7">
        <v>0.26129999999999998</v>
      </c>
      <c r="T7">
        <v>0.3609</v>
      </c>
      <c r="U7">
        <v>0.62220000000000009</v>
      </c>
      <c r="V7">
        <v>12</v>
      </c>
      <c r="W7">
        <v>0.3</v>
      </c>
      <c r="X7">
        <v>0.4</v>
      </c>
      <c r="Y7">
        <v>0</v>
      </c>
      <c r="Z7">
        <v>0.4</v>
      </c>
      <c r="AA7">
        <v>0</v>
      </c>
      <c r="AB7">
        <v>36.9</v>
      </c>
      <c r="AC7">
        <v>33.6</v>
      </c>
      <c r="AD7">
        <v>3.7</v>
      </c>
      <c r="AE7">
        <v>8.6</v>
      </c>
      <c r="AF7">
        <v>5.7</v>
      </c>
      <c r="AG7">
        <v>1.6</v>
      </c>
      <c r="AH7">
        <v>0</v>
      </c>
      <c r="AI7">
        <v>1.3</v>
      </c>
      <c r="AJ7">
        <v>3.7</v>
      </c>
      <c r="AK7">
        <v>0.7</v>
      </c>
      <c r="AL7">
        <v>0.1</v>
      </c>
      <c r="AM7">
        <v>2.4</v>
      </c>
      <c r="AN7">
        <v>8.6</v>
      </c>
      <c r="AO7">
        <v>0.24909999999999999</v>
      </c>
      <c r="AP7">
        <v>0.30459999999999998</v>
      </c>
      <c r="AQ7">
        <v>0.40810000000000002</v>
      </c>
      <c r="AR7">
        <v>0.7127</v>
      </c>
      <c r="AS7">
        <v>14.1</v>
      </c>
      <c r="AT7">
        <v>0.6</v>
      </c>
      <c r="AU7">
        <v>0.5</v>
      </c>
      <c r="AV7">
        <v>0.1</v>
      </c>
      <c r="AW7">
        <v>0.3</v>
      </c>
      <c r="AX7">
        <v>0.2</v>
      </c>
      <c r="AY7">
        <v>5.7444444444444436</v>
      </c>
      <c r="AZ7">
        <v>1.944444444444444</v>
      </c>
      <c r="BA7">
        <v>0.16666666666666671</v>
      </c>
      <c r="BB7">
        <v>0.83333333333333337</v>
      </c>
      <c r="BC7">
        <v>1.055555555555556</v>
      </c>
      <c r="BD7">
        <v>7.3888888888888893</v>
      </c>
      <c r="BE7">
        <v>23.055555555555561</v>
      </c>
      <c r="BF7">
        <v>5.8888888888888893</v>
      </c>
    </row>
    <row r="8" spans="1:58" x14ac:dyDescent="0.3">
      <c r="A8" t="s">
        <v>170</v>
      </c>
      <c r="B8" t="s">
        <v>172</v>
      </c>
      <c r="C8" t="s">
        <v>10</v>
      </c>
      <c r="D8" t="s">
        <v>211</v>
      </c>
      <c r="E8">
        <v>41.2</v>
      </c>
      <c r="F8">
        <v>34.700000000000003</v>
      </c>
      <c r="G8">
        <v>5.6</v>
      </c>
      <c r="H8">
        <v>9.6</v>
      </c>
      <c r="I8">
        <v>5.4</v>
      </c>
      <c r="J8">
        <v>2.4</v>
      </c>
      <c r="K8">
        <v>0.1</v>
      </c>
      <c r="L8">
        <v>1.7</v>
      </c>
      <c r="M8">
        <v>5.5</v>
      </c>
      <c r="N8">
        <v>0.6</v>
      </c>
      <c r="O8">
        <v>0.1</v>
      </c>
      <c r="P8">
        <v>5.0999999999999996</v>
      </c>
      <c r="Q8">
        <v>7.7</v>
      </c>
      <c r="R8">
        <v>0.26889999999999997</v>
      </c>
      <c r="S8">
        <v>0.36799999999999999</v>
      </c>
      <c r="T8">
        <v>0.48220000000000002</v>
      </c>
      <c r="U8">
        <v>0.85009999999999997</v>
      </c>
      <c r="V8">
        <v>17.3</v>
      </c>
      <c r="W8">
        <v>1.1000000000000001</v>
      </c>
      <c r="X8">
        <v>0.5</v>
      </c>
      <c r="Y8">
        <v>0.3</v>
      </c>
      <c r="Z8">
        <v>0.6</v>
      </c>
      <c r="AA8">
        <v>0.1</v>
      </c>
      <c r="AB8">
        <v>39.6</v>
      </c>
      <c r="AC8">
        <v>35.6</v>
      </c>
      <c r="AD8">
        <v>5.7</v>
      </c>
      <c r="AE8">
        <v>9.1999999999999993</v>
      </c>
      <c r="AF8">
        <v>4.5999999999999996</v>
      </c>
      <c r="AG8">
        <v>2</v>
      </c>
      <c r="AH8">
        <v>0.2</v>
      </c>
      <c r="AI8">
        <v>2.4</v>
      </c>
      <c r="AJ8">
        <v>5.5</v>
      </c>
      <c r="AK8">
        <v>0.9</v>
      </c>
      <c r="AL8">
        <v>0.3</v>
      </c>
      <c r="AM8">
        <v>3.3</v>
      </c>
      <c r="AN8">
        <v>9.8000000000000007</v>
      </c>
      <c r="AO8">
        <v>0.25230000000000002</v>
      </c>
      <c r="AP8">
        <v>0.31619999999999998</v>
      </c>
      <c r="AQ8">
        <v>0.51570000000000005</v>
      </c>
      <c r="AR8">
        <v>0.83179999999999998</v>
      </c>
      <c r="AS8">
        <v>18.8</v>
      </c>
      <c r="AT8">
        <v>0.3</v>
      </c>
      <c r="AU8">
        <v>0.4</v>
      </c>
      <c r="AV8">
        <v>0</v>
      </c>
      <c r="AW8">
        <v>0.3</v>
      </c>
      <c r="AX8">
        <v>0</v>
      </c>
      <c r="AY8">
        <v>5.2149999999999999</v>
      </c>
      <c r="AZ8">
        <v>1.85</v>
      </c>
      <c r="BA8">
        <v>0.05</v>
      </c>
      <c r="BB8">
        <v>0.45</v>
      </c>
      <c r="BC8">
        <v>2.5</v>
      </c>
      <c r="BD8">
        <v>6.2</v>
      </c>
      <c r="BE8">
        <v>22</v>
      </c>
      <c r="BF8">
        <v>6.15</v>
      </c>
    </row>
    <row r="9" spans="1:58" x14ac:dyDescent="0.3">
      <c r="A9" t="s">
        <v>172</v>
      </c>
      <c r="B9" t="s">
        <v>170</v>
      </c>
      <c r="C9" t="s">
        <v>11</v>
      </c>
      <c r="D9" t="s">
        <v>212</v>
      </c>
      <c r="E9">
        <v>37.1</v>
      </c>
      <c r="F9">
        <v>33.6</v>
      </c>
      <c r="G9">
        <v>3.8</v>
      </c>
      <c r="H9">
        <v>7.4</v>
      </c>
      <c r="I9">
        <v>4.5999999999999996</v>
      </c>
      <c r="J9">
        <v>1.4</v>
      </c>
      <c r="K9">
        <v>0</v>
      </c>
      <c r="L9">
        <v>1.4</v>
      </c>
      <c r="M9">
        <v>3.7</v>
      </c>
      <c r="N9">
        <v>0.6</v>
      </c>
      <c r="O9">
        <v>0</v>
      </c>
      <c r="P9">
        <v>2.7</v>
      </c>
      <c r="Q9">
        <v>8.4</v>
      </c>
      <c r="R9">
        <v>0.21390000000000001</v>
      </c>
      <c r="S9">
        <v>0.27260000000000001</v>
      </c>
      <c r="T9">
        <v>0.37769999999999998</v>
      </c>
      <c r="U9">
        <v>0.65039999999999998</v>
      </c>
      <c r="V9">
        <v>13</v>
      </c>
      <c r="W9">
        <v>0.2</v>
      </c>
      <c r="X9">
        <v>0.3</v>
      </c>
      <c r="Y9">
        <v>0.1</v>
      </c>
      <c r="Z9">
        <v>0.4</v>
      </c>
      <c r="AA9">
        <v>0</v>
      </c>
      <c r="AB9">
        <v>37.4</v>
      </c>
      <c r="AC9">
        <v>33.5</v>
      </c>
      <c r="AD9">
        <v>4.9000000000000004</v>
      </c>
      <c r="AE9">
        <v>9</v>
      </c>
      <c r="AF9">
        <v>5.8</v>
      </c>
      <c r="AG9">
        <v>1.7</v>
      </c>
      <c r="AH9">
        <v>0.2</v>
      </c>
      <c r="AI9">
        <v>1.3</v>
      </c>
      <c r="AJ9">
        <v>4.8</v>
      </c>
      <c r="AK9">
        <v>0.9</v>
      </c>
      <c r="AL9">
        <v>0.3</v>
      </c>
      <c r="AM9">
        <v>2.9</v>
      </c>
      <c r="AN9">
        <v>6.8</v>
      </c>
      <c r="AO9">
        <v>0.26190000000000002</v>
      </c>
      <c r="AP9">
        <v>0.32050000000000001</v>
      </c>
      <c r="AQ9">
        <v>0.42749999999999999</v>
      </c>
      <c r="AR9">
        <v>0.748</v>
      </c>
      <c r="AS9">
        <v>15</v>
      </c>
      <c r="AT9">
        <v>0.8</v>
      </c>
      <c r="AU9">
        <v>0.4</v>
      </c>
      <c r="AV9">
        <v>0.2</v>
      </c>
      <c r="AW9">
        <v>0.4</v>
      </c>
      <c r="AX9">
        <v>0</v>
      </c>
      <c r="AY9">
        <v>6.125</v>
      </c>
      <c r="AZ9">
        <v>1.75</v>
      </c>
      <c r="BA9">
        <v>0.2</v>
      </c>
      <c r="BB9">
        <v>0.55000000000000004</v>
      </c>
      <c r="BC9">
        <v>1.85</v>
      </c>
      <c r="BD9">
        <v>6.65</v>
      </c>
      <c r="BE9">
        <v>24.65</v>
      </c>
      <c r="BF9">
        <v>6.75</v>
      </c>
    </row>
    <row r="10" spans="1:58" x14ac:dyDescent="0.3">
      <c r="A10" t="s">
        <v>151</v>
      </c>
      <c r="B10" t="s">
        <v>154</v>
      </c>
      <c r="C10" t="s">
        <v>10</v>
      </c>
      <c r="D10" t="s">
        <v>201</v>
      </c>
      <c r="E10">
        <v>37.1</v>
      </c>
      <c r="F10">
        <v>33.4</v>
      </c>
      <c r="G10">
        <v>3.3</v>
      </c>
      <c r="H10">
        <v>7.3</v>
      </c>
      <c r="I10">
        <v>4.7</v>
      </c>
      <c r="J10">
        <v>1.4</v>
      </c>
      <c r="K10">
        <v>0.1</v>
      </c>
      <c r="L10">
        <v>1.1000000000000001</v>
      </c>
      <c r="M10">
        <v>3.2</v>
      </c>
      <c r="N10">
        <v>1</v>
      </c>
      <c r="O10">
        <v>0.1</v>
      </c>
      <c r="P10">
        <v>3.1</v>
      </c>
      <c r="Q10">
        <v>7.5</v>
      </c>
      <c r="R10">
        <v>0.2142</v>
      </c>
      <c r="S10">
        <v>0.28420000000000001</v>
      </c>
      <c r="T10">
        <v>0.35289999999999999</v>
      </c>
      <c r="U10">
        <v>0.6371</v>
      </c>
      <c r="V10">
        <v>12.2</v>
      </c>
      <c r="W10">
        <v>0.3</v>
      </c>
      <c r="X10">
        <v>0.2</v>
      </c>
      <c r="Y10">
        <v>0.2</v>
      </c>
      <c r="Z10">
        <v>0.2</v>
      </c>
      <c r="AA10">
        <v>0.2</v>
      </c>
      <c r="AB10">
        <v>36.6</v>
      </c>
      <c r="AC10">
        <v>33.1</v>
      </c>
      <c r="AD10">
        <v>3</v>
      </c>
      <c r="AE10">
        <v>7.4</v>
      </c>
      <c r="AF10">
        <v>5.5</v>
      </c>
      <c r="AG10">
        <v>1.1000000000000001</v>
      </c>
      <c r="AH10">
        <v>0</v>
      </c>
      <c r="AI10">
        <v>0.8</v>
      </c>
      <c r="AJ10">
        <v>3</v>
      </c>
      <c r="AK10">
        <v>0.7</v>
      </c>
      <c r="AL10">
        <v>0.2</v>
      </c>
      <c r="AM10">
        <v>2.6</v>
      </c>
      <c r="AN10">
        <v>7.6</v>
      </c>
      <c r="AO10">
        <v>0.221</v>
      </c>
      <c r="AP10">
        <v>0.28649999999999998</v>
      </c>
      <c r="AQ10">
        <v>0.32690000000000002</v>
      </c>
      <c r="AR10">
        <v>0.61349999999999993</v>
      </c>
      <c r="AS10">
        <v>10.9</v>
      </c>
      <c r="AT10">
        <v>0.4</v>
      </c>
      <c r="AU10">
        <v>0.5</v>
      </c>
      <c r="AV10">
        <v>0.3</v>
      </c>
      <c r="AW10">
        <v>0.1</v>
      </c>
      <c r="AX10">
        <v>0</v>
      </c>
      <c r="AY10">
        <v>5.7647058823529411</v>
      </c>
      <c r="AZ10">
        <v>1.9411764705882351</v>
      </c>
      <c r="BA10">
        <v>0.41176470588235292</v>
      </c>
      <c r="BB10">
        <v>0.70588235294117652</v>
      </c>
      <c r="BC10">
        <v>1.2352941176470591</v>
      </c>
      <c r="BD10">
        <v>4.5882352941176467</v>
      </c>
      <c r="BE10">
        <v>24.058823529411761</v>
      </c>
      <c r="BF10">
        <v>6.9411764705882364</v>
      </c>
    </row>
    <row r="11" spans="1:58" x14ac:dyDescent="0.3">
      <c r="A11" t="s">
        <v>154</v>
      </c>
      <c r="B11" t="s">
        <v>151</v>
      </c>
      <c r="C11" t="s">
        <v>11</v>
      </c>
      <c r="D11" t="s">
        <v>203</v>
      </c>
      <c r="E11">
        <v>36.700000000000003</v>
      </c>
      <c r="F11">
        <v>33.200000000000003</v>
      </c>
      <c r="G11">
        <v>4</v>
      </c>
      <c r="H11">
        <v>6.7</v>
      </c>
      <c r="I11">
        <v>3.8</v>
      </c>
      <c r="J11">
        <v>1.4</v>
      </c>
      <c r="K11">
        <v>0.2</v>
      </c>
      <c r="L11">
        <v>1.3</v>
      </c>
      <c r="M11">
        <v>3.8</v>
      </c>
      <c r="N11">
        <v>1.8</v>
      </c>
      <c r="O11">
        <v>0.3</v>
      </c>
      <c r="P11">
        <v>2.7</v>
      </c>
      <c r="Q11">
        <v>9.9</v>
      </c>
      <c r="R11">
        <v>0.19789999999999999</v>
      </c>
      <c r="S11">
        <v>0.26569999999999999</v>
      </c>
      <c r="T11">
        <v>0.36449999999999999</v>
      </c>
      <c r="U11">
        <v>0.62980000000000003</v>
      </c>
      <c r="V11">
        <v>12.4</v>
      </c>
      <c r="W11">
        <v>0.2</v>
      </c>
      <c r="X11">
        <v>0.5</v>
      </c>
      <c r="Y11">
        <v>0</v>
      </c>
      <c r="Z11">
        <v>0.3</v>
      </c>
      <c r="AA11">
        <v>0.1</v>
      </c>
      <c r="AB11">
        <v>37.9</v>
      </c>
      <c r="AC11">
        <v>33.299999999999997</v>
      </c>
      <c r="AD11">
        <v>4</v>
      </c>
      <c r="AE11">
        <v>8</v>
      </c>
      <c r="AF11">
        <v>5.7</v>
      </c>
      <c r="AG11">
        <v>1.5</v>
      </c>
      <c r="AH11">
        <v>0</v>
      </c>
      <c r="AI11">
        <v>0.8</v>
      </c>
      <c r="AJ11">
        <v>3.7</v>
      </c>
      <c r="AK11">
        <v>1.8</v>
      </c>
      <c r="AL11">
        <v>0.3</v>
      </c>
      <c r="AM11">
        <v>3.4</v>
      </c>
      <c r="AN11">
        <v>8.1999999999999993</v>
      </c>
      <c r="AO11">
        <v>0.23350000000000001</v>
      </c>
      <c r="AP11">
        <v>0.32169999999999999</v>
      </c>
      <c r="AQ11">
        <v>0.35020000000000001</v>
      </c>
      <c r="AR11">
        <v>0.67190000000000005</v>
      </c>
      <c r="AS11">
        <v>11.9</v>
      </c>
      <c r="AT11">
        <v>0.3</v>
      </c>
      <c r="AU11">
        <v>0.8</v>
      </c>
      <c r="AV11">
        <v>0.2</v>
      </c>
      <c r="AW11">
        <v>0.2</v>
      </c>
      <c r="AX11">
        <v>0.1</v>
      </c>
      <c r="AY11">
        <v>5.44</v>
      </c>
      <c r="AZ11">
        <v>3</v>
      </c>
      <c r="BA11">
        <v>0.2</v>
      </c>
      <c r="BB11">
        <v>1</v>
      </c>
      <c r="BC11">
        <v>1</v>
      </c>
      <c r="BD11">
        <v>5.2</v>
      </c>
      <c r="BE11">
        <v>24</v>
      </c>
      <c r="BF11">
        <v>7.8</v>
      </c>
    </row>
    <row r="12" spans="1:58" x14ac:dyDescent="0.3">
      <c r="A12" t="s">
        <v>36</v>
      </c>
      <c r="B12" t="s">
        <v>133</v>
      </c>
      <c r="C12" t="s">
        <v>10</v>
      </c>
      <c r="D12" t="s">
        <v>209</v>
      </c>
      <c r="E12">
        <v>40.200000000000003</v>
      </c>
      <c r="F12">
        <v>35</v>
      </c>
      <c r="G12">
        <v>4.5</v>
      </c>
      <c r="H12">
        <v>8.4</v>
      </c>
      <c r="I12">
        <v>5.2</v>
      </c>
      <c r="J12">
        <v>2</v>
      </c>
      <c r="K12">
        <v>0.1</v>
      </c>
      <c r="L12">
        <v>1.1000000000000001</v>
      </c>
      <c r="M12">
        <v>4.0999999999999996</v>
      </c>
      <c r="N12">
        <v>0.4</v>
      </c>
      <c r="O12">
        <v>0.1</v>
      </c>
      <c r="P12">
        <v>4.0999999999999996</v>
      </c>
      <c r="Q12">
        <v>9.4</v>
      </c>
      <c r="R12">
        <v>0.23580000000000001</v>
      </c>
      <c r="S12">
        <v>0.3241</v>
      </c>
      <c r="T12">
        <v>0.38940000000000002</v>
      </c>
      <c r="U12">
        <v>0.7137</v>
      </c>
      <c r="V12">
        <v>13.9</v>
      </c>
      <c r="W12">
        <v>0.4</v>
      </c>
      <c r="X12">
        <v>0.8</v>
      </c>
      <c r="Y12">
        <v>0.1</v>
      </c>
      <c r="Z12">
        <v>0.2</v>
      </c>
      <c r="AA12">
        <v>0.2</v>
      </c>
      <c r="AB12">
        <v>36.6</v>
      </c>
      <c r="AC12">
        <v>33.5</v>
      </c>
      <c r="AD12">
        <v>4</v>
      </c>
      <c r="AE12">
        <v>7.4</v>
      </c>
      <c r="AF12">
        <v>4.7</v>
      </c>
      <c r="AG12">
        <v>1.5</v>
      </c>
      <c r="AH12">
        <v>0.3</v>
      </c>
      <c r="AI12">
        <v>0.9</v>
      </c>
      <c r="AJ12">
        <v>3.9</v>
      </c>
      <c r="AK12">
        <v>0.8</v>
      </c>
      <c r="AL12">
        <v>0.1</v>
      </c>
      <c r="AM12">
        <v>2.2000000000000002</v>
      </c>
      <c r="AN12">
        <v>9.6</v>
      </c>
      <c r="AO12">
        <v>0.21529999999999999</v>
      </c>
      <c r="AP12">
        <v>0.26619999999999999</v>
      </c>
      <c r="AQ12">
        <v>0.35649999999999998</v>
      </c>
      <c r="AR12">
        <v>0.62280000000000002</v>
      </c>
      <c r="AS12">
        <v>12.2</v>
      </c>
      <c r="AT12">
        <v>0.4</v>
      </c>
      <c r="AU12">
        <v>0.2</v>
      </c>
      <c r="AV12">
        <v>0.3</v>
      </c>
      <c r="AW12">
        <v>0.3</v>
      </c>
      <c r="AX12">
        <v>0.1</v>
      </c>
      <c r="AY12">
        <v>5.0117647058823529</v>
      </c>
      <c r="AZ12">
        <v>1.882352941176471</v>
      </c>
      <c r="BA12">
        <v>5.8823529411764712E-2</v>
      </c>
      <c r="BB12">
        <v>0.47058823529411759</v>
      </c>
      <c r="BC12">
        <v>1.470588235294118</v>
      </c>
      <c r="BD12">
        <v>4.4705882352941178</v>
      </c>
      <c r="BE12">
        <v>21.17647058823529</v>
      </c>
      <c r="BF12">
        <v>6.0588235294117636</v>
      </c>
    </row>
    <row r="13" spans="1:58" x14ac:dyDescent="0.3">
      <c r="A13" t="s">
        <v>133</v>
      </c>
      <c r="B13" t="s">
        <v>36</v>
      </c>
      <c r="C13" t="s">
        <v>11</v>
      </c>
      <c r="D13" t="s">
        <v>210</v>
      </c>
      <c r="E13">
        <v>38</v>
      </c>
      <c r="F13">
        <v>33.6</v>
      </c>
      <c r="G13">
        <v>4.0999999999999996</v>
      </c>
      <c r="H13">
        <v>7.7</v>
      </c>
      <c r="I13">
        <v>4.5</v>
      </c>
      <c r="J13">
        <v>1.5</v>
      </c>
      <c r="K13">
        <v>0.1</v>
      </c>
      <c r="L13">
        <v>1.6</v>
      </c>
      <c r="M13">
        <v>4</v>
      </c>
      <c r="N13">
        <v>0.6</v>
      </c>
      <c r="O13">
        <v>0.2</v>
      </c>
      <c r="P13">
        <v>3.4</v>
      </c>
      <c r="Q13">
        <v>9.8000000000000007</v>
      </c>
      <c r="R13">
        <v>0.22409999999999999</v>
      </c>
      <c r="S13">
        <v>0.29949999999999999</v>
      </c>
      <c r="T13">
        <v>0.4103</v>
      </c>
      <c r="U13">
        <v>0.7097</v>
      </c>
      <c r="V13">
        <v>14.2</v>
      </c>
      <c r="W13">
        <v>0.5</v>
      </c>
      <c r="X13">
        <v>0.6</v>
      </c>
      <c r="Y13">
        <v>0</v>
      </c>
      <c r="Z13">
        <v>0.4</v>
      </c>
      <c r="AA13">
        <v>0.1</v>
      </c>
      <c r="AB13">
        <v>38.200000000000003</v>
      </c>
      <c r="AC13">
        <v>32.6</v>
      </c>
      <c r="AD13">
        <v>3.8</v>
      </c>
      <c r="AE13">
        <v>7.1</v>
      </c>
      <c r="AF13">
        <v>4.3</v>
      </c>
      <c r="AG13">
        <v>1</v>
      </c>
      <c r="AH13">
        <v>0</v>
      </c>
      <c r="AI13">
        <v>1.8</v>
      </c>
      <c r="AJ13">
        <v>3.7</v>
      </c>
      <c r="AK13">
        <v>0.7</v>
      </c>
      <c r="AL13">
        <v>0.3</v>
      </c>
      <c r="AM13">
        <v>4.0999999999999996</v>
      </c>
      <c r="AN13">
        <v>10.199999999999999</v>
      </c>
      <c r="AO13">
        <v>0.2177</v>
      </c>
      <c r="AP13">
        <v>0.32200000000000001</v>
      </c>
      <c r="AQ13">
        <v>0.41149999999999998</v>
      </c>
      <c r="AR13">
        <v>0.73370000000000002</v>
      </c>
      <c r="AS13">
        <v>13.5</v>
      </c>
      <c r="AT13">
        <v>0.4</v>
      </c>
      <c r="AU13">
        <v>1</v>
      </c>
      <c r="AV13">
        <v>0.4</v>
      </c>
      <c r="AW13">
        <v>0.1</v>
      </c>
      <c r="AX13">
        <v>0.1</v>
      </c>
      <c r="AY13">
        <v>5.2149999999999999</v>
      </c>
      <c r="AZ13">
        <v>2.4</v>
      </c>
      <c r="BA13">
        <v>0.05</v>
      </c>
      <c r="BB13">
        <v>0.9</v>
      </c>
      <c r="BC13">
        <v>1.95</v>
      </c>
      <c r="BD13">
        <v>4.25</v>
      </c>
      <c r="BE13">
        <v>22.9</v>
      </c>
      <c r="BF13">
        <v>7.3</v>
      </c>
    </row>
    <row r="14" spans="1:58" x14ac:dyDescent="0.3">
      <c r="A14" t="s">
        <v>177</v>
      </c>
      <c r="B14" t="s">
        <v>149</v>
      </c>
      <c r="C14" t="s">
        <v>10</v>
      </c>
      <c r="D14" t="s">
        <v>214</v>
      </c>
      <c r="E14">
        <v>37.299999999999997</v>
      </c>
      <c r="F14">
        <v>32.700000000000003</v>
      </c>
      <c r="G14">
        <v>3.5</v>
      </c>
      <c r="H14">
        <v>6.4</v>
      </c>
      <c r="I14">
        <v>3.7</v>
      </c>
      <c r="J14">
        <v>1.2</v>
      </c>
      <c r="K14">
        <v>0.2</v>
      </c>
      <c r="L14">
        <v>1.3</v>
      </c>
      <c r="M14">
        <v>3.1</v>
      </c>
      <c r="N14">
        <v>1.1000000000000001</v>
      </c>
      <c r="O14">
        <v>0.1</v>
      </c>
      <c r="P14">
        <v>4.0999999999999996</v>
      </c>
      <c r="Q14">
        <v>9.4</v>
      </c>
      <c r="R14">
        <v>0.189</v>
      </c>
      <c r="S14">
        <v>0.2883</v>
      </c>
      <c r="T14">
        <v>0.34720000000000001</v>
      </c>
      <c r="U14">
        <v>0.63550000000000006</v>
      </c>
      <c r="V14">
        <v>11.9</v>
      </c>
      <c r="W14">
        <v>0.5</v>
      </c>
      <c r="X14">
        <v>0.5</v>
      </c>
      <c r="Y14">
        <v>0</v>
      </c>
      <c r="Z14">
        <v>0</v>
      </c>
      <c r="AA14">
        <v>0</v>
      </c>
      <c r="AB14">
        <v>35</v>
      </c>
      <c r="AC14">
        <v>32.299999999999997</v>
      </c>
      <c r="AD14">
        <v>3</v>
      </c>
      <c r="AE14">
        <v>6.5</v>
      </c>
      <c r="AF14">
        <v>4.2</v>
      </c>
      <c r="AG14">
        <v>1.6</v>
      </c>
      <c r="AH14">
        <v>0.1</v>
      </c>
      <c r="AI14">
        <v>0.6</v>
      </c>
      <c r="AJ14">
        <v>2.5</v>
      </c>
      <c r="AK14">
        <v>0.7</v>
      </c>
      <c r="AL14">
        <v>0.3</v>
      </c>
      <c r="AM14">
        <v>1.9</v>
      </c>
      <c r="AN14">
        <v>9.6</v>
      </c>
      <c r="AO14">
        <v>0.19739999999999999</v>
      </c>
      <c r="AP14">
        <v>0.25559999999999999</v>
      </c>
      <c r="AQ14">
        <v>0.30759999999999998</v>
      </c>
      <c r="AR14">
        <v>0.56319999999999992</v>
      </c>
      <c r="AS14">
        <v>10.1</v>
      </c>
      <c r="AT14">
        <v>0.8</v>
      </c>
      <c r="AU14">
        <v>0.6</v>
      </c>
      <c r="AV14">
        <v>0.1</v>
      </c>
      <c r="AW14">
        <v>0.1</v>
      </c>
      <c r="AX14">
        <v>0.1</v>
      </c>
      <c r="AY14">
        <v>6.4190476190476193</v>
      </c>
      <c r="AZ14">
        <v>2</v>
      </c>
      <c r="BA14">
        <v>0.23809523809523811</v>
      </c>
      <c r="BB14">
        <v>0.7142857142857143</v>
      </c>
      <c r="BC14">
        <v>1.2380952380952379</v>
      </c>
      <c r="BD14">
        <v>6.2857142857142856</v>
      </c>
      <c r="BE14">
        <v>25.095238095238091</v>
      </c>
      <c r="BF14">
        <v>6.0476190476190466</v>
      </c>
    </row>
    <row r="15" spans="1:58" x14ac:dyDescent="0.3">
      <c r="A15" t="s">
        <v>149</v>
      </c>
      <c r="B15" t="s">
        <v>177</v>
      </c>
      <c r="C15" t="s">
        <v>11</v>
      </c>
      <c r="D15" t="s">
        <v>200</v>
      </c>
      <c r="E15">
        <v>42</v>
      </c>
      <c r="F15">
        <v>37.6</v>
      </c>
      <c r="G15">
        <v>5.8</v>
      </c>
      <c r="H15">
        <v>11.1</v>
      </c>
      <c r="I15">
        <v>6</v>
      </c>
      <c r="J15">
        <v>3.1</v>
      </c>
      <c r="K15">
        <v>0.3</v>
      </c>
      <c r="L15">
        <v>1.7</v>
      </c>
      <c r="M15">
        <v>5.7</v>
      </c>
      <c r="N15">
        <v>1</v>
      </c>
      <c r="O15">
        <v>0.2</v>
      </c>
      <c r="P15">
        <v>3.4</v>
      </c>
      <c r="Q15">
        <v>9.5</v>
      </c>
      <c r="R15">
        <v>0.29530000000000001</v>
      </c>
      <c r="S15">
        <v>0.35639999999999999</v>
      </c>
      <c r="T15">
        <v>0.52710000000000001</v>
      </c>
      <c r="U15">
        <v>0.88339999999999996</v>
      </c>
      <c r="V15">
        <v>19.899999999999999</v>
      </c>
      <c r="W15">
        <v>1.1000000000000001</v>
      </c>
      <c r="X15">
        <v>0.6</v>
      </c>
      <c r="Y15">
        <v>0</v>
      </c>
      <c r="Z15">
        <v>0.4</v>
      </c>
      <c r="AA15">
        <v>0.1</v>
      </c>
      <c r="AB15">
        <v>42.7</v>
      </c>
      <c r="AC15">
        <v>37.700000000000003</v>
      </c>
      <c r="AD15">
        <v>7.9</v>
      </c>
      <c r="AE15">
        <v>11.7</v>
      </c>
      <c r="AF15">
        <v>6.4</v>
      </c>
      <c r="AG15">
        <v>3</v>
      </c>
      <c r="AH15">
        <v>0</v>
      </c>
      <c r="AI15">
        <v>2.2999999999999998</v>
      </c>
      <c r="AJ15">
        <v>7.9</v>
      </c>
      <c r="AK15">
        <v>0.4</v>
      </c>
      <c r="AL15">
        <v>0.1</v>
      </c>
      <c r="AM15">
        <v>3.8</v>
      </c>
      <c r="AN15">
        <v>7.7</v>
      </c>
      <c r="AO15">
        <v>0.29930000000000001</v>
      </c>
      <c r="AP15">
        <v>0.35449999999999998</v>
      </c>
      <c r="AQ15">
        <v>0.55630000000000002</v>
      </c>
      <c r="AR15">
        <v>0.91069999999999995</v>
      </c>
      <c r="AS15">
        <v>21.6</v>
      </c>
      <c r="AT15">
        <v>0.5</v>
      </c>
      <c r="AU15">
        <v>0.1</v>
      </c>
      <c r="AV15">
        <v>0.2</v>
      </c>
      <c r="AW15">
        <v>0.9</v>
      </c>
      <c r="AX15">
        <v>0.7</v>
      </c>
      <c r="AY15">
        <v>5.1187500000000004</v>
      </c>
      <c r="AZ15">
        <v>2.625</v>
      </c>
      <c r="BA15">
        <v>6.25E-2</v>
      </c>
      <c r="BB15">
        <v>0.9375</v>
      </c>
      <c r="BC15">
        <v>1.3125</v>
      </c>
      <c r="BD15">
        <v>6.375</v>
      </c>
      <c r="BE15">
        <v>21.625</v>
      </c>
      <c r="BF15">
        <v>6.25</v>
      </c>
    </row>
    <row r="16" spans="1:58" x14ac:dyDescent="0.3">
      <c r="A16" t="s">
        <v>138</v>
      </c>
      <c r="B16" t="s">
        <v>180</v>
      </c>
      <c r="C16" t="s">
        <v>10</v>
      </c>
      <c r="D16" t="s">
        <v>216</v>
      </c>
      <c r="E16">
        <v>36.6</v>
      </c>
      <c r="F16">
        <v>32.700000000000003</v>
      </c>
      <c r="G16">
        <v>3.8</v>
      </c>
      <c r="H16">
        <v>7.5</v>
      </c>
      <c r="I16">
        <v>5.2</v>
      </c>
      <c r="J16">
        <v>1.1000000000000001</v>
      </c>
      <c r="K16">
        <v>0.2</v>
      </c>
      <c r="L16">
        <v>1</v>
      </c>
      <c r="M16">
        <v>3.6</v>
      </c>
      <c r="N16">
        <v>0.6</v>
      </c>
      <c r="O16">
        <v>0.2</v>
      </c>
      <c r="P16">
        <v>3.4</v>
      </c>
      <c r="Q16">
        <v>7.4</v>
      </c>
      <c r="R16">
        <v>0.2238</v>
      </c>
      <c r="S16">
        <v>0.3019</v>
      </c>
      <c r="T16">
        <v>0.35670000000000002</v>
      </c>
      <c r="U16">
        <v>0.65869999999999995</v>
      </c>
      <c r="V16">
        <v>12</v>
      </c>
      <c r="W16">
        <v>0.3</v>
      </c>
      <c r="X16">
        <v>0.2</v>
      </c>
      <c r="Y16">
        <v>0.2</v>
      </c>
      <c r="Z16">
        <v>0.1</v>
      </c>
      <c r="AA16">
        <v>0.3</v>
      </c>
      <c r="AB16">
        <v>37.799999999999997</v>
      </c>
      <c r="AC16">
        <v>33.799999999999997</v>
      </c>
      <c r="AD16">
        <v>4.7</v>
      </c>
      <c r="AE16">
        <v>8.5</v>
      </c>
      <c r="AF16">
        <v>4.9000000000000004</v>
      </c>
      <c r="AG16">
        <v>2.1</v>
      </c>
      <c r="AH16">
        <v>0</v>
      </c>
      <c r="AI16">
        <v>1.5</v>
      </c>
      <c r="AJ16">
        <v>4.5999999999999996</v>
      </c>
      <c r="AK16">
        <v>1</v>
      </c>
      <c r="AL16">
        <v>0.2</v>
      </c>
      <c r="AM16">
        <v>2.9</v>
      </c>
      <c r="AN16">
        <v>8.6999999999999993</v>
      </c>
      <c r="AO16">
        <v>0.2462</v>
      </c>
      <c r="AP16">
        <v>0.29859999999999998</v>
      </c>
      <c r="AQ16">
        <v>0.43680000000000002</v>
      </c>
      <c r="AR16">
        <v>0.73519999999999996</v>
      </c>
      <c r="AS16">
        <v>15.1</v>
      </c>
      <c r="AT16">
        <v>0.1</v>
      </c>
      <c r="AU16">
        <v>0.4</v>
      </c>
      <c r="AV16">
        <v>0.2</v>
      </c>
      <c r="AW16">
        <v>0.5</v>
      </c>
      <c r="AX16">
        <v>0.3</v>
      </c>
      <c r="AY16">
        <v>5.8111111111111109</v>
      </c>
      <c r="AZ16">
        <v>2.166666666666667</v>
      </c>
      <c r="BA16">
        <v>0</v>
      </c>
      <c r="BB16">
        <v>0.77777777777777779</v>
      </c>
      <c r="BC16">
        <v>1.444444444444444</v>
      </c>
      <c r="BD16">
        <v>5.7777777777777777</v>
      </c>
      <c r="BE16">
        <v>23.5</v>
      </c>
      <c r="BF16">
        <v>6.3888888888888893</v>
      </c>
    </row>
    <row r="17" spans="1:58" x14ac:dyDescent="0.3">
      <c r="A17" t="s">
        <v>180</v>
      </c>
      <c r="B17" t="s">
        <v>138</v>
      </c>
      <c r="C17" t="s">
        <v>11</v>
      </c>
      <c r="D17" t="s">
        <v>215</v>
      </c>
      <c r="E17">
        <v>36.9</v>
      </c>
      <c r="F17">
        <v>34.1</v>
      </c>
      <c r="G17">
        <v>3.8</v>
      </c>
      <c r="H17">
        <v>8.3000000000000007</v>
      </c>
      <c r="I17">
        <v>5.9</v>
      </c>
      <c r="J17">
        <v>0.5</v>
      </c>
      <c r="K17">
        <v>0.3</v>
      </c>
      <c r="L17">
        <v>1.6</v>
      </c>
      <c r="M17">
        <v>3.7</v>
      </c>
      <c r="N17">
        <v>0.5</v>
      </c>
      <c r="O17">
        <v>0.2</v>
      </c>
      <c r="P17">
        <v>2.7</v>
      </c>
      <c r="Q17">
        <v>7.9</v>
      </c>
      <c r="R17">
        <v>0.2394</v>
      </c>
      <c r="S17">
        <v>0.29360000000000003</v>
      </c>
      <c r="T17">
        <v>0.40899999999999997</v>
      </c>
      <c r="U17">
        <v>0.70269999999999999</v>
      </c>
      <c r="V17">
        <v>14.2</v>
      </c>
      <c r="W17">
        <v>0.9</v>
      </c>
      <c r="X17">
        <v>0</v>
      </c>
      <c r="Y17">
        <v>0</v>
      </c>
      <c r="Z17">
        <v>0.1</v>
      </c>
      <c r="AA17">
        <v>0</v>
      </c>
      <c r="AB17">
        <v>38.4</v>
      </c>
      <c r="AC17">
        <v>34.299999999999997</v>
      </c>
      <c r="AD17">
        <v>5.3</v>
      </c>
      <c r="AE17">
        <v>9.1</v>
      </c>
      <c r="AF17">
        <v>5.3</v>
      </c>
      <c r="AG17">
        <v>2.1</v>
      </c>
      <c r="AH17">
        <v>0.3</v>
      </c>
      <c r="AI17">
        <v>1.4</v>
      </c>
      <c r="AJ17">
        <v>5.3</v>
      </c>
      <c r="AK17">
        <v>1.4</v>
      </c>
      <c r="AL17">
        <v>0.2</v>
      </c>
      <c r="AM17">
        <v>3.3</v>
      </c>
      <c r="AN17">
        <v>7.2</v>
      </c>
      <c r="AO17">
        <v>0.2596</v>
      </c>
      <c r="AP17">
        <v>0.3221</v>
      </c>
      <c r="AQ17">
        <v>0.45550000000000002</v>
      </c>
      <c r="AR17">
        <v>0.77759999999999996</v>
      </c>
      <c r="AS17">
        <v>16</v>
      </c>
      <c r="AT17">
        <v>0.9</v>
      </c>
      <c r="AU17">
        <v>0.3</v>
      </c>
      <c r="AV17">
        <v>0.2</v>
      </c>
      <c r="AW17">
        <v>0.3</v>
      </c>
      <c r="AX17">
        <v>0.1</v>
      </c>
      <c r="AY17">
        <v>5.155555555555555</v>
      </c>
      <c r="AZ17">
        <v>2</v>
      </c>
      <c r="BA17">
        <v>0.1111111111111111</v>
      </c>
      <c r="BB17">
        <v>0.44444444444444442</v>
      </c>
      <c r="BC17">
        <v>1.7777777777777779</v>
      </c>
      <c r="BD17">
        <v>4.2222222222222223</v>
      </c>
      <c r="BE17">
        <v>21.333333333333329</v>
      </c>
      <c r="BF17">
        <v>6.5555555555555554</v>
      </c>
    </row>
    <row r="18" spans="1:58" x14ac:dyDescent="0.3">
      <c r="A18" t="s">
        <v>137</v>
      </c>
      <c r="B18" t="s">
        <v>166</v>
      </c>
      <c r="C18" t="s">
        <v>10</v>
      </c>
      <c r="D18" t="s">
        <v>221</v>
      </c>
      <c r="E18">
        <v>37.4</v>
      </c>
      <c r="F18">
        <v>33.6</v>
      </c>
      <c r="G18">
        <v>4</v>
      </c>
      <c r="H18">
        <v>7.4</v>
      </c>
      <c r="I18">
        <v>4.8</v>
      </c>
      <c r="J18">
        <v>0.7</v>
      </c>
      <c r="K18">
        <v>0.1</v>
      </c>
      <c r="L18">
        <v>1.8</v>
      </c>
      <c r="M18">
        <v>3.9</v>
      </c>
      <c r="N18">
        <v>0.5</v>
      </c>
      <c r="O18">
        <v>0.2</v>
      </c>
      <c r="P18">
        <v>2.7</v>
      </c>
      <c r="Q18">
        <v>10.8</v>
      </c>
      <c r="R18">
        <v>0.21759999999999999</v>
      </c>
      <c r="S18">
        <v>0.28510000000000002</v>
      </c>
      <c r="T18">
        <v>0.40179999999999999</v>
      </c>
      <c r="U18">
        <v>0.68700000000000006</v>
      </c>
      <c r="V18">
        <v>13.7</v>
      </c>
      <c r="W18">
        <v>0.7</v>
      </c>
      <c r="X18">
        <v>0.5</v>
      </c>
      <c r="Y18">
        <v>0.3</v>
      </c>
      <c r="Z18">
        <v>0.3</v>
      </c>
      <c r="AA18">
        <v>0</v>
      </c>
      <c r="AB18">
        <v>37.5</v>
      </c>
      <c r="AC18">
        <v>34.299999999999997</v>
      </c>
      <c r="AD18">
        <v>4.5999999999999996</v>
      </c>
      <c r="AE18">
        <v>8.3000000000000007</v>
      </c>
      <c r="AF18">
        <v>4.9000000000000004</v>
      </c>
      <c r="AG18">
        <v>1.4</v>
      </c>
      <c r="AH18">
        <v>0.4</v>
      </c>
      <c r="AI18">
        <v>1.6</v>
      </c>
      <c r="AJ18">
        <v>4.4000000000000004</v>
      </c>
      <c r="AK18">
        <v>1.3</v>
      </c>
      <c r="AL18">
        <v>0</v>
      </c>
      <c r="AM18">
        <v>2.4</v>
      </c>
      <c r="AN18">
        <v>10.6</v>
      </c>
      <c r="AO18">
        <v>0.2364</v>
      </c>
      <c r="AP18">
        <v>0.29189999999999999</v>
      </c>
      <c r="AQ18">
        <v>0.43659999999999999</v>
      </c>
      <c r="AR18">
        <v>0.72830000000000006</v>
      </c>
      <c r="AS18">
        <v>15.3</v>
      </c>
      <c r="AT18">
        <v>0.7</v>
      </c>
      <c r="AU18">
        <v>0.5</v>
      </c>
      <c r="AV18">
        <v>0</v>
      </c>
      <c r="AW18">
        <v>0.3</v>
      </c>
      <c r="AX18">
        <v>0.1</v>
      </c>
      <c r="AY18">
        <v>4.7477619395711486</v>
      </c>
      <c r="AZ18">
        <v>3.0743664717348929</v>
      </c>
      <c r="BA18">
        <v>0.10105994152046779</v>
      </c>
      <c r="BB18">
        <v>0.70635964912280702</v>
      </c>
      <c r="BC18">
        <v>1.958942495126706</v>
      </c>
      <c r="BD18">
        <v>4.75286306042885</v>
      </c>
      <c r="BE18">
        <v>21.524122807017541</v>
      </c>
      <c r="BF18">
        <v>7.5232577972709551</v>
      </c>
    </row>
    <row r="19" spans="1:58" x14ac:dyDescent="0.3">
      <c r="A19" t="s">
        <v>166</v>
      </c>
      <c r="B19" t="s">
        <v>137</v>
      </c>
      <c r="C19" t="s">
        <v>11</v>
      </c>
      <c r="D19" t="s">
        <v>208</v>
      </c>
      <c r="E19">
        <v>38.4</v>
      </c>
      <c r="F19">
        <v>33.799999999999997</v>
      </c>
      <c r="G19">
        <v>4.5999999999999996</v>
      </c>
      <c r="H19">
        <v>8.6</v>
      </c>
      <c r="I19">
        <v>5.6</v>
      </c>
      <c r="J19">
        <v>1.7</v>
      </c>
      <c r="K19">
        <v>0.1</v>
      </c>
      <c r="L19">
        <v>1.2</v>
      </c>
      <c r="M19">
        <v>4.5</v>
      </c>
      <c r="N19">
        <v>1</v>
      </c>
      <c r="O19">
        <v>0.5</v>
      </c>
      <c r="P19">
        <v>3.9</v>
      </c>
      <c r="Q19">
        <v>8.6</v>
      </c>
      <c r="R19">
        <v>0.25280000000000002</v>
      </c>
      <c r="S19">
        <v>0.32769999999999999</v>
      </c>
      <c r="T19">
        <v>0.41639999999999999</v>
      </c>
      <c r="U19">
        <v>0.74419999999999997</v>
      </c>
      <c r="V19">
        <v>14.1</v>
      </c>
      <c r="W19">
        <v>0.6</v>
      </c>
      <c r="X19">
        <v>0</v>
      </c>
      <c r="Y19">
        <v>0.3</v>
      </c>
      <c r="Z19">
        <v>0.3</v>
      </c>
      <c r="AA19">
        <v>0.1</v>
      </c>
      <c r="AB19">
        <v>39.1</v>
      </c>
      <c r="AC19">
        <v>34.9</v>
      </c>
      <c r="AD19">
        <v>4</v>
      </c>
      <c r="AE19">
        <v>8.5</v>
      </c>
      <c r="AF19">
        <v>5.4</v>
      </c>
      <c r="AG19">
        <v>1.5</v>
      </c>
      <c r="AH19">
        <v>0.3</v>
      </c>
      <c r="AI19">
        <v>1.3</v>
      </c>
      <c r="AJ19">
        <v>3.6</v>
      </c>
      <c r="AK19">
        <v>1.1000000000000001</v>
      </c>
      <c r="AL19">
        <v>0.1</v>
      </c>
      <c r="AM19">
        <v>3.4</v>
      </c>
      <c r="AN19">
        <v>9.1</v>
      </c>
      <c r="AO19">
        <v>0.24460000000000001</v>
      </c>
      <c r="AP19">
        <v>0.31569999999999998</v>
      </c>
      <c r="AQ19">
        <v>0.41539999999999999</v>
      </c>
      <c r="AR19">
        <v>0.73140000000000005</v>
      </c>
      <c r="AS19">
        <v>14.5</v>
      </c>
      <c r="AT19">
        <v>0.9</v>
      </c>
      <c r="AU19">
        <v>0.4</v>
      </c>
      <c r="AV19">
        <v>0.4</v>
      </c>
      <c r="AW19">
        <v>0</v>
      </c>
      <c r="AX19">
        <v>0.1</v>
      </c>
      <c r="AY19">
        <v>5.4588235294117649</v>
      </c>
      <c r="AZ19">
        <v>2.3529411764705879</v>
      </c>
      <c r="BA19">
        <v>0.1176470588235294</v>
      </c>
      <c r="BB19">
        <v>0.82352941176470584</v>
      </c>
      <c r="BC19">
        <v>1.588235294117647</v>
      </c>
      <c r="BD19">
        <v>4.2941176470588234</v>
      </c>
      <c r="BE19">
        <v>23.352941176470591</v>
      </c>
      <c r="BF19">
        <v>7.2352941176470589</v>
      </c>
    </row>
    <row r="20" spans="1:58" x14ac:dyDescent="0.3">
      <c r="A20" t="s">
        <v>186</v>
      </c>
      <c r="B20" t="s">
        <v>134</v>
      </c>
      <c r="C20" t="s">
        <v>10</v>
      </c>
      <c r="D20" t="s">
        <v>207</v>
      </c>
      <c r="E20">
        <v>36.4</v>
      </c>
      <c r="F20">
        <v>33</v>
      </c>
      <c r="G20">
        <v>5.2</v>
      </c>
      <c r="H20">
        <v>9.3000000000000007</v>
      </c>
      <c r="I20">
        <v>6.8</v>
      </c>
      <c r="J20">
        <v>1.3</v>
      </c>
      <c r="K20">
        <v>0.3</v>
      </c>
      <c r="L20">
        <v>0.9</v>
      </c>
      <c r="M20">
        <v>5.0999999999999996</v>
      </c>
      <c r="N20">
        <v>0.5</v>
      </c>
      <c r="O20">
        <v>0.4</v>
      </c>
      <c r="P20">
        <v>2.2000000000000002</v>
      </c>
      <c r="Q20">
        <v>6.1</v>
      </c>
      <c r="R20">
        <v>0.27829999999999999</v>
      </c>
      <c r="S20">
        <v>0.3332</v>
      </c>
      <c r="T20">
        <v>0.4133</v>
      </c>
      <c r="U20">
        <v>0.74649999999999994</v>
      </c>
      <c r="V20">
        <v>13.9</v>
      </c>
      <c r="W20">
        <v>0.7</v>
      </c>
      <c r="X20">
        <v>0.6</v>
      </c>
      <c r="Y20">
        <v>0.4</v>
      </c>
      <c r="Z20">
        <v>0.2</v>
      </c>
      <c r="AA20">
        <v>0.2</v>
      </c>
      <c r="AB20">
        <v>37</v>
      </c>
      <c r="AC20">
        <v>33.5</v>
      </c>
      <c r="AD20">
        <v>4.2</v>
      </c>
      <c r="AE20">
        <v>8.1999999999999993</v>
      </c>
      <c r="AF20">
        <v>5</v>
      </c>
      <c r="AG20">
        <v>1.8</v>
      </c>
      <c r="AH20">
        <v>0.2</v>
      </c>
      <c r="AI20">
        <v>1.2</v>
      </c>
      <c r="AJ20">
        <v>4.0999999999999996</v>
      </c>
      <c r="AK20">
        <v>0.7</v>
      </c>
      <c r="AL20">
        <v>0.3</v>
      </c>
      <c r="AM20">
        <v>2.5</v>
      </c>
      <c r="AN20">
        <v>7</v>
      </c>
      <c r="AO20">
        <v>0.23899999999999999</v>
      </c>
      <c r="AP20">
        <v>0.29709999999999998</v>
      </c>
      <c r="AQ20">
        <v>0.40529999999999999</v>
      </c>
      <c r="AR20">
        <v>0.70250000000000001</v>
      </c>
      <c r="AS20">
        <v>14</v>
      </c>
      <c r="AT20">
        <v>0.6</v>
      </c>
      <c r="AU20">
        <v>0.5</v>
      </c>
      <c r="AV20">
        <v>0.2</v>
      </c>
      <c r="AW20">
        <v>0.3</v>
      </c>
      <c r="AX20">
        <v>0.3</v>
      </c>
      <c r="AY20">
        <v>5.2111111111111112</v>
      </c>
      <c r="AZ20">
        <v>2.833333333333333</v>
      </c>
      <c r="BA20">
        <v>5.5555555555555552E-2</v>
      </c>
      <c r="BB20">
        <v>0.77777777777777779</v>
      </c>
      <c r="BC20">
        <v>1.7222222222222221</v>
      </c>
      <c r="BD20">
        <v>4.9444444444444446</v>
      </c>
      <c r="BE20">
        <v>22.166666666666671</v>
      </c>
      <c r="BF20">
        <v>6.8888888888888893</v>
      </c>
    </row>
    <row r="21" spans="1:58" x14ac:dyDescent="0.3">
      <c r="A21" t="s">
        <v>134</v>
      </c>
      <c r="B21" t="s">
        <v>186</v>
      </c>
      <c r="C21" t="s">
        <v>11</v>
      </c>
      <c r="D21" t="s">
        <v>202</v>
      </c>
      <c r="E21">
        <v>34.200000000000003</v>
      </c>
      <c r="F21">
        <v>32.5</v>
      </c>
      <c r="G21">
        <v>1.7</v>
      </c>
      <c r="H21">
        <v>6.1</v>
      </c>
      <c r="I21">
        <v>3.8</v>
      </c>
      <c r="J21">
        <v>1.7</v>
      </c>
      <c r="K21">
        <v>0</v>
      </c>
      <c r="L21">
        <v>0.6</v>
      </c>
      <c r="M21">
        <v>1.5</v>
      </c>
      <c r="N21">
        <v>0.6</v>
      </c>
      <c r="O21">
        <v>0.4</v>
      </c>
      <c r="P21">
        <v>1.5</v>
      </c>
      <c r="Q21">
        <v>9.9</v>
      </c>
      <c r="R21">
        <v>0.1855</v>
      </c>
      <c r="S21">
        <v>0.22359999999999999</v>
      </c>
      <c r="T21">
        <v>0.29049999999999998</v>
      </c>
      <c r="U21">
        <v>0.51419999999999999</v>
      </c>
      <c r="V21">
        <v>9.6</v>
      </c>
      <c r="W21">
        <v>0.6</v>
      </c>
      <c r="X21">
        <v>0.2</v>
      </c>
      <c r="Y21">
        <v>0</v>
      </c>
      <c r="Z21">
        <v>0</v>
      </c>
      <c r="AA21">
        <v>0</v>
      </c>
      <c r="AB21">
        <v>38.9</v>
      </c>
      <c r="AC21">
        <v>33.6</v>
      </c>
      <c r="AD21">
        <v>5.8</v>
      </c>
      <c r="AE21">
        <v>9.4</v>
      </c>
      <c r="AF21">
        <v>6.1</v>
      </c>
      <c r="AG21">
        <v>1.5</v>
      </c>
      <c r="AH21">
        <v>0.3</v>
      </c>
      <c r="AI21">
        <v>1.5</v>
      </c>
      <c r="AJ21">
        <v>5.5</v>
      </c>
      <c r="AK21">
        <v>1</v>
      </c>
      <c r="AL21">
        <v>0.4</v>
      </c>
      <c r="AM21">
        <v>4.3</v>
      </c>
      <c r="AN21">
        <v>7.6</v>
      </c>
      <c r="AO21">
        <v>0.27750000000000002</v>
      </c>
      <c r="AP21">
        <v>0.36259999999999998</v>
      </c>
      <c r="AQ21">
        <v>0.46200000000000002</v>
      </c>
      <c r="AR21">
        <v>0.8246</v>
      </c>
      <c r="AS21">
        <v>16</v>
      </c>
      <c r="AT21">
        <v>0.4</v>
      </c>
      <c r="AU21">
        <v>0.3</v>
      </c>
      <c r="AV21">
        <v>0.5</v>
      </c>
      <c r="AW21">
        <v>0.2</v>
      </c>
      <c r="AX21">
        <v>0.5</v>
      </c>
      <c r="AY21">
        <v>4.8250000000000002</v>
      </c>
      <c r="AZ21">
        <v>3.05</v>
      </c>
      <c r="BA21">
        <v>0.25</v>
      </c>
      <c r="BB21">
        <v>0.85</v>
      </c>
      <c r="BC21">
        <v>2.1</v>
      </c>
      <c r="BD21">
        <v>3.7</v>
      </c>
      <c r="BE21">
        <v>22</v>
      </c>
      <c r="BF21">
        <v>7.6</v>
      </c>
    </row>
    <row r="22" spans="1:58" x14ac:dyDescent="0.3">
      <c r="A22" t="s">
        <v>174</v>
      </c>
      <c r="B22" t="s">
        <v>159</v>
      </c>
      <c r="C22" t="s">
        <v>10</v>
      </c>
      <c r="D22" t="s">
        <v>213</v>
      </c>
      <c r="E22">
        <v>36.799999999999997</v>
      </c>
      <c r="F22">
        <v>32.9</v>
      </c>
      <c r="G22">
        <v>4.3</v>
      </c>
      <c r="H22">
        <v>8.3000000000000007</v>
      </c>
      <c r="I22">
        <v>5.3</v>
      </c>
      <c r="J22">
        <v>2.1</v>
      </c>
      <c r="K22">
        <v>0.2</v>
      </c>
      <c r="L22">
        <v>0.7</v>
      </c>
      <c r="M22">
        <v>4.2</v>
      </c>
      <c r="N22">
        <v>0.9</v>
      </c>
      <c r="O22">
        <v>0.1</v>
      </c>
      <c r="P22">
        <v>2.8</v>
      </c>
      <c r="Q22">
        <v>7.4</v>
      </c>
      <c r="R22">
        <v>0.25030000000000002</v>
      </c>
      <c r="S22">
        <v>0.31380000000000002</v>
      </c>
      <c r="T22">
        <v>0.38829999999999998</v>
      </c>
      <c r="U22">
        <v>0.70179999999999998</v>
      </c>
      <c r="V22">
        <v>12.9</v>
      </c>
      <c r="W22">
        <v>0.8</v>
      </c>
      <c r="X22">
        <v>0.6</v>
      </c>
      <c r="Y22">
        <v>0</v>
      </c>
      <c r="Z22">
        <v>0.5</v>
      </c>
      <c r="AA22">
        <v>0.1</v>
      </c>
      <c r="AB22">
        <v>38</v>
      </c>
      <c r="AC22">
        <v>33.200000000000003</v>
      </c>
      <c r="AD22">
        <v>3.9</v>
      </c>
      <c r="AE22">
        <v>8.1999999999999993</v>
      </c>
      <c r="AF22">
        <v>5.8</v>
      </c>
      <c r="AG22">
        <v>0.8</v>
      </c>
      <c r="AH22">
        <v>0.4</v>
      </c>
      <c r="AI22">
        <v>1.2</v>
      </c>
      <c r="AJ22">
        <v>3.7</v>
      </c>
      <c r="AK22">
        <v>0.5</v>
      </c>
      <c r="AL22">
        <v>0.3</v>
      </c>
      <c r="AM22">
        <v>3.6</v>
      </c>
      <c r="AN22">
        <v>6.9</v>
      </c>
      <c r="AO22">
        <v>0.2424</v>
      </c>
      <c r="AP22">
        <v>0.31469999999999998</v>
      </c>
      <c r="AQ22">
        <v>0.39779999999999999</v>
      </c>
      <c r="AR22">
        <v>0.71270000000000011</v>
      </c>
      <c r="AS22">
        <v>13.4</v>
      </c>
      <c r="AT22">
        <v>0.7</v>
      </c>
      <c r="AU22">
        <v>0.5</v>
      </c>
      <c r="AV22">
        <v>0.1</v>
      </c>
      <c r="AW22">
        <v>0.6</v>
      </c>
      <c r="AX22">
        <v>0.1</v>
      </c>
      <c r="AY22">
        <v>6.1833333333333336</v>
      </c>
      <c r="AZ22">
        <v>1.333333333333333</v>
      </c>
      <c r="BA22">
        <v>0</v>
      </c>
      <c r="BB22">
        <v>0.66666666666666663</v>
      </c>
      <c r="BC22">
        <v>1.083333333333333</v>
      </c>
      <c r="BD22">
        <v>8.0833333333333339</v>
      </c>
      <c r="BE22">
        <v>23.666666666666671</v>
      </c>
      <c r="BF22">
        <v>5.833333333333333</v>
      </c>
    </row>
    <row r="23" spans="1:58" x14ac:dyDescent="0.3">
      <c r="A23" t="s">
        <v>159</v>
      </c>
      <c r="B23" t="s">
        <v>174</v>
      </c>
      <c r="C23" t="s">
        <v>11</v>
      </c>
      <c r="D23" t="s">
        <v>206</v>
      </c>
      <c r="E23">
        <v>36</v>
      </c>
      <c r="F23">
        <v>33.5</v>
      </c>
      <c r="G23">
        <v>3.7</v>
      </c>
      <c r="H23">
        <v>8.3000000000000007</v>
      </c>
      <c r="I23">
        <v>5.0999999999999996</v>
      </c>
      <c r="J23">
        <v>1.8</v>
      </c>
      <c r="K23">
        <v>0.2</v>
      </c>
      <c r="L23">
        <v>1.2</v>
      </c>
      <c r="M23">
        <v>3.6</v>
      </c>
      <c r="N23">
        <v>0.3</v>
      </c>
      <c r="O23">
        <v>0.3</v>
      </c>
      <c r="P23">
        <v>1.6</v>
      </c>
      <c r="Q23">
        <v>8.4</v>
      </c>
      <c r="R23">
        <v>0.24540000000000001</v>
      </c>
      <c r="S23">
        <v>0.29039999999999999</v>
      </c>
      <c r="T23">
        <v>0.41670000000000001</v>
      </c>
      <c r="U23">
        <v>0.70700000000000007</v>
      </c>
      <c r="V23">
        <v>14.1</v>
      </c>
      <c r="W23">
        <v>0.8</v>
      </c>
      <c r="X23">
        <v>0.6</v>
      </c>
      <c r="Y23">
        <v>0.1</v>
      </c>
      <c r="Z23">
        <v>0.2</v>
      </c>
      <c r="AA23">
        <v>0.1</v>
      </c>
      <c r="AB23">
        <v>36.1</v>
      </c>
      <c r="AC23">
        <v>32.299999999999997</v>
      </c>
      <c r="AD23">
        <v>3.7</v>
      </c>
      <c r="AE23">
        <v>7</v>
      </c>
      <c r="AF23">
        <v>4.0999999999999996</v>
      </c>
      <c r="AG23">
        <v>1.2</v>
      </c>
      <c r="AH23">
        <v>0.2</v>
      </c>
      <c r="AI23">
        <v>1.5</v>
      </c>
      <c r="AJ23">
        <v>3.6</v>
      </c>
      <c r="AK23">
        <v>0.9</v>
      </c>
      <c r="AL23">
        <v>0.1</v>
      </c>
      <c r="AM23">
        <v>3.5</v>
      </c>
      <c r="AN23">
        <v>9.5</v>
      </c>
      <c r="AO23">
        <v>0.21240000000000001</v>
      </c>
      <c r="AP23">
        <v>0.29270000000000002</v>
      </c>
      <c r="AQ23">
        <v>0.39639999999999997</v>
      </c>
      <c r="AR23">
        <v>0.68899999999999995</v>
      </c>
      <c r="AS23">
        <v>13.1</v>
      </c>
      <c r="AT23">
        <v>0.5</v>
      </c>
      <c r="AU23">
        <v>0.2</v>
      </c>
      <c r="AV23">
        <v>0</v>
      </c>
      <c r="AW23">
        <v>0.1</v>
      </c>
      <c r="AX23">
        <v>0</v>
      </c>
      <c r="AY23">
        <v>3.7333333333333329</v>
      </c>
      <c r="AZ23">
        <v>3</v>
      </c>
      <c r="BA23">
        <v>0</v>
      </c>
      <c r="BB23">
        <v>1.666666666666667</v>
      </c>
      <c r="BC23">
        <v>1</v>
      </c>
      <c r="BD23">
        <v>3.666666666666667</v>
      </c>
      <c r="BE23">
        <v>18.333333333333329</v>
      </c>
      <c r="BF23">
        <v>6.333333333333333</v>
      </c>
    </row>
    <row r="24" spans="1:58" x14ac:dyDescent="0.3">
      <c r="A24" t="s">
        <v>143</v>
      </c>
      <c r="B24" t="s">
        <v>187</v>
      </c>
      <c r="C24" t="s">
        <v>10</v>
      </c>
      <c r="D24" t="s">
        <v>218</v>
      </c>
      <c r="E24">
        <v>36.9</v>
      </c>
      <c r="F24">
        <v>33.1</v>
      </c>
      <c r="G24">
        <v>5.0999999999999996</v>
      </c>
      <c r="H24">
        <v>7.9</v>
      </c>
      <c r="I24">
        <v>5.2</v>
      </c>
      <c r="J24">
        <v>1.7</v>
      </c>
      <c r="K24">
        <v>0.4</v>
      </c>
      <c r="L24">
        <v>0.6</v>
      </c>
      <c r="M24">
        <v>4.9000000000000004</v>
      </c>
      <c r="N24">
        <v>2.2000000000000002</v>
      </c>
      <c r="O24">
        <v>0.3</v>
      </c>
      <c r="P24">
        <v>3.1</v>
      </c>
      <c r="Q24">
        <v>7.4</v>
      </c>
      <c r="R24">
        <v>0.22720000000000001</v>
      </c>
      <c r="S24">
        <v>0.29089999999999999</v>
      </c>
      <c r="T24">
        <v>0.35389999999999999</v>
      </c>
      <c r="U24">
        <v>0.64459999999999995</v>
      </c>
      <c r="V24">
        <v>12.2</v>
      </c>
      <c r="W24">
        <v>0.8</v>
      </c>
      <c r="X24">
        <v>0.4</v>
      </c>
      <c r="Y24">
        <v>0.1</v>
      </c>
      <c r="Z24">
        <v>0.2</v>
      </c>
      <c r="AA24">
        <v>0.2</v>
      </c>
      <c r="AB24">
        <v>38.6</v>
      </c>
      <c r="AC24">
        <v>34.9</v>
      </c>
      <c r="AD24">
        <v>5.4</v>
      </c>
      <c r="AE24">
        <v>9.1999999999999993</v>
      </c>
      <c r="AF24">
        <v>5.9</v>
      </c>
      <c r="AG24">
        <v>1.5</v>
      </c>
      <c r="AH24">
        <v>0.2</v>
      </c>
      <c r="AI24">
        <v>1.6</v>
      </c>
      <c r="AJ24">
        <v>5.3</v>
      </c>
      <c r="AK24">
        <v>0.8</v>
      </c>
      <c r="AL24">
        <v>0.1</v>
      </c>
      <c r="AM24">
        <v>3.5</v>
      </c>
      <c r="AN24">
        <v>8.1999999999999993</v>
      </c>
      <c r="AO24">
        <v>0.25609999999999999</v>
      </c>
      <c r="AP24">
        <v>0.3216</v>
      </c>
      <c r="AQ24">
        <v>0.44619999999999999</v>
      </c>
      <c r="AR24">
        <v>0.76790000000000003</v>
      </c>
      <c r="AS24">
        <v>15.9</v>
      </c>
      <c r="AT24">
        <v>0.7</v>
      </c>
      <c r="AU24">
        <v>0</v>
      </c>
      <c r="AV24">
        <v>0.1</v>
      </c>
      <c r="AW24">
        <v>0.1</v>
      </c>
      <c r="AX24">
        <v>0</v>
      </c>
      <c r="AY24">
        <v>5.166666666666667</v>
      </c>
      <c r="AZ24">
        <v>2.5555555555555549</v>
      </c>
      <c r="BA24">
        <v>0.27777777777777779</v>
      </c>
      <c r="BB24">
        <v>0.72222222222222221</v>
      </c>
      <c r="BC24">
        <v>1.333333333333333</v>
      </c>
      <c r="BD24">
        <v>4.5</v>
      </c>
      <c r="BE24">
        <v>22.111111111111111</v>
      </c>
      <c r="BF24">
        <v>6.5555555555555554</v>
      </c>
    </row>
    <row r="25" spans="1:58" x14ac:dyDescent="0.3">
      <c r="A25" t="s">
        <v>187</v>
      </c>
      <c r="B25" t="s">
        <v>143</v>
      </c>
      <c r="C25" t="s">
        <v>11</v>
      </c>
      <c r="D25" t="s">
        <v>198</v>
      </c>
      <c r="E25">
        <v>38.6</v>
      </c>
      <c r="F25">
        <v>33.4</v>
      </c>
      <c r="G25">
        <v>5.2</v>
      </c>
      <c r="H25">
        <v>8.1999999999999993</v>
      </c>
      <c r="I25">
        <v>5.0999999999999996</v>
      </c>
      <c r="J25">
        <v>1.1000000000000001</v>
      </c>
      <c r="K25">
        <v>0.5</v>
      </c>
      <c r="L25">
        <v>1.5</v>
      </c>
      <c r="M25">
        <v>5</v>
      </c>
      <c r="N25">
        <v>0.8</v>
      </c>
      <c r="O25">
        <v>0.1</v>
      </c>
      <c r="P25">
        <v>3.3</v>
      </c>
      <c r="Q25">
        <v>7.9</v>
      </c>
      <c r="R25">
        <v>0.24410000000000001</v>
      </c>
      <c r="S25">
        <v>0.31819999999999998</v>
      </c>
      <c r="T25">
        <v>0.4415</v>
      </c>
      <c r="U25">
        <v>0.75980000000000003</v>
      </c>
      <c r="V25">
        <v>14.8</v>
      </c>
      <c r="W25">
        <v>0.5</v>
      </c>
      <c r="X25">
        <v>0.8</v>
      </c>
      <c r="Y25">
        <v>0.4</v>
      </c>
      <c r="Z25">
        <v>0.7</v>
      </c>
      <c r="AA25">
        <v>0.3</v>
      </c>
      <c r="AB25">
        <v>38.6</v>
      </c>
      <c r="AC25">
        <v>34.4</v>
      </c>
      <c r="AD25">
        <v>4.4000000000000004</v>
      </c>
      <c r="AE25">
        <v>8.6</v>
      </c>
      <c r="AF25">
        <v>5.6</v>
      </c>
      <c r="AG25">
        <v>1.9</v>
      </c>
      <c r="AH25">
        <v>0.4</v>
      </c>
      <c r="AI25">
        <v>0.7</v>
      </c>
      <c r="AJ25">
        <v>4.0999999999999996</v>
      </c>
      <c r="AK25">
        <v>0.5</v>
      </c>
      <c r="AL25">
        <v>0.1</v>
      </c>
      <c r="AM25">
        <v>3.4</v>
      </c>
      <c r="AN25">
        <v>7.9</v>
      </c>
      <c r="AO25">
        <v>0.24410000000000001</v>
      </c>
      <c r="AP25">
        <v>0.32100000000000001</v>
      </c>
      <c r="AQ25">
        <v>0.37719999999999998</v>
      </c>
      <c r="AR25">
        <v>0.69800000000000006</v>
      </c>
      <c r="AS25">
        <v>13.4</v>
      </c>
      <c r="AT25">
        <v>0.8</v>
      </c>
      <c r="AU25">
        <v>0.5</v>
      </c>
      <c r="AV25">
        <v>0</v>
      </c>
      <c r="AW25">
        <v>0.3</v>
      </c>
      <c r="AX25">
        <v>0.2</v>
      </c>
      <c r="AY25">
        <v>4.9642857142857144</v>
      </c>
      <c r="AZ25">
        <v>3.0714285714285721</v>
      </c>
      <c r="BA25">
        <v>0.5</v>
      </c>
      <c r="BB25">
        <v>0.5714285714285714</v>
      </c>
      <c r="BC25">
        <v>1.714285714285714</v>
      </c>
      <c r="BD25">
        <v>3.3571428571428572</v>
      </c>
      <c r="BE25">
        <v>22.571428571428569</v>
      </c>
      <c r="BF25">
        <v>8.0714285714285712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15"/>
  <sheetViews>
    <sheetView workbookViewId="0">
      <selection activeCell="H2" sqref="H2:H15"/>
    </sheetView>
  </sheetViews>
  <sheetFormatPr defaultRowHeight="14.4" x14ac:dyDescent="0.3"/>
  <sheetData>
    <row r="1" spans="1:51" x14ac:dyDescent="0.3">
      <c r="A1" s="26" t="s">
        <v>49</v>
      </c>
      <c r="B1" s="26" t="s">
        <v>107</v>
      </c>
      <c r="C1" s="26" t="s">
        <v>125</v>
      </c>
      <c r="D1" s="26" t="s">
        <v>56</v>
      </c>
      <c r="E1" s="26" t="s">
        <v>132</v>
      </c>
      <c r="F1" s="26" t="s">
        <v>66</v>
      </c>
      <c r="G1" s="26" t="s">
        <v>67</v>
      </c>
      <c r="H1" s="26" t="s">
        <v>50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126</v>
      </c>
      <c r="R1" s="26" t="s">
        <v>76</v>
      </c>
      <c r="S1" s="26" t="s">
        <v>77</v>
      </c>
      <c r="T1" s="26" t="s">
        <v>78</v>
      </c>
      <c r="U1" s="26" t="s">
        <v>79</v>
      </c>
      <c r="V1" s="26" t="s">
        <v>80</v>
      </c>
      <c r="W1" s="26" t="s">
        <v>63</v>
      </c>
      <c r="X1" s="26" t="s">
        <v>81</v>
      </c>
      <c r="Y1" s="26" t="s">
        <v>82</v>
      </c>
      <c r="Z1" s="26" t="s">
        <v>83</v>
      </c>
      <c r="AA1" s="26" t="s">
        <v>64</v>
      </c>
      <c r="AB1" s="26" t="s">
        <v>84</v>
      </c>
      <c r="AC1" s="26" t="s">
        <v>85</v>
      </c>
      <c r="AD1" s="26" t="s">
        <v>86</v>
      </c>
      <c r="AE1" s="26" t="s">
        <v>51</v>
      </c>
      <c r="AF1" s="26" t="s">
        <v>87</v>
      </c>
      <c r="AG1" s="26" t="s">
        <v>88</v>
      </c>
      <c r="AH1" s="26" t="s">
        <v>89</v>
      </c>
      <c r="AI1" s="26" t="s">
        <v>90</v>
      </c>
      <c r="AJ1" s="26" t="s">
        <v>91</v>
      </c>
      <c r="AK1" s="26" t="s">
        <v>92</v>
      </c>
      <c r="AL1" s="26" t="s">
        <v>93</v>
      </c>
      <c r="AM1" s="26" t="s">
        <v>94</v>
      </c>
      <c r="AN1" s="26" t="s">
        <v>95</v>
      </c>
      <c r="AO1" s="26" t="s">
        <v>96</v>
      </c>
      <c r="AP1" s="26" t="s">
        <v>97</v>
      </c>
      <c r="AQ1" s="26" t="s">
        <v>98</v>
      </c>
      <c r="AR1" s="26" t="s">
        <v>99</v>
      </c>
      <c r="AS1" s="26" t="s">
        <v>100</v>
      </c>
      <c r="AT1" s="26" t="s">
        <v>101</v>
      </c>
      <c r="AU1" s="26" t="s">
        <v>102</v>
      </c>
      <c r="AV1" s="26" t="s">
        <v>103</v>
      </c>
      <c r="AW1" s="26" t="s">
        <v>104</v>
      </c>
      <c r="AX1" s="26" t="s">
        <v>105</v>
      </c>
      <c r="AY1" s="26" t="s">
        <v>106</v>
      </c>
    </row>
    <row r="2" spans="1:51" x14ac:dyDescent="0.3">
      <c r="A2" t="s">
        <v>141</v>
      </c>
      <c r="B2" t="s">
        <v>140</v>
      </c>
      <c r="C2" t="s">
        <v>10</v>
      </c>
      <c r="D2" t="s">
        <v>217</v>
      </c>
      <c r="E2">
        <v>0</v>
      </c>
      <c r="F2">
        <v>36.166666666666657</v>
      </c>
      <c r="G2">
        <v>33</v>
      </c>
      <c r="H2">
        <v>2.833333333333333</v>
      </c>
      <c r="I2">
        <v>7</v>
      </c>
      <c r="J2">
        <v>4.833333333333333</v>
      </c>
      <c r="K2">
        <v>1.333333333333333</v>
      </c>
      <c r="L2">
        <v>0.16666666666666671</v>
      </c>
      <c r="M2">
        <v>0.66666666666666663</v>
      </c>
      <c r="N2">
        <v>2.833333333333333</v>
      </c>
      <c r="O2">
        <v>0.66666666666666663</v>
      </c>
      <c r="P2">
        <v>0</v>
      </c>
      <c r="Q2">
        <v>3</v>
      </c>
      <c r="R2">
        <v>5.333333333333333</v>
      </c>
      <c r="S2">
        <v>0.21149999999999999</v>
      </c>
      <c r="T2">
        <v>0.27400000000000002</v>
      </c>
      <c r="U2">
        <v>0.32216666666666671</v>
      </c>
      <c r="V2">
        <v>0.59599999999999997</v>
      </c>
      <c r="W2">
        <v>10.66666666666667</v>
      </c>
      <c r="X2">
        <v>0.66666666666666663</v>
      </c>
      <c r="Y2">
        <v>0</v>
      </c>
      <c r="Z2">
        <v>0</v>
      </c>
      <c r="AA2">
        <v>0.16666666666666671</v>
      </c>
      <c r="AB2">
        <v>0.16666666666666671</v>
      </c>
      <c r="AC2">
        <v>37.166666666666657</v>
      </c>
      <c r="AD2">
        <v>33.833333333333343</v>
      </c>
      <c r="AE2">
        <v>4.833333333333333</v>
      </c>
      <c r="AF2">
        <v>7.5</v>
      </c>
      <c r="AG2">
        <v>3.333333333333333</v>
      </c>
      <c r="AH2">
        <v>1.666666666666667</v>
      </c>
      <c r="AI2">
        <v>0</v>
      </c>
      <c r="AJ2">
        <v>2.5</v>
      </c>
      <c r="AK2">
        <v>4.833333333333333</v>
      </c>
      <c r="AL2">
        <v>0.5</v>
      </c>
      <c r="AM2">
        <v>0.16666666666666671</v>
      </c>
      <c r="AN2">
        <v>2.666666666666667</v>
      </c>
      <c r="AO2">
        <v>8.1666666666666661</v>
      </c>
      <c r="AP2">
        <v>0.2195</v>
      </c>
      <c r="AQ2">
        <v>0.28533333333333333</v>
      </c>
      <c r="AR2">
        <v>0.48599999999999999</v>
      </c>
      <c r="AS2">
        <v>0.77133333333333332</v>
      </c>
      <c r="AT2">
        <v>16.666666666666671</v>
      </c>
      <c r="AU2">
        <v>0.5</v>
      </c>
      <c r="AV2">
        <v>0.5</v>
      </c>
      <c r="AW2">
        <v>0.16666666666666671</v>
      </c>
      <c r="AX2">
        <v>0</v>
      </c>
      <c r="AY2">
        <v>0.33333333333333331</v>
      </c>
    </row>
    <row r="3" spans="1:51" x14ac:dyDescent="0.3">
      <c r="A3" t="s">
        <v>140</v>
      </c>
      <c r="B3" t="s">
        <v>141</v>
      </c>
      <c r="C3" t="s">
        <v>11</v>
      </c>
      <c r="D3" t="s">
        <v>199</v>
      </c>
      <c r="E3">
        <v>0</v>
      </c>
      <c r="F3">
        <v>37.166666666666657</v>
      </c>
      <c r="G3">
        <v>33.833333333333343</v>
      </c>
      <c r="H3">
        <v>4.833333333333333</v>
      </c>
      <c r="I3">
        <v>7.5</v>
      </c>
      <c r="J3">
        <v>3.333333333333333</v>
      </c>
      <c r="K3">
        <v>1.666666666666667</v>
      </c>
      <c r="L3">
        <v>0</v>
      </c>
      <c r="M3">
        <v>2.5</v>
      </c>
      <c r="N3">
        <v>4.833333333333333</v>
      </c>
      <c r="O3">
        <v>0.5</v>
      </c>
      <c r="P3">
        <v>0.16666666666666671</v>
      </c>
      <c r="Q3">
        <v>2.666666666666667</v>
      </c>
      <c r="R3">
        <v>8.1666666666666661</v>
      </c>
      <c r="S3">
        <v>0.2195</v>
      </c>
      <c r="T3">
        <v>0.28533333333333333</v>
      </c>
      <c r="U3">
        <v>0.48599999999999999</v>
      </c>
      <c r="V3">
        <v>0.77133333333333332</v>
      </c>
      <c r="W3">
        <v>16.666666666666671</v>
      </c>
      <c r="X3">
        <v>0.5</v>
      </c>
      <c r="Y3">
        <v>0.5</v>
      </c>
      <c r="Z3">
        <v>0.16666666666666671</v>
      </c>
      <c r="AA3">
        <v>0</v>
      </c>
      <c r="AB3">
        <v>0.33333333333333331</v>
      </c>
      <c r="AC3">
        <v>36.166666666666657</v>
      </c>
      <c r="AD3">
        <v>33</v>
      </c>
      <c r="AE3">
        <v>2.833333333333333</v>
      </c>
      <c r="AF3">
        <v>7</v>
      </c>
      <c r="AG3">
        <v>4.833333333333333</v>
      </c>
      <c r="AH3">
        <v>1.333333333333333</v>
      </c>
      <c r="AI3">
        <v>0.16666666666666671</v>
      </c>
      <c r="AJ3">
        <v>0.66666666666666663</v>
      </c>
      <c r="AK3">
        <v>2.833333333333333</v>
      </c>
      <c r="AL3">
        <v>0.66666666666666663</v>
      </c>
      <c r="AM3">
        <v>0</v>
      </c>
      <c r="AN3">
        <v>3</v>
      </c>
      <c r="AO3">
        <v>5.333333333333333</v>
      </c>
      <c r="AP3">
        <v>0.21149999999999999</v>
      </c>
      <c r="AQ3">
        <v>0.27400000000000002</v>
      </c>
      <c r="AR3">
        <v>0.32216666666666671</v>
      </c>
      <c r="AS3">
        <v>0.59599999999999997</v>
      </c>
      <c r="AT3">
        <v>10.66666666666667</v>
      </c>
      <c r="AU3">
        <v>0.66666666666666663</v>
      </c>
      <c r="AV3">
        <v>0</v>
      </c>
      <c r="AW3">
        <v>0</v>
      </c>
      <c r="AX3">
        <v>0.16666666666666671</v>
      </c>
      <c r="AY3">
        <v>0.16666666666666671</v>
      </c>
    </row>
    <row r="4" spans="1:51" x14ac:dyDescent="0.3">
      <c r="A4" t="s">
        <v>141</v>
      </c>
      <c r="B4" t="s">
        <v>140</v>
      </c>
      <c r="C4" t="s">
        <v>10</v>
      </c>
      <c r="D4" t="s">
        <v>219</v>
      </c>
      <c r="E4">
        <v>0</v>
      </c>
      <c r="F4">
        <v>36.166666666666657</v>
      </c>
      <c r="G4">
        <v>33</v>
      </c>
      <c r="H4">
        <v>2.833333333333333</v>
      </c>
      <c r="I4">
        <v>7</v>
      </c>
      <c r="J4">
        <v>4.833333333333333</v>
      </c>
      <c r="K4">
        <v>1.333333333333333</v>
      </c>
      <c r="L4">
        <v>0.16666666666666671</v>
      </c>
      <c r="M4">
        <v>0.66666666666666663</v>
      </c>
      <c r="N4">
        <v>2.833333333333333</v>
      </c>
      <c r="O4">
        <v>0.66666666666666663</v>
      </c>
      <c r="P4">
        <v>0</v>
      </c>
      <c r="Q4">
        <v>3</v>
      </c>
      <c r="R4">
        <v>5.333333333333333</v>
      </c>
      <c r="S4">
        <v>0.21149999999999999</v>
      </c>
      <c r="T4">
        <v>0.27400000000000002</v>
      </c>
      <c r="U4">
        <v>0.32216666666666671</v>
      </c>
      <c r="V4">
        <v>0.59599999999999997</v>
      </c>
      <c r="W4">
        <v>10.66666666666667</v>
      </c>
      <c r="X4">
        <v>0.66666666666666663</v>
      </c>
      <c r="Y4">
        <v>0</v>
      </c>
      <c r="Z4">
        <v>0</v>
      </c>
      <c r="AA4">
        <v>0.16666666666666671</v>
      </c>
      <c r="AB4">
        <v>0.16666666666666671</v>
      </c>
      <c r="AC4">
        <v>37.166666666666657</v>
      </c>
      <c r="AD4">
        <v>33.833333333333343</v>
      </c>
      <c r="AE4">
        <v>4.833333333333333</v>
      </c>
      <c r="AF4">
        <v>7.5</v>
      </c>
      <c r="AG4">
        <v>3.333333333333333</v>
      </c>
      <c r="AH4">
        <v>1.666666666666667</v>
      </c>
      <c r="AI4">
        <v>0</v>
      </c>
      <c r="AJ4">
        <v>2.5</v>
      </c>
      <c r="AK4">
        <v>4.833333333333333</v>
      </c>
      <c r="AL4">
        <v>0.5</v>
      </c>
      <c r="AM4">
        <v>0.16666666666666671</v>
      </c>
      <c r="AN4">
        <v>2.666666666666667</v>
      </c>
      <c r="AO4">
        <v>8.1666666666666661</v>
      </c>
      <c r="AP4">
        <v>0.2195</v>
      </c>
      <c r="AQ4">
        <v>0.28533333333333333</v>
      </c>
      <c r="AR4">
        <v>0.48599999999999999</v>
      </c>
      <c r="AS4">
        <v>0.77133333333333332</v>
      </c>
      <c r="AT4">
        <v>16.666666666666671</v>
      </c>
      <c r="AU4">
        <v>0.5</v>
      </c>
      <c r="AV4">
        <v>0.5</v>
      </c>
      <c r="AW4">
        <v>0.16666666666666671</v>
      </c>
      <c r="AX4">
        <v>0</v>
      </c>
      <c r="AY4">
        <v>0.33333333333333331</v>
      </c>
    </row>
    <row r="5" spans="1:51" x14ac:dyDescent="0.3">
      <c r="A5" t="s">
        <v>140</v>
      </c>
      <c r="B5" t="s">
        <v>141</v>
      </c>
      <c r="C5" t="s">
        <v>11</v>
      </c>
      <c r="D5" t="s">
        <v>220</v>
      </c>
      <c r="E5">
        <v>0</v>
      </c>
      <c r="F5">
        <v>37.166666666666657</v>
      </c>
      <c r="G5">
        <v>33.833333333333343</v>
      </c>
      <c r="H5">
        <v>4.833333333333333</v>
      </c>
      <c r="I5">
        <v>7.5</v>
      </c>
      <c r="J5">
        <v>3.333333333333333</v>
      </c>
      <c r="K5">
        <v>1.666666666666667</v>
      </c>
      <c r="L5">
        <v>0</v>
      </c>
      <c r="M5">
        <v>2.5</v>
      </c>
      <c r="N5">
        <v>4.833333333333333</v>
      </c>
      <c r="O5">
        <v>0.5</v>
      </c>
      <c r="P5">
        <v>0.16666666666666671</v>
      </c>
      <c r="Q5">
        <v>2.666666666666667</v>
      </c>
      <c r="R5">
        <v>8.1666666666666661</v>
      </c>
      <c r="S5">
        <v>0.2195</v>
      </c>
      <c r="T5">
        <v>0.28533333333333333</v>
      </c>
      <c r="U5">
        <v>0.48599999999999999</v>
      </c>
      <c r="V5">
        <v>0.77133333333333332</v>
      </c>
      <c r="W5">
        <v>16.666666666666671</v>
      </c>
      <c r="X5">
        <v>0.5</v>
      </c>
      <c r="Y5">
        <v>0.5</v>
      </c>
      <c r="Z5">
        <v>0.16666666666666671</v>
      </c>
      <c r="AA5">
        <v>0</v>
      </c>
      <c r="AB5">
        <v>0.33333333333333331</v>
      </c>
      <c r="AC5">
        <v>36.166666666666657</v>
      </c>
      <c r="AD5">
        <v>33</v>
      </c>
      <c r="AE5">
        <v>2.833333333333333</v>
      </c>
      <c r="AF5">
        <v>7</v>
      </c>
      <c r="AG5">
        <v>4.833333333333333</v>
      </c>
      <c r="AH5">
        <v>1.333333333333333</v>
      </c>
      <c r="AI5">
        <v>0.16666666666666671</v>
      </c>
      <c r="AJ5">
        <v>0.66666666666666663</v>
      </c>
      <c r="AK5">
        <v>2.833333333333333</v>
      </c>
      <c r="AL5">
        <v>0.66666666666666663</v>
      </c>
      <c r="AM5">
        <v>0</v>
      </c>
      <c r="AN5">
        <v>3</v>
      </c>
      <c r="AO5">
        <v>5.333333333333333</v>
      </c>
      <c r="AP5">
        <v>0.21149999999999999</v>
      </c>
      <c r="AQ5">
        <v>0.27400000000000002</v>
      </c>
      <c r="AR5">
        <v>0.32216666666666671</v>
      </c>
      <c r="AS5">
        <v>0.59599999999999997</v>
      </c>
      <c r="AT5">
        <v>10.66666666666667</v>
      </c>
      <c r="AU5">
        <v>0.66666666666666663</v>
      </c>
      <c r="AV5">
        <v>0</v>
      </c>
      <c r="AW5">
        <v>0</v>
      </c>
      <c r="AX5">
        <v>0.16666666666666671</v>
      </c>
      <c r="AY5">
        <v>0.16666666666666671</v>
      </c>
    </row>
    <row r="6" spans="1:51" x14ac:dyDescent="0.3">
      <c r="A6" t="s">
        <v>135</v>
      </c>
      <c r="B6" t="s">
        <v>136</v>
      </c>
      <c r="C6" t="s">
        <v>10</v>
      </c>
      <c r="D6" t="s">
        <v>204</v>
      </c>
      <c r="E6">
        <v>0</v>
      </c>
      <c r="F6">
        <v>35.81818181818182</v>
      </c>
      <c r="G6">
        <v>32.18181818181818</v>
      </c>
      <c r="H6">
        <v>3.3636363636363642</v>
      </c>
      <c r="I6">
        <v>7.0909090909090908</v>
      </c>
      <c r="J6">
        <v>4.4545454545454541</v>
      </c>
      <c r="K6">
        <v>1.7272727272727271</v>
      </c>
      <c r="L6">
        <v>0</v>
      </c>
      <c r="M6">
        <v>0.90909090909090906</v>
      </c>
      <c r="N6">
        <v>3.3636363636363642</v>
      </c>
      <c r="O6">
        <v>0.90909090909090906</v>
      </c>
      <c r="P6">
        <v>9.0909090909090912E-2</v>
      </c>
      <c r="Q6">
        <v>2.9090909090909092</v>
      </c>
      <c r="R6">
        <v>7.2727272727272716</v>
      </c>
      <c r="S6">
        <v>0.21190909090909091</v>
      </c>
      <c r="T6">
        <v>0.27518181818181819</v>
      </c>
      <c r="U6">
        <v>0.34672727272727272</v>
      </c>
      <c r="V6">
        <v>0.62209090909090914</v>
      </c>
      <c r="W6">
        <v>11.54545454545454</v>
      </c>
      <c r="X6">
        <v>0.90909090909090906</v>
      </c>
      <c r="Y6">
        <v>0.27272727272727271</v>
      </c>
      <c r="Z6">
        <v>0.1818181818181818</v>
      </c>
      <c r="AA6">
        <v>0.27272727272727271</v>
      </c>
      <c r="AB6">
        <v>0.45454545454545447</v>
      </c>
      <c r="AC6">
        <v>37.363636363636367</v>
      </c>
      <c r="AD6">
        <v>33.636363636363633</v>
      </c>
      <c r="AE6">
        <v>5.0909090909090908</v>
      </c>
      <c r="AF6">
        <v>8.3636363636363633</v>
      </c>
      <c r="AG6">
        <v>4.7272727272727284</v>
      </c>
      <c r="AH6">
        <v>2.0909090909090908</v>
      </c>
      <c r="AI6">
        <v>0.27272727272727271</v>
      </c>
      <c r="AJ6">
        <v>1.2727272727272729</v>
      </c>
      <c r="AK6">
        <v>4.8181818181818183</v>
      </c>
      <c r="AL6">
        <v>0.36363636363636359</v>
      </c>
      <c r="AM6">
        <v>0</v>
      </c>
      <c r="AN6">
        <v>2.8181818181818179</v>
      </c>
      <c r="AO6">
        <v>8.6363636363636367</v>
      </c>
      <c r="AP6">
        <v>0.24209090909090911</v>
      </c>
      <c r="AQ6">
        <v>0.29972727272727268</v>
      </c>
      <c r="AR6">
        <v>0.43218181818181822</v>
      </c>
      <c r="AS6">
        <v>0.73172727272727267</v>
      </c>
      <c r="AT6">
        <v>14.81818181818182</v>
      </c>
      <c r="AU6">
        <v>0.72727272727272729</v>
      </c>
      <c r="AV6">
        <v>0.27272727272727271</v>
      </c>
      <c r="AW6">
        <v>0</v>
      </c>
      <c r="AX6">
        <v>0.54545454545454541</v>
      </c>
      <c r="AY6">
        <v>0</v>
      </c>
    </row>
    <row r="7" spans="1:51" x14ac:dyDescent="0.3">
      <c r="A7" t="s">
        <v>136</v>
      </c>
      <c r="B7" t="s">
        <v>135</v>
      </c>
      <c r="C7" t="s">
        <v>11</v>
      </c>
      <c r="D7" t="s">
        <v>205</v>
      </c>
      <c r="E7">
        <v>0</v>
      </c>
      <c r="F7">
        <v>37.363636363636367</v>
      </c>
      <c r="G7">
        <v>33.636363636363633</v>
      </c>
      <c r="H7">
        <v>5.0909090909090908</v>
      </c>
      <c r="I7">
        <v>8.3636363636363633</v>
      </c>
      <c r="J7">
        <v>4.7272727272727284</v>
      </c>
      <c r="K7">
        <v>2.0909090909090908</v>
      </c>
      <c r="L7">
        <v>0.27272727272727271</v>
      </c>
      <c r="M7">
        <v>1.2727272727272729</v>
      </c>
      <c r="N7">
        <v>4.8181818181818183</v>
      </c>
      <c r="O7">
        <v>0.36363636363636359</v>
      </c>
      <c r="P7">
        <v>0</v>
      </c>
      <c r="Q7">
        <v>2.8181818181818179</v>
      </c>
      <c r="R7">
        <v>8.6363636363636367</v>
      </c>
      <c r="S7">
        <v>0.24209090909090911</v>
      </c>
      <c r="T7">
        <v>0.29972727272727268</v>
      </c>
      <c r="U7">
        <v>0.43218181818181822</v>
      </c>
      <c r="V7">
        <v>0.73172727272727267</v>
      </c>
      <c r="W7">
        <v>14.81818181818182</v>
      </c>
      <c r="X7">
        <v>0.72727272727272729</v>
      </c>
      <c r="Y7">
        <v>0.27272727272727271</v>
      </c>
      <c r="Z7">
        <v>0</v>
      </c>
      <c r="AA7">
        <v>0.54545454545454541</v>
      </c>
      <c r="AB7">
        <v>0</v>
      </c>
      <c r="AC7">
        <v>35.81818181818182</v>
      </c>
      <c r="AD7">
        <v>32.18181818181818</v>
      </c>
      <c r="AE7">
        <v>3.3636363636363642</v>
      </c>
      <c r="AF7">
        <v>7.0909090909090908</v>
      </c>
      <c r="AG7">
        <v>4.4545454545454541</v>
      </c>
      <c r="AH7">
        <v>1.7272727272727271</v>
      </c>
      <c r="AI7">
        <v>0</v>
      </c>
      <c r="AJ7">
        <v>0.90909090909090906</v>
      </c>
      <c r="AK7">
        <v>3.3636363636363642</v>
      </c>
      <c r="AL7">
        <v>0.90909090909090906</v>
      </c>
      <c r="AM7">
        <v>9.0909090909090912E-2</v>
      </c>
      <c r="AN7">
        <v>2.9090909090909092</v>
      </c>
      <c r="AO7">
        <v>7.2727272727272716</v>
      </c>
      <c r="AP7">
        <v>0.21190909090909091</v>
      </c>
      <c r="AQ7">
        <v>0.27518181818181819</v>
      </c>
      <c r="AR7">
        <v>0.34672727272727272</v>
      </c>
      <c r="AS7">
        <v>0.62209090909090914</v>
      </c>
      <c r="AT7">
        <v>11.54545454545454</v>
      </c>
      <c r="AU7">
        <v>0.90909090909090906</v>
      </c>
      <c r="AV7">
        <v>0.27272727272727271</v>
      </c>
      <c r="AW7">
        <v>0.1818181818181818</v>
      </c>
      <c r="AX7">
        <v>0.27272727272727271</v>
      </c>
      <c r="AY7">
        <v>0.45454545454545447</v>
      </c>
    </row>
    <row r="8" spans="1:51" x14ac:dyDescent="0.3">
      <c r="A8" t="s">
        <v>151</v>
      </c>
      <c r="B8" t="s">
        <v>154</v>
      </c>
      <c r="C8" t="s">
        <v>10</v>
      </c>
      <c r="D8" t="s">
        <v>201</v>
      </c>
      <c r="E8">
        <v>0</v>
      </c>
      <c r="F8">
        <v>38.857142857142847</v>
      </c>
      <c r="G8">
        <v>33.428571428571431</v>
      </c>
      <c r="H8">
        <v>3.714285714285714</v>
      </c>
      <c r="I8">
        <v>7.7142857142857144</v>
      </c>
      <c r="J8">
        <v>4.2857142857142856</v>
      </c>
      <c r="K8">
        <v>2.4285714285714279</v>
      </c>
      <c r="L8">
        <v>0.14285714285714279</v>
      </c>
      <c r="M8">
        <v>0.8571428571428571</v>
      </c>
      <c r="N8">
        <v>3.714285714285714</v>
      </c>
      <c r="O8">
        <v>1.285714285714286</v>
      </c>
      <c r="P8">
        <v>0</v>
      </c>
      <c r="Q8">
        <v>4.1428571428571432</v>
      </c>
      <c r="R8">
        <v>8.2857142857142865</v>
      </c>
      <c r="S8">
        <v>0.22828571428571429</v>
      </c>
      <c r="T8">
        <v>0.33557142857142858</v>
      </c>
      <c r="U8">
        <v>0.39100000000000001</v>
      </c>
      <c r="V8">
        <v>0.72671428571428565</v>
      </c>
      <c r="W8">
        <v>13</v>
      </c>
      <c r="X8">
        <v>0.7142857142857143</v>
      </c>
      <c r="Y8">
        <v>1.285714285714286</v>
      </c>
      <c r="Z8">
        <v>0</v>
      </c>
      <c r="AA8">
        <v>0</v>
      </c>
      <c r="AB8">
        <v>0.2857142857142857</v>
      </c>
      <c r="AC8">
        <v>36.142857142857153</v>
      </c>
      <c r="AD8">
        <v>31.142857142857139</v>
      </c>
      <c r="AE8">
        <v>4.5714285714285712</v>
      </c>
      <c r="AF8">
        <v>7.5714285714285712</v>
      </c>
      <c r="AG8">
        <v>5.4285714285714288</v>
      </c>
      <c r="AH8">
        <v>1.285714285714286</v>
      </c>
      <c r="AI8">
        <v>0</v>
      </c>
      <c r="AJ8">
        <v>0.8571428571428571</v>
      </c>
      <c r="AK8">
        <v>4.1428571428571432</v>
      </c>
      <c r="AL8">
        <v>1</v>
      </c>
      <c r="AM8">
        <v>0</v>
      </c>
      <c r="AN8">
        <v>3.5714285714285721</v>
      </c>
      <c r="AO8">
        <v>9</v>
      </c>
      <c r="AP8">
        <v>0.2411428571428571</v>
      </c>
      <c r="AQ8">
        <v>0.31871428571428573</v>
      </c>
      <c r="AR8">
        <v>0.36814285714285722</v>
      </c>
      <c r="AS8">
        <v>0.68700000000000006</v>
      </c>
      <c r="AT8">
        <v>11.428571428571431</v>
      </c>
      <c r="AU8">
        <v>0.42857142857142849</v>
      </c>
      <c r="AV8">
        <v>0.42857142857142849</v>
      </c>
      <c r="AW8">
        <v>0.7142857142857143</v>
      </c>
      <c r="AX8">
        <v>0.2857142857142857</v>
      </c>
      <c r="AY8">
        <v>0</v>
      </c>
    </row>
    <row r="9" spans="1:51" x14ac:dyDescent="0.3">
      <c r="A9" t="s">
        <v>154</v>
      </c>
      <c r="B9" t="s">
        <v>151</v>
      </c>
      <c r="C9" t="s">
        <v>11</v>
      </c>
      <c r="D9" t="s">
        <v>203</v>
      </c>
      <c r="E9">
        <v>0</v>
      </c>
      <c r="F9">
        <v>36.142857142857153</v>
      </c>
      <c r="G9">
        <v>31.142857142857139</v>
      </c>
      <c r="H9">
        <v>4.5714285714285712</v>
      </c>
      <c r="I9">
        <v>7.5714285714285712</v>
      </c>
      <c r="J9">
        <v>5.4285714285714288</v>
      </c>
      <c r="K9">
        <v>1.285714285714286</v>
      </c>
      <c r="L9">
        <v>0</v>
      </c>
      <c r="M9">
        <v>0.8571428571428571</v>
      </c>
      <c r="N9">
        <v>4.1428571428571432</v>
      </c>
      <c r="O9">
        <v>1</v>
      </c>
      <c r="P9">
        <v>0</v>
      </c>
      <c r="Q9">
        <v>3.5714285714285721</v>
      </c>
      <c r="R9">
        <v>9</v>
      </c>
      <c r="S9">
        <v>0.2411428571428571</v>
      </c>
      <c r="T9">
        <v>0.31871428571428573</v>
      </c>
      <c r="U9">
        <v>0.36814285714285722</v>
      </c>
      <c r="V9">
        <v>0.68700000000000006</v>
      </c>
      <c r="W9">
        <v>11.428571428571431</v>
      </c>
      <c r="X9">
        <v>0.42857142857142849</v>
      </c>
      <c r="Y9">
        <v>0.42857142857142849</v>
      </c>
      <c r="Z9">
        <v>0.7142857142857143</v>
      </c>
      <c r="AA9">
        <v>0.2857142857142857</v>
      </c>
      <c r="AB9">
        <v>0</v>
      </c>
      <c r="AC9">
        <v>38.857142857142847</v>
      </c>
      <c r="AD9">
        <v>33.428571428571431</v>
      </c>
      <c r="AE9">
        <v>3.714285714285714</v>
      </c>
      <c r="AF9">
        <v>7.7142857142857144</v>
      </c>
      <c r="AG9">
        <v>4.2857142857142856</v>
      </c>
      <c r="AH9">
        <v>2.4285714285714279</v>
      </c>
      <c r="AI9">
        <v>0.14285714285714279</v>
      </c>
      <c r="AJ9">
        <v>0.8571428571428571</v>
      </c>
      <c r="AK9">
        <v>3.714285714285714</v>
      </c>
      <c r="AL9">
        <v>1.285714285714286</v>
      </c>
      <c r="AM9">
        <v>0</v>
      </c>
      <c r="AN9">
        <v>4.1428571428571432</v>
      </c>
      <c r="AO9">
        <v>8.2857142857142865</v>
      </c>
      <c r="AP9">
        <v>0.22828571428571429</v>
      </c>
      <c r="AQ9">
        <v>0.33557142857142858</v>
      </c>
      <c r="AR9">
        <v>0.39100000000000001</v>
      </c>
      <c r="AS9">
        <v>0.72671428571428565</v>
      </c>
      <c r="AT9">
        <v>13</v>
      </c>
      <c r="AU9">
        <v>0.7142857142857143</v>
      </c>
      <c r="AV9">
        <v>1.285714285714286</v>
      </c>
      <c r="AW9">
        <v>0</v>
      </c>
      <c r="AX9">
        <v>0</v>
      </c>
      <c r="AY9">
        <v>0.2857142857142857</v>
      </c>
    </row>
    <row r="10" spans="1:51" x14ac:dyDescent="0.3">
      <c r="A10" t="s">
        <v>177</v>
      </c>
      <c r="B10" t="s">
        <v>149</v>
      </c>
      <c r="C10" t="s">
        <v>10</v>
      </c>
      <c r="D10" t="s">
        <v>214</v>
      </c>
      <c r="E10">
        <v>0</v>
      </c>
      <c r="F10">
        <v>34.25</v>
      </c>
      <c r="G10">
        <v>32.25</v>
      </c>
      <c r="H10">
        <v>2.5</v>
      </c>
      <c r="I10">
        <v>5.75</v>
      </c>
      <c r="J10">
        <v>4.25</v>
      </c>
      <c r="K10">
        <v>0.75</v>
      </c>
      <c r="L10">
        <v>0</v>
      </c>
      <c r="M10">
        <v>0.75</v>
      </c>
      <c r="N10">
        <v>2.5</v>
      </c>
      <c r="O10">
        <v>0.25</v>
      </c>
      <c r="P10">
        <v>0</v>
      </c>
      <c r="Q10">
        <v>1.5</v>
      </c>
      <c r="R10">
        <v>11.25</v>
      </c>
      <c r="S10">
        <v>0.17524999999999999</v>
      </c>
      <c r="T10">
        <v>0.22425</v>
      </c>
      <c r="U10">
        <v>0.26900000000000002</v>
      </c>
      <c r="V10">
        <v>0.49299999999999999</v>
      </c>
      <c r="W10">
        <v>8.75</v>
      </c>
      <c r="X10">
        <v>0.25</v>
      </c>
      <c r="Y10">
        <v>0.5</v>
      </c>
      <c r="Z10">
        <v>0</v>
      </c>
      <c r="AA10">
        <v>0</v>
      </c>
      <c r="AB10">
        <v>0</v>
      </c>
      <c r="AC10">
        <v>37.75</v>
      </c>
      <c r="AD10">
        <v>35</v>
      </c>
      <c r="AE10">
        <v>3.5</v>
      </c>
      <c r="AF10">
        <v>8</v>
      </c>
      <c r="AG10">
        <v>5.75</v>
      </c>
      <c r="AH10">
        <v>1</v>
      </c>
      <c r="AI10">
        <v>0.25</v>
      </c>
      <c r="AJ10">
        <v>1</v>
      </c>
      <c r="AK10">
        <v>3.5</v>
      </c>
      <c r="AL10">
        <v>1</v>
      </c>
      <c r="AM10">
        <v>0.75</v>
      </c>
      <c r="AN10">
        <v>2.75</v>
      </c>
      <c r="AO10">
        <v>10.25</v>
      </c>
      <c r="AP10">
        <v>0.22450000000000001</v>
      </c>
      <c r="AQ10">
        <v>0.28225</v>
      </c>
      <c r="AR10">
        <v>0.34725</v>
      </c>
      <c r="AS10">
        <v>0.62949999999999995</v>
      </c>
      <c r="AT10">
        <v>12.5</v>
      </c>
      <c r="AU10">
        <v>0</v>
      </c>
      <c r="AV10">
        <v>0</v>
      </c>
      <c r="AW10">
        <v>0</v>
      </c>
      <c r="AX10">
        <v>0</v>
      </c>
      <c r="AY10">
        <v>0.25</v>
      </c>
    </row>
    <row r="11" spans="1:51" x14ac:dyDescent="0.3">
      <c r="A11" t="s">
        <v>149</v>
      </c>
      <c r="B11" t="s">
        <v>177</v>
      </c>
      <c r="C11" t="s">
        <v>11</v>
      </c>
      <c r="D11" t="s">
        <v>200</v>
      </c>
      <c r="E11">
        <v>0</v>
      </c>
      <c r="F11">
        <v>37.75</v>
      </c>
      <c r="G11">
        <v>35</v>
      </c>
      <c r="H11">
        <v>3.5</v>
      </c>
      <c r="I11">
        <v>8</v>
      </c>
      <c r="J11">
        <v>5.75</v>
      </c>
      <c r="K11">
        <v>1</v>
      </c>
      <c r="L11">
        <v>0.25</v>
      </c>
      <c r="M11">
        <v>1</v>
      </c>
      <c r="N11">
        <v>3.5</v>
      </c>
      <c r="O11">
        <v>1</v>
      </c>
      <c r="P11">
        <v>0.75</v>
      </c>
      <c r="Q11">
        <v>2.75</v>
      </c>
      <c r="R11">
        <v>10.25</v>
      </c>
      <c r="S11">
        <v>0.22450000000000001</v>
      </c>
      <c r="T11">
        <v>0.28225</v>
      </c>
      <c r="U11">
        <v>0.34725</v>
      </c>
      <c r="V11">
        <v>0.62949999999999995</v>
      </c>
      <c r="W11">
        <v>12.5</v>
      </c>
      <c r="X11">
        <v>0</v>
      </c>
      <c r="Y11">
        <v>0</v>
      </c>
      <c r="Z11">
        <v>0</v>
      </c>
      <c r="AA11">
        <v>0</v>
      </c>
      <c r="AB11">
        <v>0.25</v>
      </c>
      <c r="AC11">
        <v>34.25</v>
      </c>
      <c r="AD11">
        <v>32.25</v>
      </c>
      <c r="AE11">
        <v>2.5</v>
      </c>
      <c r="AF11">
        <v>5.75</v>
      </c>
      <c r="AG11">
        <v>4.25</v>
      </c>
      <c r="AH11">
        <v>0.75</v>
      </c>
      <c r="AI11">
        <v>0</v>
      </c>
      <c r="AJ11">
        <v>0.75</v>
      </c>
      <c r="AK11">
        <v>2.5</v>
      </c>
      <c r="AL11">
        <v>0.25</v>
      </c>
      <c r="AM11">
        <v>0</v>
      </c>
      <c r="AN11">
        <v>1.5</v>
      </c>
      <c r="AO11">
        <v>11.25</v>
      </c>
      <c r="AP11">
        <v>0.17524999999999999</v>
      </c>
      <c r="AQ11">
        <v>0.22425</v>
      </c>
      <c r="AR11">
        <v>0.26900000000000002</v>
      </c>
      <c r="AS11">
        <v>0.49299999999999999</v>
      </c>
      <c r="AT11">
        <v>8.75</v>
      </c>
      <c r="AU11">
        <v>0.25</v>
      </c>
      <c r="AV11">
        <v>0.5</v>
      </c>
      <c r="AW11">
        <v>0</v>
      </c>
      <c r="AX11">
        <v>0</v>
      </c>
      <c r="AY11">
        <v>0</v>
      </c>
    </row>
    <row r="12" spans="1:51" x14ac:dyDescent="0.3">
      <c r="A12" t="s">
        <v>186</v>
      </c>
      <c r="B12" t="s">
        <v>134</v>
      </c>
      <c r="C12" t="s">
        <v>10</v>
      </c>
      <c r="D12" t="s">
        <v>207</v>
      </c>
      <c r="E12">
        <v>0</v>
      </c>
      <c r="F12">
        <v>35.299999999999997</v>
      </c>
      <c r="G12">
        <v>31.2</v>
      </c>
      <c r="H12">
        <v>4.4000000000000004</v>
      </c>
      <c r="I12">
        <v>7.5</v>
      </c>
      <c r="J12">
        <v>5.3</v>
      </c>
      <c r="K12">
        <v>1.2</v>
      </c>
      <c r="L12">
        <v>0.1</v>
      </c>
      <c r="M12">
        <v>0.9</v>
      </c>
      <c r="N12">
        <v>4</v>
      </c>
      <c r="O12">
        <v>0.7</v>
      </c>
      <c r="P12">
        <v>0.4</v>
      </c>
      <c r="Q12">
        <v>3.5</v>
      </c>
      <c r="R12">
        <v>7.1</v>
      </c>
      <c r="S12">
        <v>0.23930000000000001</v>
      </c>
      <c r="T12">
        <v>0.31909999999999999</v>
      </c>
      <c r="U12">
        <v>0.36990000000000001</v>
      </c>
      <c r="V12">
        <v>0.68900000000000006</v>
      </c>
      <c r="W12">
        <v>11.6</v>
      </c>
      <c r="X12">
        <v>0.7</v>
      </c>
      <c r="Y12">
        <v>0.2</v>
      </c>
      <c r="Z12">
        <v>0.3</v>
      </c>
      <c r="AA12">
        <v>0.1</v>
      </c>
      <c r="AB12">
        <v>0.2</v>
      </c>
      <c r="AC12">
        <v>33.799999999999997</v>
      </c>
      <c r="AD12">
        <v>30.5</v>
      </c>
      <c r="AE12">
        <v>1.2</v>
      </c>
      <c r="AF12">
        <v>6</v>
      </c>
      <c r="AG12">
        <v>4.3</v>
      </c>
      <c r="AH12">
        <v>1.3</v>
      </c>
      <c r="AI12">
        <v>0</v>
      </c>
      <c r="AJ12">
        <v>0.4</v>
      </c>
      <c r="AK12">
        <v>1.2</v>
      </c>
      <c r="AL12">
        <v>0.3</v>
      </c>
      <c r="AM12">
        <v>0.4</v>
      </c>
      <c r="AN12">
        <v>2.7</v>
      </c>
      <c r="AO12">
        <v>6.9</v>
      </c>
      <c r="AP12">
        <v>0.19189999999999999</v>
      </c>
      <c r="AQ12">
        <v>0.26169999999999999</v>
      </c>
      <c r="AR12">
        <v>0.27500000000000002</v>
      </c>
      <c r="AS12">
        <v>0.53669999999999995</v>
      </c>
      <c r="AT12">
        <v>8.5</v>
      </c>
      <c r="AU12">
        <v>1.2</v>
      </c>
      <c r="AV12">
        <v>0.3</v>
      </c>
      <c r="AW12">
        <v>0.2</v>
      </c>
      <c r="AX12">
        <v>0.1</v>
      </c>
      <c r="AY12">
        <v>0</v>
      </c>
    </row>
    <row r="13" spans="1:51" x14ac:dyDescent="0.3">
      <c r="A13" t="s">
        <v>134</v>
      </c>
      <c r="B13" t="s">
        <v>186</v>
      </c>
      <c r="C13" t="s">
        <v>11</v>
      </c>
      <c r="D13" t="s">
        <v>202</v>
      </c>
      <c r="E13">
        <v>0</v>
      </c>
      <c r="F13">
        <v>33.9</v>
      </c>
      <c r="G13">
        <v>30.7</v>
      </c>
      <c r="H13">
        <v>1.2</v>
      </c>
      <c r="I13">
        <v>5.9</v>
      </c>
      <c r="J13">
        <v>4.2</v>
      </c>
      <c r="K13">
        <v>1.3</v>
      </c>
      <c r="L13">
        <v>0</v>
      </c>
      <c r="M13">
        <v>0.4</v>
      </c>
      <c r="N13">
        <v>1.2</v>
      </c>
      <c r="O13">
        <v>0.3</v>
      </c>
      <c r="P13">
        <v>0.4</v>
      </c>
      <c r="Q13">
        <v>2.6</v>
      </c>
      <c r="R13">
        <v>7.5</v>
      </c>
      <c r="S13">
        <v>0.18720000000000001</v>
      </c>
      <c r="T13">
        <v>0.25459999999999999</v>
      </c>
      <c r="U13">
        <v>0.26929999999999998</v>
      </c>
      <c r="V13">
        <v>0.52390000000000003</v>
      </c>
      <c r="W13">
        <v>8.4</v>
      </c>
      <c r="X13">
        <v>1.1000000000000001</v>
      </c>
      <c r="Y13">
        <v>0.3</v>
      </c>
      <c r="Z13">
        <v>0.2</v>
      </c>
      <c r="AA13">
        <v>0.1</v>
      </c>
      <c r="AB13">
        <v>0</v>
      </c>
      <c r="AC13">
        <v>35.1</v>
      </c>
      <c r="AD13">
        <v>30.9</v>
      </c>
      <c r="AE13">
        <v>4.0999999999999996</v>
      </c>
      <c r="AF13">
        <v>7.3</v>
      </c>
      <c r="AG13">
        <v>5.4</v>
      </c>
      <c r="AH13">
        <v>1.1000000000000001</v>
      </c>
      <c r="AI13">
        <v>0.1</v>
      </c>
      <c r="AJ13">
        <v>0.7</v>
      </c>
      <c r="AK13">
        <v>3.7</v>
      </c>
      <c r="AL13">
        <v>0.6</v>
      </c>
      <c r="AM13">
        <v>0.5</v>
      </c>
      <c r="AN13">
        <v>3.6</v>
      </c>
      <c r="AO13">
        <v>7.2</v>
      </c>
      <c r="AP13">
        <v>0.23480000000000001</v>
      </c>
      <c r="AQ13">
        <v>0.31780000000000003</v>
      </c>
      <c r="AR13">
        <v>0.34439999999999998</v>
      </c>
      <c r="AS13">
        <v>0.6623</v>
      </c>
      <c r="AT13">
        <v>10.7</v>
      </c>
      <c r="AU13">
        <v>0.8</v>
      </c>
      <c r="AV13">
        <v>0.2</v>
      </c>
      <c r="AW13">
        <v>0.3</v>
      </c>
      <c r="AX13">
        <v>0.1</v>
      </c>
      <c r="AY13">
        <v>0.2</v>
      </c>
    </row>
    <row r="14" spans="1:51" x14ac:dyDescent="0.3">
      <c r="A14" t="s">
        <v>143</v>
      </c>
      <c r="B14" t="s">
        <v>187</v>
      </c>
      <c r="C14" t="s">
        <v>10</v>
      </c>
      <c r="D14" t="s">
        <v>218</v>
      </c>
      <c r="E14">
        <v>0</v>
      </c>
      <c r="F14">
        <v>30.333333333333329</v>
      </c>
      <c r="G14">
        <v>29</v>
      </c>
      <c r="H14">
        <v>1.666666666666667</v>
      </c>
      <c r="I14">
        <v>4.666666666666667</v>
      </c>
      <c r="J14">
        <v>3.333333333333333</v>
      </c>
      <c r="K14">
        <v>0.33333333333333331</v>
      </c>
      <c r="L14">
        <v>0</v>
      </c>
      <c r="M14">
        <v>1</v>
      </c>
      <c r="N14">
        <v>1.666666666666667</v>
      </c>
      <c r="O14">
        <v>0</v>
      </c>
      <c r="P14">
        <v>0.66666666666666663</v>
      </c>
      <c r="Q14">
        <v>1.333333333333333</v>
      </c>
      <c r="R14">
        <v>4.666666666666667</v>
      </c>
      <c r="S14">
        <v>0.16300000000000001</v>
      </c>
      <c r="T14">
        <v>0.19666666666666671</v>
      </c>
      <c r="U14">
        <v>0.27600000000000002</v>
      </c>
      <c r="V14">
        <v>0.47266666666666662</v>
      </c>
      <c r="W14">
        <v>8</v>
      </c>
      <c r="X14">
        <v>1</v>
      </c>
      <c r="Y14">
        <v>0</v>
      </c>
      <c r="Z14">
        <v>0</v>
      </c>
      <c r="AA14">
        <v>0</v>
      </c>
      <c r="AB14">
        <v>0</v>
      </c>
      <c r="AC14">
        <v>38.333333333333343</v>
      </c>
      <c r="AD14">
        <v>33.666666666666657</v>
      </c>
      <c r="AE14">
        <v>3.666666666666667</v>
      </c>
      <c r="AF14">
        <v>10.33333333333333</v>
      </c>
      <c r="AG14">
        <v>8</v>
      </c>
      <c r="AH14">
        <v>1.333333333333333</v>
      </c>
      <c r="AI14">
        <v>0.33333333333333331</v>
      </c>
      <c r="AJ14">
        <v>0.66666666666666663</v>
      </c>
      <c r="AK14">
        <v>3.666666666666667</v>
      </c>
      <c r="AL14">
        <v>1</v>
      </c>
      <c r="AM14">
        <v>1</v>
      </c>
      <c r="AN14">
        <v>3</v>
      </c>
      <c r="AO14">
        <v>8.6666666666666661</v>
      </c>
      <c r="AP14">
        <v>0.30299999999999999</v>
      </c>
      <c r="AQ14">
        <v>0.35599999999999998</v>
      </c>
      <c r="AR14">
        <v>0.42</v>
      </c>
      <c r="AS14">
        <v>0.77600000000000013</v>
      </c>
      <c r="AT14">
        <v>14.33333333333333</v>
      </c>
      <c r="AU14">
        <v>1</v>
      </c>
      <c r="AV14">
        <v>0.33333333333333331</v>
      </c>
      <c r="AW14">
        <v>0.66666666666666663</v>
      </c>
      <c r="AX14">
        <v>0.66666666666666663</v>
      </c>
      <c r="AY14">
        <v>0</v>
      </c>
    </row>
    <row r="15" spans="1:51" x14ac:dyDescent="0.3">
      <c r="A15" t="s">
        <v>187</v>
      </c>
      <c r="B15" t="s">
        <v>143</v>
      </c>
      <c r="C15" t="s">
        <v>11</v>
      </c>
      <c r="D15" t="s">
        <v>198</v>
      </c>
      <c r="E15">
        <v>0</v>
      </c>
      <c r="F15">
        <v>38.333333333333343</v>
      </c>
      <c r="G15">
        <v>33.666666666666657</v>
      </c>
      <c r="H15">
        <v>3.666666666666667</v>
      </c>
      <c r="I15">
        <v>10.33333333333333</v>
      </c>
      <c r="J15">
        <v>8</v>
      </c>
      <c r="K15">
        <v>1.333333333333333</v>
      </c>
      <c r="L15">
        <v>0.33333333333333331</v>
      </c>
      <c r="M15">
        <v>0.66666666666666663</v>
      </c>
      <c r="N15">
        <v>3.666666666666667</v>
      </c>
      <c r="O15">
        <v>1</v>
      </c>
      <c r="P15">
        <v>1</v>
      </c>
      <c r="Q15">
        <v>3</v>
      </c>
      <c r="R15">
        <v>8.6666666666666661</v>
      </c>
      <c r="S15">
        <v>0.30299999999999999</v>
      </c>
      <c r="T15">
        <v>0.35599999999999998</v>
      </c>
      <c r="U15">
        <v>0.42</v>
      </c>
      <c r="V15">
        <v>0.77600000000000013</v>
      </c>
      <c r="W15">
        <v>14.33333333333333</v>
      </c>
      <c r="X15">
        <v>1</v>
      </c>
      <c r="Y15">
        <v>0.33333333333333331</v>
      </c>
      <c r="Z15">
        <v>0.66666666666666663</v>
      </c>
      <c r="AA15">
        <v>0.66666666666666663</v>
      </c>
      <c r="AB15">
        <v>0</v>
      </c>
      <c r="AC15">
        <v>30.333333333333329</v>
      </c>
      <c r="AD15">
        <v>29</v>
      </c>
      <c r="AE15">
        <v>1.666666666666667</v>
      </c>
      <c r="AF15">
        <v>4.666666666666667</v>
      </c>
      <c r="AG15">
        <v>3.333333333333333</v>
      </c>
      <c r="AH15">
        <v>0.33333333333333331</v>
      </c>
      <c r="AI15">
        <v>0</v>
      </c>
      <c r="AJ15">
        <v>1</v>
      </c>
      <c r="AK15">
        <v>1.666666666666667</v>
      </c>
      <c r="AL15">
        <v>0</v>
      </c>
      <c r="AM15">
        <v>0.66666666666666663</v>
      </c>
      <c r="AN15">
        <v>1.333333333333333</v>
      </c>
      <c r="AO15">
        <v>4.666666666666667</v>
      </c>
      <c r="AP15">
        <v>0.16300000000000001</v>
      </c>
      <c r="AQ15">
        <v>0.19666666666666671</v>
      </c>
      <c r="AR15">
        <v>0.27600000000000002</v>
      </c>
      <c r="AS15">
        <v>0.47266666666666662</v>
      </c>
      <c r="AT15">
        <v>8</v>
      </c>
      <c r="AU15">
        <v>1</v>
      </c>
      <c r="AV15">
        <v>0</v>
      </c>
      <c r="AW15">
        <v>0</v>
      </c>
      <c r="AX15">
        <v>0</v>
      </c>
      <c r="AY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22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139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198</v>
      </c>
      <c r="B2" t="s">
        <v>187</v>
      </c>
      <c r="C2">
        <v>3.5</v>
      </c>
      <c r="D2">
        <v>100</v>
      </c>
      <c r="E2">
        <v>-125</v>
      </c>
      <c r="F2">
        <v>3.5</v>
      </c>
      <c r="G2">
        <v>-108</v>
      </c>
      <c r="H2">
        <v>-118</v>
      </c>
      <c r="I2">
        <v>3.5</v>
      </c>
      <c r="J2">
        <v>-110</v>
      </c>
      <c r="K2">
        <v>-115</v>
      </c>
      <c r="L2">
        <v>3.5</v>
      </c>
      <c r="M2">
        <v>-106</v>
      </c>
      <c r="N2">
        <v>-129</v>
      </c>
      <c r="R2" s="12">
        <f t="shared" ref="R2:R28" si="0">MIN(C2,F2,I2,L2,O2)</f>
        <v>3.5</v>
      </c>
    </row>
    <row r="3" spans="1:18" x14ac:dyDescent="0.3">
      <c r="A3" t="s">
        <v>199</v>
      </c>
      <c r="B3" t="s">
        <v>140</v>
      </c>
      <c r="C3">
        <v>3.5</v>
      </c>
      <c r="D3">
        <v>130</v>
      </c>
      <c r="E3">
        <v>-175</v>
      </c>
      <c r="F3" t="s">
        <v>122</v>
      </c>
      <c r="G3" t="s">
        <v>122</v>
      </c>
      <c r="H3" t="s">
        <v>122</v>
      </c>
      <c r="I3" t="s">
        <v>122</v>
      </c>
      <c r="J3" t="s">
        <v>122</v>
      </c>
      <c r="K3" t="s">
        <v>122</v>
      </c>
      <c r="L3">
        <v>3.5</v>
      </c>
      <c r="M3">
        <v>110</v>
      </c>
      <c r="N3">
        <v>-150</v>
      </c>
      <c r="R3" s="12">
        <f t="shared" si="0"/>
        <v>3.5</v>
      </c>
    </row>
    <row r="4" spans="1:18" x14ac:dyDescent="0.3">
      <c r="A4" t="s">
        <v>200</v>
      </c>
      <c r="B4" t="s">
        <v>149</v>
      </c>
      <c r="C4">
        <v>6.5</v>
      </c>
      <c r="D4">
        <v>115</v>
      </c>
      <c r="E4">
        <v>-150</v>
      </c>
      <c r="F4">
        <v>6.5</v>
      </c>
      <c r="G4">
        <v>120</v>
      </c>
      <c r="H4">
        <v>-154</v>
      </c>
      <c r="I4">
        <v>6.5</v>
      </c>
      <c r="J4">
        <v>115</v>
      </c>
      <c r="K4">
        <v>-150</v>
      </c>
      <c r="L4">
        <v>7.5</v>
      </c>
      <c r="M4">
        <v>114</v>
      </c>
      <c r="N4">
        <v>123</v>
      </c>
      <c r="R4" s="12">
        <f t="shared" si="0"/>
        <v>6.5</v>
      </c>
    </row>
    <row r="5" spans="1:18" x14ac:dyDescent="0.3">
      <c r="A5" t="s">
        <v>201</v>
      </c>
      <c r="B5" t="s">
        <v>151</v>
      </c>
      <c r="C5">
        <v>4.5</v>
      </c>
      <c r="D5">
        <v>-115</v>
      </c>
      <c r="E5">
        <v>-115</v>
      </c>
      <c r="F5">
        <v>4.5</v>
      </c>
      <c r="G5">
        <v>-115</v>
      </c>
      <c r="H5">
        <v>-111</v>
      </c>
      <c r="I5">
        <v>4.5</v>
      </c>
      <c r="J5">
        <v>-110</v>
      </c>
      <c r="K5">
        <v>-120</v>
      </c>
      <c r="L5">
        <v>4.5</v>
      </c>
      <c r="M5">
        <v>-107</v>
      </c>
      <c r="N5">
        <v>-127</v>
      </c>
      <c r="R5" s="12">
        <f t="shared" si="0"/>
        <v>4.5</v>
      </c>
    </row>
    <row r="6" spans="1:18" x14ac:dyDescent="0.3">
      <c r="A6" t="s">
        <v>202</v>
      </c>
      <c r="B6" t="s">
        <v>134</v>
      </c>
      <c r="C6">
        <v>3.5</v>
      </c>
      <c r="D6">
        <v>-145</v>
      </c>
      <c r="E6">
        <v>115</v>
      </c>
      <c r="F6">
        <v>3.5</v>
      </c>
      <c r="G6">
        <v>-140</v>
      </c>
      <c r="H6">
        <v>110</v>
      </c>
      <c r="I6">
        <v>3.5</v>
      </c>
      <c r="J6">
        <v>-145</v>
      </c>
      <c r="K6">
        <v>110</v>
      </c>
      <c r="L6">
        <v>3.5</v>
      </c>
      <c r="M6">
        <v>-150</v>
      </c>
      <c r="N6">
        <v>110</v>
      </c>
      <c r="R6" s="12">
        <f t="shared" si="0"/>
        <v>3.5</v>
      </c>
    </row>
    <row r="7" spans="1:18" x14ac:dyDescent="0.3">
      <c r="A7" t="s">
        <v>203</v>
      </c>
      <c r="B7" t="s">
        <v>154</v>
      </c>
      <c r="C7">
        <v>3.5</v>
      </c>
      <c r="D7">
        <v>115</v>
      </c>
      <c r="E7">
        <v>-145</v>
      </c>
      <c r="F7">
        <v>3.5</v>
      </c>
      <c r="G7">
        <v>104</v>
      </c>
      <c r="H7">
        <v>-130</v>
      </c>
      <c r="I7">
        <v>3.5</v>
      </c>
      <c r="J7">
        <v>100</v>
      </c>
      <c r="K7">
        <v>-130</v>
      </c>
      <c r="L7">
        <v>3.5</v>
      </c>
      <c r="M7">
        <v>100</v>
      </c>
      <c r="N7">
        <v>-136</v>
      </c>
      <c r="R7" s="12">
        <f t="shared" si="0"/>
        <v>3.5</v>
      </c>
    </row>
    <row r="8" spans="1:18" x14ac:dyDescent="0.3">
      <c r="A8" t="s">
        <v>204</v>
      </c>
      <c r="B8" t="s">
        <v>135</v>
      </c>
      <c r="C8">
        <v>5.5</v>
      </c>
      <c r="D8">
        <v>-115</v>
      </c>
      <c r="E8">
        <v>-115</v>
      </c>
      <c r="F8">
        <v>5.5</v>
      </c>
      <c r="G8">
        <v>-113</v>
      </c>
      <c r="H8">
        <v>-113</v>
      </c>
      <c r="I8">
        <v>5.5</v>
      </c>
      <c r="J8">
        <v>-110</v>
      </c>
      <c r="K8">
        <v>-115</v>
      </c>
      <c r="L8">
        <v>5.5</v>
      </c>
      <c r="M8">
        <v>-127</v>
      </c>
      <c r="N8">
        <v>-108</v>
      </c>
      <c r="R8" s="12">
        <f t="shared" si="0"/>
        <v>5.5</v>
      </c>
    </row>
    <row r="9" spans="1:18" x14ac:dyDescent="0.3">
      <c r="A9" t="s">
        <v>205</v>
      </c>
      <c r="B9" t="s">
        <v>136</v>
      </c>
      <c r="C9">
        <v>5.5</v>
      </c>
      <c r="D9">
        <v>-130</v>
      </c>
      <c r="E9">
        <v>100</v>
      </c>
      <c r="F9">
        <v>5.5</v>
      </c>
      <c r="G9">
        <v>-140</v>
      </c>
      <c r="H9">
        <v>110</v>
      </c>
      <c r="I9">
        <v>5.5</v>
      </c>
      <c r="J9">
        <v>-130</v>
      </c>
      <c r="K9">
        <v>100</v>
      </c>
      <c r="L9">
        <v>5.5</v>
      </c>
      <c r="M9">
        <v>-137</v>
      </c>
      <c r="N9">
        <v>102</v>
      </c>
      <c r="R9" s="12">
        <f t="shared" si="0"/>
        <v>5.5</v>
      </c>
    </row>
    <row r="10" spans="1:18" x14ac:dyDescent="0.3">
      <c r="A10" t="s">
        <v>206</v>
      </c>
      <c r="B10" t="s">
        <v>159</v>
      </c>
      <c r="C10">
        <v>4.5</v>
      </c>
      <c r="D10">
        <v>-105</v>
      </c>
      <c r="E10">
        <v>-125</v>
      </c>
      <c r="F10">
        <v>4.5</v>
      </c>
      <c r="G10">
        <v>-108</v>
      </c>
      <c r="H10">
        <v>-118</v>
      </c>
      <c r="I10">
        <v>4.5</v>
      </c>
      <c r="J10">
        <v>-105</v>
      </c>
      <c r="K10">
        <v>-125</v>
      </c>
      <c r="L10">
        <v>4.5</v>
      </c>
      <c r="M10">
        <v>-109</v>
      </c>
      <c r="N10">
        <v>-125</v>
      </c>
      <c r="R10" s="12">
        <f t="shared" si="0"/>
        <v>4.5</v>
      </c>
    </row>
    <row r="11" spans="1:18" x14ac:dyDescent="0.3">
      <c r="A11" t="s">
        <v>207</v>
      </c>
      <c r="B11" t="s">
        <v>161</v>
      </c>
      <c r="C11">
        <v>5.5</v>
      </c>
      <c r="D11">
        <v>-145</v>
      </c>
      <c r="E11">
        <v>115</v>
      </c>
      <c r="F11">
        <v>5.5</v>
      </c>
      <c r="G11">
        <v>-146</v>
      </c>
      <c r="H11">
        <v>114</v>
      </c>
      <c r="I11">
        <v>5.5</v>
      </c>
      <c r="J11">
        <v>-140</v>
      </c>
      <c r="K11">
        <v>105</v>
      </c>
      <c r="L11">
        <v>5.5</v>
      </c>
      <c r="M11">
        <v>138</v>
      </c>
      <c r="N11">
        <v>110</v>
      </c>
      <c r="R11" s="12">
        <f t="shared" si="0"/>
        <v>5.5</v>
      </c>
    </row>
    <row r="12" spans="1:18" x14ac:dyDescent="0.3">
      <c r="A12" t="s">
        <v>208</v>
      </c>
      <c r="B12" t="s">
        <v>166</v>
      </c>
      <c r="C12">
        <v>5.5</v>
      </c>
      <c r="D12">
        <v>-165</v>
      </c>
      <c r="E12">
        <v>125</v>
      </c>
      <c r="F12">
        <v>4.5</v>
      </c>
      <c r="G12">
        <v>122</v>
      </c>
      <c r="H12">
        <v>-154</v>
      </c>
      <c r="I12">
        <v>5.5</v>
      </c>
      <c r="J12">
        <v>-185</v>
      </c>
      <c r="K12">
        <v>140</v>
      </c>
      <c r="L12">
        <v>5.5</v>
      </c>
      <c r="M12">
        <v>125</v>
      </c>
      <c r="N12">
        <v>123</v>
      </c>
      <c r="R12" s="12">
        <f t="shared" si="0"/>
        <v>4.5</v>
      </c>
    </row>
    <row r="13" spans="1:18" x14ac:dyDescent="0.3">
      <c r="A13" t="s">
        <v>209</v>
      </c>
      <c r="B13" t="s">
        <v>36</v>
      </c>
      <c r="C13">
        <v>4.5</v>
      </c>
      <c r="D13">
        <v>-110</v>
      </c>
      <c r="E13">
        <v>-115</v>
      </c>
      <c r="F13">
        <v>4.5</v>
      </c>
      <c r="G13">
        <v>-102</v>
      </c>
      <c r="H13">
        <v>-125</v>
      </c>
      <c r="I13">
        <v>4.5</v>
      </c>
      <c r="J13">
        <v>-105</v>
      </c>
      <c r="K13">
        <v>-120</v>
      </c>
      <c r="L13">
        <v>4.5</v>
      </c>
      <c r="M13">
        <v>102</v>
      </c>
      <c r="N13">
        <v>-139</v>
      </c>
      <c r="R13" s="12">
        <f t="shared" si="0"/>
        <v>4.5</v>
      </c>
    </row>
    <row r="14" spans="1:18" x14ac:dyDescent="0.3">
      <c r="A14" t="s">
        <v>210</v>
      </c>
      <c r="B14" t="s">
        <v>133</v>
      </c>
      <c r="C14">
        <v>4.5</v>
      </c>
      <c r="D14">
        <v>-125</v>
      </c>
      <c r="E14">
        <v>-105</v>
      </c>
      <c r="F14">
        <v>4.5</v>
      </c>
      <c r="G14">
        <v>-118</v>
      </c>
      <c r="H14">
        <v>-108</v>
      </c>
      <c r="I14">
        <v>4.5</v>
      </c>
      <c r="J14">
        <v>-125</v>
      </c>
      <c r="K14">
        <v>-105</v>
      </c>
      <c r="L14">
        <v>4.5</v>
      </c>
      <c r="M14">
        <v>-115</v>
      </c>
      <c r="N14">
        <v>-118</v>
      </c>
      <c r="R14" s="12">
        <f t="shared" si="0"/>
        <v>4.5</v>
      </c>
    </row>
    <row r="15" spans="1:18" x14ac:dyDescent="0.3">
      <c r="A15" t="s">
        <v>211</v>
      </c>
      <c r="B15" t="s">
        <v>170</v>
      </c>
      <c r="C15">
        <v>6.5</v>
      </c>
      <c r="D15">
        <v>-175</v>
      </c>
      <c r="E15">
        <v>135</v>
      </c>
      <c r="F15">
        <v>6.5</v>
      </c>
      <c r="G15">
        <v>-162</v>
      </c>
      <c r="H15">
        <v>126</v>
      </c>
      <c r="I15">
        <v>6.5</v>
      </c>
      <c r="J15">
        <v>-160</v>
      </c>
      <c r="K15">
        <v>125</v>
      </c>
      <c r="L15">
        <v>6.5</v>
      </c>
      <c r="M15">
        <v>125</v>
      </c>
      <c r="N15">
        <v>116</v>
      </c>
      <c r="R15" s="12">
        <f t="shared" si="0"/>
        <v>6.5</v>
      </c>
    </row>
    <row r="16" spans="1:18" x14ac:dyDescent="0.3">
      <c r="A16" t="s">
        <v>212</v>
      </c>
      <c r="B16" t="s">
        <v>172</v>
      </c>
      <c r="C16">
        <v>6.5</v>
      </c>
      <c r="D16">
        <v>105</v>
      </c>
      <c r="E16">
        <v>-135</v>
      </c>
      <c r="F16">
        <v>6.5</v>
      </c>
      <c r="G16">
        <v>108</v>
      </c>
      <c r="H16">
        <v>-136</v>
      </c>
      <c r="I16">
        <v>6.5</v>
      </c>
      <c r="J16">
        <v>115</v>
      </c>
      <c r="K16">
        <v>-155</v>
      </c>
      <c r="L16">
        <v>7.5</v>
      </c>
      <c r="M16">
        <v>106</v>
      </c>
      <c r="N16">
        <v>135</v>
      </c>
      <c r="R16" s="12">
        <f t="shared" si="0"/>
        <v>6.5</v>
      </c>
    </row>
    <row r="17" spans="1:18" x14ac:dyDescent="0.3">
      <c r="A17" t="s">
        <v>213</v>
      </c>
      <c r="B17" t="s">
        <v>174</v>
      </c>
      <c r="C17">
        <v>7.5</v>
      </c>
      <c r="D17">
        <v>-160</v>
      </c>
      <c r="E17">
        <v>125</v>
      </c>
      <c r="F17">
        <v>6.5</v>
      </c>
      <c r="G17">
        <v>112</v>
      </c>
      <c r="H17">
        <v>-142</v>
      </c>
      <c r="I17">
        <v>7.5</v>
      </c>
      <c r="J17">
        <v>-150</v>
      </c>
      <c r="K17">
        <v>115</v>
      </c>
      <c r="L17">
        <v>7.5</v>
      </c>
      <c r="M17">
        <v>132</v>
      </c>
      <c r="N17">
        <v>110</v>
      </c>
      <c r="R17" s="12">
        <f t="shared" si="0"/>
        <v>6.5</v>
      </c>
    </row>
    <row r="18" spans="1:18" x14ac:dyDescent="0.3">
      <c r="A18" t="s">
        <v>214</v>
      </c>
      <c r="B18" t="s">
        <v>177</v>
      </c>
      <c r="C18">
        <v>5.5</v>
      </c>
      <c r="D18">
        <v>105</v>
      </c>
      <c r="E18">
        <v>-135</v>
      </c>
      <c r="F18">
        <v>5.5</v>
      </c>
      <c r="G18">
        <v>114</v>
      </c>
      <c r="H18">
        <v>-146</v>
      </c>
      <c r="I18">
        <v>5.5</v>
      </c>
      <c r="J18">
        <v>115</v>
      </c>
      <c r="K18">
        <v>-155</v>
      </c>
      <c r="L18">
        <v>6.5</v>
      </c>
      <c r="M18">
        <v>108</v>
      </c>
      <c r="N18">
        <v>138</v>
      </c>
      <c r="R18" s="12">
        <f t="shared" si="0"/>
        <v>5.5</v>
      </c>
    </row>
    <row r="19" spans="1:18" x14ac:dyDescent="0.3">
      <c r="A19" t="s">
        <v>215</v>
      </c>
      <c r="B19" t="s">
        <v>180</v>
      </c>
      <c r="C19">
        <v>2.5</v>
      </c>
      <c r="D19">
        <v>140</v>
      </c>
      <c r="E19">
        <v>-180</v>
      </c>
      <c r="F19">
        <v>3.5</v>
      </c>
      <c r="G19">
        <v>-156</v>
      </c>
      <c r="H19">
        <v>124</v>
      </c>
      <c r="I19">
        <v>2.5</v>
      </c>
      <c r="J19">
        <v>140</v>
      </c>
      <c r="K19">
        <v>-185</v>
      </c>
      <c r="L19">
        <v>3.5</v>
      </c>
      <c r="M19">
        <v>-182</v>
      </c>
      <c r="N19">
        <v>132</v>
      </c>
      <c r="R19" s="12">
        <f t="shared" si="0"/>
        <v>2.5</v>
      </c>
    </row>
    <row r="20" spans="1:18" x14ac:dyDescent="0.3">
      <c r="A20" t="s">
        <v>216</v>
      </c>
      <c r="B20" t="s">
        <v>138</v>
      </c>
      <c r="C20">
        <v>4.5</v>
      </c>
      <c r="D20">
        <v>140</v>
      </c>
      <c r="E20">
        <v>-185</v>
      </c>
      <c r="F20">
        <v>4.5</v>
      </c>
      <c r="G20">
        <v>126</v>
      </c>
      <c r="H20">
        <v>-162</v>
      </c>
      <c r="I20">
        <v>4.5</v>
      </c>
      <c r="J20">
        <v>135</v>
      </c>
      <c r="K20">
        <v>-185</v>
      </c>
      <c r="L20">
        <v>5.5</v>
      </c>
      <c r="M20">
        <v>135</v>
      </c>
      <c r="N20">
        <v>117</v>
      </c>
      <c r="R20" s="12">
        <f t="shared" si="0"/>
        <v>4.5</v>
      </c>
    </row>
    <row r="21" spans="1:18" x14ac:dyDescent="0.3">
      <c r="A21" t="s">
        <v>217</v>
      </c>
      <c r="B21" t="s">
        <v>141</v>
      </c>
      <c r="C21">
        <v>4.5</v>
      </c>
      <c r="D21">
        <v>-145</v>
      </c>
      <c r="E21">
        <v>115</v>
      </c>
      <c r="F21" t="s">
        <v>122</v>
      </c>
      <c r="G21" t="s">
        <v>122</v>
      </c>
      <c r="H21" t="s">
        <v>122</v>
      </c>
      <c r="I21">
        <v>4.5</v>
      </c>
      <c r="J21">
        <v>-145</v>
      </c>
      <c r="K21">
        <v>110</v>
      </c>
      <c r="L21">
        <v>4.5</v>
      </c>
      <c r="M21">
        <v>133</v>
      </c>
      <c r="N21">
        <v>114</v>
      </c>
      <c r="R21" s="12">
        <f t="shared" si="0"/>
        <v>4.5</v>
      </c>
    </row>
    <row r="22" spans="1:18" x14ac:dyDescent="0.3">
      <c r="A22" t="s">
        <v>218</v>
      </c>
      <c r="B22" t="s">
        <v>142</v>
      </c>
      <c r="C22">
        <v>3.5</v>
      </c>
      <c r="D22">
        <v>100</v>
      </c>
      <c r="E22">
        <v>-130</v>
      </c>
      <c r="F22">
        <v>3.5</v>
      </c>
      <c r="G22">
        <v>108</v>
      </c>
      <c r="H22">
        <v>-138</v>
      </c>
      <c r="I22">
        <v>3.5</v>
      </c>
      <c r="J22">
        <v>110</v>
      </c>
      <c r="K22">
        <v>-145</v>
      </c>
      <c r="L22">
        <v>3.5</v>
      </c>
      <c r="M22">
        <v>107</v>
      </c>
      <c r="N22">
        <v>-143</v>
      </c>
      <c r="R22" s="12">
        <f t="shared" si="0"/>
        <v>3.5</v>
      </c>
    </row>
    <row r="23" spans="1:18" x14ac:dyDescent="0.3">
      <c r="R23" s="12">
        <f t="shared" si="0"/>
        <v>0</v>
      </c>
    </row>
    <row r="24" spans="1:18" x14ac:dyDescent="0.3">
      <c r="R24" s="12">
        <f t="shared" si="0"/>
        <v>0</v>
      </c>
    </row>
    <row r="25" spans="1:18" x14ac:dyDescent="0.3">
      <c r="R25" s="12">
        <f t="shared" si="0"/>
        <v>0</v>
      </c>
    </row>
    <row r="26" spans="1:18" x14ac:dyDescent="0.3">
      <c r="R26" s="12">
        <f t="shared" si="0"/>
        <v>0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>MIN(C29,F29,I29,L29,O29)</f>
        <v>0</v>
      </c>
    </row>
    <row r="30" spans="1:18" x14ac:dyDescent="0.3">
      <c r="R30" s="12">
        <f>MIN(C30,F30,I30,L30,O30)</f>
        <v>0</v>
      </c>
    </row>
    <row r="31" spans="1:18" x14ac:dyDescent="0.3">
      <c r="R31" s="12">
        <f>MIN(C31,F31,I31,L31,O31)</f>
        <v>0</v>
      </c>
    </row>
    <row r="32" spans="1:18" x14ac:dyDescent="0.3">
      <c r="R32" s="12">
        <f>MIN(C32,F32,I32,L32,O32)</f>
        <v>0</v>
      </c>
    </row>
    <row r="33" spans="18:18" x14ac:dyDescent="0.3">
      <c r="R33" s="12">
        <f>MIN(C33,F33,I33,L33,O33)</f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5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</v>
      </c>
      <c r="B2" s="1">
        <v>4.0999999999999996</v>
      </c>
      <c r="C2" s="1">
        <v>5.05</v>
      </c>
      <c r="D2" s="1">
        <v>4.28</v>
      </c>
      <c r="F2" s="1"/>
      <c r="G2" s="1"/>
      <c r="H2" s="1"/>
    </row>
    <row r="3" spans="1:8" ht="15" thickBot="1" x14ac:dyDescent="0.35">
      <c r="A3" s="1">
        <v>7</v>
      </c>
      <c r="B3" s="1">
        <v>5.05</v>
      </c>
      <c r="C3" s="1">
        <v>5.0199999999999996</v>
      </c>
      <c r="D3" s="1">
        <v>4.5199999999999996</v>
      </c>
      <c r="F3" s="1"/>
      <c r="G3" s="1"/>
      <c r="H3" s="1"/>
    </row>
    <row r="4" spans="1:8" ht="15" thickBot="1" x14ac:dyDescent="0.35">
      <c r="A4" s="1">
        <v>2</v>
      </c>
      <c r="B4" s="1">
        <v>4.07</v>
      </c>
      <c r="C4" s="1">
        <v>5.0199999999999996</v>
      </c>
      <c r="D4" s="1">
        <v>4.21</v>
      </c>
      <c r="F4" s="1"/>
      <c r="G4" s="1"/>
      <c r="H4" s="1"/>
    </row>
    <row r="5" spans="1:8" ht="15" thickBot="1" x14ac:dyDescent="0.35">
      <c r="A5" s="1">
        <v>7</v>
      </c>
      <c r="B5" s="1">
        <v>5.05</v>
      </c>
      <c r="C5" s="1">
        <v>5.01</v>
      </c>
      <c r="D5" s="1">
        <v>4.04</v>
      </c>
      <c r="F5" s="1"/>
      <c r="G5" s="1"/>
      <c r="H5" s="1"/>
    </row>
    <row r="6" spans="1:8" ht="15" thickBot="1" x14ac:dyDescent="0.35">
      <c r="A6" s="1">
        <v>21</v>
      </c>
      <c r="B6" s="1">
        <v>2</v>
      </c>
      <c r="C6" s="1">
        <v>3.01</v>
      </c>
      <c r="D6" s="1">
        <v>5.77</v>
      </c>
      <c r="F6" s="1"/>
      <c r="G6" s="1"/>
      <c r="H6" s="1"/>
    </row>
    <row r="7" spans="1:8" ht="15" thickBot="1" x14ac:dyDescent="0.35">
      <c r="A7" s="1">
        <v>13</v>
      </c>
      <c r="B7" s="1">
        <v>4.05</v>
      </c>
      <c r="C7" s="1">
        <v>4.0199999999999996</v>
      </c>
      <c r="D7" s="1">
        <v>5.76</v>
      </c>
      <c r="F7" s="1"/>
      <c r="G7" s="1"/>
      <c r="H7" s="1"/>
    </row>
    <row r="8" spans="1:8" ht="15" thickBot="1" x14ac:dyDescent="0.35">
      <c r="A8" s="1">
        <v>10</v>
      </c>
      <c r="B8" s="1">
        <v>5.16</v>
      </c>
      <c r="C8" s="1">
        <v>5.07</v>
      </c>
      <c r="D8" s="1">
        <v>6.21</v>
      </c>
      <c r="F8" s="1"/>
      <c r="G8" s="1"/>
      <c r="H8" s="1"/>
    </row>
    <row r="9" spans="1:8" ht="15" thickBot="1" x14ac:dyDescent="0.35">
      <c r="A9" s="1">
        <v>22</v>
      </c>
      <c r="B9" s="1">
        <v>4.04</v>
      </c>
      <c r="C9" s="1">
        <v>5.01</v>
      </c>
      <c r="D9" s="1">
        <v>4.71</v>
      </c>
      <c r="F9" s="1"/>
      <c r="G9" s="1"/>
      <c r="H9" s="1"/>
    </row>
    <row r="10" spans="1:8" ht="15" thickBot="1" x14ac:dyDescent="0.35">
      <c r="A10" s="1">
        <v>29</v>
      </c>
      <c r="B10" s="1">
        <v>3.11</v>
      </c>
      <c r="C10" s="1">
        <v>3</v>
      </c>
      <c r="D10" s="1">
        <v>5.32</v>
      </c>
      <c r="F10" s="1"/>
      <c r="G10" s="1"/>
      <c r="H10" s="1"/>
    </row>
    <row r="11" spans="1:8" ht="15" thickBot="1" x14ac:dyDescent="0.35">
      <c r="A11" s="1">
        <v>27</v>
      </c>
      <c r="B11" s="1">
        <v>4.17</v>
      </c>
      <c r="C11" s="1">
        <v>4.1100000000000003</v>
      </c>
      <c r="D11" s="1">
        <v>4.99</v>
      </c>
      <c r="F11" s="1"/>
      <c r="G11" s="1"/>
      <c r="H11" s="1"/>
    </row>
    <row r="12" spans="1:8" ht="15" thickBot="1" x14ac:dyDescent="0.35">
      <c r="A12" s="1">
        <v>14</v>
      </c>
      <c r="B12" s="1">
        <v>4.1399999999999997</v>
      </c>
      <c r="C12" s="1">
        <v>4.01</v>
      </c>
      <c r="D12" s="1">
        <v>5.71</v>
      </c>
      <c r="F12" s="1"/>
      <c r="G12" s="1"/>
      <c r="H12" s="1"/>
    </row>
    <row r="13" spans="1:8" ht="15" thickBot="1" x14ac:dyDescent="0.35">
      <c r="A13" s="1">
        <v>20</v>
      </c>
      <c r="B13" s="1">
        <v>4.12</v>
      </c>
      <c r="C13" s="1">
        <v>4.01</v>
      </c>
      <c r="D13" s="1">
        <v>6.13</v>
      </c>
      <c r="F13" s="1"/>
      <c r="G13" s="1"/>
      <c r="H13" s="1"/>
    </row>
    <row r="14" spans="1:8" ht="15" thickBot="1" x14ac:dyDescent="0.35">
      <c r="A14" s="1">
        <v>12</v>
      </c>
      <c r="B14" s="1">
        <v>3.07</v>
      </c>
      <c r="C14" s="1">
        <v>2.0099999999999998</v>
      </c>
      <c r="D14" s="1">
        <v>7.1</v>
      </c>
      <c r="F14" s="1"/>
      <c r="G14" s="1"/>
      <c r="H14" s="1"/>
    </row>
    <row r="15" spans="1:8" ht="15" thickBot="1" x14ac:dyDescent="0.35">
      <c r="A15" s="1">
        <v>9</v>
      </c>
      <c r="B15" s="1">
        <v>6.04</v>
      </c>
      <c r="C15" s="1">
        <v>8.19</v>
      </c>
      <c r="D15" s="1">
        <v>4.46</v>
      </c>
      <c r="F15" s="1"/>
      <c r="G15" s="1"/>
      <c r="H15" s="1"/>
    </row>
    <row r="16" spans="1:8" ht="15" thickBot="1" x14ac:dyDescent="0.35">
      <c r="A16" s="1">
        <v>1</v>
      </c>
      <c r="B16" s="1">
        <v>4.09</v>
      </c>
      <c r="C16" s="1">
        <v>5.04</v>
      </c>
      <c r="D16" s="1">
        <v>5.72</v>
      </c>
    </row>
    <row r="17" spans="1:4" ht="15" thickBot="1" x14ac:dyDescent="0.35">
      <c r="A17" s="1">
        <v>25</v>
      </c>
      <c r="B17" s="1">
        <v>4.05</v>
      </c>
      <c r="C17" s="1">
        <v>5.08</v>
      </c>
      <c r="D17" s="1">
        <v>3.98</v>
      </c>
    </row>
    <row r="18" spans="1:4" ht="15" thickBot="1" x14ac:dyDescent="0.35">
      <c r="A18" s="1">
        <v>19</v>
      </c>
      <c r="B18" s="1">
        <v>4.0999999999999996</v>
      </c>
      <c r="C18" s="1">
        <v>4.07</v>
      </c>
      <c r="D18" s="1">
        <v>5.89</v>
      </c>
    </row>
    <row r="19" spans="1:4" ht="15" thickBot="1" x14ac:dyDescent="0.35">
      <c r="A19" s="1">
        <v>18</v>
      </c>
      <c r="B19" s="1">
        <v>4.13</v>
      </c>
      <c r="C19" s="1">
        <v>4.01</v>
      </c>
      <c r="D19" s="1">
        <v>5.55</v>
      </c>
    </row>
    <row r="20" spans="1:4" ht="15" thickBot="1" x14ac:dyDescent="0.35">
      <c r="A20" s="1">
        <v>30</v>
      </c>
      <c r="B20" s="1">
        <v>5.0599999999999996</v>
      </c>
      <c r="C20" s="1">
        <v>4.01</v>
      </c>
      <c r="D20" s="1">
        <v>4.43</v>
      </c>
    </row>
    <row r="21" spans="1:4" ht="15" thickBot="1" x14ac:dyDescent="0.35">
      <c r="A21" s="1">
        <v>11</v>
      </c>
      <c r="B21" s="1">
        <v>1</v>
      </c>
      <c r="C21" s="1">
        <v>5.04</v>
      </c>
      <c r="D21" s="1">
        <v>4.75</v>
      </c>
    </row>
    <row r="22" spans="1:4" ht="15" thickBot="1" x14ac:dyDescent="0.35">
      <c r="A22" s="1">
        <v>6</v>
      </c>
      <c r="B22" s="1">
        <v>4.18</v>
      </c>
      <c r="C22" s="1">
        <v>4.03</v>
      </c>
      <c r="D22" s="1">
        <v>5</v>
      </c>
    </row>
    <row r="23" spans="1:4" ht="15" thickBot="1" x14ac:dyDescent="0.35">
      <c r="A23" s="1">
        <v>15</v>
      </c>
      <c r="B23" s="1">
        <v>4.2</v>
      </c>
      <c r="C23" s="1">
        <v>4.01</v>
      </c>
      <c r="D23" s="1">
        <v>4.1399999999999997</v>
      </c>
    </row>
    <row r="24" spans="1:4" ht="15" thickBot="1" x14ac:dyDescent="0.35">
      <c r="A24" s="1">
        <v>26</v>
      </c>
      <c r="B24" s="1">
        <v>5.0199999999999996</v>
      </c>
      <c r="C24" s="1">
        <v>5.0199999999999996</v>
      </c>
      <c r="D24" s="1">
        <v>4.83</v>
      </c>
    </row>
    <row r="25" spans="1:4" ht="15" thickBot="1" x14ac:dyDescent="0.35">
      <c r="A25" s="1">
        <v>5</v>
      </c>
      <c r="B25" s="1">
        <v>5</v>
      </c>
      <c r="C25" s="1">
        <v>4.05</v>
      </c>
      <c r="D25" s="1">
        <v>4.92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5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</v>
      </c>
      <c r="B2" s="1">
        <v>4.6482164829031998</v>
      </c>
      <c r="C2" s="1">
        <v>5.3722053014815598</v>
      </c>
      <c r="D2" s="1">
        <v>4.1423880647954299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7</v>
      </c>
      <c r="B3" s="1">
        <v>5.44739339154708</v>
      </c>
      <c r="C3" s="1">
        <v>5.0227769218666101</v>
      </c>
      <c r="D3" s="1">
        <v>4.5266180779769201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</v>
      </c>
      <c r="B4" s="1">
        <v>4.6900862935558196</v>
      </c>
      <c r="C4" s="1">
        <v>5.3353452496653002</v>
      </c>
      <c r="D4" s="1">
        <v>3.7722995908493502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7</v>
      </c>
      <c r="B5" s="1">
        <v>5.46509600392862</v>
      </c>
      <c r="C5" s="1">
        <v>5.0043858667674996</v>
      </c>
      <c r="D5" s="1">
        <v>4.0815280214733001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21</v>
      </c>
      <c r="B6" s="1">
        <v>2.5027773452721802</v>
      </c>
      <c r="C6" s="1">
        <v>3.5829876103331602</v>
      </c>
      <c r="D6" s="1">
        <v>5.0602115749898298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</v>
      </c>
      <c r="B7" s="1">
        <v>3.9931199129859198</v>
      </c>
      <c r="C7" s="1">
        <v>3.8788992224927501</v>
      </c>
      <c r="D7" s="1">
        <v>5.7216819053255001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10</v>
      </c>
      <c r="B8" s="1">
        <v>5.7942960141194204</v>
      </c>
      <c r="C8" s="1">
        <v>5.7904274534699898</v>
      </c>
      <c r="D8" s="1">
        <v>5.8571474674919299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22</v>
      </c>
      <c r="B9" s="1">
        <v>3.9286729436229502</v>
      </c>
      <c r="C9" s="1">
        <v>4.9565614775294602</v>
      </c>
      <c r="D9" s="1">
        <v>4.9909180748452702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29</v>
      </c>
      <c r="B10" s="1">
        <v>3.2783031570074899</v>
      </c>
      <c r="C10" s="1">
        <v>3.1216953819722399</v>
      </c>
      <c r="D10" s="1">
        <v>4.8531044090847102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27</v>
      </c>
      <c r="B11" s="1">
        <v>3.8884959407321098</v>
      </c>
      <c r="C11" s="1">
        <v>3.7793367347080098</v>
      </c>
      <c r="D11" s="1">
        <v>4.8155970390668399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14</v>
      </c>
      <c r="B12" s="1">
        <v>4.3478462532501796</v>
      </c>
      <c r="C12" s="1">
        <v>3.9596241197914201</v>
      </c>
      <c r="D12" s="1">
        <v>5.4300309595921901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20</v>
      </c>
      <c r="B13" s="1">
        <v>4.1635609007966004</v>
      </c>
      <c r="C13" s="1">
        <v>3.93225147419738</v>
      </c>
      <c r="D13" s="1">
        <v>6.04576477558318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12</v>
      </c>
      <c r="B14" s="1">
        <v>3.2880023198903801</v>
      </c>
      <c r="C14" s="1">
        <v>2.72337409105377</v>
      </c>
      <c r="D14" s="1">
        <v>6.7334030850932898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9</v>
      </c>
      <c r="B15" s="1">
        <v>6.0614077834244204</v>
      </c>
      <c r="C15" s="1">
        <v>8.2304499670621603</v>
      </c>
      <c r="D15" s="1">
        <v>4.6472306042648404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</v>
      </c>
      <c r="B16" s="1">
        <v>3.7161635344652901</v>
      </c>
      <c r="C16" s="1">
        <v>4.73211278997774</v>
      </c>
      <c r="D16" s="1">
        <v>5.5115709884174704</v>
      </c>
    </row>
    <row r="17" spans="1:4" ht="15" thickBot="1" x14ac:dyDescent="0.35">
      <c r="A17" s="1">
        <v>25</v>
      </c>
      <c r="B17" s="1">
        <v>3.9582468356448102</v>
      </c>
      <c r="C17" s="1">
        <v>5.4651390426226198</v>
      </c>
      <c r="D17" s="1">
        <v>4.1386483716877898</v>
      </c>
    </row>
    <row r="18" spans="1:4" ht="15" thickBot="1" x14ac:dyDescent="0.35">
      <c r="A18" s="1">
        <v>19</v>
      </c>
      <c r="B18" s="1">
        <v>4.1699664965159098</v>
      </c>
      <c r="C18" s="1">
        <v>4.4041265310995996</v>
      </c>
      <c r="D18" s="1">
        <v>5.2516660714163299</v>
      </c>
    </row>
    <row r="19" spans="1:4" ht="15" thickBot="1" x14ac:dyDescent="0.35">
      <c r="A19" s="1">
        <v>18</v>
      </c>
      <c r="B19" s="1">
        <v>4.7364894808446598</v>
      </c>
      <c r="C19" s="1">
        <v>3.8877174357001301</v>
      </c>
      <c r="D19" s="1">
        <v>5.4177381168610701</v>
      </c>
    </row>
    <row r="20" spans="1:4" ht="15" thickBot="1" x14ac:dyDescent="0.35">
      <c r="A20" s="1">
        <v>30</v>
      </c>
      <c r="B20" s="1">
        <v>5.3003377619697503</v>
      </c>
      <c r="C20" s="1">
        <v>4.2335168485327204</v>
      </c>
      <c r="D20" s="1">
        <v>4.0218346815444201</v>
      </c>
    </row>
    <row r="21" spans="1:4" ht="15" thickBot="1" x14ac:dyDescent="0.35">
      <c r="A21" s="1">
        <v>11</v>
      </c>
      <c r="B21" s="1">
        <v>1.54887134145298</v>
      </c>
      <c r="C21" s="1">
        <v>5.7660772435637897</v>
      </c>
      <c r="D21" s="1">
        <v>4.1452504652744597</v>
      </c>
    </row>
    <row r="22" spans="1:4" ht="15" thickBot="1" x14ac:dyDescent="0.35">
      <c r="A22" s="1">
        <v>6</v>
      </c>
      <c r="B22" s="1">
        <v>4.3777913718045696</v>
      </c>
      <c r="C22" s="1">
        <v>3.9613114977564199</v>
      </c>
      <c r="D22" s="1">
        <v>4.7580374587274097</v>
      </c>
    </row>
    <row r="23" spans="1:4" ht="15" thickBot="1" x14ac:dyDescent="0.35">
      <c r="A23" s="1">
        <v>15</v>
      </c>
      <c r="B23" s="1">
        <v>3.89163800610523</v>
      </c>
      <c r="C23" s="1">
        <v>3.7183142592938401</v>
      </c>
      <c r="D23" s="1">
        <v>4.6153646303449403</v>
      </c>
    </row>
    <row r="24" spans="1:4" ht="15" thickBot="1" x14ac:dyDescent="0.35">
      <c r="A24" s="1">
        <v>26</v>
      </c>
      <c r="B24" s="1">
        <v>5.1766288966926002</v>
      </c>
      <c r="C24" s="1">
        <v>5.5601177299533502</v>
      </c>
      <c r="D24" s="1">
        <v>4.9131816884119797</v>
      </c>
    </row>
    <row r="25" spans="1:4" ht="15" thickBot="1" x14ac:dyDescent="0.35">
      <c r="A25" s="1">
        <v>5</v>
      </c>
      <c r="B25" s="1">
        <v>5.14338189259042</v>
      </c>
      <c r="C25" s="1">
        <v>4.3943755318075102</v>
      </c>
      <c r="D25" s="1">
        <v>4.1217959146040704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5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</v>
      </c>
      <c r="B2" s="1">
        <v>4.6465753627482904</v>
      </c>
      <c r="C2" s="1">
        <v>5.2703866674054201</v>
      </c>
      <c r="D2" s="1">
        <v>4.1310293116893302</v>
      </c>
    </row>
    <row r="3" spans="1:4" ht="15" thickBot="1" x14ac:dyDescent="0.35">
      <c r="A3" s="1">
        <v>7</v>
      </c>
      <c r="B3" s="1">
        <v>5.4140585681517202</v>
      </c>
      <c r="C3" s="1">
        <v>4.9796049712392101</v>
      </c>
      <c r="D3" s="1">
        <v>4.4787240901720704</v>
      </c>
    </row>
    <row r="4" spans="1:4" ht="15" thickBot="1" x14ac:dyDescent="0.35">
      <c r="A4" s="1">
        <v>2</v>
      </c>
      <c r="B4" s="1">
        <v>4.6506326741591399</v>
      </c>
      <c r="C4" s="1">
        <v>5.2556524630193397</v>
      </c>
      <c r="D4" s="1">
        <v>3.7389006645121898</v>
      </c>
    </row>
    <row r="5" spans="1:4" ht="15" thickBot="1" x14ac:dyDescent="0.35">
      <c r="A5" s="1">
        <v>7</v>
      </c>
      <c r="B5" s="1">
        <v>5.4176534771527303</v>
      </c>
      <c r="C5" s="1">
        <v>4.9539474377982504</v>
      </c>
      <c r="D5" s="1">
        <v>4.0262159173909904</v>
      </c>
    </row>
    <row r="6" spans="1:4" ht="15" thickBot="1" x14ac:dyDescent="0.35">
      <c r="A6" s="1">
        <v>21</v>
      </c>
      <c r="B6" s="1">
        <v>2.5562728759301598</v>
      </c>
      <c r="C6" s="1">
        <v>3.6554420406619199</v>
      </c>
      <c r="D6" s="1">
        <v>5.1827028733146898</v>
      </c>
    </row>
    <row r="7" spans="1:4" ht="15" thickBot="1" x14ac:dyDescent="0.35">
      <c r="A7" s="1">
        <v>13</v>
      </c>
      <c r="B7" s="1">
        <v>4.0091390062410097</v>
      </c>
      <c r="C7" s="1">
        <v>3.9660428971401198</v>
      </c>
      <c r="D7" s="1">
        <v>5.75225705643473</v>
      </c>
    </row>
    <row r="8" spans="1:4" ht="15" thickBot="1" x14ac:dyDescent="0.35">
      <c r="A8" s="1">
        <v>10</v>
      </c>
      <c r="B8" s="1">
        <v>5.7741820785923998</v>
      </c>
      <c r="C8" s="1">
        <v>5.7440718201360097</v>
      </c>
      <c r="D8" s="1">
        <v>5.7911298003837404</v>
      </c>
    </row>
    <row r="9" spans="1:4" ht="15" thickBot="1" x14ac:dyDescent="0.35">
      <c r="A9" s="1">
        <v>22</v>
      </c>
      <c r="B9" s="1">
        <v>3.87697552654231</v>
      </c>
      <c r="C9" s="1">
        <v>5.0186772743197601</v>
      </c>
      <c r="D9" s="1">
        <v>4.9411557525579601</v>
      </c>
    </row>
    <row r="10" spans="1:4" ht="15" thickBot="1" x14ac:dyDescent="0.35">
      <c r="A10" s="1">
        <v>29</v>
      </c>
      <c r="B10" s="1">
        <v>3.3948282865255299</v>
      </c>
      <c r="C10" s="1">
        <v>3.2555399491371801</v>
      </c>
      <c r="D10" s="1">
        <v>4.8686930719963204</v>
      </c>
    </row>
    <row r="11" spans="1:4" ht="15" thickBot="1" x14ac:dyDescent="0.35">
      <c r="A11" s="1">
        <v>27</v>
      </c>
      <c r="B11" s="1">
        <v>3.9752305156209999</v>
      </c>
      <c r="C11" s="1">
        <v>3.9599461300282899</v>
      </c>
      <c r="D11" s="1">
        <v>4.8206252836798296</v>
      </c>
    </row>
    <row r="12" spans="1:4" ht="15" thickBot="1" x14ac:dyDescent="0.35">
      <c r="A12" s="1">
        <v>14</v>
      </c>
      <c r="B12" s="1">
        <v>4.3565006819584404</v>
      </c>
      <c r="C12" s="1">
        <v>4.0000068152276604</v>
      </c>
      <c r="D12" s="1">
        <v>5.3942459829725804</v>
      </c>
    </row>
    <row r="13" spans="1:4" ht="15" thickBot="1" x14ac:dyDescent="0.35">
      <c r="A13" s="1">
        <v>20</v>
      </c>
      <c r="B13" s="1">
        <v>4.17988412921079</v>
      </c>
      <c r="C13" s="1">
        <v>3.9422642562575101</v>
      </c>
      <c r="D13" s="1">
        <v>5.9718780062620302</v>
      </c>
    </row>
    <row r="14" spans="1:4" ht="15" thickBot="1" x14ac:dyDescent="0.35">
      <c r="A14" s="1">
        <v>12</v>
      </c>
      <c r="B14" s="1">
        <v>3.3149071395665399</v>
      </c>
      <c r="C14" s="1">
        <v>2.73650015548685</v>
      </c>
      <c r="D14" s="1">
        <v>6.68260459663282</v>
      </c>
    </row>
    <row r="15" spans="1:4" ht="15" thickBot="1" x14ac:dyDescent="0.35">
      <c r="A15" s="1">
        <v>9</v>
      </c>
      <c r="B15" s="1">
        <v>5.9456407609564401</v>
      </c>
      <c r="C15" s="1">
        <v>8.0887993412145907</v>
      </c>
      <c r="D15" s="1">
        <v>4.5419126124204503</v>
      </c>
    </row>
    <row r="16" spans="1:4" ht="15" thickBot="1" x14ac:dyDescent="0.35">
      <c r="A16" s="1">
        <v>1</v>
      </c>
      <c r="B16" s="1">
        <v>3.7188924314496798</v>
      </c>
      <c r="C16" s="1">
        <v>4.7750924441293199</v>
      </c>
      <c r="D16" s="1">
        <v>5.5870369954223298</v>
      </c>
    </row>
    <row r="17" spans="1:4" ht="15" thickBot="1" x14ac:dyDescent="0.35">
      <c r="A17" s="1">
        <v>25</v>
      </c>
      <c r="B17" s="1">
        <v>3.8910984481477202</v>
      </c>
      <c r="C17" s="1">
        <v>5.5054371063403797</v>
      </c>
      <c r="D17" s="1">
        <v>4.11198115290013</v>
      </c>
    </row>
    <row r="18" spans="1:4" ht="15" thickBot="1" x14ac:dyDescent="0.35">
      <c r="A18" s="1">
        <v>19</v>
      </c>
      <c r="B18" s="1">
        <v>4.1272968541696002</v>
      </c>
      <c r="C18" s="1">
        <v>4.6050833149954498</v>
      </c>
      <c r="D18" s="1">
        <v>5.2900625111122102</v>
      </c>
    </row>
    <row r="19" spans="1:4" ht="15" thickBot="1" x14ac:dyDescent="0.35">
      <c r="A19" s="1">
        <v>18</v>
      </c>
      <c r="B19" s="1">
        <v>4.7410930747247599</v>
      </c>
      <c r="C19" s="1">
        <v>3.9201290496983501</v>
      </c>
      <c r="D19" s="1">
        <v>5.3627259864878702</v>
      </c>
    </row>
    <row r="20" spans="1:4" ht="15" thickBot="1" x14ac:dyDescent="0.35">
      <c r="A20" s="1">
        <v>30</v>
      </c>
      <c r="B20" s="1">
        <v>5.27630685695559</v>
      </c>
      <c r="C20" s="1">
        <v>4.2431706384916401</v>
      </c>
      <c r="D20" s="1">
        <v>4.0782532938027298</v>
      </c>
    </row>
    <row r="21" spans="1:4" ht="15" thickBot="1" x14ac:dyDescent="0.35">
      <c r="A21" s="1">
        <v>11</v>
      </c>
      <c r="B21" s="1">
        <v>1.5518643073806999</v>
      </c>
      <c r="C21" s="1">
        <v>5.8424001502928604</v>
      </c>
      <c r="D21" s="1">
        <v>4.2904378286905898</v>
      </c>
    </row>
    <row r="22" spans="1:4" ht="15" thickBot="1" x14ac:dyDescent="0.35">
      <c r="A22" s="1">
        <v>6</v>
      </c>
      <c r="B22" s="1">
        <v>4.38616011134439</v>
      </c>
      <c r="C22" s="1">
        <v>3.92192861929863</v>
      </c>
      <c r="D22" s="1">
        <v>4.8165011965265698</v>
      </c>
    </row>
    <row r="23" spans="1:4" ht="15" thickBot="1" x14ac:dyDescent="0.35">
      <c r="A23" s="1">
        <v>15</v>
      </c>
      <c r="B23" s="1">
        <v>3.79090865284059</v>
      </c>
      <c r="C23" s="1">
        <v>3.6808298990793298</v>
      </c>
      <c r="D23" s="1">
        <v>4.6363758716541996</v>
      </c>
    </row>
    <row r="24" spans="1:4" ht="15" thickBot="1" x14ac:dyDescent="0.35">
      <c r="A24" s="1">
        <v>26</v>
      </c>
      <c r="B24" s="1">
        <v>5.1547172418556801</v>
      </c>
      <c r="C24" s="1">
        <v>5.5313541042100196</v>
      </c>
      <c r="D24" s="1">
        <v>4.9140670762057796</v>
      </c>
    </row>
    <row r="25" spans="1:4" ht="15" thickBot="1" x14ac:dyDescent="0.35">
      <c r="A25" s="1">
        <v>5</v>
      </c>
      <c r="B25" s="1">
        <v>5.2204931837006896</v>
      </c>
      <c r="C25" s="1">
        <v>4.4188226335121703</v>
      </c>
      <c r="D25" s="1">
        <v>4.1762586135036299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25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</v>
      </c>
      <c r="B2" s="1">
        <v>5.9157142857142802</v>
      </c>
      <c r="C2" s="1">
        <v>6.0247747747747704</v>
      </c>
      <c r="D2" s="1">
        <v>4.1785714285714199</v>
      </c>
    </row>
    <row r="3" spans="1:4" ht="15" thickBot="1" x14ac:dyDescent="0.35">
      <c r="A3" s="1">
        <v>7</v>
      </c>
      <c r="B3" s="1">
        <v>5.9038142620232099</v>
      </c>
      <c r="C3" s="1">
        <v>6.0313111545988196</v>
      </c>
      <c r="D3" s="1">
        <v>4.24117647058823</v>
      </c>
    </row>
    <row r="4" spans="1:4" ht="15" thickBot="1" x14ac:dyDescent="0.35">
      <c r="A4" s="1">
        <v>2</v>
      </c>
      <c r="B4" s="1">
        <v>5.9157142857142802</v>
      </c>
      <c r="C4" s="1">
        <v>6.0247747747747704</v>
      </c>
      <c r="D4" s="1">
        <v>4.1785714285714199</v>
      </c>
    </row>
    <row r="5" spans="1:4" ht="15" thickBot="1" x14ac:dyDescent="0.35">
      <c r="A5" s="1">
        <v>7</v>
      </c>
      <c r="B5" s="1">
        <v>5.9038142620232099</v>
      </c>
      <c r="C5" s="1">
        <v>6.0313111545988196</v>
      </c>
      <c r="D5" s="1">
        <v>4.1814946619217004</v>
      </c>
    </row>
    <row r="6" spans="1:4" ht="15" thickBot="1" x14ac:dyDescent="0.35">
      <c r="A6" s="1">
        <v>21</v>
      </c>
      <c r="B6" s="1">
        <v>2.92119565217391</v>
      </c>
      <c r="C6" s="1">
        <v>4.6835748792270504</v>
      </c>
      <c r="D6" s="1">
        <v>4.89060887512899</v>
      </c>
    </row>
    <row r="7" spans="1:4" ht="15" thickBot="1" x14ac:dyDescent="0.35">
      <c r="A7" s="1">
        <v>13</v>
      </c>
      <c r="B7" s="1">
        <v>4.7126582278480997</v>
      </c>
      <c r="C7" s="1">
        <v>4.6835748792270504</v>
      </c>
      <c r="D7" s="1">
        <v>4.9200998751560503</v>
      </c>
    </row>
    <row r="8" spans="1:4" ht="15" thickBot="1" x14ac:dyDescent="0.35">
      <c r="A8" s="1">
        <v>10</v>
      </c>
      <c r="B8" s="1">
        <v>5.9157142857142802</v>
      </c>
      <c r="C8" s="1">
        <v>6.0247747747747704</v>
      </c>
      <c r="D8" s="1">
        <v>5.1511780104711997</v>
      </c>
    </row>
    <row r="9" spans="1:4" ht="15" thickBot="1" x14ac:dyDescent="0.35">
      <c r="A9" s="1">
        <v>22</v>
      </c>
      <c r="B9" s="1">
        <v>4.7126582278480997</v>
      </c>
      <c r="C9" s="1">
        <v>6.1206896551724101</v>
      </c>
      <c r="D9" s="1">
        <v>4.3013698630136901</v>
      </c>
    </row>
    <row r="10" spans="1:4" ht="15" thickBot="1" x14ac:dyDescent="0.35">
      <c r="A10" s="1">
        <v>29</v>
      </c>
      <c r="B10" s="1">
        <v>3.6546961325966798</v>
      </c>
      <c r="C10" s="1">
        <v>3.4233128834355799</v>
      </c>
      <c r="D10" s="1">
        <v>4.7513935340022204</v>
      </c>
    </row>
    <row r="11" spans="1:4" ht="15" thickBot="1" x14ac:dyDescent="0.35">
      <c r="A11" s="1">
        <v>27</v>
      </c>
      <c r="B11" s="1">
        <v>4.7126582278480997</v>
      </c>
      <c r="C11" s="1">
        <v>4.6835748792270504</v>
      </c>
      <c r="D11" s="1">
        <v>4.4007272727272699</v>
      </c>
    </row>
    <row r="12" spans="1:4" ht="15" thickBot="1" x14ac:dyDescent="0.35">
      <c r="A12" s="1">
        <v>14</v>
      </c>
      <c r="B12" s="1">
        <v>4.7126582278480997</v>
      </c>
      <c r="C12" s="1">
        <v>4.6835748792270504</v>
      </c>
      <c r="D12" s="1">
        <v>4.8057324840764304</v>
      </c>
    </row>
    <row r="13" spans="1:4" ht="15" thickBot="1" x14ac:dyDescent="0.35">
      <c r="A13" s="1">
        <v>20</v>
      </c>
      <c r="B13" s="1">
        <v>4.7126582278480997</v>
      </c>
      <c r="C13" s="1">
        <v>4.6835748792270504</v>
      </c>
      <c r="D13" s="1">
        <v>5.1511780104711997</v>
      </c>
    </row>
    <row r="14" spans="1:4" ht="15" thickBot="1" x14ac:dyDescent="0.35">
      <c r="A14" s="1">
        <v>12</v>
      </c>
      <c r="B14" s="1">
        <v>3.5406976744185998</v>
      </c>
      <c r="C14" s="1">
        <v>2.95588235294117</v>
      </c>
      <c r="D14" s="1">
        <v>6.7338709677419297</v>
      </c>
    </row>
    <row r="15" spans="1:4" ht="15" thickBot="1" x14ac:dyDescent="0.35">
      <c r="A15" s="1">
        <v>9</v>
      </c>
      <c r="B15" s="1">
        <v>7.0297872340425496</v>
      </c>
      <c r="C15" s="1">
        <v>8.8851063829787194</v>
      </c>
      <c r="D15" s="1">
        <v>4.7513935340022204</v>
      </c>
    </row>
    <row r="16" spans="1:4" ht="15" thickBot="1" x14ac:dyDescent="0.35">
      <c r="A16" s="1">
        <v>1</v>
      </c>
      <c r="B16" s="1">
        <v>4.7126582278480997</v>
      </c>
      <c r="C16" s="1">
        <v>6.0502564102564103</v>
      </c>
      <c r="D16" s="1">
        <v>4.9106078665077399</v>
      </c>
    </row>
    <row r="17" spans="1:4" ht="15" thickBot="1" x14ac:dyDescent="0.35">
      <c r="A17" s="1">
        <v>25</v>
      </c>
      <c r="B17" s="1">
        <v>4.7126582278480997</v>
      </c>
      <c r="C17" s="1">
        <v>6.0313111545988196</v>
      </c>
      <c r="D17" s="1">
        <v>4.13394683026584</v>
      </c>
    </row>
    <row r="18" spans="1:4" ht="15" thickBot="1" x14ac:dyDescent="0.35">
      <c r="A18" s="1">
        <v>19</v>
      </c>
      <c r="B18" s="1">
        <v>4.7126582278480997</v>
      </c>
      <c r="C18" s="1">
        <v>4.6835748792270504</v>
      </c>
      <c r="D18" s="1">
        <v>5.5456000000000003</v>
      </c>
    </row>
    <row r="19" spans="1:4" ht="15" thickBot="1" x14ac:dyDescent="0.35">
      <c r="A19" s="1">
        <v>18</v>
      </c>
      <c r="B19" s="1">
        <v>5.9038142620232099</v>
      </c>
      <c r="C19" s="1">
        <v>4.6835748792270504</v>
      </c>
      <c r="D19" s="1">
        <v>4.8057324840764304</v>
      </c>
    </row>
    <row r="20" spans="1:4" ht="15" thickBot="1" x14ac:dyDescent="0.35">
      <c r="A20" s="1">
        <v>30</v>
      </c>
      <c r="B20" s="1">
        <v>5.9038142620232099</v>
      </c>
      <c r="C20" s="1">
        <v>4.6835748792270504</v>
      </c>
      <c r="D20" s="1">
        <v>4.1814946619217004</v>
      </c>
    </row>
    <row r="21" spans="1:4" ht="15" thickBot="1" x14ac:dyDescent="0.35">
      <c r="A21" s="1">
        <v>11</v>
      </c>
      <c r="B21" s="1">
        <v>1.3317073170731699</v>
      </c>
      <c r="C21" s="1">
        <v>6.0313111545988196</v>
      </c>
      <c r="D21" s="1">
        <v>4.24117647058823</v>
      </c>
    </row>
    <row r="22" spans="1:4" ht="15" thickBot="1" x14ac:dyDescent="0.35">
      <c r="A22" s="1">
        <v>6</v>
      </c>
      <c r="B22" s="1">
        <v>4.7126582278480997</v>
      </c>
      <c r="C22" s="1">
        <v>4.6835748792270504</v>
      </c>
      <c r="D22" s="1">
        <v>4.8830297219558902</v>
      </c>
    </row>
    <row r="23" spans="1:4" ht="15" thickBot="1" x14ac:dyDescent="0.35">
      <c r="A23" s="1">
        <v>15</v>
      </c>
      <c r="B23" s="1">
        <v>4.7126582278480997</v>
      </c>
      <c r="C23" s="1">
        <v>4.6835748792270504</v>
      </c>
      <c r="D23" s="1">
        <v>4.2892156862745097</v>
      </c>
    </row>
    <row r="24" spans="1:4" ht="15" thickBot="1" x14ac:dyDescent="0.35">
      <c r="A24" s="1">
        <v>26</v>
      </c>
      <c r="B24" s="1">
        <v>5.8884180790960396</v>
      </c>
      <c r="C24" s="1">
        <v>6.0313111545988196</v>
      </c>
      <c r="D24" s="1">
        <v>4.3013698630136901</v>
      </c>
    </row>
    <row r="25" spans="1:4" ht="15" thickBot="1" x14ac:dyDescent="0.35">
      <c r="A25" s="1">
        <v>5</v>
      </c>
      <c r="B25" s="1">
        <v>5.9157142857142802</v>
      </c>
      <c r="C25" s="1">
        <v>4.6835748792270504</v>
      </c>
      <c r="D25" s="1">
        <v>4.2717872968980801</v>
      </c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2024-07-30T16:28:01Z</dcterms:modified>
</cp:coreProperties>
</file>