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A6A819A4-5704-4305-A098-559B63AC7F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Top Picks" sheetId="2" r:id="rId2"/>
  </sheets>
  <definedNames>
    <definedName name="_xlnm._FilterDatabase" localSheetId="0" hidden="1">Sheet1!$A$1:$DI$28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16" i="1" l="1"/>
  <c r="CM16" i="1"/>
  <c r="CY16" i="1"/>
  <c r="CZ16" i="1" s="1"/>
  <c r="DA16" i="1" s="1"/>
  <c r="DD16" i="1" s="1"/>
  <c r="CG16" i="1"/>
  <c r="CH16" i="1" s="1"/>
  <c r="CI16" i="1" s="1"/>
  <c r="CN16" i="1" s="1"/>
  <c r="BO16" i="1"/>
  <c r="BP16" i="1" s="1"/>
  <c r="BQ16" i="1" s="1"/>
  <c r="BW16" i="1" s="1"/>
  <c r="AW16" i="1"/>
  <c r="AX16" i="1" s="1"/>
  <c r="AY16" i="1" s="1"/>
  <c r="BD16" i="1" s="1"/>
  <c r="AE16" i="1"/>
  <c r="AF16" i="1" s="1"/>
  <c r="AG16" i="1" s="1"/>
  <c r="AJ16" i="1" s="1"/>
  <c r="M16" i="1"/>
  <c r="N16" i="1" s="1"/>
  <c r="O16" i="1" s="1"/>
  <c r="U16" i="1" s="1"/>
  <c r="M11" i="1"/>
  <c r="N11" i="1" s="1"/>
  <c r="O11" i="1" s="1"/>
  <c r="AW2" i="1"/>
  <c r="AX2" i="1" s="1"/>
  <c r="AY2" i="1" s="1"/>
  <c r="BE2" i="1" s="1"/>
  <c r="AW8" i="1"/>
  <c r="AX8" i="1" s="1"/>
  <c r="AW12" i="1"/>
  <c r="AX12" i="1" s="1"/>
  <c r="AY12" i="1" s="1"/>
  <c r="BB12" i="1" s="1"/>
  <c r="AE10" i="1"/>
  <c r="BO4" i="1"/>
  <c r="BP4" i="1" s="1"/>
  <c r="BQ4" i="1" s="1"/>
  <c r="BT4" i="1" s="1"/>
  <c r="AW11" i="1"/>
  <c r="AX11" i="1" s="1"/>
  <c r="AY11" i="1" s="1"/>
  <c r="BB11" i="1" s="1"/>
  <c r="AE2" i="1"/>
  <c r="AF2" i="1" s="1"/>
  <c r="AG2" i="1" s="1"/>
  <c r="AJ2" i="1" s="1"/>
  <c r="DE12" i="1"/>
  <c r="DE13" i="1"/>
  <c r="DE14" i="1"/>
  <c r="DE15" i="1"/>
  <c r="CM12" i="1"/>
  <c r="CM13" i="1"/>
  <c r="CM14" i="1"/>
  <c r="CM15" i="1"/>
  <c r="CY12" i="1"/>
  <c r="CZ12" i="1" s="1"/>
  <c r="DA12" i="1" s="1"/>
  <c r="DD12" i="1" s="1"/>
  <c r="CY13" i="1"/>
  <c r="CZ13" i="1" s="1"/>
  <c r="DA13" i="1" s="1"/>
  <c r="DF13" i="1" s="1"/>
  <c r="CG12" i="1"/>
  <c r="CH12" i="1" s="1"/>
  <c r="CI12" i="1" s="1"/>
  <c r="CO12" i="1" s="1"/>
  <c r="CG13" i="1"/>
  <c r="CH13" i="1" s="1"/>
  <c r="CI13" i="1" s="1"/>
  <c r="CL13" i="1" s="1"/>
  <c r="BO12" i="1"/>
  <c r="BP12" i="1" s="1"/>
  <c r="BQ12" i="1" s="1"/>
  <c r="BT12" i="1" s="1"/>
  <c r="BO13" i="1"/>
  <c r="BP13" i="1" s="1"/>
  <c r="BQ13" i="1" s="1"/>
  <c r="BT13" i="1" s="1"/>
  <c r="AW13" i="1"/>
  <c r="AX13" i="1" s="1"/>
  <c r="AY13" i="1" s="1"/>
  <c r="BB13" i="1" s="1"/>
  <c r="AE12" i="1"/>
  <c r="AF12" i="1" s="1"/>
  <c r="AG12" i="1" s="1"/>
  <c r="AJ12" i="1" s="1"/>
  <c r="AE13" i="1"/>
  <c r="AF13" i="1" s="1"/>
  <c r="AG13" i="1" s="1"/>
  <c r="AJ13" i="1" s="1"/>
  <c r="M12" i="1"/>
  <c r="N12" i="1" s="1"/>
  <c r="O12" i="1" s="1"/>
  <c r="M13" i="1"/>
  <c r="N13" i="1" s="1"/>
  <c r="O13" i="1" s="1"/>
  <c r="AW15" i="1"/>
  <c r="AX15" i="1" s="1"/>
  <c r="AY15" i="1" s="1"/>
  <c r="BB15" i="1" s="1"/>
  <c r="BO9" i="1"/>
  <c r="BO6" i="1"/>
  <c r="AW7" i="1"/>
  <c r="AX7" i="1" s="1"/>
  <c r="AY7" i="1" s="1"/>
  <c r="BB7" i="1" s="1"/>
  <c r="AE6" i="1"/>
  <c r="DE2" i="1"/>
  <c r="DE3" i="1"/>
  <c r="DE4" i="1"/>
  <c r="DE5" i="1"/>
  <c r="DE6" i="1"/>
  <c r="CM2" i="1"/>
  <c r="CM3" i="1"/>
  <c r="CM4" i="1"/>
  <c r="CM5" i="1"/>
  <c r="CM6" i="1"/>
  <c r="CY2" i="1"/>
  <c r="CZ2" i="1" s="1"/>
  <c r="DA2" i="1" s="1"/>
  <c r="DD2" i="1" s="1"/>
  <c r="CY3" i="1"/>
  <c r="CZ3" i="1" s="1"/>
  <c r="DA3" i="1" s="1"/>
  <c r="DD3" i="1" s="1"/>
  <c r="CY4" i="1"/>
  <c r="CZ4" i="1" s="1"/>
  <c r="DA4" i="1" s="1"/>
  <c r="DD4" i="1" s="1"/>
  <c r="CG2" i="1"/>
  <c r="CH2" i="1" s="1"/>
  <c r="CI2" i="1" s="1"/>
  <c r="CL2" i="1" s="1"/>
  <c r="CG3" i="1"/>
  <c r="CH3" i="1" s="1"/>
  <c r="CI3" i="1" s="1"/>
  <c r="CL3" i="1" s="1"/>
  <c r="CG4" i="1"/>
  <c r="CH4" i="1" s="1"/>
  <c r="CI4" i="1" s="1"/>
  <c r="CL4" i="1" s="1"/>
  <c r="BO2" i="1"/>
  <c r="BP2" i="1" s="1"/>
  <c r="BQ2" i="1" s="1"/>
  <c r="BW2" i="1" s="1"/>
  <c r="BO3" i="1"/>
  <c r="BP3" i="1" s="1"/>
  <c r="BQ3" i="1" s="1"/>
  <c r="BT3" i="1" s="1"/>
  <c r="AW3" i="1"/>
  <c r="AX3" i="1" s="1"/>
  <c r="AY3" i="1" s="1"/>
  <c r="BB3" i="1" s="1"/>
  <c r="AW4" i="1"/>
  <c r="AX4" i="1" s="1"/>
  <c r="AY4" i="1" s="1"/>
  <c r="BD4" i="1" s="1"/>
  <c r="AE3" i="1"/>
  <c r="AF3" i="1" s="1"/>
  <c r="AG3" i="1" s="1"/>
  <c r="AJ3" i="1" s="1"/>
  <c r="AE4" i="1"/>
  <c r="AF4" i="1" s="1"/>
  <c r="AG4" i="1" s="1"/>
  <c r="AJ4" i="1" s="1"/>
  <c r="M2" i="1"/>
  <c r="N2" i="1" s="1"/>
  <c r="M3" i="1"/>
  <c r="N3" i="1" s="1"/>
  <c r="M4" i="1"/>
  <c r="N4" i="1" s="1"/>
  <c r="BO5" i="1"/>
  <c r="AE5" i="1"/>
  <c r="M15" i="1"/>
  <c r="N15" i="1" s="1"/>
  <c r="M5" i="1"/>
  <c r="N5" i="1" s="1"/>
  <c r="M6" i="1"/>
  <c r="N6" i="1" s="1"/>
  <c r="S6" i="1" s="1"/>
  <c r="M7" i="1"/>
  <c r="N7" i="1" s="1"/>
  <c r="O7" i="1" s="1"/>
  <c r="M8" i="1"/>
  <c r="N8" i="1" s="1"/>
  <c r="O8" i="1" s="1"/>
  <c r="M9" i="1"/>
  <c r="N9" i="1" s="1"/>
  <c r="S9" i="1" s="1"/>
  <c r="M10" i="1"/>
  <c r="N10" i="1" s="1"/>
  <c r="O10" i="1" s="1"/>
  <c r="DE7" i="1"/>
  <c r="DE8" i="1"/>
  <c r="DE9" i="1"/>
  <c r="DE10" i="1"/>
  <c r="DE11" i="1"/>
  <c r="CG5" i="1"/>
  <c r="CH5" i="1" s="1"/>
  <c r="CI5" i="1" s="1"/>
  <c r="CL5" i="1" s="1"/>
  <c r="CG6" i="1"/>
  <c r="CH6" i="1" s="1"/>
  <c r="CI6" i="1" s="1"/>
  <c r="CL6" i="1" s="1"/>
  <c r="CG7" i="1"/>
  <c r="CH7" i="1" s="1"/>
  <c r="CI7" i="1" s="1"/>
  <c r="CO7" i="1" s="1"/>
  <c r="CG8" i="1"/>
  <c r="CH8" i="1" s="1"/>
  <c r="CI8" i="1" s="1"/>
  <c r="CO8" i="1" s="1"/>
  <c r="CG9" i="1"/>
  <c r="CH9" i="1" s="1"/>
  <c r="CI9" i="1" s="1"/>
  <c r="CO9" i="1" s="1"/>
  <c r="CG10" i="1"/>
  <c r="CH10" i="1" s="1"/>
  <c r="CI10" i="1" s="1"/>
  <c r="CL10" i="1" s="1"/>
  <c r="CG11" i="1"/>
  <c r="CH11" i="1" s="1"/>
  <c r="CI11" i="1" s="1"/>
  <c r="CN11" i="1" s="1"/>
  <c r="CG14" i="1"/>
  <c r="CH14" i="1" s="1"/>
  <c r="CI14" i="1" s="1"/>
  <c r="CL14" i="1" s="1"/>
  <c r="CG15" i="1"/>
  <c r="CH15" i="1" s="1"/>
  <c r="CI15" i="1" s="1"/>
  <c r="CL15" i="1" s="1"/>
  <c r="CM7" i="1"/>
  <c r="CM8" i="1"/>
  <c r="CM9" i="1"/>
  <c r="CM10" i="1"/>
  <c r="CM11" i="1"/>
  <c r="AW5" i="1"/>
  <c r="AX5" i="1" s="1"/>
  <c r="AY5" i="1" s="1"/>
  <c r="BB5" i="1" s="1"/>
  <c r="AW6" i="1"/>
  <c r="AX6" i="1" s="1"/>
  <c r="AY6" i="1" s="1"/>
  <c r="BE6" i="1" s="1"/>
  <c r="AW9" i="1"/>
  <c r="AX9" i="1" s="1"/>
  <c r="AW10" i="1"/>
  <c r="AX10" i="1" s="1"/>
  <c r="AY10" i="1" s="1"/>
  <c r="BE10" i="1" s="1"/>
  <c r="AW14" i="1"/>
  <c r="AX14" i="1" s="1"/>
  <c r="AY14" i="1" s="1"/>
  <c r="BD14" i="1" s="1"/>
  <c r="M14" i="1"/>
  <c r="N14" i="1" s="1"/>
  <c r="S16" i="1" l="1"/>
  <c r="CL16" i="1"/>
  <c r="T16" i="1"/>
  <c r="R16" i="1"/>
  <c r="AM16" i="1"/>
  <c r="BV16" i="1"/>
  <c r="BU16" i="1"/>
  <c r="BT16" i="1"/>
  <c r="BB16" i="1"/>
  <c r="CO16" i="1"/>
  <c r="AL16" i="1"/>
  <c r="AK16" i="1"/>
  <c r="BE16" i="1"/>
  <c r="DG16" i="1"/>
  <c r="DF16" i="1"/>
  <c r="BC16" i="1"/>
  <c r="R12" i="1"/>
  <c r="O9" i="1"/>
  <c r="O6" i="1"/>
  <c r="T8" i="1"/>
  <c r="O5" i="1"/>
  <c r="R5" i="1" s="1"/>
  <c r="O4" i="1"/>
  <c r="U4" i="1" s="1"/>
  <c r="O15" i="1"/>
  <c r="T15" i="1" s="1"/>
  <c r="O3" i="1"/>
  <c r="R3" i="1" s="1"/>
  <c r="O14" i="1"/>
  <c r="R14" i="1" s="1"/>
  <c r="O2" i="1"/>
  <c r="R2" i="1" s="1"/>
  <c r="R10" i="1"/>
  <c r="R11" i="1"/>
  <c r="T13" i="1"/>
  <c r="U12" i="1"/>
  <c r="U13" i="1"/>
  <c r="R13" i="1"/>
  <c r="AM13" i="1"/>
  <c r="AL13" i="1"/>
  <c r="BD13" i="1"/>
  <c r="BD12" i="1"/>
  <c r="T12" i="1"/>
  <c r="BW13" i="1"/>
  <c r="BV13" i="1"/>
  <c r="AK13" i="1"/>
  <c r="BU13" i="1"/>
  <c r="AK12" i="1"/>
  <c r="BE15" i="1"/>
  <c r="BD15" i="1"/>
  <c r="BC15" i="1"/>
  <c r="DD13" i="1"/>
  <c r="BE13" i="1"/>
  <c r="S15" i="1"/>
  <c r="S13" i="1"/>
  <c r="BB14" i="1"/>
  <c r="CN12" i="1"/>
  <c r="CO14" i="1"/>
  <c r="CL12" i="1"/>
  <c r="CN14" i="1"/>
  <c r="S12" i="1"/>
  <c r="BC13" i="1"/>
  <c r="DG13" i="1"/>
  <c r="AM12" i="1"/>
  <c r="BW12" i="1"/>
  <c r="AL12" i="1"/>
  <c r="BE12" i="1"/>
  <c r="BV12" i="1"/>
  <c r="CO15" i="1"/>
  <c r="BU12" i="1"/>
  <c r="CN15" i="1"/>
  <c r="CO13" i="1"/>
  <c r="S14" i="1"/>
  <c r="BC12" i="1"/>
  <c r="CN13" i="1"/>
  <c r="DG12" i="1"/>
  <c r="BE14" i="1"/>
  <c r="DF12" i="1"/>
  <c r="BC14" i="1"/>
  <c r="BB4" i="1"/>
  <c r="BV2" i="1"/>
  <c r="CO2" i="1"/>
  <c r="BT2" i="1"/>
  <c r="BC3" i="1"/>
  <c r="AK4" i="1"/>
  <c r="CN6" i="1"/>
  <c r="S3" i="1"/>
  <c r="AM3" i="1"/>
  <c r="CO4" i="1"/>
  <c r="AK2" i="1"/>
  <c r="S4" i="1"/>
  <c r="S2" i="1"/>
  <c r="BC4" i="1"/>
  <c r="BD2" i="1"/>
  <c r="CO6" i="1"/>
  <c r="BB2" i="1"/>
  <c r="BC2" i="1"/>
  <c r="AL3" i="1"/>
  <c r="BW3" i="1"/>
  <c r="BW4" i="1"/>
  <c r="AK3" i="1"/>
  <c r="BV3" i="1"/>
  <c r="BV4" i="1"/>
  <c r="CO5" i="1"/>
  <c r="CO3" i="1"/>
  <c r="DG3" i="1"/>
  <c r="BU3" i="1"/>
  <c r="BU4" i="1"/>
  <c r="CN5" i="1"/>
  <c r="CN3" i="1"/>
  <c r="DF3" i="1"/>
  <c r="AM4" i="1"/>
  <c r="AM2" i="1"/>
  <c r="BE3" i="1"/>
  <c r="AL4" i="1"/>
  <c r="AL2" i="1"/>
  <c r="BD3" i="1"/>
  <c r="S5" i="1"/>
  <c r="DG4" i="1"/>
  <c r="DG2" i="1"/>
  <c r="BU2" i="1"/>
  <c r="CN4" i="1"/>
  <c r="CN2" i="1"/>
  <c r="DF4" i="1"/>
  <c r="DF2" i="1"/>
  <c r="BE4" i="1"/>
  <c r="BD7" i="1"/>
  <c r="CO11" i="1"/>
  <c r="CO10" i="1"/>
  <c r="CN7" i="1"/>
  <c r="CN8" i="1"/>
  <c r="CN9" i="1"/>
  <c r="CN10" i="1"/>
  <c r="BD5" i="1"/>
  <c r="BD6" i="1"/>
  <c r="BD10" i="1"/>
  <c r="BD11" i="1"/>
  <c r="BB6" i="1"/>
  <c r="T11" i="1"/>
  <c r="BC6" i="1"/>
  <c r="U11" i="1"/>
  <c r="BC10" i="1"/>
  <c r="BE7" i="1"/>
  <c r="AY9" i="1"/>
  <c r="BD9" i="1" s="1"/>
  <c r="BC9" i="1"/>
  <c r="AY8" i="1"/>
  <c r="BD8" i="1" s="1"/>
  <c r="BC8" i="1"/>
  <c r="S7" i="1"/>
  <c r="BB10" i="1"/>
  <c r="BC7" i="1"/>
  <c r="R8" i="1"/>
  <c r="S11" i="1"/>
  <c r="BE11" i="1"/>
  <c r="BE5" i="1"/>
  <c r="U10" i="1"/>
  <c r="BC11" i="1"/>
  <c r="BC5" i="1"/>
  <c r="T10" i="1"/>
  <c r="U8" i="1"/>
  <c r="S10" i="1"/>
  <c r="S8" i="1"/>
  <c r="CL9" i="1"/>
  <c r="CL8" i="1"/>
  <c r="CL11" i="1"/>
  <c r="CL7" i="1"/>
  <c r="CY7" i="1"/>
  <c r="CZ7" i="1" s="1"/>
  <c r="DA7" i="1" s="1"/>
  <c r="CY8" i="1"/>
  <c r="CZ8" i="1" s="1"/>
  <c r="DA8" i="1" s="1"/>
  <c r="CY9" i="1"/>
  <c r="CZ9" i="1" s="1"/>
  <c r="DA9" i="1" s="1"/>
  <c r="BO7" i="1"/>
  <c r="BP7" i="1" s="1"/>
  <c r="BO8" i="1"/>
  <c r="BP8" i="1" s="1"/>
  <c r="BU8" i="1" s="1"/>
  <c r="BP9" i="1"/>
  <c r="AE7" i="1"/>
  <c r="AF7" i="1" s="1"/>
  <c r="AE8" i="1"/>
  <c r="AF8" i="1" s="1"/>
  <c r="AE9" i="1"/>
  <c r="AF9" i="1" s="1"/>
  <c r="CY10" i="1"/>
  <c r="CZ10" i="1" s="1"/>
  <c r="DA10" i="1" s="1"/>
  <c r="CY11" i="1"/>
  <c r="CZ11" i="1" s="1"/>
  <c r="DA11" i="1" s="1"/>
  <c r="BO10" i="1"/>
  <c r="BP10" i="1" s="1"/>
  <c r="BO11" i="1"/>
  <c r="BP11" i="1" s="1"/>
  <c r="AF10" i="1"/>
  <c r="AE11" i="1"/>
  <c r="AF11" i="1" s="1"/>
  <c r="AF5" i="1"/>
  <c r="AK5" i="1" s="1"/>
  <c r="BP5" i="1"/>
  <c r="BU5" i="1" s="1"/>
  <c r="CY5" i="1"/>
  <c r="CZ5" i="1" s="1"/>
  <c r="DA5" i="1" s="1"/>
  <c r="AF6" i="1"/>
  <c r="BP6" i="1"/>
  <c r="CY6" i="1"/>
  <c r="CZ6" i="1" s="1"/>
  <c r="DA6" i="1" s="1"/>
  <c r="CY14" i="1"/>
  <c r="CZ14" i="1" s="1"/>
  <c r="DA14" i="1" s="1"/>
  <c r="BO14" i="1"/>
  <c r="BP14" i="1" s="1"/>
  <c r="BU14" i="1" s="1"/>
  <c r="AE15" i="1"/>
  <c r="AF15" i="1" s="1"/>
  <c r="AK15" i="1" s="1"/>
  <c r="AE14" i="1"/>
  <c r="AF14" i="1" s="1"/>
  <c r="AK14" i="1" s="1"/>
  <c r="BO15" i="1"/>
  <c r="BP15" i="1" s="1"/>
  <c r="BU15" i="1" s="1"/>
  <c r="CY15" i="1"/>
  <c r="CZ15" i="1" s="1"/>
  <c r="DA15" i="1" s="1"/>
  <c r="CP16" i="1" l="1"/>
  <c r="BF16" i="1"/>
  <c r="AN16" i="1"/>
  <c r="BX16" i="1"/>
  <c r="V16" i="1"/>
  <c r="DH16" i="1"/>
  <c r="T3" i="1"/>
  <c r="T14" i="1"/>
  <c r="U3" i="1"/>
  <c r="U14" i="1"/>
  <c r="U2" i="1"/>
  <c r="R15" i="1"/>
  <c r="T5" i="1"/>
  <c r="R4" i="1"/>
  <c r="U5" i="1"/>
  <c r="U15" i="1"/>
  <c r="T4" i="1"/>
  <c r="T2" i="1"/>
  <c r="BF12" i="1"/>
  <c r="DH13" i="1"/>
  <c r="BF13" i="1"/>
  <c r="AN13" i="1"/>
  <c r="V12" i="1"/>
  <c r="CP12" i="1"/>
  <c r="V13" i="1"/>
  <c r="BX13" i="1"/>
  <c r="BX12" i="1"/>
  <c r="BF15" i="1"/>
  <c r="AN12" i="1"/>
  <c r="CP13" i="1"/>
  <c r="DH12" i="1"/>
  <c r="CP15" i="1"/>
  <c r="CP14" i="1"/>
  <c r="DG14" i="1"/>
  <c r="DD14" i="1"/>
  <c r="DF14" i="1"/>
  <c r="DD15" i="1"/>
  <c r="DF15" i="1"/>
  <c r="DG15" i="1"/>
  <c r="BF14" i="1"/>
  <c r="AN4" i="1"/>
  <c r="DH2" i="1"/>
  <c r="BX3" i="1"/>
  <c r="AN3" i="1"/>
  <c r="CP2" i="1"/>
  <c r="CP4" i="1"/>
  <c r="BX2" i="1"/>
  <c r="AN2" i="1"/>
  <c r="BF2" i="1"/>
  <c r="DH3" i="1"/>
  <c r="BF4" i="1"/>
  <c r="CP3" i="1"/>
  <c r="CP6" i="1"/>
  <c r="BF3" i="1"/>
  <c r="CP5" i="1"/>
  <c r="BX4" i="1"/>
  <c r="DH4" i="1"/>
  <c r="R6" i="1"/>
  <c r="T6" i="1"/>
  <c r="U6" i="1"/>
  <c r="DF6" i="1"/>
  <c r="DD6" i="1"/>
  <c r="DG6" i="1"/>
  <c r="DD5" i="1"/>
  <c r="DF5" i="1"/>
  <c r="DG5" i="1"/>
  <c r="CP7" i="1"/>
  <c r="CP10" i="1"/>
  <c r="DG10" i="1"/>
  <c r="DF10" i="1"/>
  <c r="DG11" i="1"/>
  <c r="DF11" i="1"/>
  <c r="DG9" i="1"/>
  <c r="DF9" i="1"/>
  <c r="DG7" i="1"/>
  <c r="DF7" i="1"/>
  <c r="DG8" i="1"/>
  <c r="DF8" i="1"/>
  <c r="BF6" i="1"/>
  <c r="V11" i="1"/>
  <c r="V10" i="1"/>
  <c r="CP11" i="1"/>
  <c r="BF7" i="1"/>
  <c r="BF10" i="1"/>
  <c r="CP9" i="1"/>
  <c r="BF5" i="1"/>
  <c r="AG14" i="1"/>
  <c r="BQ9" i="1"/>
  <c r="BU9" i="1"/>
  <c r="V8" i="1"/>
  <c r="BQ15" i="1"/>
  <c r="R7" i="1"/>
  <c r="T7" i="1"/>
  <c r="U7" i="1"/>
  <c r="AG7" i="1"/>
  <c r="AL7" i="1" s="1"/>
  <c r="AK7" i="1"/>
  <c r="AG6" i="1"/>
  <c r="AL6" i="1" s="1"/>
  <c r="AK6" i="1"/>
  <c r="AG15" i="1"/>
  <c r="BF11" i="1"/>
  <c r="BQ7" i="1"/>
  <c r="BU7" i="1"/>
  <c r="DD11" i="1"/>
  <c r="DD9" i="1"/>
  <c r="BB9" i="1"/>
  <c r="BE9" i="1"/>
  <c r="BQ6" i="1"/>
  <c r="BU6" i="1"/>
  <c r="BQ11" i="1"/>
  <c r="BU11" i="1"/>
  <c r="DD10" i="1"/>
  <c r="AG10" i="1"/>
  <c r="AL10" i="1" s="1"/>
  <c r="AK10" i="1"/>
  <c r="BQ10" i="1"/>
  <c r="BU10" i="1"/>
  <c r="DD8" i="1"/>
  <c r="DD7" i="1"/>
  <c r="BB8" i="1"/>
  <c r="BE8" i="1"/>
  <c r="AG8" i="1"/>
  <c r="AL8" i="1" s="1"/>
  <c r="AK8" i="1"/>
  <c r="AG11" i="1"/>
  <c r="AL11" i="1" s="1"/>
  <c r="AK11" i="1"/>
  <c r="AG9" i="1"/>
  <c r="AL9" i="1" s="1"/>
  <c r="AK9" i="1"/>
  <c r="R9" i="1"/>
  <c r="T9" i="1"/>
  <c r="U9" i="1"/>
  <c r="CP8" i="1"/>
  <c r="BQ8" i="1"/>
  <c r="AG5" i="1"/>
  <c r="BQ5" i="1"/>
  <c r="BQ14" i="1"/>
  <c r="V3" i="1" l="1"/>
  <c r="V14" i="1"/>
  <c r="V2" i="1"/>
  <c r="V15" i="1"/>
  <c r="V4" i="1"/>
  <c r="V5" i="1"/>
  <c r="DH15" i="1"/>
  <c r="DH14" i="1"/>
  <c r="BW15" i="1"/>
  <c r="BT15" i="1"/>
  <c r="BV15" i="1"/>
  <c r="AL15" i="1"/>
  <c r="AJ15" i="1"/>
  <c r="AM15" i="1"/>
  <c r="AL14" i="1"/>
  <c r="AM14" i="1"/>
  <c r="AJ14" i="1"/>
  <c r="BT14" i="1"/>
  <c r="BV14" i="1"/>
  <c r="BW14" i="1"/>
  <c r="DH6" i="1"/>
  <c r="V6" i="1"/>
  <c r="DH5" i="1"/>
  <c r="BW5" i="1"/>
  <c r="BT5" i="1"/>
  <c r="BV5" i="1"/>
  <c r="AJ5" i="1"/>
  <c r="AL5" i="1"/>
  <c r="AM5" i="1"/>
  <c r="BW9" i="1"/>
  <c r="BV9" i="1"/>
  <c r="BW8" i="1"/>
  <c r="BV8" i="1"/>
  <c r="BW6" i="1"/>
  <c r="BV6" i="1"/>
  <c r="BV10" i="1"/>
  <c r="BW10" i="1"/>
  <c r="BV11" i="1"/>
  <c r="BW11" i="1"/>
  <c r="BW7" i="1"/>
  <c r="BV7" i="1"/>
  <c r="DH7" i="1"/>
  <c r="DH11" i="1"/>
  <c r="DH10" i="1"/>
  <c r="BT6" i="1"/>
  <c r="AJ11" i="1"/>
  <c r="AM11" i="1"/>
  <c r="BF8" i="1"/>
  <c r="BF9" i="1"/>
  <c r="AM10" i="1"/>
  <c r="AJ10" i="1"/>
  <c r="BT11" i="1"/>
  <c r="DH8" i="1"/>
  <c r="DH9" i="1"/>
  <c r="BT7" i="1"/>
  <c r="AJ6" i="1"/>
  <c r="AM6" i="1"/>
  <c r="AJ7" i="1"/>
  <c r="AM7" i="1"/>
  <c r="V9" i="1"/>
  <c r="AJ8" i="1"/>
  <c r="AM8" i="1"/>
  <c r="BT9" i="1"/>
  <c r="BT8" i="1"/>
  <c r="BT10" i="1"/>
  <c r="V7" i="1"/>
  <c r="AJ9" i="1"/>
  <c r="AM9" i="1"/>
  <c r="AN14" i="1" l="1"/>
  <c r="AN15" i="1"/>
  <c r="BX15" i="1"/>
  <c r="BX14" i="1"/>
  <c r="AN5" i="1"/>
  <c r="BX5" i="1"/>
  <c r="BX8" i="1"/>
  <c r="BX7" i="1"/>
  <c r="AN10" i="1"/>
  <c r="BX9" i="1"/>
  <c r="BX10" i="1"/>
  <c r="AN8" i="1"/>
  <c r="AN11" i="1"/>
  <c r="AN6" i="1"/>
  <c r="AN9" i="1"/>
  <c r="BX6" i="1"/>
  <c r="BX11" i="1"/>
  <c r="AN7" i="1"/>
</calcChain>
</file>

<file path=xl/sharedStrings.xml><?xml version="1.0" encoding="utf-8"?>
<sst xmlns="http://schemas.openxmlformats.org/spreadsheetml/2006/main" count="511" uniqueCount="157">
  <si>
    <t>First_Name</t>
  </si>
  <si>
    <t>Last_Name</t>
  </si>
  <si>
    <t>TEAM</t>
  </si>
  <si>
    <t>PTS</t>
  </si>
  <si>
    <t>PTS DK</t>
  </si>
  <si>
    <t>PTS FD</t>
  </si>
  <si>
    <t>PTS MGM</t>
  </si>
  <si>
    <t>PTS PointsBet</t>
  </si>
  <si>
    <t>PTS BetRivers</t>
  </si>
  <si>
    <t>Diff</t>
  </si>
  <si>
    <t>Pick</t>
  </si>
  <si>
    <t>Stars</t>
  </si>
  <si>
    <t>REB</t>
  </si>
  <si>
    <t>REB DK</t>
  </si>
  <si>
    <t>REB FD</t>
  </si>
  <si>
    <t>REB MGM</t>
  </si>
  <si>
    <t>REB PointsBet</t>
  </si>
  <si>
    <t>REB BetRivers</t>
  </si>
  <si>
    <t>AST</t>
  </si>
  <si>
    <t>AST DK</t>
  </si>
  <si>
    <t>AST FD</t>
  </si>
  <si>
    <t>AST MGM</t>
  </si>
  <si>
    <t>AST BetRivers</t>
  </si>
  <si>
    <t>3PM</t>
  </si>
  <si>
    <t>3PT DK</t>
  </si>
  <si>
    <t>3PT FD</t>
  </si>
  <si>
    <t>3PT MGM</t>
  </si>
  <si>
    <t>3PT BetRivers</t>
  </si>
  <si>
    <t>STL</t>
  </si>
  <si>
    <t>STL FD</t>
  </si>
  <si>
    <t>STL MGM</t>
  </si>
  <si>
    <t>STL BetRivers</t>
  </si>
  <si>
    <t>BLK</t>
  </si>
  <si>
    <t>BLK FD</t>
  </si>
  <si>
    <t>BLK MGM</t>
  </si>
  <si>
    <t>BLK BetRivers</t>
  </si>
  <si>
    <t>STL DK</t>
  </si>
  <si>
    <t>BLK DK</t>
  </si>
  <si>
    <t>DIFF</t>
  </si>
  <si>
    <t>LINE USED PTS</t>
  </si>
  <si>
    <t>LINE USED REB</t>
  </si>
  <si>
    <t>LINE USED AST</t>
  </si>
  <si>
    <t>LINE USED 3PT</t>
  </si>
  <si>
    <t>LINE USED STL</t>
  </si>
  <si>
    <t>LINE USED BLK</t>
  </si>
  <si>
    <t>OPPONENT</t>
  </si>
  <si>
    <t>Home/Away</t>
  </si>
  <si>
    <t>Home</t>
  </si>
  <si>
    <t>Away</t>
  </si>
  <si>
    <t>###</t>
  </si>
  <si>
    <t>Over last 10 PTS</t>
  </si>
  <si>
    <t>Over last 10 REB</t>
  </si>
  <si>
    <t>Over last 10 AST</t>
  </si>
  <si>
    <t>Over last 10 3PM</t>
  </si>
  <si>
    <t>Over last 10 STL</t>
  </si>
  <si>
    <t>Over last 10 BLK</t>
  </si>
  <si>
    <t>Percent Stars</t>
  </si>
  <si>
    <t>Final Stars</t>
  </si>
  <si>
    <t>CHI</t>
  </si>
  <si>
    <t>Alex</t>
  </si>
  <si>
    <t>Caruso</t>
  </si>
  <si>
    <t>Ayo</t>
  </si>
  <si>
    <t>Dosunmu</t>
  </si>
  <si>
    <t>DeMar</t>
  </si>
  <si>
    <t>DeRozan</t>
  </si>
  <si>
    <t>Nikola</t>
  </si>
  <si>
    <t>Vucevic</t>
  </si>
  <si>
    <t>Bam</t>
  </si>
  <si>
    <t>Adebayo</t>
  </si>
  <si>
    <t>MIA</t>
  </si>
  <si>
    <t>Caleb</t>
  </si>
  <si>
    <t>Martin</t>
  </si>
  <si>
    <t>Haywood</t>
  </si>
  <si>
    <t>Highsmith</t>
  </si>
  <si>
    <t>Jaime</t>
  </si>
  <si>
    <t>Jaquez</t>
  </si>
  <si>
    <t>Jovic</t>
  </si>
  <si>
    <t>Tyler</t>
  </si>
  <si>
    <t>Herro</t>
  </si>
  <si>
    <t>Andre</t>
  </si>
  <si>
    <t>Drummond</t>
  </si>
  <si>
    <t>Javonte</t>
  </si>
  <si>
    <t>Green</t>
  </si>
  <si>
    <t>Davion</t>
  </si>
  <si>
    <t>Mitchell</t>
  </si>
  <si>
    <t>SAC</t>
  </si>
  <si>
    <t>NOP</t>
  </si>
  <si>
    <t>Kevin</t>
  </si>
  <si>
    <t>Love</t>
  </si>
  <si>
    <t>Brandon</t>
  </si>
  <si>
    <t>Ingram</t>
  </si>
  <si>
    <t>Dyson</t>
  </si>
  <si>
    <t>Daniels</t>
  </si>
  <si>
    <t>Jonas</t>
  </si>
  <si>
    <t>Valanciunas</t>
  </si>
  <si>
    <t>Larry</t>
  </si>
  <si>
    <t>Nance</t>
  </si>
  <si>
    <t>Predicted AVG PTS</t>
  </si>
  <si>
    <t>Predicted PTS MAX</t>
  </si>
  <si>
    <t>Predicted PTS MIN</t>
  </si>
  <si>
    <t>Predicted AVG REB</t>
  </si>
  <si>
    <t>Predicted REB MAX</t>
  </si>
  <si>
    <t>Predicted REB MIN</t>
  </si>
  <si>
    <t>Predicted AVG AST</t>
  </si>
  <si>
    <t>Predicted AST MAX</t>
  </si>
  <si>
    <t>Predicted AST MIN</t>
  </si>
  <si>
    <t>Predicted AVG 3PM</t>
  </si>
  <si>
    <t>Predicted 3PM MAX</t>
  </si>
  <si>
    <t>Predicted 3PM MIN</t>
  </si>
  <si>
    <t>PTS Last 10</t>
  </si>
  <si>
    <t>Last 10 Stars</t>
  </si>
  <si>
    <t>Stars Difference</t>
  </si>
  <si>
    <t>AST Last 10</t>
  </si>
  <si>
    <t>REB Last 10</t>
  </si>
  <si>
    <t>Last 10 3PM</t>
  </si>
  <si>
    <t>Over</t>
  </si>
  <si>
    <t>Under</t>
  </si>
  <si>
    <t xml:space="preserve"> Predicted AVGSTL</t>
  </si>
  <si>
    <t>Predicted STL MAX</t>
  </si>
  <si>
    <t>Predicted STL MIN</t>
  </si>
  <si>
    <t>Predicted AVG BLK</t>
  </si>
  <si>
    <t>Predicted BLK MAX</t>
  </si>
  <si>
    <t>Predicted BLK MIN</t>
  </si>
  <si>
    <t>Last 10 STL</t>
  </si>
  <si>
    <t>Aaron</t>
  </si>
  <si>
    <t>PTS Last 10 Overall Average</t>
  </si>
  <si>
    <t>Nesmith</t>
  </si>
  <si>
    <t>IND</t>
  </si>
  <si>
    <t>NYK</t>
  </si>
  <si>
    <t>Andrew</t>
  </si>
  <si>
    <t>Nembhard</t>
  </si>
  <si>
    <t>Ben</t>
  </si>
  <si>
    <t>Sheppard</t>
  </si>
  <si>
    <t>Myles</t>
  </si>
  <si>
    <t>Turner</t>
  </si>
  <si>
    <t>Obi</t>
  </si>
  <si>
    <t>Toppin</t>
  </si>
  <si>
    <t>Pascal</t>
  </si>
  <si>
    <t>Siakam</t>
  </si>
  <si>
    <t>T.J.</t>
  </si>
  <si>
    <t>McConnell</t>
  </si>
  <si>
    <t>Tyrese</t>
  </si>
  <si>
    <t>Haliburton</t>
  </si>
  <si>
    <t>Alec</t>
  </si>
  <si>
    <t>Burks</t>
  </si>
  <si>
    <t>Donte</t>
  </si>
  <si>
    <t>DiVincenzo</t>
  </si>
  <si>
    <t>Isaiah</t>
  </si>
  <si>
    <t>Hartenstein</t>
  </si>
  <si>
    <t>Jalen</t>
  </si>
  <si>
    <t>Brunson</t>
  </si>
  <si>
    <t>Josh</t>
  </si>
  <si>
    <t>Hart</t>
  </si>
  <si>
    <t>Miles</t>
  </si>
  <si>
    <t>McBride</t>
  </si>
  <si>
    <t>Precious</t>
  </si>
  <si>
    <t>Achiuwa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</si>
</sst>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21212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S24" sqref="CS24"/>
    </sheetView>
  </sheetViews>
  <sheetFormatPr defaultRowHeight="14.4" x14ac:dyDescent="0.3"/>
  <cols>
    <col min="14" max="14" width="12.6640625" bestFit="1" customWidth="1"/>
    <col min="17" max="17" width="15.21875" bestFit="1" customWidth="1"/>
    <col min="21" max="21" width="12.109375" bestFit="1" customWidth="1"/>
    <col min="35" max="35" width="14.6640625" bestFit="1" customWidth="1"/>
    <col min="39" max="39" width="12.109375" bestFit="1" customWidth="1"/>
    <col min="40" max="40" width="9.44140625" bestFit="1" customWidth="1"/>
    <col min="53" max="53" width="15.21875" bestFit="1" customWidth="1"/>
    <col min="57" max="57" width="12.109375" bestFit="1" customWidth="1"/>
    <col min="71" max="71" width="16" bestFit="1" customWidth="1"/>
    <col min="73" max="73" width="12.109375" bestFit="1" customWidth="1"/>
    <col min="87" max="87" width="14.88671875" bestFit="1" customWidth="1"/>
    <col min="89" max="89" width="14.88671875" bestFit="1" customWidth="1"/>
    <col min="91" max="91" width="12.109375" bestFit="1" customWidth="1"/>
    <col min="105" max="105" width="15.109375" bestFit="1" customWidth="1"/>
    <col min="107" max="107" width="15.109375" bestFit="1" customWidth="1"/>
    <col min="109" max="109" width="12.109375" bestFit="1" customWidth="1"/>
  </cols>
  <sheetData>
    <row r="1" spans="1:113" x14ac:dyDescent="0.3">
      <c r="A1" s="6" t="s">
        <v>0</v>
      </c>
      <c r="B1" s="6" t="s">
        <v>1</v>
      </c>
      <c r="C1" s="6" t="s">
        <v>2</v>
      </c>
      <c r="D1" s="6" t="s">
        <v>45</v>
      </c>
      <c r="E1" s="6" t="s">
        <v>46</v>
      </c>
      <c r="F1" s="6" t="s">
        <v>97</v>
      </c>
      <c r="G1" s="6" t="s">
        <v>98</v>
      </c>
      <c r="H1" s="6" t="s">
        <v>99</v>
      </c>
      <c r="I1" s="6" t="s">
        <v>4</v>
      </c>
      <c r="J1" s="6" t="s">
        <v>5</v>
      </c>
      <c r="K1" s="6" t="s">
        <v>6</v>
      </c>
      <c r="L1" s="6" t="s">
        <v>8</v>
      </c>
      <c r="M1" s="1" t="s">
        <v>39</v>
      </c>
      <c r="N1" s="2" t="s">
        <v>9</v>
      </c>
      <c r="O1" s="2" t="s">
        <v>10</v>
      </c>
      <c r="P1" s="5" t="s">
        <v>125</v>
      </c>
      <c r="Q1" s="2" t="s">
        <v>50</v>
      </c>
      <c r="R1" s="2" t="s">
        <v>11</v>
      </c>
      <c r="S1" s="2" t="s">
        <v>111</v>
      </c>
      <c r="T1" s="2" t="s">
        <v>110</v>
      </c>
      <c r="U1" s="2" t="s">
        <v>56</v>
      </c>
      <c r="V1" s="2" t="s">
        <v>57</v>
      </c>
      <c r="W1" s="5" t="s">
        <v>3</v>
      </c>
      <c r="X1" s="6" t="s">
        <v>100</v>
      </c>
      <c r="Y1" s="6" t="s">
        <v>101</v>
      </c>
      <c r="Z1" s="6" t="s">
        <v>102</v>
      </c>
      <c r="AA1" s="6" t="s">
        <v>13</v>
      </c>
      <c r="AB1" s="6" t="s">
        <v>14</v>
      </c>
      <c r="AC1" s="6" t="s">
        <v>15</v>
      </c>
      <c r="AD1" s="6" t="s">
        <v>17</v>
      </c>
      <c r="AE1" s="1" t="s">
        <v>40</v>
      </c>
      <c r="AF1" s="2" t="s">
        <v>9</v>
      </c>
      <c r="AG1" s="2" t="s">
        <v>10</v>
      </c>
      <c r="AH1" s="3" t="s">
        <v>113</v>
      </c>
      <c r="AI1" s="2" t="s">
        <v>51</v>
      </c>
      <c r="AJ1" s="2" t="s">
        <v>11</v>
      </c>
      <c r="AK1" s="2" t="s">
        <v>111</v>
      </c>
      <c r="AL1" s="2" t="s">
        <v>110</v>
      </c>
      <c r="AM1" s="2" t="s">
        <v>56</v>
      </c>
      <c r="AN1" s="2" t="s">
        <v>57</v>
      </c>
      <c r="AO1" s="5" t="s">
        <v>12</v>
      </c>
      <c r="AP1" s="6" t="s">
        <v>103</v>
      </c>
      <c r="AQ1" s="6" t="s">
        <v>104</v>
      </c>
      <c r="AR1" s="6" t="s">
        <v>105</v>
      </c>
      <c r="AS1" s="6" t="s">
        <v>19</v>
      </c>
      <c r="AT1" s="6" t="s">
        <v>20</v>
      </c>
      <c r="AU1" s="6" t="s">
        <v>21</v>
      </c>
      <c r="AV1" s="6" t="s">
        <v>22</v>
      </c>
      <c r="AW1" s="1" t="s">
        <v>41</v>
      </c>
      <c r="AX1" s="2" t="s">
        <v>9</v>
      </c>
      <c r="AY1" s="2" t="s">
        <v>10</v>
      </c>
      <c r="AZ1" s="3" t="s">
        <v>112</v>
      </c>
      <c r="BA1" s="5" t="s">
        <v>52</v>
      </c>
      <c r="BB1" s="2" t="s">
        <v>11</v>
      </c>
      <c r="BC1" s="2" t="s">
        <v>111</v>
      </c>
      <c r="BD1" s="2" t="s">
        <v>110</v>
      </c>
      <c r="BE1" s="2" t="s">
        <v>56</v>
      </c>
      <c r="BF1" s="2" t="s">
        <v>57</v>
      </c>
      <c r="BG1" s="5" t="s">
        <v>18</v>
      </c>
      <c r="BH1" s="6" t="s">
        <v>106</v>
      </c>
      <c r="BI1" s="6" t="s">
        <v>107</v>
      </c>
      <c r="BJ1" s="6" t="s">
        <v>108</v>
      </c>
      <c r="BK1" s="6" t="s">
        <v>24</v>
      </c>
      <c r="BL1" s="6" t="s">
        <v>25</v>
      </c>
      <c r="BM1" s="6" t="s">
        <v>26</v>
      </c>
      <c r="BN1" s="6" t="s">
        <v>27</v>
      </c>
      <c r="BO1" s="1" t="s">
        <v>42</v>
      </c>
      <c r="BP1" s="2" t="s">
        <v>9</v>
      </c>
      <c r="BQ1" s="2" t="s">
        <v>10</v>
      </c>
      <c r="BR1" s="3" t="s">
        <v>114</v>
      </c>
      <c r="BS1" s="5" t="s">
        <v>53</v>
      </c>
      <c r="BT1" s="2" t="s">
        <v>11</v>
      </c>
      <c r="BU1" s="2" t="s">
        <v>111</v>
      </c>
      <c r="BV1" s="2" t="s">
        <v>110</v>
      </c>
      <c r="BW1" s="2" t="s">
        <v>56</v>
      </c>
      <c r="BX1" s="2" t="s">
        <v>57</v>
      </c>
      <c r="BY1" s="5" t="s">
        <v>23</v>
      </c>
      <c r="BZ1" s="6" t="s">
        <v>117</v>
      </c>
      <c r="CA1" s="6" t="s">
        <v>118</v>
      </c>
      <c r="CB1" s="6" t="s">
        <v>119</v>
      </c>
      <c r="CC1" s="6" t="s">
        <v>36</v>
      </c>
      <c r="CD1" s="6" t="s">
        <v>29</v>
      </c>
      <c r="CE1" s="6" t="s">
        <v>30</v>
      </c>
      <c r="CF1" s="6" t="s">
        <v>31</v>
      </c>
      <c r="CG1" s="1" t="s">
        <v>43</v>
      </c>
      <c r="CH1" s="1" t="s">
        <v>38</v>
      </c>
      <c r="CI1" s="2" t="s">
        <v>10</v>
      </c>
      <c r="CJ1" s="5" t="s">
        <v>123</v>
      </c>
      <c r="CK1" s="5" t="s">
        <v>54</v>
      </c>
      <c r="CL1" s="2" t="s">
        <v>11</v>
      </c>
      <c r="CM1" s="2" t="s">
        <v>111</v>
      </c>
      <c r="CN1" s="2" t="s">
        <v>110</v>
      </c>
      <c r="CO1" s="2" t="s">
        <v>56</v>
      </c>
      <c r="CP1" s="2" t="s">
        <v>57</v>
      </c>
      <c r="CQ1" s="5" t="s">
        <v>28</v>
      </c>
      <c r="CR1" s="6" t="s">
        <v>120</v>
      </c>
      <c r="CS1" s="6" t="s">
        <v>121</v>
      </c>
      <c r="CT1" s="6" t="s">
        <v>122</v>
      </c>
      <c r="CU1" s="6" t="s">
        <v>37</v>
      </c>
      <c r="CV1" s="6" t="s">
        <v>33</v>
      </c>
      <c r="CW1" s="6" t="s">
        <v>34</v>
      </c>
      <c r="CX1" s="6" t="s">
        <v>35</v>
      </c>
      <c r="CY1" s="1" t="s">
        <v>44</v>
      </c>
      <c r="CZ1" s="1" t="s">
        <v>38</v>
      </c>
      <c r="DA1" s="2" t="s">
        <v>10</v>
      </c>
      <c r="DB1" s="5" t="s">
        <v>123</v>
      </c>
      <c r="DC1" s="5" t="s">
        <v>55</v>
      </c>
      <c r="DD1" s="2" t="s">
        <v>11</v>
      </c>
      <c r="DE1" s="2" t="s">
        <v>111</v>
      </c>
      <c r="DF1" s="2" t="s">
        <v>110</v>
      </c>
      <c r="DG1" s="2" t="s">
        <v>56</v>
      </c>
      <c r="DH1" s="2" t="s">
        <v>57</v>
      </c>
      <c r="DI1" s="6" t="s">
        <v>32</v>
      </c>
    </row>
    <row r="2" spans="1:113" x14ac:dyDescent="0.3">
      <c r="A2" t="s">
        <v>124</v>
      </c>
      <c r="B2" t="s">
        <v>126</v>
      </c>
      <c r="C2" t="s">
        <v>127</v>
      </c>
      <c r="D2" t="s">
        <v>128</v>
      </c>
      <c r="E2" t="s">
        <v>47</v>
      </c>
      <c r="F2">
        <v>10.2536394557716</v>
      </c>
      <c r="G2">
        <v>11.3165098897476</v>
      </c>
      <c r="H2">
        <v>8.9403592002710894</v>
      </c>
      <c r="I2">
        <v>9.5</v>
      </c>
      <c r="J2">
        <v>9.5</v>
      </c>
      <c r="K2">
        <v>9.5</v>
      </c>
      <c r="L2">
        <v>10.5</v>
      </c>
      <c r="M2" s="7">
        <f t="shared" ref="M2:M15" si="0">IF(F2&gt;MIN(I2:L2),MIN(I2:L2),MAX(I2:L2))</f>
        <v>9.5</v>
      </c>
      <c r="N2" s="7">
        <f t="shared" ref="N2:N15" si="1">F2-M2</f>
        <v>0.75363945577159974</v>
      </c>
      <c r="O2" s="7" t="str">
        <f t="shared" ref="O2:O16" si="2">IF(N2 &lt; 0, "Under", "Over")</f>
        <v>Over</v>
      </c>
      <c r="P2" s="7">
        <v>10.3</v>
      </c>
      <c r="Q2" s="7">
        <v>0.6</v>
      </c>
      <c r="R2" s="7">
        <f t="shared" ref="R2:R15" si="3">IF(
    AND(O2="Over", COUNTIF(F2:H2, "&gt;"&amp;M2) = 3),
    3,
    IF(
        AND(O2="Under", COUNTIF(F2:H2, "&lt;"&amp;M2) = 3),
        3,
        IF(
            AND(O2="Over", COUNTIF(F2:H2, "&gt;"&amp;M2) = 2),
            2,
            IF(
                AND(O2="Under", COUNTIF(F2:H2, "&lt;"&amp;M2) = 2),
                2,
                IF(
                    AND(O2="Over", OR(F2&gt;M2, G2&gt;M2, H2&gt;M2)),
                    1,
                    IF(
                        AND(O2="Under", OR(F2&lt;M2, G2&lt;M2, H2&lt;M2)),
                        1,
                        0
                    )
                )
            )
        )
    )
)</f>
        <v>2</v>
      </c>
      <c r="S2" s="7">
        <f t="shared" ref="S2:S15" si="4">IF(OR(N2 &gt; 2, N2 &lt; -2), 5,
    IF(OR(AND(N2 &lt;= 2, N2 &gt;= 1.5), AND(N2 &gt;= -2, N2 &lt;= -1.5)), 4,
        IF(OR(AND(N2 &lt;= 1.5, N2 &gt;= 1), AND(N2 &gt;= -1.5, N2 &lt;= -1)), 3,
            IF(OR(AND(N2 &lt;= 1, N2 &gt;= 0.5), AND(N2 &gt;= -1, N2 &lt;= -0.5)), 2,
                IF(OR(N2 &lt;= 0.5, N2 &gt;= -0.5), 1, "")
            )
        )
    )
)</f>
        <v>2</v>
      </c>
      <c r="T2" s="7">
        <f t="shared" ref="T2:T15" si="5">IF(AND(O2="Over", P2&gt;M2), 1, IF(AND(O2="Under", P2&lt;=M2), 1, 0))</f>
        <v>1</v>
      </c>
      <c r="U2" s="7">
        <f t="shared" ref="U2:U15" si="6">IF(AND(O2="Over", Q2&gt;0.5), 1, IF(AND(O2="Under", Q2&lt;=0.5), 1, 0))</f>
        <v>1</v>
      </c>
      <c r="V2" s="7">
        <f t="shared" ref="V2:V15" si="7">SUM(R2:U2)</f>
        <v>6</v>
      </c>
      <c r="X2">
        <v>5.1056832666486276</v>
      </c>
      <c r="Y2">
        <v>5.3565848214285703</v>
      </c>
      <c r="Z2">
        <v>4.7739065864135899</v>
      </c>
      <c r="AA2">
        <v>5.5</v>
      </c>
      <c r="AB2">
        <v>4.5</v>
      </c>
      <c r="AC2">
        <v>4.5</v>
      </c>
      <c r="AD2">
        <v>4.5</v>
      </c>
      <c r="AE2" s="7">
        <f t="shared" ref="AE2:AE15" si="8">IF(X2&gt;MIN(AA2:AD2),MIN(AA2:AD2),MAX(AA2:AD2))</f>
        <v>4.5</v>
      </c>
      <c r="AF2" s="7">
        <f t="shared" ref="AF2:AF15" si="9">X2-AE2</f>
        <v>0.60568326664862759</v>
      </c>
      <c r="AG2" s="7" t="str">
        <f t="shared" ref="AG2:AG16" si="10">IF(AF2 &lt; 0, "Under", "Over")</f>
        <v>Over</v>
      </c>
      <c r="AH2" s="7">
        <v>5.2</v>
      </c>
      <c r="AI2" s="7">
        <v>0.5</v>
      </c>
      <c r="AJ2" s="7">
        <f t="shared" ref="AJ2:AJ15" si="11">IF(
    AND(AG2="Over", COUNTIF(X2:Z2, "&gt;"&amp;AE2) = 3),
    3,
    IF(
        AND(AG2="Under", COUNTIF(X2:Z2, "&lt;"&amp;AE2) = 3),
        3,
        IF(
            AND(AG2="Over", COUNTIF(X2:Z2, "&gt;"&amp;AE2) = 2),
            2,
            IF(
                AND(AG2="Under", COUNTIF(X2:Z2, "&lt;"&amp;AE2) = 2),
                2,
                IF(
                    AND(AG2="Over", OR(X2&gt;AE2, Y2&gt;AE2, Z2&gt;AE2)),
                    1,
                    IF(
                        AND(AG2="Under", OR(X2&lt;AE2, Y2&lt;AE2, Z2&lt;AE2)),
                        1,
                        0
                    )
                )
            )
        )
    )
)</f>
        <v>3</v>
      </c>
      <c r="AK2" s="7">
        <f t="shared" ref="AK2:AK15" si="12">IF(OR(AF2&gt;1.5,AF2&lt;-1.5),5,
IF(OR(AND(AF2&lt;=1.5,AF2&gt;=1.25),AND(AF2&gt;=-1.5,AF2&lt;=-1.25)),4,
IF(OR(AND(AF2&lt;=1.25,AF2&gt;=1),AND(AF2&gt;=-1.25,AF2&lt;=-1)),3,
IF(OR(AND(AF2+1,AF2&gt;=0.5),AND(AF2&gt;=-1,AF2&lt;=-0.5)),2,
IF(OR(AF2&lt;=0.5,AF2&gt;=-0.5),1,"")
)
)
))</f>
        <v>2</v>
      </c>
      <c r="AL2" s="7">
        <f t="shared" ref="AL2:AL15" si="13">IF(AND(AG2="Over", AH2&gt;AE2), 1, IF(AND(AG2="Under", AH2&lt;=AE2), 1, 0))</f>
        <v>1</v>
      </c>
      <c r="AM2" s="7">
        <f t="shared" ref="AM2:AM15" si="14">IF(AND(AG2="Over", AI2&gt;0.5), 1, IF(AND(AG2="Under", AI2&lt;=0.5), 1, 0))</f>
        <v>0</v>
      </c>
      <c r="AN2" s="7">
        <f t="shared" ref="AN2:AN15" si="15">SUM(AJ2:AM2)</f>
        <v>6</v>
      </c>
      <c r="AP2" s="4">
        <v>2.6707396611332599</v>
      </c>
      <c r="AQ2" s="4">
        <v>3.8376470588235199</v>
      </c>
      <c r="AR2" s="4">
        <v>2.3679664470680999</v>
      </c>
      <c r="AS2" s="4">
        <v>1.5</v>
      </c>
      <c r="AT2" s="4" t="s">
        <v>49</v>
      </c>
      <c r="AU2" s="4">
        <v>1.5</v>
      </c>
      <c r="AV2" s="4" t="s">
        <v>49</v>
      </c>
      <c r="AW2" s="4">
        <f t="shared" ref="AW2:AW15" si="16">IF(AP2&gt;MIN(AS2:AV2),MIN(AS2:AV2),MAX(AS2:AV2))</f>
        <v>1.5</v>
      </c>
      <c r="AX2" s="4">
        <f t="shared" ref="AX2:AX15" si="17">AP2-AW2</f>
        <v>1.1707396611332599</v>
      </c>
      <c r="AY2" s="4" t="str">
        <f t="shared" ref="AY2:AY16" si="18">IF(AX2 &lt; 0, "Under", "Over")</f>
        <v>Over</v>
      </c>
      <c r="AZ2" s="4">
        <v>2.4</v>
      </c>
      <c r="BA2" s="4">
        <v>0.6</v>
      </c>
      <c r="BB2" s="4">
        <f t="shared" ref="BB2:BB15" si="19">IF(
    AND(AY2="Over", COUNTIF(AP2:AR2, "&gt;"&amp;AW2) = 3),
    3,
    IF(
        AND(AY2="Under", COUNTIF(AP2:AR2, "&lt;"&amp;AW2) = 3),
        3,
        IF(
            AND(AY2="Over", COUNTIF(AP2:AR2, "&gt;"&amp;AW2) = 2),
            2,
            IF(
                AND(AY2="Under", COUNTIF(AP2:AR2, "&lt;"&amp;AW2) = 2),
                2,
                IF(
                    AND(AY2="Over", OR(AP2&gt;AW2, AQ2&gt;AW2, AR2&gt;AW2)),
                    1,
                    IF(
                        AND(AY2="Under", OR(AP2&lt;AW2, AQ2&lt;AW2, AR2&lt;AW2)),
                        1,
                        0
                    )
                )
            )
        )
    )
)</f>
        <v>3</v>
      </c>
      <c r="BC2" s="4">
        <f t="shared" ref="BC2:BC15" si="20">IF(OR(AX2&gt;1.5,AX2&lt;-1.5),5,
IF(OR(AND(AX2&lt;=1.5,AX2&gt;=1),AND(AX2&gt;=-1.5,AX2&lt;=-1)),4,
IF(OR(AND(AX2&lt;=1,AX2&gt;=0.75),AND(AX2&gt;=-1,AX2&lt;=-0.75)),3,
IF(OR(AND(AX2&lt;=0.75,AX2&gt;=0.5),AND(AX2&gt;=-0.75,AX2&lt;=-0.5)),2,
IF(OR(AX2&lt;=0.5,AX2&gt;=-0.5),1,"")
)
)
))</f>
        <v>4</v>
      </c>
      <c r="BD2" s="4">
        <f t="shared" ref="BD2:BD15" si="21">IF(AND(AY2="Over", AZ2&gt;AW2), 1, IF(AND(AY2="Under", AZ2&lt;=AW2), 1, 0))</f>
        <v>1</v>
      </c>
      <c r="BE2" s="4">
        <f t="shared" ref="BE2:BE15" si="22">IF(AND(AY2="Over", BA2&gt;=0.5), 1, IF(AND(AY2="Under", BA2&lt;0.5), 1, 0))</f>
        <v>1</v>
      </c>
      <c r="BF2" s="4">
        <f t="shared" ref="BF2:BF15" si="23">SUM(BB2:BE2)</f>
        <v>9</v>
      </c>
      <c r="BH2">
        <v>1.6636982512786049</v>
      </c>
      <c r="BI2">
        <v>1.7557882850006299</v>
      </c>
      <c r="BJ2">
        <v>1.4547590810278901</v>
      </c>
      <c r="BK2">
        <v>1.5</v>
      </c>
      <c r="BL2">
        <v>1.5</v>
      </c>
      <c r="BM2">
        <v>1.5</v>
      </c>
      <c r="BN2">
        <v>1.5</v>
      </c>
      <c r="BO2" s="7">
        <f t="shared" ref="BO2:BO15" si="24">IF(BH2&gt;MIN(BK2:BN2),MIN(BK2:BN2),MAX(BK2:BN2))</f>
        <v>1.5</v>
      </c>
      <c r="BP2" s="7">
        <f t="shared" ref="BP2:BP15" si="25">BH2-BO2</f>
        <v>0.16369825127860493</v>
      </c>
      <c r="BQ2" s="7" t="str">
        <f t="shared" ref="BQ2:BQ16" si="26">IF(BP2 &lt; 0, "Under", "Over")</f>
        <v>Over</v>
      </c>
      <c r="BR2" s="7">
        <v>1.6</v>
      </c>
      <c r="BS2" s="7">
        <v>0.5</v>
      </c>
      <c r="BT2" s="7">
        <f t="shared" ref="BT2:BT15" si="27">IF(
    AND(BQ2="Over", COUNTIF(BH2:BJ2, "&gt;"&amp;BO2) = 3),
    3,
    IF(
        AND(BQ2="Under", COUNTIF(BH2:BJ2, "&lt;"&amp;BO2) = 3),
        3,
        IF(
            AND(BQ2="Over", COUNTIF(BH2:BJ2, "&gt;"&amp;BO2) = 2),
            2,
            IF(
                AND(BQ2="Under", COUNTIF(BH2:BJ2, "&lt;"&amp;BO2) = 2),
                2,
                IF(
                    AND(BQ2="Over", OR(BH2&gt;BO2, BI2&gt;BO2, BJ2&gt;BO2)),
                    1,
                    IF(
                        AND(BQ2="Under", OR(BH2&lt;BO2, BI2&lt;BO2, BJ2&lt;BO2)),
                        1,
                        0
                    )
                )
            )
        )
    )
)</f>
        <v>2</v>
      </c>
      <c r="BU2" s="7">
        <f t="shared" ref="BU2:BU15" si="28">IF(OR(BP2&gt;1,BP2&lt;-1),5,
IF(OR(AND(BP2&lt;=1,BP2&gt;=0.5),AND(BP2&gt;=-1,BP2&lt;=-0.5)),4,
IF(OR(AND(BP2&lt;=0.5,BP2&gt;=0.25),AND(BP2&gt;=-0.5,BP2&lt;=-0.25)),3,
IF(OR(AND(BP2&lt;=0.25,BP2&gt;=0.1),AND(BP2&gt;=-0.25,BP2&lt;=-0.1)),2,
IF(OR(BP2&lt;=0.1,BP2&gt;=-0.1),1,"")
)
)
))</f>
        <v>2</v>
      </c>
      <c r="BV2" s="7">
        <f t="shared" ref="BV2:BV15" si="29">IF(AND(BQ2="Over", BR2&gt;BO2), 1, IF(AND(BQ2="Under", BR2&lt;=BO2), 1, 0))</f>
        <v>1</v>
      </c>
      <c r="BW2" s="7">
        <f t="shared" ref="BW2:BW15" si="30">IF(AND(BQ2="Over", BS2&gt;0.5), 1, IF(AND(BQ2="Under", BS2&lt;=0.5), 1, 0))</f>
        <v>0</v>
      </c>
      <c r="BX2" s="7">
        <f t="shared" ref="BX2:BX15" si="31">SUM(BT2:BW2)</f>
        <v>5</v>
      </c>
      <c r="BZ2">
        <v>0.75634437693870826</v>
      </c>
      <c r="CA2">
        <v>1.31058990760483</v>
      </c>
      <c r="CB2">
        <v>0.56999999999999995</v>
      </c>
      <c r="CC2" t="s">
        <v>49</v>
      </c>
      <c r="CD2" t="s">
        <v>49</v>
      </c>
      <c r="CE2">
        <v>0.5</v>
      </c>
      <c r="CF2">
        <v>0.5</v>
      </c>
      <c r="CG2" s="7">
        <f t="shared" ref="CG2:CG15" si="32">IF(BZ2&gt;MIN(CC2:CF2),MIN(CC2:CF2),MAX(CC2:CF2))</f>
        <v>0.5</v>
      </c>
      <c r="CH2" s="7">
        <f t="shared" ref="CH2:CH15" si="33">BZ2-CG2</f>
        <v>0.25634437693870826</v>
      </c>
      <c r="CI2" s="7" t="str">
        <f t="shared" ref="CI2:CI16" si="34">IF(CH2 &lt; 0, "Under", "Over")</f>
        <v>Over</v>
      </c>
      <c r="CJ2" s="7">
        <v>0.5</v>
      </c>
      <c r="CK2" s="7">
        <v>0.3</v>
      </c>
      <c r="CL2" s="7">
        <f t="shared" ref="CL2:CL15" si="35">IF(
    AND(CI2="Over", COUNTIF(BZ2:CB2, "&gt;"&amp;CG2) = 3),
    3,
    IF(
        AND(CI2="Under", COUNTIF(BZ2:CB2, "&lt;"&amp;CG2) = 3),
        3,
        IF(
            AND(CI2="Over", COUNTIF(BZ2:CB2, "&gt;"&amp;CG2) = 2),
            2,
            IF(
                AND(CI2="Under", COUNTIF(BZ2:CB2, "&lt;"&amp;CG2) = 2),
                2,
                IF(
                    AND(CI2="Over", OR(BZ2&gt;CG2, CA2&gt;CG2, CB2&gt;CG2)),
                    1,
                    IF(
                        AND(CI2="Under", OR(BZ2&lt;CG2, CA2&lt;CG2, CB2&lt;CG2)),
                        1,
                        0
                    )
                )
            )
        )
    )
)</f>
        <v>3</v>
      </c>
      <c r="CM2" s="7">
        <f t="shared" ref="CM2:CM15" si="36">IF(OR(CF2&gt;1,CF2&lt;-1),2,
IF(OR(AND(CF2&lt;=1,CF2&gt;=0.75),AND(CF2&gt;=-1,CF2&lt;=-0.75)),1.5,
IF(OR(AND(CF2&lt;=0.75,CF2&gt;=0.5),AND(CF2&gt;=-0.75,CF2&lt;=-0.5)),1,
IF(OR(AND(CF2&lt;=0.5,CF2&gt;=0.25),AND(CF2&gt;=-0.5,CF2&lt;=-0.25)),0.5,
IF(OR(CF2&lt;=0.25,CF2&gt;=-0.25),0,"")
)
)
))</f>
        <v>1</v>
      </c>
      <c r="CN2" s="7">
        <f t="shared" ref="CN2:CN15" si="37">IF(AND(CI2="Over", CJ2&gt;CG2), 1, IF(AND(CI2="Under", CJ2&lt;=CG2), 1, 0))</f>
        <v>0</v>
      </c>
      <c r="CO2" s="7">
        <f t="shared" ref="CO2:CO15" si="38">IF(AND(CI2="Over", CK2&gt;0.5), 1, IF(AND(CI2="Under", CK2&lt;=0.5), 1, 0))</f>
        <v>0</v>
      </c>
      <c r="CP2" s="7">
        <f t="shared" ref="CP2:CP15" si="39">SUM(CL2:CO2)</f>
        <v>4</v>
      </c>
      <c r="CR2">
        <v>0.55218050360571103</v>
      </c>
      <c r="CS2">
        <v>0.72397660818713405</v>
      </c>
      <c r="CT2">
        <v>0.43900796714115098</v>
      </c>
      <c r="CU2" t="s">
        <v>49</v>
      </c>
      <c r="CV2" t="s">
        <v>49</v>
      </c>
      <c r="CW2">
        <v>0.5</v>
      </c>
      <c r="CX2" t="s">
        <v>49</v>
      </c>
      <c r="CY2">
        <f t="shared" ref="CY2:CY15" si="40">IF(CR2&gt;MIN(CU2:CX2),MIN(CU2:CX2),MAX(CU2:CX2))</f>
        <v>0.5</v>
      </c>
      <c r="CZ2">
        <f t="shared" ref="CZ2:CZ15" si="41">CR2-CY2</f>
        <v>5.2180503605711026E-2</v>
      </c>
      <c r="DA2" t="str">
        <f t="shared" ref="DA2:DA16" si="42">IF(CZ2 &lt; 0, "Under", "Over")</f>
        <v>Over</v>
      </c>
      <c r="DB2">
        <v>0.6</v>
      </c>
      <c r="DC2">
        <v>0.5</v>
      </c>
      <c r="DD2">
        <f t="shared" ref="DD2:DD15" si="43">IF(
    AND(DA2="Over", COUNTIF(CR2:CT2, "&gt;"&amp;CY2) = 3),
    3,
    IF(
        AND(DA2="Under", COUNTIF(CR2:CT2, "&lt;"&amp;CY2) = 3),
        3,
        IF(
            AND(DA2="Over", COUNTIF(CR2:CT2, "&gt;"&amp;CY2) = 2),
            2,
            IF(
                AND(DA2="Under", COUNTIF(CR2:CT2, "&lt;"&amp;CY2) = 2),
                2,
                IF(
                    AND(DA2="Over", OR(CR2&gt;CY2, CS2&gt;CY2, CT2&gt;CY2)),
                    1,
                    IF(
                        AND(DA2="Under", OR(CR2&lt;CY2, CS2&lt;CY2, CT2&lt;CY2)),
                        1,
                        0
                    )
                )
            )
        )
    )
)</f>
        <v>2</v>
      </c>
      <c r="DE2">
        <f t="shared" ref="DE2:DE15" si="44">IF(OR(CX2&gt;1,CX2&lt;-1),2,
IF(OR(AND(CX2&lt;=1,CX2&gt;=0.75),AND(CX2&gt;=-1,CX2&lt;=-0.75)),1.5,
IF(OR(AND(CX2&lt;=0.75,CX2&gt;=0.5),AND(CX2&gt;=-0.75,CX2&lt;=-0.5)),1,
IF(OR(AND(CX2&lt;=0.5,CX2&gt;=0.25),AND(CX2&gt;=-0.5,CX2&lt;=-0.25)),0.5,
IF(OR(CX2&lt;=0.25,CX2&gt;=-0.25),0,"")
)
)
))</f>
        <v>2</v>
      </c>
      <c r="DF2">
        <f t="shared" ref="DF2:DF15" si="45">IF(AND(DA2="Over", DB2&gt;CY2), 1, IF(AND(DA2="Under", DB2&lt;=CY2), 1, 0))</f>
        <v>1</v>
      </c>
      <c r="DG2">
        <f t="shared" ref="DG2:DG15" si="46">IF(AND(DA2="Over", DC2&gt;0.5), 1, IF(AND(DA2="Under", DC2&lt;=0.5), 1, 0))</f>
        <v>0</v>
      </c>
      <c r="DH2">
        <f t="shared" ref="DH2:DH15" si="47">SUM(DD2:DG2)</f>
        <v>5</v>
      </c>
    </row>
    <row r="3" spans="1:113" x14ac:dyDescent="0.3">
      <c r="A3" t="s">
        <v>129</v>
      </c>
      <c r="B3" t="s">
        <v>130</v>
      </c>
      <c r="C3" t="s">
        <v>127</v>
      </c>
      <c r="D3" t="s">
        <v>128</v>
      </c>
      <c r="E3" t="s">
        <v>47</v>
      </c>
      <c r="F3" s="4">
        <v>12.16938801549213</v>
      </c>
      <c r="G3" s="4">
        <v>13.366465863453801</v>
      </c>
      <c r="H3" s="4">
        <v>11.380446477658101</v>
      </c>
      <c r="I3" s="4">
        <v>9.5</v>
      </c>
      <c r="J3" s="4">
        <v>9.5</v>
      </c>
      <c r="K3" s="4">
        <v>9.5</v>
      </c>
      <c r="L3" s="4">
        <v>9.5</v>
      </c>
      <c r="M3" s="4">
        <f t="shared" si="0"/>
        <v>9.5</v>
      </c>
      <c r="N3" s="4">
        <f t="shared" si="1"/>
        <v>2.6693880154921299</v>
      </c>
      <c r="O3" s="4" t="str">
        <f t="shared" si="2"/>
        <v>Over</v>
      </c>
      <c r="P3" s="4">
        <v>12.2</v>
      </c>
      <c r="Q3" s="4">
        <v>0.7</v>
      </c>
      <c r="R3" s="4">
        <f t="shared" si="3"/>
        <v>3</v>
      </c>
      <c r="S3" s="4">
        <f t="shared" si="4"/>
        <v>5</v>
      </c>
      <c r="T3" s="4">
        <f t="shared" si="5"/>
        <v>1</v>
      </c>
      <c r="U3" s="4">
        <f t="shared" si="6"/>
        <v>1</v>
      </c>
      <c r="V3" s="4">
        <f t="shared" si="7"/>
        <v>10</v>
      </c>
      <c r="X3">
        <v>2.847844924499483</v>
      </c>
      <c r="Y3">
        <v>3.4522240349370699</v>
      </c>
      <c r="Z3">
        <v>2.4358419057931702</v>
      </c>
      <c r="AA3">
        <v>2.5</v>
      </c>
      <c r="AB3">
        <v>2.5</v>
      </c>
      <c r="AC3">
        <v>2.5</v>
      </c>
      <c r="AD3">
        <v>2.5</v>
      </c>
      <c r="AE3" s="7">
        <f t="shared" si="8"/>
        <v>2.5</v>
      </c>
      <c r="AF3" s="7">
        <f t="shared" si="9"/>
        <v>0.34784492449948301</v>
      </c>
      <c r="AG3" s="7" t="str">
        <f t="shared" si="10"/>
        <v>Over</v>
      </c>
      <c r="AH3" s="7">
        <v>2.7</v>
      </c>
      <c r="AI3" s="7">
        <v>0.5</v>
      </c>
      <c r="AJ3" s="7">
        <f t="shared" si="11"/>
        <v>2</v>
      </c>
      <c r="AK3" s="7">
        <f t="shared" si="12"/>
        <v>1</v>
      </c>
      <c r="AL3" s="7">
        <f t="shared" si="13"/>
        <v>1</v>
      </c>
      <c r="AM3" s="7">
        <f t="shared" si="14"/>
        <v>0</v>
      </c>
      <c r="AN3" s="7">
        <f t="shared" si="15"/>
        <v>4</v>
      </c>
      <c r="AP3" s="4">
        <v>2.8488168546817931</v>
      </c>
      <c r="AQ3" s="4">
        <v>4.1772470144563103</v>
      </c>
      <c r="AR3" s="4">
        <v>2.4500000000000002</v>
      </c>
      <c r="AS3" s="4">
        <v>3.5</v>
      </c>
      <c r="AT3" s="4">
        <v>3.5</v>
      </c>
      <c r="AU3" s="4">
        <v>4.5</v>
      </c>
      <c r="AV3" s="4">
        <v>4.5</v>
      </c>
      <c r="AW3" s="4">
        <f t="shared" si="16"/>
        <v>4.5</v>
      </c>
      <c r="AX3" s="4">
        <f t="shared" si="17"/>
        <v>-1.6511831453182069</v>
      </c>
      <c r="AY3" s="4" t="str">
        <f t="shared" si="18"/>
        <v>Under</v>
      </c>
      <c r="AZ3" s="4">
        <v>4.5999999999999996</v>
      </c>
      <c r="BA3" s="4">
        <v>0.8</v>
      </c>
      <c r="BB3" s="4">
        <f t="shared" si="19"/>
        <v>3</v>
      </c>
      <c r="BC3" s="4">
        <f t="shared" si="20"/>
        <v>5</v>
      </c>
      <c r="BD3" s="4">
        <f t="shared" si="21"/>
        <v>0</v>
      </c>
      <c r="BE3" s="4">
        <f t="shared" si="22"/>
        <v>0</v>
      </c>
      <c r="BF3" s="4">
        <f t="shared" si="23"/>
        <v>8</v>
      </c>
      <c r="BH3">
        <v>1.3450482197746261</v>
      </c>
      <c r="BI3">
        <v>1.62100290697674</v>
      </c>
      <c r="BJ3">
        <v>1.1499999999999999</v>
      </c>
      <c r="BK3">
        <v>1.5</v>
      </c>
      <c r="BL3">
        <v>1.5</v>
      </c>
      <c r="BM3">
        <v>1.5</v>
      </c>
      <c r="BN3">
        <v>1.5</v>
      </c>
      <c r="BO3" s="7">
        <f t="shared" si="24"/>
        <v>1.5</v>
      </c>
      <c r="BP3" s="7">
        <f t="shared" si="25"/>
        <v>-0.15495178022537393</v>
      </c>
      <c r="BQ3" s="7" t="str">
        <f t="shared" si="26"/>
        <v>Under</v>
      </c>
      <c r="BR3" s="7">
        <v>1.5</v>
      </c>
      <c r="BS3" s="7">
        <v>0.3</v>
      </c>
      <c r="BT3" s="7">
        <f t="shared" si="27"/>
        <v>2</v>
      </c>
      <c r="BU3" s="7">
        <f t="shared" si="28"/>
        <v>2</v>
      </c>
      <c r="BV3" s="7">
        <f t="shared" si="29"/>
        <v>1</v>
      </c>
      <c r="BW3" s="7">
        <f t="shared" si="30"/>
        <v>1</v>
      </c>
      <c r="BX3" s="7">
        <f t="shared" si="31"/>
        <v>6</v>
      </c>
      <c r="BZ3">
        <v>0.92665261787222108</v>
      </c>
      <c r="CA3">
        <v>1.24799388612915</v>
      </c>
      <c r="CB3">
        <v>0.81</v>
      </c>
      <c r="CC3" t="s">
        <v>49</v>
      </c>
      <c r="CD3" t="s">
        <v>49</v>
      </c>
      <c r="CE3">
        <v>0.5</v>
      </c>
      <c r="CF3">
        <v>0.5</v>
      </c>
      <c r="CG3" s="7">
        <f t="shared" si="32"/>
        <v>0.5</v>
      </c>
      <c r="CH3" s="7">
        <f t="shared" si="33"/>
        <v>0.42665261787222108</v>
      </c>
      <c r="CI3" s="7" t="str">
        <f t="shared" si="34"/>
        <v>Over</v>
      </c>
      <c r="CJ3" s="7">
        <v>0.2</v>
      </c>
      <c r="CK3" s="7">
        <v>0.1</v>
      </c>
      <c r="CL3" s="7">
        <f t="shared" si="35"/>
        <v>3</v>
      </c>
      <c r="CM3" s="7">
        <f t="shared" si="36"/>
        <v>1</v>
      </c>
      <c r="CN3" s="7">
        <f t="shared" si="37"/>
        <v>0</v>
      </c>
      <c r="CO3" s="7">
        <f t="shared" si="38"/>
        <v>0</v>
      </c>
      <c r="CP3" s="7">
        <f t="shared" si="39"/>
        <v>4</v>
      </c>
      <c r="CR3">
        <v>0.53615792478915059</v>
      </c>
      <c r="CS3">
        <v>0.72397660818713405</v>
      </c>
      <c r="CT3">
        <v>0.36762953802551701</v>
      </c>
      <c r="CU3" t="s">
        <v>49</v>
      </c>
      <c r="CV3" t="s">
        <v>49</v>
      </c>
      <c r="CW3">
        <v>0.5</v>
      </c>
      <c r="CX3" t="s">
        <v>49</v>
      </c>
      <c r="CY3">
        <f t="shared" si="40"/>
        <v>0.5</v>
      </c>
      <c r="CZ3">
        <f t="shared" si="41"/>
        <v>3.6157924789150586E-2</v>
      </c>
      <c r="DA3" t="str">
        <f t="shared" si="42"/>
        <v>Over</v>
      </c>
      <c r="DB3">
        <v>0.2</v>
      </c>
      <c r="DC3">
        <v>0.2</v>
      </c>
      <c r="DD3">
        <f t="shared" si="43"/>
        <v>2</v>
      </c>
      <c r="DE3">
        <f t="shared" si="44"/>
        <v>2</v>
      </c>
      <c r="DF3">
        <f t="shared" si="45"/>
        <v>0</v>
      </c>
      <c r="DG3">
        <f t="shared" si="46"/>
        <v>0</v>
      </c>
      <c r="DH3">
        <f t="shared" si="47"/>
        <v>4</v>
      </c>
    </row>
    <row r="4" spans="1:113" x14ac:dyDescent="0.3">
      <c r="A4" t="s">
        <v>131</v>
      </c>
      <c r="B4" t="s">
        <v>132</v>
      </c>
      <c r="C4" t="s">
        <v>127</v>
      </c>
      <c r="D4" t="s">
        <v>128</v>
      </c>
      <c r="E4" t="s">
        <v>47</v>
      </c>
      <c r="F4">
        <v>6.0642162528326837</v>
      </c>
      <c r="G4">
        <v>6.7000937207122702</v>
      </c>
      <c r="H4">
        <v>5.1305751640620603</v>
      </c>
      <c r="I4">
        <v>5.5</v>
      </c>
      <c r="J4">
        <v>5.5</v>
      </c>
      <c r="K4">
        <v>5.5</v>
      </c>
      <c r="L4" t="s">
        <v>49</v>
      </c>
      <c r="M4" s="7">
        <f t="shared" si="0"/>
        <v>5.5</v>
      </c>
      <c r="N4" s="7">
        <f t="shared" si="1"/>
        <v>0.56421625283268373</v>
      </c>
      <c r="O4" s="7" t="str">
        <f t="shared" si="2"/>
        <v>Over</v>
      </c>
      <c r="P4" s="7">
        <v>6.4444444444444446</v>
      </c>
      <c r="Q4" s="7">
        <v>0.7</v>
      </c>
      <c r="R4" s="7">
        <f t="shared" si="3"/>
        <v>2</v>
      </c>
      <c r="S4" s="7">
        <f t="shared" si="4"/>
        <v>2</v>
      </c>
      <c r="T4" s="7">
        <f t="shared" si="5"/>
        <v>1</v>
      </c>
      <c r="U4" s="7">
        <f t="shared" si="6"/>
        <v>1</v>
      </c>
      <c r="V4" s="7">
        <f t="shared" si="7"/>
        <v>6</v>
      </c>
      <c r="X4">
        <v>2.3853026529769839</v>
      </c>
      <c r="Y4">
        <v>2.9479661710770699</v>
      </c>
      <c r="Z4">
        <v>2</v>
      </c>
      <c r="AA4">
        <v>2.5</v>
      </c>
      <c r="AB4" t="s">
        <v>49</v>
      </c>
      <c r="AC4">
        <v>2.5</v>
      </c>
      <c r="AD4" t="s">
        <v>49</v>
      </c>
      <c r="AE4" s="7">
        <f t="shared" si="8"/>
        <v>2.5</v>
      </c>
      <c r="AF4" s="7">
        <f t="shared" si="9"/>
        <v>-0.11469734702301615</v>
      </c>
      <c r="AG4" s="7" t="str">
        <f t="shared" si="10"/>
        <v>Under</v>
      </c>
      <c r="AH4" s="7">
        <v>2.5555555555555549</v>
      </c>
      <c r="AI4" s="7">
        <v>0.5</v>
      </c>
      <c r="AJ4" s="7">
        <f t="shared" si="11"/>
        <v>2</v>
      </c>
      <c r="AK4" s="7">
        <f t="shared" si="12"/>
        <v>1</v>
      </c>
      <c r="AL4" s="7">
        <f t="shared" si="13"/>
        <v>0</v>
      </c>
      <c r="AM4" s="7">
        <f t="shared" si="14"/>
        <v>1</v>
      </c>
      <c r="AN4" s="7">
        <f t="shared" si="15"/>
        <v>4</v>
      </c>
      <c r="AP4" s="4">
        <v>1.4860071848371541</v>
      </c>
      <c r="AQ4" s="4">
        <v>2.8863955119214499</v>
      </c>
      <c r="AR4" s="4">
        <v>0.88916729495690705</v>
      </c>
      <c r="AS4" s="4" t="s">
        <v>49</v>
      </c>
      <c r="AT4" s="4" t="s">
        <v>49</v>
      </c>
      <c r="AU4" s="4">
        <v>0.5</v>
      </c>
      <c r="AV4" s="4" t="s">
        <v>49</v>
      </c>
      <c r="AW4" s="4">
        <f t="shared" si="16"/>
        <v>0.5</v>
      </c>
      <c r="AX4" s="4">
        <f t="shared" si="17"/>
        <v>0.9860071848371541</v>
      </c>
      <c r="AY4" s="4" t="str">
        <f t="shared" si="18"/>
        <v>Over</v>
      </c>
      <c r="AZ4" s="4">
        <v>1</v>
      </c>
      <c r="BA4" s="4">
        <v>0.7</v>
      </c>
      <c r="BB4" s="4">
        <f t="shared" si="19"/>
        <v>3</v>
      </c>
      <c r="BC4" s="4">
        <f t="shared" si="20"/>
        <v>3</v>
      </c>
      <c r="BD4" s="4">
        <f t="shared" si="21"/>
        <v>1</v>
      </c>
      <c r="BE4" s="4">
        <f t="shared" si="22"/>
        <v>1</v>
      </c>
      <c r="BF4" s="4">
        <f t="shared" si="23"/>
        <v>8</v>
      </c>
      <c r="BH4">
        <v>1.2885975055739829</v>
      </c>
      <c r="BI4">
        <v>1.37</v>
      </c>
      <c r="BJ4">
        <v>1.1233851129400301</v>
      </c>
      <c r="BK4">
        <v>1.5</v>
      </c>
      <c r="BL4" t="s">
        <v>49</v>
      </c>
      <c r="BM4">
        <v>1.5</v>
      </c>
      <c r="BN4" t="s">
        <v>49</v>
      </c>
      <c r="BO4" s="7">
        <f t="shared" si="24"/>
        <v>1.5</v>
      </c>
      <c r="BP4" s="7">
        <f t="shared" si="25"/>
        <v>-0.21140249442601711</v>
      </c>
      <c r="BQ4" s="7" t="str">
        <f t="shared" si="26"/>
        <v>Under</v>
      </c>
      <c r="BR4" s="7">
        <v>1.555555555555556</v>
      </c>
      <c r="BS4" s="7">
        <v>0.5</v>
      </c>
      <c r="BT4" s="7">
        <f t="shared" si="27"/>
        <v>3</v>
      </c>
      <c r="BU4" s="7">
        <f t="shared" si="28"/>
        <v>2</v>
      </c>
      <c r="BV4" s="7">
        <f t="shared" si="29"/>
        <v>0</v>
      </c>
      <c r="BW4" s="7">
        <f t="shared" si="30"/>
        <v>1</v>
      </c>
      <c r="BX4" s="7">
        <f t="shared" si="31"/>
        <v>6</v>
      </c>
      <c r="BZ4">
        <v>0.43122751126994968</v>
      </c>
      <c r="CA4">
        <v>0.79974326059050005</v>
      </c>
      <c r="CB4">
        <v>0.219526546276332</v>
      </c>
      <c r="CC4" t="s">
        <v>49</v>
      </c>
      <c r="CD4" t="s">
        <v>49</v>
      </c>
      <c r="CE4">
        <v>0.5</v>
      </c>
      <c r="CF4" t="s">
        <v>49</v>
      </c>
      <c r="CG4" s="7">
        <f t="shared" si="32"/>
        <v>0.5</v>
      </c>
      <c r="CH4" s="7">
        <f t="shared" si="33"/>
        <v>-6.8772488730050318E-2</v>
      </c>
      <c r="CI4" s="7" t="str">
        <f t="shared" si="34"/>
        <v>Under</v>
      </c>
      <c r="CJ4" s="7">
        <v>0.33333333333333331</v>
      </c>
      <c r="CK4" s="7">
        <v>0.3</v>
      </c>
      <c r="CL4" s="7">
        <f t="shared" si="35"/>
        <v>2</v>
      </c>
      <c r="CM4" s="7">
        <f t="shared" si="36"/>
        <v>2</v>
      </c>
      <c r="CN4" s="7">
        <f t="shared" si="37"/>
        <v>1</v>
      </c>
      <c r="CO4" s="7">
        <f t="shared" si="38"/>
        <v>1</v>
      </c>
      <c r="CP4" s="7">
        <f t="shared" si="39"/>
        <v>6</v>
      </c>
      <c r="CR4">
        <v>0.23457702273270459</v>
      </c>
      <c r="CS4">
        <v>0.45721518987341703</v>
      </c>
      <c r="CT4">
        <v>0.1</v>
      </c>
      <c r="CU4" t="s">
        <v>49</v>
      </c>
      <c r="CV4" t="s">
        <v>49</v>
      </c>
      <c r="CW4" t="s">
        <v>49</v>
      </c>
      <c r="CX4" t="s">
        <v>49</v>
      </c>
      <c r="CY4">
        <f t="shared" si="40"/>
        <v>0</v>
      </c>
      <c r="CZ4">
        <f t="shared" si="41"/>
        <v>0.23457702273270459</v>
      </c>
      <c r="DA4" t="str">
        <f t="shared" si="42"/>
        <v>Over</v>
      </c>
      <c r="DB4">
        <v>0</v>
      </c>
      <c r="DC4">
        <v>0</v>
      </c>
      <c r="DD4">
        <f t="shared" si="43"/>
        <v>3</v>
      </c>
      <c r="DE4">
        <f t="shared" si="44"/>
        <v>2</v>
      </c>
      <c r="DF4">
        <f t="shared" si="45"/>
        <v>0</v>
      </c>
      <c r="DG4">
        <f t="shared" si="46"/>
        <v>0</v>
      </c>
      <c r="DH4">
        <f t="shared" si="47"/>
        <v>5</v>
      </c>
    </row>
    <row r="5" spans="1:113" x14ac:dyDescent="0.3">
      <c r="A5" t="s">
        <v>133</v>
      </c>
      <c r="B5" t="s">
        <v>134</v>
      </c>
      <c r="C5" t="s">
        <v>127</v>
      </c>
      <c r="D5" t="s">
        <v>128</v>
      </c>
      <c r="E5" t="s">
        <v>47</v>
      </c>
      <c r="F5">
        <v>17.260447239358001</v>
      </c>
      <c r="G5">
        <v>17.671529785844001</v>
      </c>
      <c r="H5">
        <v>16.649999999999999</v>
      </c>
      <c r="I5">
        <v>17.5</v>
      </c>
      <c r="J5">
        <v>16.5</v>
      </c>
      <c r="K5">
        <v>17.5</v>
      </c>
      <c r="L5">
        <v>17.5</v>
      </c>
      <c r="M5" s="7">
        <f t="shared" si="0"/>
        <v>16.5</v>
      </c>
      <c r="N5" s="7">
        <f t="shared" si="1"/>
        <v>0.76044723935800107</v>
      </c>
      <c r="O5" s="7" t="str">
        <f t="shared" si="2"/>
        <v>Over</v>
      </c>
      <c r="P5" s="7">
        <v>18.100000000000001</v>
      </c>
      <c r="Q5" s="7">
        <v>0.6</v>
      </c>
      <c r="R5" s="7">
        <f t="shared" si="3"/>
        <v>3</v>
      </c>
      <c r="S5" s="7">
        <f t="shared" si="4"/>
        <v>2</v>
      </c>
      <c r="T5" s="7">
        <f t="shared" si="5"/>
        <v>1</v>
      </c>
      <c r="U5" s="7">
        <f t="shared" si="6"/>
        <v>1</v>
      </c>
      <c r="V5" s="7">
        <f t="shared" si="7"/>
        <v>7</v>
      </c>
      <c r="X5">
        <v>6.6799789305125712</v>
      </c>
      <c r="Y5">
        <v>7</v>
      </c>
      <c r="Z5">
        <v>5.9227640705612901</v>
      </c>
      <c r="AA5">
        <v>7.5</v>
      </c>
      <c r="AB5">
        <v>7.5</v>
      </c>
      <c r="AC5">
        <v>6.5</v>
      </c>
      <c r="AD5">
        <v>7.5</v>
      </c>
      <c r="AE5" s="7">
        <f t="shared" si="8"/>
        <v>6.5</v>
      </c>
      <c r="AF5" s="7">
        <f t="shared" si="9"/>
        <v>0.17997893051257119</v>
      </c>
      <c r="AG5" s="7" t="str">
        <f t="shared" si="10"/>
        <v>Over</v>
      </c>
      <c r="AH5" s="7">
        <v>6.7</v>
      </c>
      <c r="AI5" s="7">
        <v>0.4</v>
      </c>
      <c r="AJ5" s="7">
        <f t="shared" si="11"/>
        <v>2</v>
      </c>
      <c r="AK5" s="7">
        <f t="shared" si="12"/>
        <v>1</v>
      </c>
      <c r="AL5" s="7">
        <f t="shared" si="13"/>
        <v>1</v>
      </c>
      <c r="AM5" s="7">
        <f t="shared" si="14"/>
        <v>0</v>
      </c>
      <c r="AN5" s="7">
        <f t="shared" si="15"/>
        <v>4</v>
      </c>
      <c r="AP5" s="4">
        <v>3.622555609327883</v>
      </c>
      <c r="AQ5" s="4">
        <v>3.8657909765848002</v>
      </c>
      <c r="AR5" s="4">
        <v>3.3510068473546601</v>
      </c>
      <c r="AS5" s="4">
        <v>1.5</v>
      </c>
      <c r="AT5" s="4" t="s">
        <v>49</v>
      </c>
      <c r="AU5" s="4">
        <v>1.5</v>
      </c>
      <c r="AV5" s="4">
        <v>1.5</v>
      </c>
      <c r="AW5" s="4">
        <f t="shared" si="16"/>
        <v>1.5</v>
      </c>
      <c r="AX5" s="4">
        <f t="shared" si="17"/>
        <v>2.122555609327883</v>
      </c>
      <c r="AY5" s="4" t="str">
        <f t="shared" si="18"/>
        <v>Over</v>
      </c>
      <c r="AZ5" s="4">
        <v>2.2999999999999998</v>
      </c>
      <c r="BA5" s="4">
        <v>0.6</v>
      </c>
      <c r="BB5" s="4">
        <f t="shared" si="19"/>
        <v>3</v>
      </c>
      <c r="BC5" s="4">
        <f t="shared" si="20"/>
        <v>5</v>
      </c>
      <c r="BD5" s="4">
        <f t="shared" si="21"/>
        <v>1</v>
      </c>
      <c r="BE5" s="4">
        <f t="shared" si="22"/>
        <v>1</v>
      </c>
      <c r="BF5" s="4">
        <f t="shared" si="23"/>
        <v>10</v>
      </c>
      <c r="BH5" s="4">
        <v>2.32939486393831</v>
      </c>
      <c r="BI5" s="4">
        <v>2.5904729266620898</v>
      </c>
      <c r="BJ5" s="4">
        <v>1.65591206839745</v>
      </c>
      <c r="BK5" s="4">
        <v>2.5</v>
      </c>
      <c r="BL5" s="4">
        <v>1.5</v>
      </c>
      <c r="BM5" s="4">
        <v>2.5</v>
      </c>
      <c r="BN5" s="4">
        <v>2.5</v>
      </c>
      <c r="BO5" s="4">
        <f t="shared" si="24"/>
        <v>1.5</v>
      </c>
      <c r="BP5" s="4">
        <f t="shared" si="25"/>
        <v>0.82939486393830997</v>
      </c>
      <c r="BQ5" s="4" t="str">
        <f t="shared" si="26"/>
        <v>Over</v>
      </c>
      <c r="BR5" s="4">
        <v>2.8</v>
      </c>
      <c r="BS5" s="4">
        <v>0.8</v>
      </c>
      <c r="BT5" s="4">
        <f t="shared" si="27"/>
        <v>3</v>
      </c>
      <c r="BU5" s="4">
        <f t="shared" si="28"/>
        <v>4</v>
      </c>
      <c r="BV5" s="4">
        <f t="shared" si="29"/>
        <v>1</v>
      </c>
      <c r="BW5" s="4">
        <f t="shared" si="30"/>
        <v>1</v>
      </c>
      <c r="BX5" s="4">
        <f t="shared" si="31"/>
        <v>9</v>
      </c>
      <c r="BZ5">
        <v>1.081524689815488</v>
      </c>
      <c r="CA5">
        <v>1.27459231983166</v>
      </c>
      <c r="CB5">
        <v>1</v>
      </c>
      <c r="CC5" t="s">
        <v>49</v>
      </c>
      <c r="CD5" t="s">
        <v>49</v>
      </c>
      <c r="CE5">
        <v>0.5</v>
      </c>
      <c r="CF5">
        <v>0.5</v>
      </c>
      <c r="CG5" s="7">
        <f t="shared" si="32"/>
        <v>0.5</v>
      </c>
      <c r="CH5" s="7">
        <f t="shared" si="33"/>
        <v>0.58152468981548799</v>
      </c>
      <c r="CI5" s="7" t="str">
        <f t="shared" si="34"/>
        <v>Over</v>
      </c>
      <c r="CJ5" s="7">
        <v>0.7</v>
      </c>
      <c r="CK5" s="7">
        <v>0.5</v>
      </c>
      <c r="CL5" s="7">
        <f t="shared" si="35"/>
        <v>3</v>
      </c>
      <c r="CM5" s="7">
        <f t="shared" si="36"/>
        <v>1</v>
      </c>
      <c r="CN5" s="7">
        <f t="shared" si="37"/>
        <v>1</v>
      </c>
      <c r="CO5" s="7">
        <f t="shared" si="38"/>
        <v>0</v>
      </c>
      <c r="CP5" s="7">
        <f t="shared" si="39"/>
        <v>5</v>
      </c>
      <c r="CR5">
        <v>0.88957945275765182</v>
      </c>
      <c r="CS5">
        <v>1.0322260783341499</v>
      </c>
      <c r="CT5">
        <v>0.78838493621625605</v>
      </c>
      <c r="CU5" t="s">
        <v>49</v>
      </c>
      <c r="CV5">
        <v>1.5</v>
      </c>
      <c r="CW5">
        <v>1.5</v>
      </c>
      <c r="CX5">
        <v>1.5</v>
      </c>
      <c r="CY5">
        <f t="shared" si="40"/>
        <v>1.5</v>
      </c>
      <c r="CZ5">
        <f t="shared" si="41"/>
        <v>-0.61042054724234818</v>
      </c>
      <c r="DA5" t="str">
        <f t="shared" si="42"/>
        <v>Under</v>
      </c>
      <c r="DB5">
        <v>1.7</v>
      </c>
      <c r="DC5">
        <v>0.5</v>
      </c>
      <c r="DD5">
        <f t="shared" si="43"/>
        <v>3</v>
      </c>
      <c r="DE5">
        <f t="shared" si="44"/>
        <v>2</v>
      </c>
      <c r="DF5">
        <f t="shared" si="45"/>
        <v>0</v>
      </c>
      <c r="DG5">
        <f t="shared" si="46"/>
        <v>1</v>
      </c>
      <c r="DH5">
        <f t="shared" si="47"/>
        <v>6</v>
      </c>
    </row>
    <row r="6" spans="1:113" x14ac:dyDescent="0.3">
      <c r="A6" t="s">
        <v>135</v>
      </c>
      <c r="B6" t="s">
        <v>136</v>
      </c>
      <c r="C6" t="s">
        <v>127</v>
      </c>
      <c r="D6" t="s">
        <v>128</v>
      </c>
      <c r="E6" t="s">
        <v>47</v>
      </c>
      <c r="F6" s="4">
        <v>12.51592694635081</v>
      </c>
      <c r="G6" s="4">
        <v>13.366465863453801</v>
      </c>
      <c r="H6" s="4">
        <v>11.3880971402887</v>
      </c>
      <c r="I6" s="4">
        <v>9.5</v>
      </c>
      <c r="J6" s="4">
        <v>9.5</v>
      </c>
      <c r="K6" s="4">
        <v>9.5</v>
      </c>
      <c r="L6" s="4">
        <v>9.5</v>
      </c>
      <c r="M6" s="4">
        <f t="shared" si="0"/>
        <v>9.5</v>
      </c>
      <c r="N6" s="4">
        <f t="shared" si="1"/>
        <v>3.0159269463508096</v>
      </c>
      <c r="O6" s="4" t="str">
        <f t="shared" si="2"/>
        <v>Over</v>
      </c>
      <c r="P6" s="4">
        <v>12.5</v>
      </c>
      <c r="Q6" s="4">
        <v>0.7</v>
      </c>
      <c r="R6" s="4">
        <f t="shared" si="3"/>
        <v>3</v>
      </c>
      <c r="S6" s="4">
        <f t="shared" si="4"/>
        <v>5</v>
      </c>
      <c r="T6" s="4">
        <f t="shared" si="5"/>
        <v>1</v>
      </c>
      <c r="U6" s="4">
        <f t="shared" si="6"/>
        <v>1</v>
      </c>
      <c r="V6" s="4">
        <f t="shared" si="7"/>
        <v>10</v>
      </c>
      <c r="X6" s="4">
        <v>4.784746344291662</v>
      </c>
      <c r="Y6" s="4">
        <v>5.3565848214285703</v>
      </c>
      <c r="Z6" s="4">
        <v>4.3273480867234397</v>
      </c>
      <c r="AA6" s="4">
        <v>4.5</v>
      </c>
      <c r="AB6" s="4">
        <v>3.5</v>
      </c>
      <c r="AC6" s="4">
        <v>3.5</v>
      </c>
      <c r="AD6" s="4">
        <v>4.5</v>
      </c>
      <c r="AE6" s="4">
        <f t="shared" si="8"/>
        <v>3.5</v>
      </c>
      <c r="AF6" s="4">
        <f t="shared" si="9"/>
        <v>1.284746344291662</v>
      </c>
      <c r="AG6" s="4" t="str">
        <f t="shared" si="10"/>
        <v>Over</v>
      </c>
      <c r="AH6" s="4">
        <v>4.5999999999999996</v>
      </c>
      <c r="AI6" s="4">
        <v>0.6</v>
      </c>
      <c r="AJ6" s="4">
        <f t="shared" si="11"/>
        <v>3</v>
      </c>
      <c r="AK6" s="4">
        <f t="shared" si="12"/>
        <v>4</v>
      </c>
      <c r="AL6" s="4">
        <f t="shared" si="13"/>
        <v>1</v>
      </c>
      <c r="AM6" s="4">
        <f t="shared" si="14"/>
        <v>1</v>
      </c>
      <c r="AN6" s="4">
        <f t="shared" si="15"/>
        <v>9</v>
      </c>
      <c r="AP6">
        <v>1.912388841961864</v>
      </c>
      <c r="AQ6">
        <v>3.4797979797979699</v>
      </c>
      <c r="AR6">
        <v>1.08</v>
      </c>
      <c r="AS6" t="s">
        <v>49</v>
      </c>
      <c r="AT6" t="s">
        <v>49</v>
      </c>
      <c r="AU6">
        <v>1.5</v>
      </c>
      <c r="AV6" t="s">
        <v>49</v>
      </c>
      <c r="AW6" s="7">
        <f t="shared" si="16"/>
        <v>1.5</v>
      </c>
      <c r="AX6" s="7">
        <f t="shared" si="17"/>
        <v>0.41238884196186398</v>
      </c>
      <c r="AY6" s="7" t="str">
        <f t="shared" si="18"/>
        <v>Over</v>
      </c>
      <c r="AZ6" s="7">
        <v>1.7</v>
      </c>
      <c r="BA6" s="7">
        <v>0.6</v>
      </c>
      <c r="BB6" s="7">
        <f t="shared" si="19"/>
        <v>2</v>
      </c>
      <c r="BC6" s="7">
        <f t="shared" si="20"/>
        <v>1</v>
      </c>
      <c r="BD6" s="7">
        <f t="shared" si="21"/>
        <v>1</v>
      </c>
      <c r="BE6" s="7">
        <f t="shared" si="22"/>
        <v>1</v>
      </c>
      <c r="BF6" s="7">
        <f t="shared" si="23"/>
        <v>5</v>
      </c>
      <c r="BH6">
        <v>1.598174963487891</v>
      </c>
      <c r="BI6">
        <v>1.81953057148762</v>
      </c>
      <c r="BJ6">
        <v>1.21</v>
      </c>
      <c r="BK6">
        <v>1.5</v>
      </c>
      <c r="BL6" t="s">
        <v>49</v>
      </c>
      <c r="BM6">
        <v>1.5</v>
      </c>
      <c r="BN6">
        <v>1.5</v>
      </c>
      <c r="BO6" s="7">
        <f t="shared" si="24"/>
        <v>1.5</v>
      </c>
      <c r="BP6" s="7">
        <f t="shared" si="25"/>
        <v>9.8174963487891009E-2</v>
      </c>
      <c r="BQ6" s="7" t="str">
        <f t="shared" si="26"/>
        <v>Over</v>
      </c>
      <c r="BR6" s="7">
        <v>1.5</v>
      </c>
      <c r="BS6" s="7">
        <v>0.6</v>
      </c>
      <c r="BT6" s="7">
        <f t="shared" si="27"/>
        <v>2</v>
      </c>
      <c r="BU6" s="7">
        <f t="shared" si="28"/>
        <v>1</v>
      </c>
      <c r="BV6" s="7">
        <f t="shared" si="29"/>
        <v>0</v>
      </c>
      <c r="BW6" s="7">
        <f t="shared" si="30"/>
        <v>1</v>
      </c>
      <c r="BX6" s="7">
        <f t="shared" si="31"/>
        <v>4</v>
      </c>
      <c r="BZ6">
        <v>0.50254437178479228</v>
      </c>
      <c r="CA6">
        <v>1.15686274509803</v>
      </c>
      <c r="CB6">
        <v>0.24</v>
      </c>
      <c r="CC6" t="s">
        <v>49</v>
      </c>
      <c r="CD6" t="s">
        <v>49</v>
      </c>
      <c r="CE6">
        <v>0.5</v>
      </c>
      <c r="CF6" t="s">
        <v>49</v>
      </c>
      <c r="CG6" s="7">
        <f t="shared" si="32"/>
        <v>0.5</v>
      </c>
      <c r="CH6" s="7">
        <f t="shared" si="33"/>
        <v>2.5443717847922764E-3</v>
      </c>
      <c r="CI6" s="7" t="str">
        <f t="shared" si="34"/>
        <v>Over</v>
      </c>
      <c r="CJ6" s="7">
        <v>0.4</v>
      </c>
      <c r="CK6" s="7">
        <v>0.4</v>
      </c>
      <c r="CL6" s="7">
        <f t="shared" si="35"/>
        <v>2</v>
      </c>
      <c r="CM6" s="7">
        <f t="shared" si="36"/>
        <v>2</v>
      </c>
      <c r="CN6" s="7">
        <f t="shared" si="37"/>
        <v>0</v>
      </c>
      <c r="CO6" s="7">
        <f t="shared" si="38"/>
        <v>0</v>
      </c>
      <c r="CP6" s="7">
        <f t="shared" si="39"/>
        <v>4</v>
      </c>
      <c r="CR6">
        <v>0.4298427001563116</v>
      </c>
      <c r="CS6">
        <v>0.72397660818713405</v>
      </c>
      <c r="CT6">
        <v>0.32264695222781298</v>
      </c>
      <c r="CU6" t="s">
        <v>49</v>
      </c>
      <c r="CV6" t="s">
        <v>49</v>
      </c>
      <c r="CW6">
        <v>0.5</v>
      </c>
      <c r="CX6">
        <v>0.5</v>
      </c>
      <c r="CY6">
        <f t="shared" si="40"/>
        <v>0.5</v>
      </c>
      <c r="CZ6">
        <f t="shared" si="41"/>
        <v>-7.0157299843688403E-2</v>
      </c>
      <c r="DA6" t="str">
        <f t="shared" si="42"/>
        <v>Under</v>
      </c>
      <c r="DB6">
        <v>0.3</v>
      </c>
      <c r="DC6">
        <v>0.3</v>
      </c>
      <c r="DD6">
        <f t="shared" si="43"/>
        <v>2</v>
      </c>
      <c r="DE6">
        <f t="shared" si="44"/>
        <v>1</v>
      </c>
      <c r="DF6">
        <f t="shared" si="45"/>
        <v>1</v>
      </c>
      <c r="DG6">
        <f t="shared" si="46"/>
        <v>1</v>
      </c>
      <c r="DH6">
        <f t="shared" si="47"/>
        <v>5</v>
      </c>
    </row>
    <row r="7" spans="1:113" x14ac:dyDescent="0.3">
      <c r="A7" t="s">
        <v>137</v>
      </c>
      <c r="B7" t="s">
        <v>138</v>
      </c>
      <c r="C7" t="s">
        <v>127</v>
      </c>
      <c r="D7" t="s">
        <v>128</v>
      </c>
      <c r="E7" t="s">
        <v>47</v>
      </c>
      <c r="F7">
        <v>21.894453854387329</v>
      </c>
      <c r="G7">
        <v>24.0152634170359</v>
      </c>
      <c r="H7">
        <v>19.763246661536702</v>
      </c>
      <c r="I7">
        <v>21.5</v>
      </c>
      <c r="J7">
        <v>21.5</v>
      </c>
      <c r="K7">
        <v>21.5</v>
      </c>
      <c r="L7">
        <v>22.5</v>
      </c>
      <c r="M7" s="7">
        <f t="shared" si="0"/>
        <v>21.5</v>
      </c>
      <c r="N7" s="7">
        <f t="shared" si="1"/>
        <v>0.39445385438732927</v>
      </c>
      <c r="O7" s="7" t="str">
        <f t="shared" si="2"/>
        <v>Over</v>
      </c>
      <c r="P7" s="7">
        <v>21.7</v>
      </c>
      <c r="Q7" s="7">
        <v>0.4</v>
      </c>
      <c r="R7" s="7">
        <f t="shared" si="3"/>
        <v>2</v>
      </c>
      <c r="S7" s="7">
        <f t="shared" si="4"/>
        <v>1</v>
      </c>
      <c r="T7" s="7">
        <f t="shared" si="5"/>
        <v>1</v>
      </c>
      <c r="U7" s="7">
        <f t="shared" si="6"/>
        <v>0</v>
      </c>
      <c r="V7" s="7">
        <f t="shared" si="7"/>
        <v>4</v>
      </c>
      <c r="X7">
        <v>8.4197931413748339</v>
      </c>
      <c r="Y7">
        <v>9.0967964677331903</v>
      </c>
      <c r="Z7">
        <v>6.96974312258887</v>
      </c>
      <c r="AA7">
        <v>8.5</v>
      </c>
      <c r="AB7">
        <v>7.5</v>
      </c>
      <c r="AC7">
        <v>7.5</v>
      </c>
      <c r="AD7">
        <v>8.5</v>
      </c>
      <c r="AE7" s="7">
        <f t="shared" si="8"/>
        <v>7.5</v>
      </c>
      <c r="AF7" s="7">
        <f t="shared" si="9"/>
        <v>0.91979314137483392</v>
      </c>
      <c r="AG7" s="7" t="str">
        <f t="shared" si="10"/>
        <v>Over</v>
      </c>
      <c r="AH7" s="7">
        <v>8.3000000000000007</v>
      </c>
      <c r="AI7" s="7">
        <v>0.6</v>
      </c>
      <c r="AJ7" s="7">
        <f t="shared" si="11"/>
        <v>2</v>
      </c>
      <c r="AK7" s="7">
        <f t="shared" si="12"/>
        <v>2</v>
      </c>
      <c r="AL7" s="7">
        <f t="shared" si="13"/>
        <v>1</v>
      </c>
      <c r="AM7" s="7">
        <f t="shared" si="14"/>
        <v>1</v>
      </c>
      <c r="AN7" s="7">
        <f t="shared" si="15"/>
        <v>6</v>
      </c>
      <c r="AP7">
        <v>3.0758832643899261</v>
      </c>
      <c r="AQ7">
        <v>3.60218139122673</v>
      </c>
      <c r="AR7">
        <v>2.5</v>
      </c>
      <c r="AS7">
        <v>2.5</v>
      </c>
      <c r="AT7">
        <v>2.5</v>
      </c>
      <c r="AU7">
        <v>2.5</v>
      </c>
      <c r="AV7">
        <v>3.5</v>
      </c>
      <c r="AW7" s="7">
        <f t="shared" si="16"/>
        <v>2.5</v>
      </c>
      <c r="AX7" s="7">
        <f t="shared" si="17"/>
        <v>0.5758832643899261</v>
      </c>
      <c r="AY7" s="7" t="str">
        <f t="shared" si="18"/>
        <v>Over</v>
      </c>
      <c r="AZ7" s="7">
        <v>3.5</v>
      </c>
      <c r="BA7" s="7">
        <v>0.5</v>
      </c>
      <c r="BB7" s="7">
        <f t="shared" si="19"/>
        <v>2</v>
      </c>
      <c r="BC7" s="7">
        <f t="shared" si="20"/>
        <v>2</v>
      </c>
      <c r="BD7" s="7">
        <f t="shared" si="21"/>
        <v>1</v>
      </c>
      <c r="BE7" s="7">
        <f t="shared" si="22"/>
        <v>1</v>
      </c>
      <c r="BF7" s="7">
        <f t="shared" si="23"/>
        <v>6</v>
      </c>
      <c r="BH7" s="4">
        <v>1.1382338955435729</v>
      </c>
      <c r="BI7" s="4">
        <v>1.4488282408780699</v>
      </c>
      <c r="BJ7" s="4">
        <v>0.93</v>
      </c>
      <c r="BK7" s="4">
        <v>0.5</v>
      </c>
      <c r="BL7" s="4" t="s">
        <v>49</v>
      </c>
      <c r="BM7" s="4">
        <v>0.5</v>
      </c>
      <c r="BN7" s="4">
        <v>0.5</v>
      </c>
      <c r="BO7" s="4">
        <f t="shared" si="24"/>
        <v>0.5</v>
      </c>
      <c r="BP7" s="4">
        <f t="shared" si="25"/>
        <v>0.6382338955435729</v>
      </c>
      <c r="BQ7" s="4" t="str">
        <f t="shared" si="26"/>
        <v>Over</v>
      </c>
      <c r="BR7" s="4">
        <v>0.9</v>
      </c>
      <c r="BS7" s="4">
        <v>0.6</v>
      </c>
      <c r="BT7" s="4">
        <f t="shared" si="27"/>
        <v>3</v>
      </c>
      <c r="BU7" s="4">
        <f t="shared" si="28"/>
        <v>4</v>
      </c>
      <c r="BV7" s="4">
        <f t="shared" si="29"/>
        <v>1</v>
      </c>
      <c r="BW7" s="4">
        <f t="shared" si="30"/>
        <v>1</v>
      </c>
      <c r="BX7" s="4">
        <f t="shared" si="31"/>
        <v>9</v>
      </c>
      <c r="BZ7">
        <v>0.88111845028590974</v>
      </c>
      <c r="CA7">
        <v>1.2165765765765699</v>
      </c>
      <c r="CB7">
        <v>0.74</v>
      </c>
      <c r="CC7" t="s">
        <v>49</v>
      </c>
      <c r="CD7" t="s">
        <v>49</v>
      </c>
      <c r="CE7">
        <v>0.5</v>
      </c>
      <c r="CF7">
        <v>0.5</v>
      </c>
      <c r="CG7" s="7">
        <f t="shared" si="32"/>
        <v>0.5</v>
      </c>
      <c r="CH7" s="7">
        <f t="shared" si="33"/>
        <v>0.38111845028590974</v>
      </c>
      <c r="CI7" s="7" t="str">
        <f t="shared" si="34"/>
        <v>Over</v>
      </c>
      <c r="CJ7" s="7">
        <v>0.8</v>
      </c>
      <c r="CK7" s="7">
        <v>0.7</v>
      </c>
      <c r="CL7" s="7">
        <f t="shared" si="35"/>
        <v>3</v>
      </c>
      <c r="CM7" s="7">
        <f t="shared" si="36"/>
        <v>1</v>
      </c>
      <c r="CN7" s="7">
        <f t="shared" si="37"/>
        <v>1</v>
      </c>
      <c r="CO7" s="7">
        <f t="shared" si="38"/>
        <v>1</v>
      </c>
      <c r="CP7" s="7">
        <f t="shared" si="39"/>
        <v>6</v>
      </c>
      <c r="CR7">
        <v>0.87336188977038842</v>
      </c>
      <c r="CS7">
        <v>1.0322260783341499</v>
      </c>
      <c r="CT7">
        <v>0.77544013159657399</v>
      </c>
      <c r="CU7" t="s">
        <v>49</v>
      </c>
      <c r="CV7" t="s">
        <v>49</v>
      </c>
      <c r="CW7">
        <v>0.5</v>
      </c>
      <c r="CX7">
        <v>0.5</v>
      </c>
      <c r="CY7">
        <f t="shared" si="40"/>
        <v>0.5</v>
      </c>
      <c r="CZ7">
        <f t="shared" si="41"/>
        <v>0.37336188977038842</v>
      </c>
      <c r="DA7" t="str">
        <f t="shared" si="42"/>
        <v>Over</v>
      </c>
      <c r="DB7">
        <v>0.6</v>
      </c>
      <c r="DC7">
        <v>0.5</v>
      </c>
      <c r="DD7">
        <f t="shared" si="43"/>
        <v>3</v>
      </c>
      <c r="DE7">
        <f t="shared" si="44"/>
        <v>1</v>
      </c>
      <c r="DF7">
        <f t="shared" si="45"/>
        <v>1</v>
      </c>
      <c r="DG7">
        <f t="shared" si="46"/>
        <v>0</v>
      </c>
      <c r="DH7">
        <f t="shared" si="47"/>
        <v>5</v>
      </c>
    </row>
    <row r="8" spans="1:113" ht="15" customHeight="1" x14ac:dyDescent="0.3">
      <c r="A8" t="s">
        <v>139</v>
      </c>
      <c r="B8" t="s">
        <v>140</v>
      </c>
      <c r="C8" t="s">
        <v>127</v>
      </c>
      <c r="D8" t="s">
        <v>128</v>
      </c>
      <c r="E8" t="s">
        <v>47</v>
      </c>
      <c r="F8">
        <v>10.208875804614721</v>
      </c>
      <c r="G8">
        <v>12.2777777777777</v>
      </c>
      <c r="H8">
        <v>8.86856654723349</v>
      </c>
      <c r="I8">
        <v>10.5</v>
      </c>
      <c r="J8">
        <v>10.5</v>
      </c>
      <c r="K8">
        <v>10.5</v>
      </c>
      <c r="L8">
        <v>10.5</v>
      </c>
      <c r="M8" s="7">
        <f t="shared" si="0"/>
        <v>10.5</v>
      </c>
      <c r="N8" s="7">
        <f t="shared" si="1"/>
        <v>-0.29112419538527945</v>
      </c>
      <c r="O8" s="7" t="str">
        <f t="shared" si="2"/>
        <v>Under</v>
      </c>
      <c r="P8" s="7">
        <v>10.3</v>
      </c>
      <c r="Q8" s="7">
        <v>0.3</v>
      </c>
      <c r="R8" s="7">
        <f t="shared" si="3"/>
        <v>2</v>
      </c>
      <c r="S8" s="7">
        <f t="shared" si="4"/>
        <v>1</v>
      </c>
      <c r="T8" s="7">
        <f t="shared" si="5"/>
        <v>1</v>
      </c>
      <c r="U8" s="7">
        <f t="shared" si="6"/>
        <v>1</v>
      </c>
      <c r="V8" s="7">
        <f t="shared" si="7"/>
        <v>5</v>
      </c>
      <c r="X8">
        <v>2.3537537209928638</v>
      </c>
      <c r="Y8">
        <v>3.1937896239453698</v>
      </c>
      <c r="Z8">
        <v>2</v>
      </c>
      <c r="AA8">
        <v>2.5</v>
      </c>
      <c r="AB8">
        <v>2.5</v>
      </c>
      <c r="AC8">
        <v>2.5</v>
      </c>
      <c r="AD8">
        <v>2.5</v>
      </c>
      <c r="AE8" s="7">
        <f t="shared" si="8"/>
        <v>2.5</v>
      </c>
      <c r="AF8" s="7">
        <f t="shared" si="9"/>
        <v>-0.14624627900713616</v>
      </c>
      <c r="AG8" s="7" t="str">
        <f t="shared" si="10"/>
        <v>Under</v>
      </c>
      <c r="AH8" s="7">
        <v>2.4</v>
      </c>
      <c r="AI8" s="7">
        <v>0.5</v>
      </c>
      <c r="AJ8" s="7">
        <f t="shared" si="11"/>
        <v>2</v>
      </c>
      <c r="AK8" s="7">
        <f t="shared" si="12"/>
        <v>1</v>
      </c>
      <c r="AL8" s="7">
        <f t="shared" si="13"/>
        <v>1</v>
      </c>
      <c r="AM8" s="7">
        <f t="shared" si="14"/>
        <v>1</v>
      </c>
      <c r="AN8" s="7">
        <f t="shared" si="15"/>
        <v>5</v>
      </c>
      <c r="AP8" s="4">
        <v>3.7123675687488542</v>
      </c>
      <c r="AQ8" s="4">
        <v>4.6659038901601804</v>
      </c>
      <c r="AR8" s="4">
        <v>2.5016148071028299</v>
      </c>
      <c r="AS8" s="4">
        <v>5.5</v>
      </c>
      <c r="AT8" s="4">
        <v>5.5</v>
      </c>
      <c r="AU8" s="4">
        <v>4.5</v>
      </c>
      <c r="AV8" s="4">
        <v>5.5</v>
      </c>
      <c r="AW8" s="4">
        <f t="shared" si="16"/>
        <v>5.5</v>
      </c>
      <c r="AX8" s="4">
        <f t="shared" si="17"/>
        <v>-1.7876324312511458</v>
      </c>
      <c r="AY8" s="4" t="str">
        <f t="shared" si="18"/>
        <v>Under</v>
      </c>
      <c r="AZ8" s="4">
        <v>5.7</v>
      </c>
      <c r="BA8" s="4">
        <v>0.4</v>
      </c>
      <c r="BB8" s="4">
        <f t="shared" si="19"/>
        <v>3</v>
      </c>
      <c r="BC8" s="4">
        <f t="shared" si="20"/>
        <v>5</v>
      </c>
      <c r="BD8" s="4">
        <f t="shared" si="21"/>
        <v>0</v>
      </c>
      <c r="BE8" s="4">
        <f t="shared" si="22"/>
        <v>1</v>
      </c>
      <c r="BF8" s="4">
        <f t="shared" si="23"/>
        <v>9</v>
      </c>
      <c r="BH8">
        <v>0.46414881116076229</v>
      </c>
      <c r="BI8">
        <v>0.92701040320448502</v>
      </c>
      <c r="BJ8">
        <v>0.202926632158859</v>
      </c>
      <c r="BK8">
        <v>0.5</v>
      </c>
      <c r="BL8" t="s">
        <v>49</v>
      </c>
      <c r="BM8">
        <v>0.5</v>
      </c>
      <c r="BN8" t="s">
        <v>49</v>
      </c>
      <c r="BO8" s="7">
        <f t="shared" si="24"/>
        <v>0.5</v>
      </c>
      <c r="BP8" s="7">
        <f t="shared" si="25"/>
        <v>-3.5851188839237713E-2</v>
      </c>
      <c r="BQ8" s="7" t="str">
        <f t="shared" si="26"/>
        <v>Under</v>
      </c>
      <c r="BR8" s="7">
        <v>0.5</v>
      </c>
      <c r="BS8" s="7">
        <v>0.3</v>
      </c>
      <c r="BT8" s="7">
        <f t="shared" si="27"/>
        <v>2</v>
      </c>
      <c r="BU8" s="7">
        <f t="shared" si="28"/>
        <v>1</v>
      </c>
      <c r="BV8" s="7">
        <f t="shared" si="29"/>
        <v>1</v>
      </c>
      <c r="BW8" s="7">
        <f t="shared" si="30"/>
        <v>1</v>
      </c>
      <c r="BX8" s="7">
        <f t="shared" si="31"/>
        <v>5</v>
      </c>
      <c r="BZ8">
        <v>1.193068489709102</v>
      </c>
      <c r="CA8">
        <v>1.33096716947648</v>
      </c>
      <c r="CB8">
        <v>1.1000000000000001</v>
      </c>
      <c r="CC8" t="s">
        <v>49</v>
      </c>
      <c r="CD8" t="s">
        <v>49</v>
      </c>
      <c r="CE8">
        <v>0.5</v>
      </c>
      <c r="CF8">
        <v>0.5</v>
      </c>
      <c r="CG8" s="7">
        <f t="shared" si="32"/>
        <v>0.5</v>
      </c>
      <c r="CH8" s="7">
        <f t="shared" si="33"/>
        <v>0.69306848970910195</v>
      </c>
      <c r="CI8" s="7" t="str">
        <f t="shared" si="34"/>
        <v>Over</v>
      </c>
      <c r="CJ8" s="7">
        <v>1</v>
      </c>
      <c r="CK8" s="7">
        <v>0.4</v>
      </c>
      <c r="CL8" s="7">
        <f t="shared" si="35"/>
        <v>3</v>
      </c>
      <c r="CM8" s="7">
        <f t="shared" si="36"/>
        <v>1</v>
      </c>
      <c r="CN8" s="7">
        <f t="shared" si="37"/>
        <v>1</v>
      </c>
      <c r="CO8" s="7">
        <f t="shared" si="38"/>
        <v>0</v>
      </c>
      <c r="CP8" s="7">
        <f t="shared" si="39"/>
        <v>5</v>
      </c>
      <c r="CR8">
        <v>0.74190063599017209</v>
      </c>
      <c r="CS8">
        <v>0.86674090571640605</v>
      </c>
      <c r="CT8">
        <v>0.56355802470197902</v>
      </c>
      <c r="CU8" t="s">
        <v>49</v>
      </c>
      <c r="CV8" t="s">
        <v>49</v>
      </c>
      <c r="CW8">
        <v>0.5</v>
      </c>
      <c r="CX8" t="s">
        <v>49</v>
      </c>
      <c r="CY8">
        <f t="shared" si="40"/>
        <v>0.5</v>
      </c>
      <c r="CZ8">
        <f t="shared" si="41"/>
        <v>0.24190063599017209</v>
      </c>
      <c r="DA8" t="str">
        <f t="shared" si="42"/>
        <v>Over</v>
      </c>
      <c r="DB8">
        <v>0.1</v>
      </c>
      <c r="DC8">
        <v>0.1</v>
      </c>
      <c r="DD8">
        <f t="shared" si="43"/>
        <v>3</v>
      </c>
      <c r="DE8">
        <f t="shared" si="44"/>
        <v>2</v>
      </c>
      <c r="DF8">
        <f t="shared" si="45"/>
        <v>0</v>
      </c>
      <c r="DG8">
        <f t="shared" si="46"/>
        <v>0</v>
      </c>
      <c r="DH8">
        <f t="shared" si="47"/>
        <v>5</v>
      </c>
    </row>
    <row r="9" spans="1:113" x14ac:dyDescent="0.3">
      <c r="A9" t="s">
        <v>141</v>
      </c>
      <c r="B9" t="s">
        <v>142</v>
      </c>
      <c r="C9" t="s">
        <v>127</v>
      </c>
      <c r="D9" t="s">
        <v>128</v>
      </c>
      <c r="E9" t="s">
        <v>47</v>
      </c>
      <c r="F9">
        <v>19.030906534343298</v>
      </c>
      <c r="G9">
        <v>19.612248802358401</v>
      </c>
      <c r="H9">
        <v>18.146234213478198</v>
      </c>
      <c r="I9">
        <v>19.5</v>
      </c>
      <c r="J9">
        <v>19.5</v>
      </c>
      <c r="K9">
        <v>19.5</v>
      </c>
      <c r="L9">
        <v>20.5</v>
      </c>
      <c r="M9" s="7">
        <f t="shared" si="0"/>
        <v>20.5</v>
      </c>
      <c r="N9" s="7">
        <f t="shared" si="1"/>
        <v>-1.4690934656567016</v>
      </c>
      <c r="O9" s="7" t="str">
        <f t="shared" si="2"/>
        <v>Under</v>
      </c>
      <c r="P9" s="7">
        <v>18.8</v>
      </c>
      <c r="Q9" s="7">
        <v>0.4</v>
      </c>
      <c r="R9" s="7">
        <f t="shared" si="3"/>
        <v>3</v>
      </c>
      <c r="S9" s="7">
        <f t="shared" si="4"/>
        <v>3</v>
      </c>
      <c r="T9" s="7">
        <f t="shared" si="5"/>
        <v>1</v>
      </c>
      <c r="U9" s="7">
        <f t="shared" si="6"/>
        <v>1</v>
      </c>
      <c r="V9" s="7">
        <f t="shared" si="7"/>
        <v>8</v>
      </c>
      <c r="X9">
        <v>5.1253429551225116</v>
      </c>
      <c r="Y9">
        <v>5.3565848214285703</v>
      </c>
      <c r="Z9">
        <v>5</v>
      </c>
      <c r="AA9">
        <v>4.5</v>
      </c>
      <c r="AB9">
        <v>4.5</v>
      </c>
      <c r="AC9">
        <v>4.5</v>
      </c>
      <c r="AD9">
        <v>4.5</v>
      </c>
      <c r="AE9" s="7">
        <f t="shared" si="8"/>
        <v>4.5</v>
      </c>
      <c r="AF9" s="7">
        <f t="shared" si="9"/>
        <v>0.62534295512251159</v>
      </c>
      <c r="AG9" s="7" t="str">
        <f t="shared" si="10"/>
        <v>Over</v>
      </c>
      <c r="AH9" s="7">
        <v>5.0999999999999996</v>
      </c>
      <c r="AI9" s="7">
        <v>0.5</v>
      </c>
      <c r="AJ9" s="7">
        <f t="shared" si="11"/>
        <v>3</v>
      </c>
      <c r="AK9" s="7">
        <f t="shared" si="12"/>
        <v>2</v>
      </c>
      <c r="AL9" s="7">
        <f t="shared" si="13"/>
        <v>1</v>
      </c>
      <c r="AM9" s="7">
        <f t="shared" si="14"/>
        <v>0</v>
      </c>
      <c r="AN9" s="7">
        <f t="shared" si="15"/>
        <v>6</v>
      </c>
      <c r="AP9" s="4">
        <v>6.4791269597242858</v>
      </c>
      <c r="AQ9" s="4">
        <v>7.89</v>
      </c>
      <c r="AR9" s="4">
        <v>3.7736285983804101</v>
      </c>
      <c r="AS9" s="4">
        <v>8.5</v>
      </c>
      <c r="AT9" s="4">
        <v>8.5</v>
      </c>
      <c r="AU9" s="4">
        <v>8.5</v>
      </c>
      <c r="AV9" s="4">
        <v>8.5</v>
      </c>
      <c r="AW9" s="4">
        <f t="shared" si="16"/>
        <v>8.5</v>
      </c>
      <c r="AX9" s="4">
        <f t="shared" si="17"/>
        <v>-2.0208730402757142</v>
      </c>
      <c r="AY9" s="4" t="str">
        <f t="shared" si="18"/>
        <v>Under</v>
      </c>
      <c r="AZ9" s="4">
        <v>8.4</v>
      </c>
      <c r="BA9" s="4">
        <v>0.4</v>
      </c>
      <c r="BB9" s="4">
        <f t="shared" si="19"/>
        <v>3</v>
      </c>
      <c r="BC9" s="4">
        <f t="shared" si="20"/>
        <v>5</v>
      </c>
      <c r="BD9" s="4">
        <f t="shared" si="21"/>
        <v>1</v>
      </c>
      <c r="BE9" s="4">
        <f t="shared" si="22"/>
        <v>1</v>
      </c>
      <c r="BF9" s="4">
        <f t="shared" si="23"/>
        <v>10</v>
      </c>
      <c r="BH9">
        <v>3.5944116626471079</v>
      </c>
      <c r="BI9">
        <v>4.0614869345723097</v>
      </c>
      <c r="BJ9">
        <v>2.11777752551501</v>
      </c>
      <c r="BK9">
        <v>3.5</v>
      </c>
      <c r="BL9">
        <v>3.5</v>
      </c>
      <c r="BM9">
        <v>3.5</v>
      </c>
      <c r="BN9">
        <v>3.5</v>
      </c>
      <c r="BO9" s="7">
        <f t="shared" si="24"/>
        <v>3.5</v>
      </c>
      <c r="BP9" s="7">
        <f t="shared" si="25"/>
        <v>9.4411662647107875E-2</v>
      </c>
      <c r="BQ9" s="7" t="str">
        <f t="shared" si="26"/>
        <v>Over</v>
      </c>
      <c r="BR9" s="7">
        <v>3.2</v>
      </c>
      <c r="BS9" s="7">
        <v>0.4</v>
      </c>
      <c r="BT9" s="7">
        <f t="shared" si="27"/>
        <v>2</v>
      </c>
      <c r="BU9" s="7">
        <f t="shared" si="28"/>
        <v>1</v>
      </c>
      <c r="BV9" s="7">
        <f t="shared" si="29"/>
        <v>0</v>
      </c>
      <c r="BW9" s="7">
        <f t="shared" si="30"/>
        <v>0</v>
      </c>
      <c r="BX9" s="7">
        <f t="shared" si="31"/>
        <v>3</v>
      </c>
      <c r="BZ9">
        <v>1.628646191208724</v>
      </c>
      <c r="CA9">
        <v>1.7711540470606599</v>
      </c>
      <c r="CB9">
        <v>1.3</v>
      </c>
      <c r="CC9" t="s">
        <v>49</v>
      </c>
      <c r="CD9">
        <v>1.5</v>
      </c>
      <c r="CE9">
        <v>1.5</v>
      </c>
      <c r="CF9">
        <v>1.5</v>
      </c>
      <c r="CG9" s="7">
        <f t="shared" si="32"/>
        <v>1.5</v>
      </c>
      <c r="CH9" s="7">
        <f t="shared" si="33"/>
        <v>0.128646191208724</v>
      </c>
      <c r="CI9" s="7" t="str">
        <f t="shared" si="34"/>
        <v>Over</v>
      </c>
      <c r="CJ9" s="7">
        <v>1.4</v>
      </c>
      <c r="CK9" s="7">
        <v>0.4</v>
      </c>
      <c r="CL9" s="7">
        <f t="shared" si="35"/>
        <v>2</v>
      </c>
      <c r="CM9" s="7">
        <f t="shared" si="36"/>
        <v>2</v>
      </c>
      <c r="CN9" s="7">
        <f t="shared" si="37"/>
        <v>0</v>
      </c>
      <c r="CO9" s="7">
        <f t="shared" si="38"/>
        <v>0</v>
      </c>
      <c r="CP9" s="7">
        <f t="shared" si="39"/>
        <v>4</v>
      </c>
      <c r="CR9">
        <v>0.96035083162317159</v>
      </c>
      <c r="CS9">
        <v>1.15800036254887</v>
      </c>
      <c r="CT9">
        <v>0.71939061957727801</v>
      </c>
      <c r="CU9" t="s">
        <v>49</v>
      </c>
      <c r="CV9" t="s">
        <v>49</v>
      </c>
      <c r="CW9">
        <v>0.5</v>
      </c>
      <c r="CX9">
        <v>0.5</v>
      </c>
      <c r="CY9">
        <f t="shared" si="40"/>
        <v>0.5</v>
      </c>
      <c r="CZ9">
        <f t="shared" si="41"/>
        <v>0.46035083162317159</v>
      </c>
      <c r="DA9" t="str">
        <f t="shared" si="42"/>
        <v>Over</v>
      </c>
      <c r="DB9">
        <v>0.6</v>
      </c>
      <c r="DC9">
        <v>0.5</v>
      </c>
      <c r="DD9">
        <f t="shared" si="43"/>
        <v>3</v>
      </c>
      <c r="DE9">
        <f t="shared" si="44"/>
        <v>1</v>
      </c>
      <c r="DF9">
        <f t="shared" si="45"/>
        <v>1</v>
      </c>
      <c r="DG9">
        <f t="shared" si="46"/>
        <v>0</v>
      </c>
      <c r="DH9">
        <f t="shared" si="47"/>
        <v>5</v>
      </c>
    </row>
    <row r="10" spans="1:113" x14ac:dyDescent="0.3">
      <c r="A10" t="s">
        <v>143</v>
      </c>
      <c r="B10" t="s">
        <v>144</v>
      </c>
      <c r="C10" t="s">
        <v>128</v>
      </c>
      <c r="D10" t="s">
        <v>127</v>
      </c>
      <c r="E10" t="s">
        <v>48</v>
      </c>
      <c r="F10">
        <v>10.368412479834269</v>
      </c>
      <c r="G10">
        <v>11.012518450869599</v>
      </c>
      <c r="H10">
        <v>8.9403592002710894</v>
      </c>
      <c r="I10">
        <v>10.5</v>
      </c>
      <c r="J10">
        <v>11.5</v>
      </c>
      <c r="K10">
        <v>10.5</v>
      </c>
      <c r="L10" t="s">
        <v>49</v>
      </c>
      <c r="M10" s="7">
        <f t="shared" si="0"/>
        <v>11.5</v>
      </c>
      <c r="N10" s="7">
        <f t="shared" si="1"/>
        <v>-1.1315875201657306</v>
      </c>
      <c r="O10" s="7" t="str">
        <f t="shared" si="2"/>
        <v>Under</v>
      </c>
      <c r="P10" s="7">
        <v>11.16666666666667</v>
      </c>
      <c r="Q10" s="7">
        <v>0.3</v>
      </c>
      <c r="R10" s="7">
        <f t="shared" si="3"/>
        <v>3</v>
      </c>
      <c r="S10" s="7">
        <f t="shared" si="4"/>
        <v>3</v>
      </c>
      <c r="T10" s="7">
        <f t="shared" si="5"/>
        <v>1</v>
      </c>
      <c r="U10" s="7">
        <f t="shared" si="6"/>
        <v>1</v>
      </c>
      <c r="V10" s="7">
        <f t="shared" si="7"/>
        <v>8</v>
      </c>
      <c r="X10">
        <v>3.4054952208521958</v>
      </c>
      <c r="Y10">
        <v>4.0199525338048501</v>
      </c>
      <c r="Z10">
        <v>3</v>
      </c>
      <c r="AA10">
        <v>3.5</v>
      </c>
      <c r="AB10">
        <v>2.5</v>
      </c>
      <c r="AC10">
        <v>3.5</v>
      </c>
      <c r="AD10" t="s">
        <v>49</v>
      </c>
      <c r="AE10" s="7">
        <f t="shared" si="8"/>
        <v>2.5</v>
      </c>
      <c r="AF10" s="7">
        <f t="shared" si="9"/>
        <v>0.9054952208521958</v>
      </c>
      <c r="AG10" s="7" t="str">
        <f t="shared" si="10"/>
        <v>Over</v>
      </c>
      <c r="AH10" s="7">
        <v>3.166666666666667</v>
      </c>
      <c r="AI10" s="7">
        <v>0.3</v>
      </c>
      <c r="AJ10" s="7">
        <f t="shared" si="11"/>
        <v>3</v>
      </c>
      <c r="AK10" s="7">
        <f t="shared" si="12"/>
        <v>2</v>
      </c>
      <c r="AL10" s="7">
        <f t="shared" si="13"/>
        <v>1</v>
      </c>
      <c r="AM10" s="7">
        <f t="shared" si="14"/>
        <v>0</v>
      </c>
      <c r="AN10" s="7">
        <f t="shared" si="15"/>
        <v>6</v>
      </c>
      <c r="AP10" s="4">
        <v>1.79595643480518</v>
      </c>
      <c r="AQ10" s="4">
        <v>3.2488869100623301</v>
      </c>
      <c r="AR10" s="4">
        <v>1.19934249265694</v>
      </c>
      <c r="AS10" s="4" t="s">
        <v>49</v>
      </c>
      <c r="AT10" s="4" t="s">
        <v>49</v>
      </c>
      <c r="AU10" s="4">
        <v>0.5</v>
      </c>
      <c r="AV10" s="4" t="s">
        <v>49</v>
      </c>
      <c r="AW10" s="4">
        <f t="shared" si="16"/>
        <v>0.5</v>
      </c>
      <c r="AX10" s="4">
        <f t="shared" si="17"/>
        <v>1.29595643480518</v>
      </c>
      <c r="AY10" s="4" t="str">
        <f t="shared" si="18"/>
        <v>Over</v>
      </c>
      <c r="AZ10" s="4">
        <v>1.5</v>
      </c>
      <c r="BA10" s="4">
        <v>0.5</v>
      </c>
      <c r="BB10" s="4">
        <f t="shared" si="19"/>
        <v>3</v>
      </c>
      <c r="BC10" s="4">
        <f t="shared" si="20"/>
        <v>4</v>
      </c>
      <c r="BD10" s="4">
        <f t="shared" si="21"/>
        <v>1</v>
      </c>
      <c r="BE10" s="4">
        <f t="shared" si="22"/>
        <v>1</v>
      </c>
      <c r="BF10" s="4">
        <f t="shared" si="23"/>
        <v>9</v>
      </c>
      <c r="BH10">
        <v>1.64055264642248</v>
      </c>
      <c r="BI10">
        <v>1.8</v>
      </c>
      <c r="BJ10">
        <v>1.3816119843028201</v>
      </c>
      <c r="BK10">
        <v>1.5</v>
      </c>
      <c r="BL10">
        <v>1.5</v>
      </c>
      <c r="BM10">
        <v>1.5</v>
      </c>
      <c r="BN10" t="s">
        <v>49</v>
      </c>
      <c r="BO10" s="7">
        <f t="shared" si="24"/>
        <v>1.5</v>
      </c>
      <c r="BP10" s="7">
        <f t="shared" si="25"/>
        <v>0.14055264642248</v>
      </c>
      <c r="BQ10" s="7" t="str">
        <f t="shared" si="26"/>
        <v>Over</v>
      </c>
      <c r="BR10" s="7">
        <v>2</v>
      </c>
      <c r="BS10" s="7">
        <v>0.3</v>
      </c>
      <c r="BT10" s="7">
        <f t="shared" si="27"/>
        <v>2</v>
      </c>
      <c r="BU10" s="7">
        <f t="shared" si="28"/>
        <v>2</v>
      </c>
      <c r="BV10" s="7">
        <f t="shared" si="29"/>
        <v>1</v>
      </c>
      <c r="BW10" s="7">
        <f t="shared" si="30"/>
        <v>0</v>
      </c>
      <c r="BX10" s="7">
        <f t="shared" si="31"/>
        <v>5</v>
      </c>
      <c r="BZ10">
        <v>0.52742025044730023</v>
      </c>
      <c r="CA10">
        <v>0.84799482535575599</v>
      </c>
      <c r="CB10">
        <v>0.4</v>
      </c>
      <c r="CC10" t="s">
        <v>49</v>
      </c>
      <c r="CD10" t="s">
        <v>49</v>
      </c>
      <c r="CE10">
        <v>0.5</v>
      </c>
      <c r="CF10" t="s">
        <v>49</v>
      </c>
      <c r="CG10" s="7">
        <f t="shared" si="32"/>
        <v>0.5</v>
      </c>
      <c r="CH10" s="7">
        <f t="shared" si="33"/>
        <v>2.7420250447300232E-2</v>
      </c>
      <c r="CI10" s="7" t="str">
        <f t="shared" si="34"/>
        <v>Over</v>
      </c>
      <c r="CJ10" s="7">
        <v>0.33333333333333331</v>
      </c>
      <c r="CK10" s="7">
        <v>0.3</v>
      </c>
      <c r="CL10" s="7">
        <f t="shared" si="35"/>
        <v>2</v>
      </c>
      <c r="CM10" s="7">
        <f t="shared" si="36"/>
        <v>2</v>
      </c>
      <c r="CN10" s="7">
        <f t="shared" si="37"/>
        <v>0</v>
      </c>
      <c r="CO10" s="7">
        <f t="shared" si="38"/>
        <v>0</v>
      </c>
      <c r="CP10" s="7">
        <f t="shared" si="39"/>
        <v>4</v>
      </c>
      <c r="CR10">
        <v>0.41436599232474269</v>
      </c>
      <c r="CS10">
        <v>0.66296296296296298</v>
      </c>
      <c r="CT10">
        <v>0.27256068471321199</v>
      </c>
      <c r="CU10" t="s">
        <v>49</v>
      </c>
      <c r="CV10" t="s">
        <v>49</v>
      </c>
      <c r="CW10">
        <v>0.5</v>
      </c>
      <c r="CX10" t="s">
        <v>49</v>
      </c>
      <c r="CY10">
        <f t="shared" si="40"/>
        <v>0.5</v>
      </c>
      <c r="CZ10">
        <f t="shared" si="41"/>
        <v>-8.5634007675257307E-2</v>
      </c>
      <c r="DA10" t="str">
        <f t="shared" si="42"/>
        <v>Under</v>
      </c>
      <c r="DB10">
        <v>0.16666666666666671</v>
      </c>
      <c r="DC10">
        <v>0.1</v>
      </c>
      <c r="DD10">
        <f t="shared" si="43"/>
        <v>2</v>
      </c>
      <c r="DE10">
        <f t="shared" si="44"/>
        <v>2</v>
      </c>
      <c r="DF10">
        <f t="shared" si="45"/>
        <v>1</v>
      </c>
      <c r="DG10">
        <f t="shared" si="46"/>
        <v>1</v>
      </c>
      <c r="DH10">
        <f t="shared" si="47"/>
        <v>6</v>
      </c>
    </row>
    <row r="11" spans="1:113" x14ac:dyDescent="0.3">
      <c r="A11" t="s">
        <v>145</v>
      </c>
      <c r="B11" t="s">
        <v>146</v>
      </c>
      <c r="C11" t="s">
        <v>128</v>
      </c>
      <c r="D11" t="s">
        <v>127</v>
      </c>
      <c r="E11" t="s">
        <v>48</v>
      </c>
      <c r="F11">
        <v>16.79576173854354</v>
      </c>
      <c r="G11">
        <v>17.579999999999998</v>
      </c>
      <c r="H11">
        <v>16.1156405694353</v>
      </c>
      <c r="I11">
        <v>17.5</v>
      </c>
      <c r="J11">
        <v>17.5</v>
      </c>
      <c r="K11">
        <v>17.5</v>
      </c>
      <c r="L11">
        <v>17.5</v>
      </c>
      <c r="M11" s="7">
        <f t="shared" si="0"/>
        <v>17.5</v>
      </c>
      <c r="N11" s="7">
        <f t="shared" si="1"/>
        <v>-0.70423826145646018</v>
      </c>
      <c r="O11" s="7" t="str">
        <f t="shared" si="2"/>
        <v>Under</v>
      </c>
      <c r="P11" s="7">
        <v>16.7</v>
      </c>
      <c r="Q11" s="7">
        <v>0.4</v>
      </c>
      <c r="R11" s="7">
        <f t="shared" si="3"/>
        <v>2</v>
      </c>
      <c r="S11" s="7">
        <f t="shared" si="4"/>
        <v>2</v>
      </c>
      <c r="T11" s="7">
        <f t="shared" si="5"/>
        <v>1</v>
      </c>
      <c r="U11" s="7">
        <f t="shared" si="6"/>
        <v>1</v>
      </c>
      <c r="V11" s="7">
        <f t="shared" si="7"/>
        <v>6</v>
      </c>
      <c r="X11">
        <v>4.140872698099388</v>
      </c>
      <c r="Y11">
        <v>4.5059286202732496</v>
      </c>
      <c r="Z11">
        <v>3.8602278120550499</v>
      </c>
      <c r="AA11">
        <v>4.5</v>
      </c>
      <c r="AB11">
        <v>4.5</v>
      </c>
      <c r="AC11">
        <v>4.5</v>
      </c>
      <c r="AD11">
        <v>4.5</v>
      </c>
      <c r="AE11" s="7">
        <f t="shared" si="8"/>
        <v>4.5</v>
      </c>
      <c r="AF11" s="7">
        <f t="shared" si="9"/>
        <v>-0.35912730190061204</v>
      </c>
      <c r="AG11" s="7" t="str">
        <f t="shared" si="10"/>
        <v>Under</v>
      </c>
      <c r="AH11" s="7">
        <v>4.2</v>
      </c>
      <c r="AI11" s="7">
        <v>0.3</v>
      </c>
      <c r="AJ11" s="7">
        <f t="shared" si="11"/>
        <v>2</v>
      </c>
      <c r="AK11" s="7">
        <f t="shared" si="12"/>
        <v>1</v>
      </c>
      <c r="AL11" s="7">
        <f t="shared" si="13"/>
        <v>1</v>
      </c>
      <c r="AM11" s="7">
        <f t="shared" si="14"/>
        <v>1</v>
      </c>
      <c r="AN11" s="7">
        <f t="shared" si="15"/>
        <v>5</v>
      </c>
      <c r="AP11" s="4">
        <v>3.9431953410920562</v>
      </c>
      <c r="AQ11" s="4">
        <v>5.2637693631669498</v>
      </c>
      <c r="AR11" s="4">
        <v>3.25795118349021</v>
      </c>
      <c r="AS11" s="4">
        <v>2.5</v>
      </c>
      <c r="AT11" s="4">
        <v>2.5</v>
      </c>
      <c r="AU11" s="4">
        <v>2.5</v>
      </c>
      <c r="AV11" s="4">
        <v>2.5</v>
      </c>
      <c r="AW11" s="4">
        <f t="shared" si="16"/>
        <v>2.5</v>
      </c>
      <c r="AX11" s="4">
        <f t="shared" si="17"/>
        <v>1.4431953410920562</v>
      </c>
      <c r="AY11" s="4" t="str">
        <f t="shared" si="18"/>
        <v>Over</v>
      </c>
      <c r="AZ11" s="4">
        <v>2.9</v>
      </c>
      <c r="BA11" s="4">
        <v>0.5</v>
      </c>
      <c r="BB11" s="4">
        <f t="shared" si="19"/>
        <v>3</v>
      </c>
      <c r="BC11" s="4">
        <f t="shared" si="20"/>
        <v>4</v>
      </c>
      <c r="BD11" s="4">
        <f t="shared" si="21"/>
        <v>1</v>
      </c>
      <c r="BE11" s="4">
        <f t="shared" si="22"/>
        <v>1</v>
      </c>
      <c r="BF11" s="4">
        <f t="shared" si="23"/>
        <v>9</v>
      </c>
      <c r="BH11" s="4">
        <v>2.7804479160635069</v>
      </c>
      <c r="BI11" s="4">
        <v>3.22</v>
      </c>
      <c r="BJ11" s="4">
        <v>1.91249037810054</v>
      </c>
      <c r="BK11" s="4">
        <v>3.5</v>
      </c>
      <c r="BL11" s="4">
        <v>3.5</v>
      </c>
      <c r="BM11" s="4">
        <v>3.5</v>
      </c>
      <c r="BN11" s="4">
        <v>3.5</v>
      </c>
      <c r="BO11" s="4">
        <f t="shared" si="24"/>
        <v>3.5</v>
      </c>
      <c r="BP11" s="4">
        <f t="shared" si="25"/>
        <v>-0.71955208393649306</v>
      </c>
      <c r="BQ11" s="4" t="str">
        <f t="shared" si="26"/>
        <v>Under</v>
      </c>
      <c r="BR11" s="4">
        <v>3.1</v>
      </c>
      <c r="BS11" s="4">
        <v>0.4</v>
      </c>
      <c r="BT11" s="4">
        <f t="shared" si="27"/>
        <v>3</v>
      </c>
      <c r="BU11" s="4">
        <f t="shared" si="28"/>
        <v>4</v>
      </c>
      <c r="BV11" s="4">
        <f t="shared" si="29"/>
        <v>1</v>
      </c>
      <c r="BW11" s="4">
        <f t="shared" si="30"/>
        <v>1</v>
      </c>
      <c r="BX11" s="4">
        <f t="shared" si="31"/>
        <v>9</v>
      </c>
      <c r="BZ11">
        <v>1.318983660997268</v>
      </c>
      <c r="CA11">
        <v>1.51</v>
      </c>
      <c r="CB11">
        <v>1.1408990933260099</v>
      </c>
      <c r="CC11" t="s">
        <v>49</v>
      </c>
      <c r="CD11">
        <v>1.5</v>
      </c>
      <c r="CE11">
        <v>1.5</v>
      </c>
      <c r="CF11">
        <v>1.5</v>
      </c>
      <c r="CG11" s="7">
        <f t="shared" si="32"/>
        <v>1.5</v>
      </c>
      <c r="CH11" s="7">
        <f t="shared" si="33"/>
        <v>-0.18101633900273195</v>
      </c>
      <c r="CI11" s="7" t="str">
        <f t="shared" si="34"/>
        <v>Under</v>
      </c>
      <c r="CJ11" s="7">
        <v>1.1000000000000001</v>
      </c>
      <c r="CK11" s="7">
        <v>0.2</v>
      </c>
      <c r="CL11" s="7">
        <f t="shared" si="35"/>
        <v>2</v>
      </c>
      <c r="CM11" s="7">
        <f t="shared" si="36"/>
        <v>2</v>
      </c>
      <c r="CN11" s="7">
        <f t="shared" si="37"/>
        <v>1</v>
      </c>
      <c r="CO11" s="7">
        <f t="shared" si="38"/>
        <v>1</v>
      </c>
      <c r="CP11" s="7">
        <f t="shared" si="39"/>
        <v>6</v>
      </c>
      <c r="CR11">
        <v>0.5532018158189832</v>
      </c>
      <c r="CS11">
        <v>0.76792948751652201</v>
      </c>
      <c r="CT11">
        <v>0.33</v>
      </c>
      <c r="CU11" t="s">
        <v>49</v>
      </c>
      <c r="CV11" t="s">
        <v>49</v>
      </c>
      <c r="CW11">
        <v>0.5</v>
      </c>
      <c r="CX11">
        <v>0.5</v>
      </c>
      <c r="CY11">
        <f t="shared" si="40"/>
        <v>0.5</v>
      </c>
      <c r="CZ11">
        <f t="shared" si="41"/>
        <v>5.32018158189832E-2</v>
      </c>
      <c r="DA11" t="str">
        <f t="shared" si="42"/>
        <v>Over</v>
      </c>
      <c r="DB11">
        <v>1</v>
      </c>
      <c r="DC11">
        <v>0.7</v>
      </c>
      <c r="DD11">
        <f t="shared" si="43"/>
        <v>2</v>
      </c>
      <c r="DE11">
        <f t="shared" si="44"/>
        <v>1</v>
      </c>
      <c r="DF11">
        <f t="shared" si="45"/>
        <v>1</v>
      </c>
      <c r="DG11">
        <f t="shared" si="46"/>
        <v>1</v>
      </c>
      <c r="DH11">
        <f t="shared" si="47"/>
        <v>5</v>
      </c>
    </row>
    <row r="12" spans="1:113" x14ac:dyDescent="0.3">
      <c r="A12" t="s">
        <v>147</v>
      </c>
      <c r="B12" t="s">
        <v>148</v>
      </c>
      <c r="C12" t="s">
        <v>128</v>
      </c>
      <c r="D12" t="s">
        <v>127</v>
      </c>
      <c r="E12" t="s">
        <v>48</v>
      </c>
      <c r="F12">
        <v>10.003919809298431</v>
      </c>
      <c r="G12">
        <v>11.637347767253001</v>
      </c>
      <c r="H12">
        <v>8.7256038312013899</v>
      </c>
      <c r="I12">
        <v>8.5</v>
      </c>
      <c r="J12">
        <v>8.5</v>
      </c>
      <c r="K12">
        <v>8.5</v>
      </c>
      <c r="L12">
        <v>8.5</v>
      </c>
      <c r="M12" s="7">
        <f t="shared" si="0"/>
        <v>8.5</v>
      </c>
      <c r="N12" s="7">
        <f t="shared" si="1"/>
        <v>1.5039198092984307</v>
      </c>
      <c r="O12" s="7" t="str">
        <f t="shared" si="2"/>
        <v>Over</v>
      </c>
      <c r="P12" s="7">
        <v>10</v>
      </c>
      <c r="Q12" s="7">
        <v>0.4</v>
      </c>
      <c r="R12" s="7">
        <f t="shared" si="3"/>
        <v>3</v>
      </c>
      <c r="S12" s="7">
        <f t="shared" si="4"/>
        <v>4</v>
      </c>
      <c r="T12" s="7">
        <f t="shared" si="5"/>
        <v>1</v>
      </c>
      <c r="U12" s="7">
        <f t="shared" si="6"/>
        <v>0</v>
      </c>
      <c r="V12" s="7">
        <f t="shared" si="7"/>
        <v>8</v>
      </c>
      <c r="X12" s="4">
        <v>7.7936941919762122</v>
      </c>
      <c r="Y12" s="4">
        <v>8.1149253731343194</v>
      </c>
      <c r="Z12" s="4">
        <v>6.5180426414647696</v>
      </c>
      <c r="AA12" s="4">
        <v>10.5</v>
      </c>
      <c r="AB12" s="4">
        <v>10.5</v>
      </c>
      <c r="AC12" s="4">
        <v>10.5</v>
      </c>
      <c r="AD12" s="4">
        <v>10.5</v>
      </c>
      <c r="AE12" s="4">
        <f t="shared" si="8"/>
        <v>10.5</v>
      </c>
      <c r="AF12" s="4">
        <f t="shared" si="9"/>
        <v>-2.7063058080237878</v>
      </c>
      <c r="AG12" s="4" t="str">
        <f t="shared" si="10"/>
        <v>Under</v>
      </c>
      <c r="AH12" s="4">
        <v>8</v>
      </c>
      <c r="AI12" s="4">
        <v>0.2</v>
      </c>
      <c r="AJ12" s="4">
        <f t="shared" si="11"/>
        <v>3</v>
      </c>
      <c r="AK12" s="4">
        <f t="shared" si="12"/>
        <v>5</v>
      </c>
      <c r="AL12" s="4">
        <f t="shared" si="13"/>
        <v>1</v>
      </c>
      <c r="AM12" s="4">
        <f t="shared" si="14"/>
        <v>1</v>
      </c>
      <c r="AN12" s="4">
        <f t="shared" si="15"/>
        <v>10</v>
      </c>
      <c r="AP12">
        <v>2.8293925428506448</v>
      </c>
      <c r="AQ12">
        <v>4.1772470144563103</v>
      </c>
      <c r="AR12">
        <v>2.0604176783543999</v>
      </c>
      <c r="AS12">
        <v>3.5</v>
      </c>
      <c r="AT12">
        <v>3.5</v>
      </c>
      <c r="AU12">
        <v>3.5</v>
      </c>
      <c r="AV12">
        <v>3.5</v>
      </c>
      <c r="AW12" s="7">
        <f t="shared" si="16"/>
        <v>3.5</v>
      </c>
      <c r="AX12" s="7">
        <f t="shared" si="17"/>
        <v>-0.67060745714935521</v>
      </c>
      <c r="AY12" s="7" t="str">
        <f t="shared" si="18"/>
        <v>Under</v>
      </c>
      <c r="AZ12" s="7">
        <v>3.5</v>
      </c>
      <c r="BA12" s="7">
        <v>0.5</v>
      </c>
      <c r="BB12" s="7">
        <f t="shared" si="19"/>
        <v>2</v>
      </c>
      <c r="BC12" s="7">
        <f t="shared" si="20"/>
        <v>2</v>
      </c>
      <c r="BD12" s="7">
        <f t="shared" si="21"/>
        <v>1</v>
      </c>
      <c r="BE12" s="7">
        <f t="shared" si="22"/>
        <v>0</v>
      </c>
      <c r="BF12" s="7">
        <f t="shared" si="23"/>
        <v>5</v>
      </c>
      <c r="BH12">
        <v>0.29220186895964512</v>
      </c>
      <c r="BI12">
        <v>0.74426821690062706</v>
      </c>
      <c r="BJ12">
        <v>0</v>
      </c>
      <c r="BK12" t="s">
        <v>49</v>
      </c>
      <c r="BL12" t="s">
        <v>49</v>
      </c>
      <c r="BM12" t="s">
        <v>49</v>
      </c>
      <c r="BN12" t="s">
        <v>49</v>
      </c>
      <c r="BO12" s="7">
        <f t="shared" si="24"/>
        <v>0</v>
      </c>
      <c r="BP12" s="7">
        <f t="shared" si="25"/>
        <v>0.29220186895964512</v>
      </c>
      <c r="BQ12" s="7" t="str">
        <f t="shared" si="26"/>
        <v>Over</v>
      </c>
      <c r="BR12" s="7">
        <v>0.1</v>
      </c>
      <c r="BS12" s="7">
        <v>0.1</v>
      </c>
      <c r="BT12" s="7">
        <f t="shared" si="27"/>
        <v>2</v>
      </c>
      <c r="BU12" s="7">
        <f t="shared" si="28"/>
        <v>3</v>
      </c>
      <c r="BV12" s="7">
        <f t="shared" si="29"/>
        <v>1</v>
      </c>
      <c r="BW12" s="7">
        <f t="shared" si="30"/>
        <v>0</v>
      </c>
      <c r="BX12" s="7">
        <f t="shared" si="31"/>
        <v>6</v>
      </c>
      <c r="BZ12">
        <v>0.95944121820399286</v>
      </c>
      <c r="CA12">
        <v>1.27459231983166</v>
      </c>
      <c r="CB12">
        <v>0.80626017920526305</v>
      </c>
      <c r="CC12" t="s">
        <v>49</v>
      </c>
      <c r="CD12" t="s">
        <v>49</v>
      </c>
      <c r="CE12">
        <v>0.5</v>
      </c>
      <c r="CF12">
        <v>0.5</v>
      </c>
      <c r="CG12" s="7">
        <f t="shared" si="32"/>
        <v>0.5</v>
      </c>
      <c r="CH12" s="7">
        <f t="shared" si="33"/>
        <v>0.45944121820399286</v>
      </c>
      <c r="CI12" s="7" t="str">
        <f t="shared" si="34"/>
        <v>Over</v>
      </c>
      <c r="CJ12" s="7">
        <v>0.2</v>
      </c>
      <c r="CK12" s="7">
        <v>0.2</v>
      </c>
      <c r="CL12" s="7">
        <f t="shared" si="35"/>
        <v>3</v>
      </c>
      <c r="CM12" s="7">
        <f t="shared" si="36"/>
        <v>1</v>
      </c>
      <c r="CN12" s="7">
        <f t="shared" si="37"/>
        <v>0</v>
      </c>
      <c r="CO12" s="7">
        <f t="shared" si="38"/>
        <v>0</v>
      </c>
      <c r="CP12" s="7">
        <f t="shared" si="39"/>
        <v>4</v>
      </c>
      <c r="CR12" s="4">
        <v>1.0556580507773481</v>
      </c>
      <c r="CS12" s="4">
        <v>1.1879699248120299</v>
      </c>
      <c r="CT12" s="4">
        <v>0.89722902721351505</v>
      </c>
      <c r="CU12" s="4" t="s">
        <v>49</v>
      </c>
      <c r="CV12" s="4">
        <v>1.5</v>
      </c>
      <c r="CW12" s="4">
        <v>0.5</v>
      </c>
      <c r="CX12" s="4">
        <v>1.5</v>
      </c>
      <c r="CY12" s="4">
        <f t="shared" si="40"/>
        <v>0.5</v>
      </c>
      <c r="CZ12" s="4">
        <f t="shared" si="41"/>
        <v>0.55565805077734809</v>
      </c>
      <c r="DA12" s="4" t="str">
        <f t="shared" si="42"/>
        <v>Over</v>
      </c>
      <c r="DB12" s="4">
        <v>0.9</v>
      </c>
      <c r="DC12" s="4">
        <v>0.6</v>
      </c>
      <c r="DD12" s="4">
        <f t="shared" si="43"/>
        <v>3</v>
      </c>
      <c r="DE12" s="4">
        <f t="shared" si="44"/>
        <v>2</v>
      </c>
      <c r="DF12" s="4">
        <f t="shared" si="45"/>
        <v>1</v>
      </c>
      <c r="DG12" s="4">
        <f t="shared" si="46"/>
        <v>1</v>
      </c>
      <c r="DH12" s="4">
        <f t="shared" si="47"/>
        <v>7</v>
      </c>
    </row>
    <row r="13" spans="1:113" x14ac:dyDescent="0.3">
      <c r="A13" t="s">
        <v>149</v>
      </c>
      <c r="B13" t="s">
        <v>150</v>
      </c>
      <c r="C13" t="s">
        <v>128</v>
      </c>
      <c r="D13" t="s">
        <v>127</v>
      </c>
      <c r="E13" t="s">
        <v>48</v>
      </c>
      <c r="F13" s="4">
        <v>33.207220329496089</v>
      </c>
      <c r="G13" s="4">
        <v>35.15</v>
      </c>
      <c r="H13" s="4">
        <v>29.551680686162001</v>
      </c>
      <c r="I13" s="4">
        <v>34.5</v>
      </c>
      <c r="J13" s="4">
        <v>34.5</v>
      </c>
      <c r="K13" s="4">
        <v>34.5</v>
      </c>
      <c r="L13" s="4">
        <v>35.5</v>
      </c>
      <c r="M13" s="4">
        <f t="shared" si="0"/>
        <v>35.5</v>
      </c>
      <c r="N13" s="4">
        <f t="shared" si="1"/>
        <v>-2.2927796705039114</v>
      </c>
      <c r="O13" s="4" t="str">
        <f t="shared" si="2"/>
        <v>Under</v>
      </c>
      <c r="P13" s="4">
        <v>33.299999999999997</v>
      </c>
      <c r="Q13" s="4">
        <v>0.6</v>
      </c>
      <c r="R13" s="4">
        <f t="shared" si="3"/>
        <v>3</v>
      </c>
      <c r="S13" s="4">
        <f t="shared" si="4"/>
        <v>5</v>
      </c>
      <c r="T13" s="4">
        <f t="shared" si="5"/>
        <v>1</v>
      </c>
      <c r="U13" s="4">
        <f t="shared" si="6"/>
        <v>0</v>
      </c>
      <c r="V13" s="4">
        <f t="shared" si="7"/>
        <v>9</v>
      </c>
      <c r="X13">
        <v>4.0555589713961799</v>
      </c>
      <c r="Y13">
        <v>4.8087321509171996</v>
      </c>
      <c r="Z13">
        <v>3.8602278120550499</v>
      </c>
      <c r="AA13">
        <v>3.5</v>
      </c>
      <c r="AB13">
        <v>3.5</v>
      </c>
      <c r="AC13">
        <v>3.5</v>
      </c>
      <c r="AD13">
        <v>4.5</v>
      </c>
      <c r="AE13" s="7">
        <f t="shared" si="8"/>
        <v>3.5</v>
      </c>
      <c r="AF13" s="7">
        <f t="shared" si="9"/>
        <v>0.55555897139617993</v>
      </c>
      <c r="AG13" s="7" t="str">
        <f t="shared" si="10"/>
        <v>Over</v>
      </c>
      <c r="AH13" s="7">
        <v>3.9</v>
      </c>
      <c r="AI13" s="7">
        <v>0.5</v>
      </c>
      <c r="AJ13" s="7">
        <f t="shared" si="11"/>
        <v>3</v>
      </c>
      <c r="AK13" s="7">
        <f t="shared" si="12"/>
        <v>2</v>
      </c>
      <c r="AL13" s="7">
        <f t="shared" si="13"/>
        <v>1</v>
      </c>
      <c r="AM13" s="7">
        <f t="shared" si="14"/>
        <v>0</v>
      </c>
      <c r="AN13" s="7">
        <f t="shared" si="15"/>
        <v>6</v>
      </c>
      <c r="AP13">
        <v>5.8564476115373747</v>
      </c>
      <c r="AQ13">
        <v>7.11803278688524</v>
      </c>
      <c r="AR13">
        <v>4.4530293150824196</v>
      </c>
      <c r="AS13">
        <v>6.5</v>
      </c>
      <c r="AT13">
        <v>6.5</v>
      </c>
      <c r="AU13">
        <v>6.5</v>
      </c>
      <c r="AV13">
        <v>6.5</v>
      </c>
      <c r="AW13" s="7">
        <f t="shared" si="16"/>
        <v>6.5</v>
      </c>
      <c r="AX13" s="7">
        <f t="shared" si="17"/>
        <v>-0.6435523884626253</v>
      </c>
      <c r="AY13" s="7" t="str">
        <f t="shared" si="18"/>
        <v>Under</v>
      </c>
      <c r="AZ13" s="7">
        <v>7.7</v>
      </c>
      <c r="BA13" s="7">
        <v>0.6</v>
      </c>
      <c r="BB13" s="7">
        <f t="shared" si="19"/>
        <v>2</v>
      </c>
      <c r="BC13" s="7">
        <f t="shared" si="20"/>
        <v>2</v>
      </c>
      <c r="BD13" s="7">
        <f t="shared" si="21"/>
        <v>0</v>
      </c>
      <c r="BE13" s="7">
        <f t="shared" si="22"/>
        <v>0</v>
      </c>
      <c r="BF13" s="7">
        <f t="shared" si="23"/>
        <v>4</v>
      </c>
      <c r="BH13" s="4">
        <v>1.9055208700532229</v>
      </c>
      <c r="BI13" s="4">
        <v>2.3263296126066901</v>
      </c>
      <c r="BJ13" s="4">
        <v>1.69148673455603</v>
      </c>
      <c r="BK13" s="4">
        <v>2.5</v>
      </c>
      <c r="BL13" s="4">
        <v>2.5</v>
      </c>
      <c r="BM13" s="4">
        <v>2.5</v>
      </c>
      <c r="BN13" s="4">
        <v>2.5</v>
      </c>
      <c r="BO13" s="4">
        <f t="shared" si="24"/>
        <v>2.5</v>
      </c>
      <c r="BP13" s="4">
        <f t="shared" si="25"/>
        <v>-0.5944791299467771</v>
      </c>
      <c r="BQ13" s="4" t="str">
        <f t="shared" si="26"/>
        <v>Under</v>
      </c>
      <c r="BR13" s="4">
        <v>1.8</v>
      </c>
      <c r="BS13" s="4">
        <v>0.3</v>
      </c>
      <c r="BT13" s="4">
        <f t="shared" si="27"/>
        <v>3</v>
      </c>
      <c r="BU13" s="4">
        <f t="shared" si="28"/>
        <v>4</v>
      </c>
      <c r="BV13" s="4">
        <f t="shared" si="29"/>
        <v>1</v>
      </c>
      <c r="BW13" s="4">
        <f t="shared" si="30"/>
        <v>1</v>
      </c>
      <c r="BX13" s="4">
        <f t="shared" si="31"/>
        <v>9</v>
      </c>
      <c r="BZ13">
        <v>1.5628713440934019</v>
      </c>
      <c r="CA13">
        <v>2.1337491337491299</v>
      </c>
      <c r="CB13">
        <v>1.24</v>
      </c>
      <c r="CC13" t="s">
        <v>49</v>
      </c>
      <c r="CD13" t="s">
        <v>49</v>
      </c>
      <c r="CE13">
        <v>0.5</v>
      </c>
      <c r="CF13">
        <v>0.5</v>
      </c>
      <c r="CG13" s="7">
        <f t="shared" si="32"/>
        <v>0.5</v>
      </c>
      <c r="CH13" s="7">
        <f t="shared" si="33"/>
        <v>1.0628713440934019</v>
      </c>
      <c r="CI13" s="7" t="str">
        <f t="shared" si="34"/>
        <v>Over</v>
      </c>
      <c r="CJ13" s="7">
        <v>0.7</v>
      </c>
      <c r="CK13" s="7">
        <v>0.4</v>
      </c>
      <c r="CL13" s="7">
        <f t="shared" si="35"/>
        <v>3</v>
      </c>
      <c r="CM13" s="7">
        <f t="shared" si="36"/>
        <v>1</v>
      </c>
      <c r="CN13" s="7">
        <f t="shared" si="37"/>
        <v>1</v>
      </c>
      <c r="CO13" s="7">
        <f t="shared" si="38"/>
        <v>0</v>
      </c>
      <c r="CP13" s="7">
        <f t="shared" si="39"/>
        <v>5</v>
      </c>
      <c r="CR13">
        <v>0.56886744070531314</v>
      </c>
      <c r="CS13">
        <v>1.1590214067278199</v>
      </c>
      <c r="CT13">
        <v>0.24</v>
      </c>
      <c r="CU13" t="s">
        <v>49</v>
      </c>
      <c r="CV13" t="s">
        <v>49</v>
      </c>
      <c r="CW13">
        <v>0.5</v>
      </c>
      <c r="CX13" t="s">
        <v>49</v>
      </c>
      <c r="CY13">
        <f t="shared" si="40"/>
        <v>0.5</v>
      </c>
      <c r="CZ13">
        <f t="shared" si="41"/>
        <v>6.8867440705313143E-2</v>
      </c>
      <c r="DA13" t="str">
        <f t="shared" si="42"/>
        <v>Over</v>
      </c>
      <c r="DB13">
        <v>0.2</v>
      </c>
      <c r="DC13">
        <v>0.2</v>
      </c>
      <c r="DD13">
        <f t="shared" si="43"/>
        <v>2</v>
      </c>
      <c r="DE13">
        <f t="shared" si="44"/>
        <v>2</v>
      </c>
      <c r="DF13">
        <f t="shared" si="45"/>
        <v>0</v>
      </c>
      <c r="DG13">
        <f t="shared" si="46"/>
        <v>0</v>
      </c>
      <c r="DH13">
        <f t="shared" si="47"/>
        <v>4</v>
      </c>
    </row>
    <row r="14" spans="1:113" x14ac:dyDescent="0.3">
      <c r="A14" t="s">
        <v>151</v>
      </c>
      <c r="B14" t="s">
        <v>152</v>
      </c>
      <c r="C14" t="s">
        <v>128</v>
      </c>
      <c r="D14" t="s">
        <v>127</v>
      </c>
      <c r="E14" t="s">
        <v>48</v>
      </c>
      <c r="F14">
        <v>15.134740090431301</v>
      </c>
      <c r="G14">
        <v>16.367706123621701</v>
      </c>
      <c r="H14">
        <v>14.1817812203168</v>
      </c>
      <c r="I14">
        <v>15.5</v>
      </c>
      <c r="J14">
        <v>14.5</v>
      </c>
      <c r="K14">
        <v>14.5</v>
      </c>
      <c r="L14">
        <v>14.5</v>
      </c>
      <c r="M14" s="7">
        <f t="shared" si="0"/>
        <v>14.5</v>
      </c>
      <c r="N14" s="7">
        <f t="shared" si="1"/>
        <v>0.63474009043130053</v>
      </c>
      <c r="O14" s="7" t="str">
        <f t="shared" si="2"/>
        <v>Over</v>
      </c>
      <c r="P14" s="7">
        <v>15.6</v>
      </c>
      <c r="Q14" s="7">
        <v>0.6</v>
      </c>
      <c r="R14" s="7">
        <f t="shared" si="3"/>
        <v>2</v>
      </c>
      <c r="S14" s="7">
        <f t="shared" si="4"/>
        <v>2</v>
      </c>
      <c r="T14" s="7">
        <f t="shared" si="5"/>
        <v>1</v>
      </c>
      <c r="U14" s="7">
        <f t="shared" si="6"/>
        <v>1</v>
      </c>
      <c r="V14" s="7">
        <f t="shared" si="7"/>
        <v>6</v>
      </c>
      <c r="X14">
        <v>12.13305945939493</v>
      </c>
      <c r="Y14">
        <v>13.138387564142899</v>
      </c>
      <c r="Z14">
        <v>9.2478793037833409</v>
      </c>
      <c r="AA14">
        <v>12.5</v>
      </c>
      <c r="AB14">
        <v>12.5</v>
      </c>
      <c r="AC14">
        <v>12.5</v>
      </c>
      <c r="AD14">
        <v>12.5</v>
      </c>
      <c r="AE14" s="7">
        <f t="shared" si="8"/>
        <v>12.5</v>
      </c>
      <c r="AF14" s="7">
        <f t="shared" si="9"/>
        <v>-0.36694054060506964</v>
      </c>
      <c r="AG14" s="7" t="str">
        <f t="shared" si="10"/>
        <v>Under</v>
      </c>
      <c r="AH14" s="7">
        <v>12.5</v>
      </c>
      <c r="AI14" s="7">
        <v>0.6</v>
      </c>
      <c r="AJ14" s="7">
        <f t="shared" si="11"/>
        <v>2</v>
      </c>
      <c r="AK14" s="7">
        <f t="shared" si="12"/>
        <v>1</v>
      </c>
      <c r="AL14" s="7">
        <f t="shared" si="13"/>
        <v>1</v>
      </c>
      <c r="AM14" s="7">
        <f t="shared" si="14"/>
        <v>0</v>
      </c>
      <c r="AN14" s="7">
        <f t="shared" si="15"/>
        <v>4</v>
      </c>
      <c r="AP14">
        <v>4.540848724826982</v>
      </c>
      <c r="AQ14">
        <v>5.5164835164835102</v>
      </c>
      <c r="AR14">
        <v>3.9333684712713302</v>
      </c>
      <c r="AS14">
        <v>4.5</v>
      </c>
      <c r="AT14">
        <v>4.5</v>
      </c>
      <c r="AU14">
        <v>4.5</v>
      </c>
      <c r="AV14">
        <v>4.5</v>
      </c>
      <c r="AW14" s="7">
        <f t="shared" si="16"/>
        <v>4.5</v>
      </c>
      <c r="AX14" s="7">
        <f t="shared" si="17"/>
        <v>4.0848724826981986E-2</v>
      </c>
      <c r="AY14" s="7" t="str">
        <f t="shared" si="18"/>
        <v>Over</v>
      </c>
      <c r="AZ14" s="7">
        <v>4.7</v>
      </c>
      <c r="BA14" s="7">
        <v>0.5</v>
      </c>
      <c r="BB14" s="7">
        <f t="shared" si="19"/>
        <v>2</v>
      </c>
      <c r="BC14" s="7">
        <f t="shared" si="20"/>
        <v>1</v>
      </c>
      <c r="BD14" s="7">
        <f t="shared" si="21"/>
        <v>1</v>
      </c>
      <c r="BE14" s="7">
        <f t="shared" si="22"/>
        <v>1</v>
      </c>
      <c r="BF14" s="7">
        <f t="shared" si="23"/>
        <v>5</v>
      </c>
      <c r="BH14">
        <v>1.4454058725004539</v>
      </c>
      <c r="BI14">
        <v>1.57284713769107</v>
      </c>
      <c r="BJ14">
        <v>1.15840735751841</v>
      </c>
      <c r="BK14">
        <v>1.5</v>
      </c>
      <c r="BL14" t="s">
        <v>49</v>
      </c>
      <c r="BM14">
        <v>1.5</v>
      </c>
      <c r="BN14">
        <v>1.5</v>
      </c>
      <c r="BO14" s="7">
        <f t="shared" si="24"/>
        <v>1.5</v>
      </c>
      <c r="BP14" s="7">
        <f t="shared" si="25"/>
        <v>-5.4594127499546063E-2</v>
      </c>
      <c r="BQ14" s="7" t="str">
        <f t="shared" si="26"/>
        <v>Under</v>
      </c>
      <c r="BR14" s="7">
        <v>2</v>
      </c>
      <c r="BS14" s="7">
        <v>0.4</v>
      </c>
      <c r="BT14" s="7">
        <f t="shared" si="27"/>
        <v>2</v>
      </c>
      <c r="BU14" s="7">
        <f t="shared" si="28"/>
        <v>1</v>
      </c>
      <c r="BV14" s="7">
        <f t="shared" si="29"/>
        <v>0</v>
      </c>
      <c r="BW14" s="7">
        <f t="shared" si="30"/>
        <v>1</v>
      </c>
      <c r="BX14" s="7">
        <f t="shared" si="31"/>
        <v>4</v>
      </c>
      <c r="BZ14" s="4">
        <v>1.0668966456565461</v>
      </c>
      <c r="CA14" s="4">
        <v>1.3341677096370399</v>
      </c>
      <c r="CB14" s="4">
        <v>0.69</v>
      </c>
      <c r="CC14" s="4" t="s">
        <v>49</v>
      </c>
      <c r="CD14" s="4">
        <v>1.5</v>
      </c>
      <c r="CE14" s="4">
        <v>1.5</v>
      </c>
      <c r="CF14" s="4">
        <v>1.5</v>
      </c>
      <c r="CG14" s="4">
        <f t="shared" si="32"/>
        <v>1.5</v>
      </c>
      <c r="CH14" s="4">
        <f t="shared" si="33"/>
        <v>-0.43310335434345393</v>
      </c>
      <c r="CI14" s="4" t="str">
        <f t="shared" si="34"/>
        <v>Under</v>
      </c>
      <c r="CJ14" s="4">
        <v>1.1000000000000001</v>
      </c>
      <c r="CK14" s="4">
        <v>0.2</v>
      </c>
      <c r="CL14" s="4">
        <f t="shared" si="35"/>
        <v>3</v>
      </c>
      <c r="CM14" s="4">
        <f t="shared" si="36"/>
        <v>2</v>
      </c>
      <c r="CN14" s="4">
        <f t="shared" si="37"/>
        <v>1</v>
      </c>
      <c r="CO14" s="4">
        <f t="shared" si="38"/>
        <v>1</v>
      </c>
      <c r="CP14" s="4">
        <f t="shared" si="39"/>
        <v>7</v>
      </c>
      <c r="CR14">
        <v>1.108066566879327</v>
      </c>
      <c r="CS14">
        <v>1.3198218426092501</v>
      </c>
      <c r="CT14">
        <v>0.94963906257007602</v>
      </c>
      <c r="CU14" t="s">
        <v>49</v>
      </c>
      <c r="CV14" t="s">
        <v>49</v>
      </c>
      <c r="CW14">
        <v>0.5</v>
      </c>
      <c r="CX14">
        <v>0.5</v>
      </c>
      <c r="CY14">
        <f t="shared" si="40"/>
        <v>0.5</v>
      </c>
      <c r="CZ14">
        <f t="shared" si="41"/>
        <v>0.60806656687932703</v>
      </c>
      <c r="DA14" t="str">
        <f t="shared" si="42"/>
        <v>Over</v>
      </c>
      <c r="DB14">
        <v>0.8</v>
      </c>
      <c r="DC14">
        <v>0.5</v>
      </c>
      <c r="DD14">
        <f t="shared" si="43"/>
        <v>3</v>
      </c>
      <c r="DE14">
        <f t="shared" si="44"/>
        <v>1</v>
      </c>
      <c r="DF14">
        <f t="shared" si="45"/>
        <v>1</v>
      </c>
      <c r="DG14">
        <f t="shared" si="46"/>
        <v>0</v>
      </c>
      <c r="DH14">
        <f t="shared" si="47"/>
        <v>5</v>
      </c>
    </row>
    <row r="15" spans="1:113" x14ac:dyDescent="0.3">
      <c r="A15" t="s">
        <v>153</v>
      </c>
      <c r="B15" t="s">
        <v>154</v>
      </c>
      <c r="C15" t="s">
        <v>128</v>
      </c>
      <c r="D15" t="s">
        <v>127</v>
      </c>
      <c r="E15" t="s">
        <v>48</v>
      </c>
      <c r="F15" s="4">
        <v>10.763903555795221</v>
      </c>
      <c r="G15" s="4">
        <v>11.287735849056601</v>
      </c>
      <c r="H15" s="4">
        <v>10.482491032244701</v>
      </c>
      <c r="I15" s="4">
        <v>12.5</v>
      </c>
      <c r="J15" s="4">
        <v>13.5</v>
      </c>
      <c r="K15" s="4">
        <v>12.5</v>
      </c>
      <c r="L15" s="4">
        <v>13.5</v>
      </c>
      <c r="M15" s="4">
        <f t="shared" si="0"/>
        <v>13.5</v>
      </c>
      <c r="N15" s="4">
        <f t="shared" si="1"/>
        <v>-2.7360964442047795</v>
      </c>
      <c r="O15" s="4" t="str">
        <f t="shared" si="2"/>
        <v>Under</v>
      </c>
      <c r="P15" s="4">
        <v>10.888888888888889</v>
      </c>
      <c r="Q15" s="4">
        <v>0.3</v>
      </c>
      <c r="R15" s="4">
        <f t="shared" si="3"/>
        <v>3</v>
      </c>
      <c r="S15" s="4">
        <f t="shared" si="4"/>
        <v>5</v>
      </c>
      <c r="T15" s="4">
        <f t="shared" si="5"/>
        <v>1</v>
      </c>
      <c r="U15" s="4">
        <f t="shared" si="6"/>
        <v>1</v>
      </c>
      <c r="V15" s="4">
        <f t="shared" si="7"/>
        <v>10</v>
      </c>
      <c r="X15">
        <v>2.1111608220218492</v>
      </c>
      <c r="Y15">
        <v>2.8917120867913901</v>
      </c>
      <c r="Z15">
        <v>1.9041444778884</v>
      </c>
      <c r="AA15">
        <v>2.5</v>
      </c>
      <c r="AB15">
        <v>2.5</v>
      </c>
      <c r="AC15">
        <v>2.5</v>
      </c>
      <c r="AD15">
        <v>2.5</v>
      </c>
      <c r="AE15" s="7">
        <f t="shared" si="8"/>
        <v>2.5</v>
      </c>
      <c r="AF15" s="7">
        <f t="shared" si="9"/>
        <v>-0.38883917797815082</v>
      </c>
      <c r="AG15" s="7" t="str">
        <f t="shared" si="10"/>
        <v>Under</v>
      </c>
      <c r="AH15" s="7">
        <v>2</v>
      </c>
      <c r="AI15" s="7">
        <v>0.3</v>
      </c>
      <c r="AJ15" s="7">
        <f t="shared" si="11"/>
        <v>2</v>
      </c>
      <c r="AK15" s="7">
        <f t="shared" si="12"/>
        <v>1</v>
      </c>
      <c r="AL15" s="7">
        <f t="shared" si="13"/>
        <v>1</v>
      </c>
      <c r="AM15" s="7">
        <f t="shared" si="14"/>
        <v>1</v>
      </c>
      <c r="AN15" s="7">
        <f t="shared" si="15"/>
        <v>5</v>
      </c>
      <c r="AP15">
        <v>1.9915233979763161</v>
      </c>
      <c r="AQ15">
        <v>3.4797979797979699</v>
      </c>
      <c r="AR15">
        <v>1.40737182204558</v>
      </c>
      <c r="AS15">
        <v>2.5</v>
      </c>
      <c r="AT15">
        <v>2.5</v>
      </c>
      <c r="AU15">
        <v>2.5</v>
      </c>
      <c r="AV15">
        <v>2.5</v>
      </c>
      <c r="AW15" s="7">
        <f t="shared" si="16"/>
        <v>2.5</v>
      </c>
      <c r="AX15" s="7">
        <f t="shared" si="17"/>
        <v>-0.50847660202368394</v>
      </c>
      <c r="AY15" s="7" t="str">
        <f t="shared" si="18"/>
        <v>Under</v>
      </c>
      <c r="AZ15" s="7">
        <v>2</v>
      </c>
      <c r="BA15" s="7">
        <v>0.4</v>
      </c>
      <c r="BB15" s="7">
        <f t="shared" si="19"/>
        <v>2</v>
      </c>
      <c r="BC15" s="7">
        <f t="shared" si="20"/>
        <v>2</v>
      </c>
      <c r="BD15" s="7">
        <f t="shared" si="21"/>
        <v>1</v>
      </c>
      <c r="BE15" s="7">
        <f t="shared" si="22"/>
        <v>1</v>
      </c>
      <c r="BF15" s="7">
        <f t="shared" si="23"/>
        <v>6</v>
      </c>
      <c r="BH15" s="4">
        <v>1.7520065658769211</v>
      </c>
      <c r="BI15" s="4">
        <v>1.95702671312427</v>
      </c>
      <c r="BJ15" s="4">
        <v>1.4448986811153399</v>
      </c>
      <c r="BK15" s="4">
        <v>2.5</v>
      </c>
      <c r="BL15" s="4">
        <v>2.5</v>
      </c>
      <c r="BM15" s="4">
        <v>2.5</v>
      </c>
      <c r="BN15" s="4">
        <v>2.5</v>
      </c>
      <c r="BO15" s="4">
        <f t="shared" si="24"/>
        <v>2.5</v>
      </c>
      <c r="BP15" s="4">
        <f t="shared" si="25"/>
        <v>-0.74799343412307895</v>
      </c>
      <c r="BQ15" s="4" t="str">
        <f t="shared" si="26"/>
        <v>Under</v>
      </c>
      <c r="BR15" s="4">
        <v>2</v>
      </c>
      <c r="BS15" s="4">
        <v>0.4</v>
      </c>
      <c r="BT15" s="4">
        <f t="shared" si="27"/>
        <v>3</v>
      </c>
      <c r="BU15" s="4">
        <f t="shared" si="28"/>
        <v>4</v>
      </c>
      <c r="BV15" s="4">
        <f t="shared" si="29"/>
        <v>1</v>
      </c>
      <c r="BW15" s="4">
        <f t="shared" si="30"/>
        <v>1</v>
      </c>
      <c r="BX15" s="4">
        <f t="shared" si="31"/>
        <v>9</v>
      </c>
      <c r="BZ15">
        <v>0.65032529752126822</v>
      </c>
      <c r="CA15">
        <v>0.84799482535575599</v>
      </c>
      <c r="CB15">
        <v>0.54951432289868096</v>
      </c>
      <c r="CC15" t="s">
        <v>49</v>
      </c>
      <c r="CD15" t="s">
        <v>49</v>
      </c>
      <c r="CE15">
        <v>0.5</v>
      </c>
      <c r="CF15">
        <v>0.5</v>
      </c>
      <c r="CG15" s="7">
        <f t="shared" si="32"/>
        <v>0.5</v>
      </c>
      <c r="CH15" s="7">
        <f t="shared" si="33"/>
        <v>0.15032529752126822</v>
      </c>
      <c r="CI15" s="7" t="str">
        <f t="shared" si="34"/>
        <v>Over</v>
      </c>
      <c r="CJ15" s="7">
        <v>0.55555555555555558</v>
      </c>
      <c r="CK15" s="7">
        <v>0.4</v>
      </c>
      <c r="CL15" s="7">
        <f t="shared" si="35"/>
        <v>3</v>
      </c>
      <c r="CM15" s="7">
        <f t="shared" si="36"/>
        <v>1</v>
      </c>
      <c r="CN15" s="7">
        <f t="shared" si="37"/>
        <v>1</v>
      </c>
      <c r="CO15" s="7">
        <f t="shared" si="38"/>
        <v>0</v>
      </c>
      <c r="CP15" s="7">
        <f t="shared" si="39"/>
        <v>5</v>
      </c>
      <c r="CR15">
        <v>0.36108347269749003</v>
      </c>
      <c r="CS15">
        <v>0.66296296296296298</v>
      </c>
      <c r="CT15">
        <v>0.21168241536285401</v>
      </c>
      <c r="CU15" t="s">
        <v>49</v>
      </c>
      <c r="CV15" t="s">
        <v>49</v>
      </c>
      <c r="CW15">
        <v>0.5</v>
      </c>
      <c r="CX15" t="s">
        <v>49</v>
      </c>
      <c r="CY15">
        <f t="shared" si="40"/>
        <v>0.5</v>
      </c>
      <c r="CZ15">
        <f t="shared" si="41"/>
        <v>-0.13891652730250997</v>
      </c>
      <c r="DA15" t="str">
        <f t="shared" si="42"/>
        <v>Under</v>
      </c>
      <c r="DB15">
        <v>0</v>
      </c>
      <c r="DC15">
        <v>0</v>
      </c>
      <c r="DD15">
        <f t="shared" si="43"/>
        <v>2</v>
      </c>
      <c r="DE15">
        <f t="shared" si="44"/>
        <v>2</v>
      </c>
      <c r="DF15">
        <f t="shared" si="45"/>
        <v>1</v>
      </c>
      <c r="DG15">
        <f t="shared" si="46"/>
        <v>1</v>
      </c>
      <c r="DH15">
        <f t="shared" si="47"/>
        <v>6</v>
      </c>
    </row>
    <row r="16" spans="1:113" x14ac:dyDescent="0.3">
      <c r="A16" t="s">
        <v>155</v>
      </c>
      <c r="B16" t="s">
        <v>156</v>
      </c>
      <c r="C16" t="s">
        <v>128</v>
      </c>
      <c r="D16" t="s">
        <v>127</v>
      </c>
      <c r="E16" t="s">
        <v>48</v>
      </c>
      <c r="F16">
        <v>4.9085629664058184</v>
      </c>
      <c r="G16">
        <v>6.8732506997201099</v>
      </c>
      <c r="H16">
        <v>4</v>
      </c>
      <c r="I16">
        <v>4.5</v>
      </c>
      <c r="J16" t="s">
        <v>49</v>
      </c>
      <c r="K16">
        <v>4.5</v>
      </c>
      <c r="L16" t="s">
        <v>49</v>
      </c>
      <c r="M16" s="7">
        <f t="shared" ref="M16" si="48">IF(F16&gt;MIN(I16:L16),MIN(I16:L16),MAX(I16:L16))</f>
        <v>4.5</v>
      </c>
      <c r="N16" s="7">
        <f t="shared" ref="N16" si="49">F16-M16</f>
        <v>0.40856296640581835</v>
      </c>
      <c r="O16" s="7" t="str">
        <f t="shared" si="2"/>
        <v>Over</v>
      </c>
      <c r="P16" s="7">
        <v>4.5</v>
      </c>
      <c r="Q16" s="7">
        <v>0.4</v>
      </c>
      <c r="R16" s="7">
        <f t="shared" ref="R16" si="50">IF(
    AND(O16="Over", COUNTIF(F16:H16, "&gt;"&amp;M16) = 3),
    3,
    IF(
        AND(O16="Under", COUNTIF(F16:H16, "&lt;"&amp;M16) = 3),
        3,
        IF(
            AND(O16="Over", COUNTIF(F16:H16, "&gt;"&amp;M16) = 2),
            2,
            IF(
                AND(O16="Under", COUNTIF(F16:H16, "&lt;"&amp;M16) = 2),
                2,
                IF(
                    AND(O16="Over", OR(F16&gt;M16, G16&gt;M16, H16&gt;M16)),
                    1,
                    IF(
                        AND(O16="Under", OR(F16&lt;M16, G16&lt;M16, H16&lt;M16)),
                        1,
                        0
                    )
                )
            )
        )
    )
)</f>
        <v>2</v>
      </c>
      <c r="S16" s="7">
        <f t="shared" ref="S16" si="51">IF(OR(N16 &gt; 2, N16 &lt; -2), 5,
    IF(OR(AND(N16 &lt;= 2, N16 &gt;= 1.5), AND(N16 &gt;= -2, N16 &lt;= -1.5)), 4,
        IF(OR(AND(N16 &lt;= 1.5, N16 &gt;= 1), AND(N16 &gt;= -1.5, N16 &lt;= -1)), 3,
            IF(OR(AND(N16 &lt;= 1, N16 &gt;= 0.5), AND(N16 &gt;= -1, N16 &lt;= -0.5)), 2,
                IF(OR(N16 &lt;= 0.5, N16 &gt;= -0.5), 1, "")
            )
        )
    )
)</f>
        <v>1</v>
      </c>
      <c r="T16" s="7">
        <f t="shared" ref="T16" si="52">IF(AND(O16="Over", P16&gt;M16), 1, IF(AND(O16="Under", P16&lt;=M16), 1, 0))</f>
        <v>0</v>
      </c>
      <c r="U16" s="7">
        <f t="shared" ref="U16" si="53">IF(AND(O16="Over", Q16&gt;0.5), 1, IF(AND(O16="Under", Q16&lt;=0.5), 1, 0))</f>
        <v>0</v>
      </c>
      <c r="V16" s="7">
        <f t="shared" ref="V16" si="54">SUM(R16:U16)</f>
        <v>3</v>
      </c>
      <c r="X16">
        <v>4.8623256417276437</v>
      </c>
      <c r="Y16">
        <v>5</v>
      </c>
      <c r="Z16">
        <v>4.4538906617900702</v>
      </c>
      <c r="AA16">
        <v>5.5</v>
      </c>
      <c r="AB16" t="s">
        <v>49</v>
      </c>
      <c r="AC16">
        <v>5.5</v>
      </c>
      <c r="AD16" t="s">
        <v>49</v>
      </c>
      <c r="AE16" s="7">
        <f t="shared" ref="AE16" si="55">IF(X16&gt;MIN(AA16:AD16),MIN(AA16:AD16),MAX(AA16:AD16))</f>
        <v>5.5</v>
      </c>
      <c r="AF16" s="7">
        <f t="shared" ref="AF16" si="56">X16-AE16</f>
        <v>-0.6376743582723563</v>
      </c>
      <c r="AG16" s="7" t="str">
        <f t="shared" si="10"/>
        <v>Under</v>
      </c>
      <c r="AH16" s="7">
        <v>4.875</v>
      </c>
      <c r="AI16" s="7">
        <v>0.3</v>
      </c>
      <c r="AJ16" s="7">
        <f t="shared" ref="AJ16" si="57">IF(
    AND(AG16="Over", COUNTIF(X16:Z16, "&gt;"&amp;AE16) = 3),
    3,
    IF(
        AND(AG16="Under", COUNTIF(X16:Z16, "&lt;"&amp;AE16) = 3),
        3,
        IF(
            AND(AG16="Over", COUNTIF(X16:Z16, "&gt;"&amp;AE16) = 2),
            2,
            IF(
                AND(AG16="Under", COUNTIF(X16:Z16, "&lt;"&amp;AE16) = 2),
                2,
                IF(
                    AND(AG16="Over", OR(X16&gt;AE16, Y16&gt;AE16, Z16&gt;AE16)),
                    1,
                    IF(
                        AND(AG16="Under", OR(X16&lt;AE16, Y16&lt;AE16, Z16&lt;AE16)),
                        1,
                        0
                    )
                )
            )
        )
    )
)</f>
        <v>3</v>
      </c>
      <c r="AK16" s="7">
        <f t="shared" ref="AK16" si="58">IF(OR(AF16&gt;1.5,AF16&lt;-1.5),5,
IF(OR(AND(AF16&lt;=1.5,AF16&gt;=1.25),AND(AF16&gt;=-1.5,AF16&lt;=-1.25)),4,
IF(OR(AND(AF16&lt;=1.25,AF16&gt;=1),AND(AF16&gt;=-1.25,AF16&lt;=-1)),3,
IF(OR(AND(AF16+1,AF16&gt;=0.5),AND(AF16&gt;=-1,AF16&lt;=-0.5)),2,
IF(OR(AF16&lt;=0.5,AF16&gt;=-0.5),1,"")
)
)
))</f>
        <v>2</v>
      </c>
      <c r="AL16" s="7">
        <f t="shared" ref="AL16" si="59">IF(AND(AG16="Over", AH16&gt;AE16), 1, IF(AND(AG16="Under", AH16&lt;=AE16), 1, 0))</f>
        <v>1</v>
      </c>
      <c r="AM16" s="7">
        <f t="shared" ref="AM16" si="60">IF(AND(AG16="Over", AI16&gt;0.5), 1, IF(AND(AG16="Under", AI16&lt;=0.5), 1, 0))</f>
        <v>1</v>
      </c>
      <c r="AN16" s="7">
        <f t="shared" ref="AN16" si="61">SUM(AJ16:AM16)</f>
        <v>7</v>
      </c>
      <c r="AP16" s="4">
        <v>1.849585042122134</v>
      </c>
      <c r="AQ16" s="4">
        <v>3.0865538166719899</v>
      </c>
      <c r="AR16" s="4">
        <v>1.3009756123804801</v>
      </c>
      <c r="AS16" s="4" t="s">
        <v>49</v>
      </c>
      <c r="AT16" s="4" t="s">
        <v>49</v>
      </c>
      <c r="AU16" s="4">
        <v>0.5</v>
      </c>
      <c r="AV16" s="4" t="s">
        <v>49</v>
      </c>
      <c r="AW16" s="4">
        <f t="shared" ref="AW16" si="62">IF(AP16&gt;MIN(AS16:AV16),MIN(AS16:AV16),MAX(AS16:AV16))</f>
        <v>0.5</v>
      </c>
      <c r="AX16" s="4">
        <f t="shared" ref="AX16" si="63">AP16-AW16</f>
        <v>1.349585042122134</v>
      </c>
      <c r="AY16" s="4" t="str">
        <f t="shared" si="18"/>
        <v>Over</v>
      </c>
      <c r="AZ16" s="4">
        <v>0.75</v>
      </c>
      <c r="BA16" s="4">
        <v>0.3</v>
      </c>
      <c r="BB16" s="4">
        <f t="shared" ref="BB16" si="64">IF(
    AND(AY16="Over", COUNTIF(AP16:AR16, "&gt;"&amp;AW16) = 3),
    3,
    IF(
        AND(AY16="Under", COUNTIF(AP16:AR16, "&lt;"&amp;AW16) = 3),
        3,
        IF(
            AND(AY16="Over", COUNTIF(AP16:AR16, "&gt;"&amp;AW16) = 2),
            2,
            IF(
                AND(AY16="Under", COUNTIF(AP16:AR16, "&lt;"&amp;AW16) = 2),
                2,
                IF(
                    AND(AY16="Over", OR(AP16&gt;AW16, AQ16&gt;AW16, AR16&gt;AW16)),
                    1,
                    IF(
                        AND(AY16="Under", OR(AP16&lt;AW16, AQ16&lt;AW16, AR16&lt;AW16)),
                        1,
                        0
                    )
                )
            )
        )
    )
)</f>
        <v>3</v>
      </c>
      <c r="BC16" s="4">
        <f t="shared" ref="BC16" si="65">IF(OR(AX16&gt;1.5,AX16&lt;-1.5),5,
IF(OR(AND(AX16&lt;=1.5,AX16&gt;=1),AND(AX16&gt;=-1.5,AX16&lt;=-1)),4,
IF(OR(AND(AX16&lt;=1,AX16&gt;=0.75),AND(AX16&gt;=-1,AX16&lt;=-0.75)),3,
IF(OR(AND(AX16&lt;=0.75,AX16&gt;=0.5),AND(AX16&gt;=-0.75,AX16&lt;=-0.5)),2,
IF(OR(AX16&lt;=0.5,AX16&gt;=-0.5),1,"")
)
)
))</f>
        <v>4</v>
      </c>
      <c r="BD16" s="4">
        <f t="shared" ref="BD16" si="66">IF(AND(AY16="Over", AZ16&gt;AW16), 1, IF(AND(AY16="Under", AZ16&lt;=AW16), 1, 0))</f>
        <v>1</v>
      </c>
      <c r="BE16" s="4">
        <f t="shared" ref="BE16" si="67">IF(AND(AY16="Over", BA16&gt;=0.5), 1, IF(AND(AY16="Under", BA16&lt;0.5), 1, 0))</f>
        <v>0</v>
      </c>
      <c r="BF16" s="4">
        <f t="shared" ref="BF16" si="68">SUM(BB16:BE16)</f>
        <v>8</v>
      </c>
      <c r="BH16">
        <v>0.13378052915028499</v>
      </c>
      <c r="BI16">
        <v>0.69719006900604896</v>
      </c>
      <c r="BJ16">
        <v>-0.122479080222011</v>
      </c>
      <c r="BK16" t="s">
        <v>49</v>
      </c>
      <c r="BL16" t="s">
        <v>49</v>
      </c>
      <c r="BM16" t="s">
        <v>49</v>
      </c>
      <c r="BN16" t="s">
        <v>49</v>
      </c>
      <c r="BO16" s="7">
        <f t="shared" ref="BO16" si="69">IF(BH16&gt;MIN(BK16:BN16),MIN(BK16:BN16),MAX(BK16:BN16))</f>
        <v>0</v>
      </c>
      <c r="BP16" s="7">
        <f t="shared" ref="BP16" si="70">BH16-BO16</f>
        <v>0.13378052915028499</v>
      </c>
      <c r="BQ16" s="7" t="str">
        <f t="shared" si="26"/>
        <v>Over</v>
      </c>
      <c r="BR16" s="7">
        <v>0</v>
      </c>
      <c r="BS16" s="7">
        <v>0.1</v>
      </c>
      <c r="BT16" s="7">
        <f t="shared" ref="BT16" si="71">IF(
    AND(BQ16="Over", COUNTIF(BH16:BJ16, "&gt;"&amp;BO16) = 3),
    3,
    IF(
        AND(BQ16="Under", COUNTIF(BH16:BJ16, "&lt;"&amp;BO16) = 3),
        3,
        IF(
            AND(BQ16="Over", COUNTIF(BH16:BJ16, "&gt;"&amp;BO16) = 2),
            2,
            IF(
                AND(BQ16="Under", COUNTIF(BH16:BJ16, "&lt;"&amp;BO16) = 2),
                2,
                IF(
                    AND(BQ16="Over", OR(BH16&gt;BO16, BI16&gt;BO16, BJ16&gt;BO16)),
                    1,
                    IF(
                        AND(BQ16="Under", OR(BH16&lt;BO16, BI16&lt;BO16, BJ16&lt;BO16)),
                        1,
                        0
                    )
                )
            )
        )
    )
)</f>
        <v>2</v>
      </c>
      <c r="BU16" s="7">
        <f t="shared" ref="BU16" si="72">IF(OR(BP16&gt;1,BP16&lt;-1),5,
IF(OR(AND(BP16&lt;=1,BP16&gt;=0.5),AND(BP16&gt;=-1,BP16&lt;=-0.5)),4,
IF(OR(AND(BP16&lt;=0.5,BP16&gt;=0.25),AND(BP16&gt;=-0.5,BP16&lt;=-0.25)),3,
IF(OR(AND(BP16&lt;=0.25,BP16&gt;=0.1),AND(BP16&gt;=-0.25,BP16&lt;=-0.1)),2,
IF(OR(BP16&lt;=0.1,BP16&gt;=-0.1),1,"")
)
)
))</f>
        <v>2</v>
      </c>
      <c r="BV16" s="7">
        <f t="shared" ref="BV16" si="73">IF(AND(BQ16="Over", BR16&gt;BO16), 1, IF(AND(BQ16="Under", BR16&lt;=BO16), 1, 0))</f>
        <v>0</v>
      </c>
      <c r="BW16" s="7">
        <f t="shared" ref="BW16" si="74">IF(AND(BQ16="Over", BS16&gt;0.5), 1, IF(AND(BQ16="Under", BS16&lt;=0.5), 1, 0))</f>
        <v>0</v>
      </c>
      <c r="BX16" s="7">
        <f t="shared" ref="BX16" si="75">SUM(BT16:BW16)</f>
        <v>4</v>
      </c>
      <c r="BZ16">
        <v>0.77223536181305108</v>
      </c>
      <c r="CA16">
        <v>0.84799482535575599</v>
      </c>
      <c r="CB16">
        <v>0.68859587566549096</v>
      </c>
      <c r="CC16" t="s">
        <v>49</v>
      </c>
      <c r="CD16" t="s">
        <v>49</v>
      </c>
      <c r="CE16">
        <v>0.5</v>
      </c>
      <c r="CF16" t="s">
        <v>49</v>
      </c>
      <c r="CG16" s="7">
        <f t="shared" ref="CG16" si="76">IF(BZ16&gt;MIN(CC16:CF16),MIN(CC16:CF16),MAX(CC16:CF16))</f>
        <v>0.5</v>
      </c>
      <c r="CH16" s="7">
        <f t="shared" ref="CH16" si="77">BZ16-CG16</f>
        <v>0.27223536181305108</v>
      </c>
      <c r="CI16" s="7" t="str">
        <f t="shared" si="34"/>
        <v>Over</v>
      </c>
      <c r="CJ16" s="7">
        <v>0.25</v>
      </c>
      <c r="CK16" s="7">
        <v>0.1</v>
      </c>
      <c r="CL16" s="7">
        <f t="shared" ref="CL16" si="78">IF(
    AND(CI16="Over", COUNTIF(BZ16:CB16, "&gt;"&amp;CG16) = 3),
    3,
    IF(
        AND(CI16="Under", COUNTIF(BZ16:CB16, "&lt;"&amp;CG16) = 3),
        3,
        IF(
            AND(CI16="Over", COUNTIF(BZ16:CB16, "&gt;"&amp;CG16) = 2),
            2,
            IF(
                AND(CI16="Under", COUNTIF(BZ16:CB16, "&lt;"&amp;CG16) = 2),
                2,
                IF(
                    AND(CI16="Over", OR(BZ16&gt;CG16, CA16&gt;CG16, CB16&gt;CG16)),
                    1,
                    IF(
                        AND(CI16="Under", OR(BZ16&lt;CG16, CA16&lt;CG16, CB16&lt;CG16)),
                        1,
                        0
                    )
                )
            )
        )
    )
)</f>
        <v>3</v>
      </c>
      <c r="CM16" s="7">
        <f t="shared" ref="CM16" si="79">IF(OR(CF16&gt;1,CF16&lt;-1),2,
IF(OR(AND(CF16&lt;=1,CF16&gt;=0.75),AND(CF16&gt;=-1,CF16&lt;=-0.75)),1.5,
IF(OR(AND(CF16&lt;=0.75,CF16&gt;=0.5),AND(CF16&gt;=-0.75,CF16&lt;=-0.5)),1,
IF(OR(AND(CF16&lt;=0.5,CF16&gt;=0.25),AND(CF16&gt;=-0.5,CF16&lt;=-0.25)),0.5,
IF(OR(CF16&lt;=0.25,CF16&gt;=-0.25),0,"")
)
)
))</f>
        <v>2</v>
      </c>
      <c r="CN16" s="7">
        <f t="shared" ref="CN16" si="80">IF(AND(CI16="Over", CJ16&gt;CG16), 1, IF(AND(CI16="Under", CJ16&lt;=CG16), 1, 0))</f>
        <v>0</v>
      </c>
      <c r="CO16" s="7">
        <f t="shared" ref="CO16" si="81">IF(AND(CI16="Over", CK16&gt;0.5), 1, IF(AND(CI16="Under", CK16&lt;=0.5), 1, 0))</f>
        <v>0</v>
      </c>
      <c r="CP16" s="7">
        <f t="shared" ref="CP16" si="82">SUM(CL16:CO16)</f>
        <v>5</v>
      </c>
      <c r="CR16">
        <v>0.61379934142836479</v>
      </c>
      <c r="CS16">
        <v>0.77320484267377299</v>
      </c>
      <c r="CT16">
        <v>0.49</v>
      </c>
      <c r="CU16" t="s">
        <v>49</v>
      </c>
      <c r="CV16" t="s">
        <v>49</v>
      </c>
      <c r="CW16">
        <v>0.5</v>
      </c>
      <c r="CX16" t="s">
        <v>49</v>
      </c>
      <c r="CY16">
        <f t="shared" ref="CY16" si="83">IF(CR16&gt;MIN(CU16:CX16),MIN(CU16:CX16),MAX(CU16:CX16))</f>
        <v>0.5</v>
      </c>
      <c r="CZ16">
        <f t="shared" ref="CZ16" si="84">CR16-CY16</f>
        <v>0.11379934142836479</v>
      </c>
      <c r="DA16" t="str">
        <f t="shared" si="42"/>
        <v>Over</v>
      </c>
      <c r="DB16">
        <v>1.5</v>
      </c>
      <c r="DC16">
        <v>0.6</v>
      </c>
      <c r="DD16">
        <f t="shared" ref="DD16" si="85">IF(
    AND(DA16="Over", COUNTIF(CR16:CT16, "&gt;"&amp;CY16) = 3),
    3,
    IF(
        AND(DA16="Under", COUNTIF(CR16:CT16, "&lt;"&amp;CY16) = 3),
        3,
        IF(
            AND(DA16="Over", COUNTIF(CR16:CT16, "&gt;"&amp;CY16) = 2),
            2,
            IF(
                AND(DA16="Under", COUNTIF(CR16:CT16, "&lt;"&amp;CY16) = 2),
                2,
                IF(
                    AND(DA16="Over", OR(CR16&gt;CY16, CS16&gt;CY16, CT16&gt;CY16)),
                    1,
                    IF(
                        AND(DA16="Under", OR(CR16&lt;CY16, CS16&lt;CY16, CT16&lt;CY16)),
                        1,
                        0
                    )
                )
            )
        )
    )
)</f>
        <v>2</v>
      </c>
      <c r="DE16">
        <f t="shared" ref="DE16" si="86">IF(OR(CX16&gt;1,CX16&lt;-1),2,
IF(OR(AND(CX16&lt;=1,CX16&gt;=0.75),AND(CX16&gt;=-1,CX16&lt;=-0.75)),1.5,
IF(OR(AND(CX16&lt;=0.75,CX16&gt;=0.5),AND(CX16&gt;=-0.75,CX16&lt;=-0.5)),1,
IF(OR(AND(CX16&lt;=0.5,CX16&gt;=0.25),AND(CX16&gt;=-0.5,CX16&lt;=-0.25)),0.5,
IF(OR(CX16&lt;=0.25,CX16&gt;=-0.25),0,"")
)
)
))</f>
        <v>2</v>
      </c>
      <c r="DF16">
        <f t="shared" ref="DF16" si="87">IF(AND(DA16="Over", DB16&gt;CY16), 1, IF(AND(DA16="Under", DB16&lt;=CY16), 1, 0))</f>
        <v>1</v>
      </c>
      <c r="DG16">
        <f t="shared" ref="DG16" si="88">IF(AND(DA16="Over", DC16&gt;0.5), 1, IF(AND(DA16="Under", DC16&lt;=0.5), 1, 0))</f>
        <v>1</v>
      </c>
      <c r="DH16">
        <f t="shared" ref="DH16" si="89">SUM(DD16:DG16)</f>
        <v>6</v>
      </c>
    </row>
  </sheetData>
  <autoFilter ref="A1:DI28" xr:uid="{00000000-0001-0000-0000-000000000000}"/>
  <sortState xmlns:xlrd2="http://schemas.microsoft.com/office/spreadsheetml/2017/richdata2" ref="A2:DI28">
    <sortCondition ref="C2:C28"/>
    <sortCondition ref="A2:A28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D93-8C6C-4C88-9AD1-54B44BE68B1E}">
  <dimension ref="A1:W27"/>
  <sheetViews>
    <sheetView workbookViewId="0">
      <selection activeCell="T21" sqref="T21"/>
    </sheetView>
  </sheetViews>
  <sheetFormatPr defaultRowHeight="14.4" x14ac:dyDescent="0.3"/>
  <sheetData>
    <row r="1" spans="1:23" x14ac:dyDescent="0.3">
      <c r="A1" s="3" t="s">
        <v>0</v>
      </c>
      <c r="B1" s="3" t="s">
        <v>1</v>
      </c>
      <c r="C1" s="3" t="s">
        <v>2</v>
      </c>
      <c r="D1" s="3" t="s">
        <v>45</v>
      </c>
      <c r="E1" s="3" t="s">
        <v>46</v>
      </c>
      <c r="F1" s="3" t="s">
        <v>97</v>
      </c>
      <c r="G1" s="3" t="s">
        <v>98</v>
      </c>
      <c r="H1" s="3" t="s">
        <v>99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1" t="s">
        <v>39</v>
      </c>
      <c r="O1" s="2" t="s">
        <v>9</v>
      </c>
      <c r="P1" s="2" t="s">
        <v>10</v>
      </c>
      <c r="Q1" s="3" t="s">
        <v>109</v>
      </c>
      <c r="R1" s="2" t="s">
        <v>50</v>
      </c>
      <c r="S1" s="2" t="s">
        <v>11</v>
      </c>
      <c r="T1" s="2" t="s">
        <v>111</v>
      </c>
      <c r="U1" s="2" t="s">
        <v>110</v>
      </c>
      <c r="V1" s="2" t="s">
        <v>56</v>
      </c>
      <c r="W1" s="2" t="s">
        <v>57</v>
      </c>
    </row>
    <row r="2" spans="1:23" x14ac:dyDescent="0.3">
      <c r="A2" t="s">
        <v>59</v>
      </c>
      <c r="B2" t="s">
        <v>60</v>
      </c>
      <c r="C2" t="s">
        <v>58</v>
      </c>
      <c r="D2" t="s">
        <v>69</v>
      </c>
      <c r="E2" t="s">
        <v>48</v>
      </c>
      <c r="F2">
        <v>10.540718515381039</v>
      </c>
      <c r="G2">
        <v>11.6680161943319</v>
      </c>
      <c r="H2">
        <v>10.0136963898434</v>
      </c>
      <c r="I2">
        <v>8.5</v>
      </c>
      <c r="J2">
        <v>8.5</v>
      </c>
      <c r="K2">
        <v>8.5</v>
      </c>
      <c r="L2">
        <v>8.5</v>
      </c>
      <c r="M2" t="s">
        <v>49</v>
      </c>
      <c r="N2">
        <v>8.5</v>
      </c>
      <c r="O2">
        <v>2.0407185153810392</v>
      </c>
      <c r="P2" t="s">
        <v>115</v>
      </c>
      <c r="Q2">
        <v>10.4</v>
      </c>
      <c r="R2">
        <v>0.5</v>
      </c>
      <c r="S2">
        <v>3</v>
      </c>
      <c r="T2">
        <v>5</v>
      </c>
      <c r="U2">
        <v>1</v>
      </c>
      <c r="V2">
        <v>0</v>
      </c>
      <c r="W2">
        <v>9</v>
      </c>
    </row>
    <row r="3" spans="1:23" x14ac:dyDescent="0.3">
      <c r="A3" t="s">
        <v>79</v>
      </c>
      <c r="B3" t="s">
        <v>80</v>
      </c>
      <c r="C3" t="s">
        <v>58</v>
      </c>
      <c r="D3" t="s">
        <v>69</v>
      </c>
      <c r="E3" t="s">
        <v>48</v>
      </c>
      <c r="F3">
        <v>9.9587299306654149</v>
      </c>
      <c r="G3">
        <v>12.0203045685279</v>
      </c>
      <c r="H3">
        <v>9.1434869096610196</v>
      </c>
      <c r="I3">
        <v>4.5</v>
      </c>
      <c r="J3" t="s">
        <v>49</v>
      </c>
      <c r="K3">
        <v>4.5</v>
      </c>
      <c r="L3" t="s">
        <v>49</v>
      </c>
      <c r="M3" t="s">
        <v>49</v>
      </c>
      <c r="N3">
        <v>4.5</v>
      </c>
      <c r="O3">
        <v>5.4587299306654149</v>
      </c>
      <c r="P3" t="s">
        <v>115</v>
      </c>
      <c r="Q3">
        <v>9.3000000000000007</v>
      </c>
      <c r="R3">
        <v>0.8</v>
      </c>
      <c r="S3">
        <v>3</v>
      </c>
      <c r="T3">
        <v>5</v>
      </c>
      <c r="U3">
        <v>1</v>
      </c>
      <c r="V3">
        <v>1</v>
      </c>
      <c r="W3">
        <v>10</v>
      </c>
    </row>
    <row r="4" spans="1:23" x14ac:dyDescent="0.3">
      <c r="A4" t="s">
        <v>61</v>
      </c>
      <c r="B4" t="s">
        <v>62</v>
      </c>
      <c r="C4" t="s">
        <v>58</v>
      </c>
      <c r="D4" t="s">
        <v>69</v>
      </c>
      <c r="E4" t="s">
        <v>48</v>
      </c>
      <c r="F4">
        <v>17.594753619543742</v>
      </c>
      <c r="G4">
        <v>19.4867162592986</v>
      </c>
      <c r="H4">
        <v>15.6797932448049</v>
      </c>
      <c r="I4">
        <v>14.5</v>
      </c>
      <c r="J4">
        <v>14.5</v>
      </c>
      <c r="K4">
        <v>14.5</v>
      </c>
      <c r="L4">
        <v>14.5</v>
      </c>
      <c r="M4">
        <v>15.5</v>
      </c>
      <c r="N4">
        <v>14.5</v>
      </c>
      <c r="O4">
        <v>3.0947536195437415</v>
      </c>
      <c r="P4" t="s">
        <v>115</v>
      </c>
      <c r="Q4">
        <v>17.899999999999999</v>
      </c>
      <c r="R4">
        <v>0.6</v>
      </c>
      <c r="S4">
        <v>3</v>
      </c>
      <c r="T4">
        <v>5</v>
      </c>
      <c r="U4">
        <v>1</v>
      </c>
      <c r="V4">
        <v>1</v>
      </c>
      <c r="W4">
        <v>10</v>
      </c>
    </row>
    <row r="5" spans="1:23" x14ac:dyDescent="0.3">
      <c r="A5" t="s">
        <v>63</v>
      </c>
      <c r="B5" t="s">
        <v>64</v>
      </c>
      <c r="C5" t="s">
        <v>58</v>
      </c>
      <c r="D5" t="s">
        <v>69</v>
      </c>
      <c r="E5" t="s">
        <v>48</v>
      </c>
      <c r="F5">
        <v>28.765048218924409</v>
      </c>
      <c r="G5">
        <v>31.2625383828045</v>
      </c>
      <c r="H5">
        <v>25.366002600117199</v>
      </c>
      <c r="I5">
        <v>26.5</v>
      </c>
      <c r="J5">
        <v>26.5</v>
      </c>
      <c r="K5">
        <v>26.5</v>
      </c>
      <c r="L5">
        <v>25.5</v>
      </c>
      <c r="M5">
        <v>26.5</v>
      </c>
      <c r="N5">
        <v>25.5</v>
      </c>
      <c r="O5">
        <v>3.2650482189244094</v>
      </c>
      <c r="P5" t="s">
        <v>115</v>
      </c>
      <c r="Q5">
        <v>29.1</v>
      </c>
      <c r="R5">
        <v>0.8</v>
      </c>
      <c r="S5">
        <v>2</v>
      </c>
      <c r="T5">
        <v>5</v>
      </c>
      <c r="U5">
        <v>1</v>
      </c>
      <c r="V5">
        <v>1</v>
      </c>
      <c r="W5">
        <v>9</v>
      </c>
    </row>
    <row r="6" spans="1:23" x14ac:dyDescent="0.3">
      <c r="A6" t="s">
        <v>81</v>
      </c>
      <c r="B6" t="s">
        <v>82</v>
      </c>
      <c r="C6" t="s">
        <v>58</v>
      </c>
      <c r="D6" t="s">
        <v>69</v>
      </c>
      <c r="E6" t="s">
        <v>48</v>
      </c>
      <c r="F6">
        <v>12.341464380189169</v>
      </c>
      <c r="G6">
        <v>13.096995255666799</v>
      </c>
      <c r="H6">
        <v>11.5437058526656</v>
      </c>
      <c r="I6">
        <v>6.5</v>
      </c>
      <c r="J6">
        <v>7.5</v>
      </c>
      <c r="K6">
        <v>6.5</v>
      </c>
      <c r="L6">
        <v>7.5</v>
      </c>
      <c r="M6" t="s">
        <v>49</v>
      </c>
      <c r="N6">
        <v>6.5</v>
      </c>
      <c r="O6">
        <v>5.8414643801891692</v>
      </c>
      <c r="P6" t="s">
        <v>115</v>
      </c>
      <c r="Q6">
        <v>12</v>
      </c>
      <c r="R6">
        <v>0.8</v>
      </c>
      <c r="S6">
        <v>3</v>
      </c>
      <c r="T6">
        <v>5</v>
      </c>
      <c r="U6">
        <v>1</v>
      </c>
      <c r="V6">
        <v>1</v>
      </c>
      <c r="W6">
        <v>10</v>
      </c>
    </row>
    <row r="7" spans="1:23" x14ac:dyDescent="0.3">
      <c r="A7" t="s">
        <v>65</v>
      </c>
      <c r="B7" t="s">
        <v>66</v>
      </c>
      <c r="C7" t="s">
        <v>58</v>
      </c>
      <c r="D7" t="s">
        <v>69</v>
      </c>
      <c r="E7" t="s">
        <v>48</v>
      </c>
      <c r="F7">
        <v>19.145992493642328</v>
      </c>
      <c r="G7">
        <v>20.853972798854599</v>
      </c>
      <c r="H7">
        <v>17.725178896867799</v>
      </c>
      <c r="I7">
        <v>16.5</v>
      </c>
      <c r="J7">
        <v>16.5</v>
      </c>
      <c r="K7">
        <v>16.5</v>
      </c>
      <c r="L7">
        <v>16.5</v>
      </c>
      <c r="M7">
        <v>17.5</v>
      </c>
      <c r="N7">
        <v>16.5</v>
      </c>
      <c r="O7">
        <v>2.6459924936423285</v>
      </c>
      <c r="P7" t="s">
        <v>115</v>
      </c>
      <c r="Q7">
        <v>18.899999999999999</v>
      </c>
      <c r="R7">
        <v>0.6</v>
      </c>
      <c r="S7">
        <v>3</v>
      </c>
      <c r="T7">
        <v>5</v>
      </c>
      <c r="U7">
        <v>1</v>
      </c>
      <c r="V7">
        <v>1</v>
      </c>
      <c r="W7">
        <v>10</v>
      </c>
    </row>
    <row r="8" spans="1:23" x14ac:dyDescent="0.3">
      <c r="A8" t="s">
        <v>67</v>
      </c>
      <c r="B8" t="s">
        <v>68</v>
      </c>
      <c r="C8" t="s">
        <v>69</v>
      </c>
      <c r="D8" t="s">
        <v>58</v>
      </c>
      <c r="E8" t="s">
        <v>47</v>
      </c>
      <c r="F8">
        <v>15.55204992562401</v>
      </c>
      <c r="G8">
        <v>17.1159533073929</v>
      </c>
      <c r="H8">
        <v>14.954371626432</v>
      </c>
      <c r="I8">
        <v>20.5</v>
      </c>
      <c r="J8">
        <v>21.5</v>
      </c>
      <c r="K8">
        <v>21.5</v>
      </c>
      <c r="L8">
        <v>21.5</v>
      </c>
      <c r="M8">
        <v>22.5</v>
      </c>
      <c r="N8">
        <v>20.5</v>
      </c>
      <c r="O8">
        <v>-4.9479500743759903</v>
      </c>
      <c r="P8" t="s">
        <v>116</v>
      </c>
      <c r="Q8">
        <v>15.3</v>
      </c>
      <c r="R8">
        <v>0.1</v>
      </c>
      <c r="S8">
        <v>3</v>
      </c>
      <c r="T8">
        <v>5</v>
      </c>
      <c r="U8">
        <v>1</v>
      </c>
      <c r="V8">
        <v>1</v>
      </c>
      <c r="W8">
        <v>10</v>
      </c>
    </row>
    <row r="9" spans="1:23" x14ac:dyDescent="0.3">
      <c r="A9" t="s">
        <v>70</v>
      </c>
      <c r="B9" t="s">
        <v>71</v>
      </c>
      <c r="C9" t="s">
        <v>69</v>
      </c>
      <c r="D9" t="s">
        <v>58</v>
      </c>
      <c r="E9" t="s">
        <v>47</v>
      </c>
      <c r="F9">
        <v>8.6421990931931596</v>
      </c>
      <c r="G9">
        <v>10.0535600291613</v>
      </c>
      <c r="H9">
        <v>7.95081851362787</v>
      </c>
      <c r="I9">
        <v>10.5</v>
      </c>
      <c r="J9">
        <v>10.5</v>
      </c>
      <c r="K9">
        <v>11.5</v>
      </c>
      <c r="L9">
        <v>10.5</v>
      </c>
      <c r="M9">
        <v>11.5</v>
      </c>
      <c r="N9">
        <v>10.5</v>
      </c>
      <c r="O9">
        <v>-1.8578009068068404</v>
      </c>
      <c r="P9" t="s">
        <v>116</v>
      </c>
      <c r="Q9">
        <v>8.6999999999999993</v>
      </c>
      <c r="R9">
        <v>0.3</v>
      </c>
      <c r="S9">
        <v>3</v>
      </c>
      <c r="T9">
        <v>4</v>
      </c>
      <c r="U9">
        <v>1</v>
      </c>
      <c r="V9">
        <v>1</v>
      </c>
      <c r="W9">
        <v>9</v>
      </c>
    </row>
    <row r="10" spans="1:23" x14ac:dyDescent="0.3">
      <c r="A10" t="s">
        <v>72</v>
      </c>
      <c r="B10" t="s">
        <v>73</v>
      </c>
      <c r="C10" t="s">
        <v>69</v>
      </c>
      <c r="D10" t="s">
        <v>58</v>
      </c>
      <c r="E10" t="s">
        <v>47</v>
      </c>
      <c r="F10">
        <v>8.0067993045481387</v>
      </c>
      <c r="G10">
        <v>8.9252105401808404</v>
      </c>
      <c r="H10">
        <v>7.3793580638099403</v>
      </c>
      <c r="I10">
        <v>6.5</v>
      </c>
      <c r="J10">
        <v>6.5</v>
      </c>
      <c r="K10">
        <v>6.5</v>
      </c>
      <c r="L10">
        <v>6.5</v>
      </c>
      <c r="M10" t="s">
        <v>49</v>
      </c>
      <c r="N10">
        <v>6.5</v>
      </c>
      <c r="O10">
        <v>1.5067993045481387</v>
      </c>
      <c r="P10" t="s">
        <v>115</v>
      </c>
      <c r="Q10">
        <v>7.8</v>
      </c>
      <c r="R10">
        <v>0.6</v>
      </c>
      <c r="S10">
        <v>3</v>
      </c>
      <c r="T10">
        <v>4</v>
      </c>
      <c r="U10">
        <v>1</v>
      </c>
      <c r="V10">
        <v>1</v>
      </c>
      <c r="W10">
        <v>9</v>
      </c>
    </row>
    <row r="11" spans="1:23" x14ac:dyDescent="0.3">
      <c r="A11" t="s">
        <v>74</v>
      </c>
      <c r="B11" t="s">
        <v>75</v>
      </c>
      <c r="C11" t="s">
        <v>69</v>
      </c>
      <c r="D11" t="s">
        <v>58</v>
      </c>
      <c r="E11" t="s">
        <v>47</v>
      </c>
      <c r="F11">
        <v>9.1549549044092036</v>
      </c>
      <c r="G11">
        <v>9.4251497588297894</v>
      </c>
      <c r="H11">
        <v>8.3851921274601597</v>
      </c>
      <c r="I11">
        <v>13.5</v>
      </c>
      <c r="J11">
        <v>13.5</v>
      </c>
      <c r="K11">
        <v>13.5</v>
      </c>
      <c r="L11">
        <v>13.5</v>
      </c>
      <c r="M11">
        <v>14.5</v>
      </c>
      <c r="N11">
        <v>13.5</v>
      </c>
      <c r="O11">
        <v>-4.3450450955907964</v>
      </c>
      <c r="P11" t="s">
        <v>116</v>
      </c>
      <c r="Q11">
        <v>9.5</v>
      </c>
      <c r="R11">
        <v>0.3</v>
      </c>
      <c r="S11">
        <v>3</v>
      </c>
      <c r="T11">
        <v>5</v>
      </c>
      <c r="U11">
        <v>1</v>
      </c>
      <c r="V11">
        <v>1</v>
      </c>
      <c r="W11">
        <v>10</v>
      </c>
    </row>
    <row r="12" spans="1:23" x14ac:dyDescent="0.3">
      <c r="A12" t="s">
        <v>87</v>
      </c>
      <c r="B12" t="s">
        <v>88</v>
      </c>
      <c r="C12" t="s">
        <v>69</v>
      </c>
      <c r="D12" t="s">
        <v>58</v>
      </c>
      <c r="E12" t="s">
        <v>47</v>
      </c>
      <c r="F12">
        <v>9.1928955948372337</v>
      </c>
      <c r="G12">
        <v>9.8876449629382108</v>
      </c>
      <c r="H12">
        <v>8.19</v>
      </c>
      <c r="I12">
        <v>5.5</v>
      </c>
      <c r="J12">
        <v>6.5</v>
      </c>
      <c r="K12">
        <v>5.5</v>
      </c>
      <c r="L12">
        <v>5.5</v>
      </c>
      <c r="M12" t="s">
        <v>49</v>
      </c>
      <c r="N12">
        <v>5.5</v>
      </c>
      <c r="O12">
        <v>3.6928955948372337</v>
      </c>
      <c r="P12" t="s">
        <v>115</v>
      </c>
      <c r="Q12">
        <v>9.6999999999999993</v>
      </c>
      <c r="R12">
        <v>0.7</v>
      </c>
      <c r="S12">
        <v>3</v>
      </c>
      <c r="T12">
        <v>5</v>
      </c>
      <c r="U12">
        <v>1</v>
      </c>
      <c r="V12">
        <v>1</v>
      </c>
      <c r="W12">
        <v>10</v>
      </c>
    </row>
    <row r="13" spans="1:23" x14ac:dyDescent="0.3">
      <c r="A13" t="s">
        <v>65</v>
      </c>
      <c r="B13" t="s">
        <v>76</v>
      </c>
      <c r="C13" t="s">
        <v>69</v>
      </c>
      <c r="D13" t="s">
        <v>58</v>
      </c>
      <c r="E13" t="s">
        <v>47</v>
      </c>
      <c r="F13">
        <v>11.102476519356699</v>
      </c>
      <c r="G13">
        <v>11.5037593984962</v>
      </c>
      <c r="H13">
        <v>10.38</v>
      </c>
      <c r="I13">
        <v>7.5</v>
      </c>
      <c r="J13">
        <v>7.5</v>
      </c>
      <c r="K13">
        <v>7.5</v>
      </c>
      <c r="L13">
        <v>7.5</v>
      </c>
      <c r="M13">
        <v>7.5</v>
      </c>
      <c r="N13">
        <v>7.5</v>
      </c>
      <c r="O13">
        <v>3.6024765193566992</v>
      </c>
      <c r="P13" t="s">
        <v>115</v>
      </c>
      <c r="Q13">
        <v>11.3</v>
      </c>
      <c r="R13">
        <v>0.6</v>
      </c>
      <c r="S13">
        <v>3</v>
      </c>
      <c r="T13">
        <v>5</v>
      </c>
      <c r="U13">
        <v>1</v>
      </c>
      <c r="V13">
        <v>1</v>
      </c>
      <c r="W13">
        <v>10</v>
      </c>
    </row>
    <row r="14" spans="1:23" x14ac:dyDescent="0.3">
      <c r="A14" t="s">
        <v>77</v>
      </c>
      <c r="B14" t="s">
        <v>78</v>
      </c>
      <c r="C14" t="s">
        <v>69</v>
      </c>
      <c r="D14" t="s">
        <v>58</v>
      </c>
      <c r="E14" t="s">
        <v>47</v>
      </c>
      <c r="F14">
        <v>20.26050517940142</v>
      </c>
      <c r="G14">
        <v>20.8052481331157</v>
      </c>
      <c r="H14">
        <v>19.041280106480301</v>
      </c>
      <c r="I14">
        <v>24.5</v>
      </c>
      <c r="J14">
        <v>24.5</v>
      </c>
      <c r="K14">
        <v>25.5</v>
      </c>
      <c r="L14">
        <v>25.5</v>
      </c>
      <c r="M14">
        <v>25.5</v>
      </c>
      <c r="N14">
        <v>24.5</v>
      </c>
      <c r="O14">
        <v>-4.2394948205985798</v>
      </c>
      <c r="P14" t="s">
        <v>116</v>
      </c>
      <c r="Q14">
        <v>20.8</v>
      </c>
      <c r="R14">
        <v>0.2</v>
      </c>
      <c r="S14">
        <v>3</v>
      </c>
      <c r="T14">
        <v>5</v>
      </c>
      <c r="U14">
        <v>1</v>
      </c>
      <c r="V14">
        <v>1</v>
      </c>
      <c r="W14">
        <v>10</v>
      </c>
    </row>
    <row r="15" spans="1:23" x14ac:dyDescent="0.3">
      <c r="A15" t="s">
        <v>89</v>
      </c>
      <c r="B15" t="s">
        <v>90</v>
      </c>
      <c r="C15" t="s">
        <v>86</v>
      </c>
      <c r="D15" t="s">
        <v>85</v>
      </c>
      <c r="E15" t="s">
        <v>47</v>
      </c>
      <c r="F15">
        <v>14.297307327828401</v>
      </c>
      <c r="G15">
        <v>15.5510360706062</v>
      </c>
      <c r="H15">
        <v>13.7564097816913</v>
      </c>
      <c r="I15">
        <v>20.5</v>
      </c>
      <c r="J15">
        <v>20.5</v>
      </c>
      <c r="K15">
        <v>20.5</v>
      </c>
      <c r="L15">
        <v>20.5</v>
      </c>
      <c r="M15">
        <v>20.5</v>
      </c>
      <c r="N15">
        <v>20.5</v>
      </c>
      <c r="O15">
        <v>-6.2026926721715991</v>
      </c>
      <c r="P15" t="s">
        <v>116</v>
      </c>
      <c r="Q15">
        <v>14</v>
      </c>
      <c r="R15">
        <v>0.1</v>
      </c>
      <c r="S15">
        <v>3</v>
      </c>
      <c r="T15">
        <v>5</v>
      </c>
      <c r="U15">
        <v>1</v>
      </c>
      <c r="V15">
        <v>1</v>
      </c>
      <c r="W15">
        <v>10</v>
      </c>
    </row>
    <row r="16" spans="1:23" x14ac:dyDescent="0.3">
      <c r="A16" t="s">
        <v>91</v>
      </c>
      <c r="B16" t="s">
        <v>92</v>
      </c>
      <c r="C16" t="s">
        <v>86</v>
      </c>
      <c r="D16" t="s">
        <v>85</v>
      </c>
      <c r="E16" t="s">
        <v>47</v>
      </c>
      <c r="F16">
        <v>7.1006772524325497</v>
      </c>
      <c r="G16">
        <v>7.7929915639195304</v>
      </c>
      <c r="H16">
        <v>6.5944952137769199</v>
      </c>
      <c r="I16" t="s">
        <v>49</v>
      </c>
      <c r="J16" t="s">
        <v>49</v>
      </c>
      <c r="K16">
        <v>4.5</v>
      </c>
      <c r="L16" t="s">
        <v>49</v>
      </c>
      <c r="M16" t="s">
        <v>49</v>
      </c>
      <c r="N16">
        <v>4.5</v>
      </c>
      <c r="O16">
        <v>2.6006772524325497</v>
      </c>
      <c r="P16" t="s">
        <v>115</v>
      </c>
      <c r="Q16">
        <v>6.6</v>
      </c>
      <c r="R16">
        <v>0.6</v>
      </c>
      <c r="S16">
        <v>3</v>
      </c>
      <c r="T16">
        <v>5</v>
      </c>
      <c r="U16">
        <v>1</v>
      </c>
      <c r="V16">
        <v>1</v>
      </c>
      <c r="W16">
        <v>10</v>
      </c>
    </row>
    <row r="17" spans="1:23" x14ac:dyDescent="0.3">
      <c r="A17" t="s">
        <v>95</v>
      </c>
      <c r="B17" t="s">
        <v>96</v>
      </c>
      <c r="C17" t="s">
        <v>86</v>
      </c>
      <c r="D17" t="s">
        <v>85</v>
      </c>
      <c r="E17" t="s">
        <v>47</v>
      </c>
      <c r="F17">
        <v>7.2181929281232522</v>
      </c>
      <c r="G17">
        <v>8.1232558139534792</v>
      </c>
      <c r="H17">
        <v>6.6654201516659102</v>
      </c>
      <c r="I17" t="s">
        <v>49</v>
      </c>
      <c r="J17">
        <v>5.5</v>
      </c>
      <c r="K17">
        <v>6.5</v>
      </c>
      <c r="L17">
        <v>5.5</v>
      </c>
      <c r="M17" t="s">
        <v>49</v>
      </c>
      <c r="N17">
        <v>5.5</v>
      </c>
      <c r="O17">
        <v>1.7181929281232522</v>
      </c>
      <c r="P17" t="s">
        <v>115</v>
      </c>
      <c r="Q17">
        <v>6.9</v>
      </c>
      <c r="R17">
        <v>0.6</v>
      </c>
      <c r="S17">
        <v>3</v>
      </c>
      <c r="T17">
        <v>4</v>
      </c>
      <c r="U17">
        <v>1</v>
      </c>
      <c r="V17">
        <v>1</v>
      </c>
      <c r="W17">
        <v>9</v>
      </c>
    </row>
    <row r="18" spans="1:23" x14ac:dyDescent="0.3">
      <c r="A18" t="s">
        <v>83</v>
      </c>
      <c r="B18" t="s">
        <v>84</v>
      </c>
      <c r="C18" t="s">
        <v>85</v>
      </c>
      <c r="D18" t="s">
        <v>86</v>
      </c>
      <c r="E18" t="s">
        <v>48</v>
      </c>
      <c r="F18">
        <v>8.5464150851998344</v>
      </c>
      <c r="G18">
        <v>9.4173535574820502</v>
      </c>
      <c r="H18">
        <v>7.78</v>
      </c>
      <c r="I18">
        <v>6.5</v>
      </c>
      <c r="J18">
        <v>6.5</v>
      </c>
      <c r="K18">
        <v>6.5</v>
      </c>
      <c r="L18">
        <v>6.5</v>
      </c>
      <c r="M18" t="s">
        <v>49</v>
      </c>
      <c r="N18">
        <v>6.5</v>
      </c>
      <c r="O18">
        <v>2.0464150851998344</v>
      </c>
      <c r="P18" t="s">
        <v>115</v>
      </c>
      <c r="Q18">
        <v>9.1</v>
      </c>
      <c r="R18">
        <v>0.8</v>
      </c>
      <c r="S18">
        <v>3</v>
      </c>
      <c r="T18">
        <v>5</v>
      </c>
      <c r="U18">
        <v>1</v>
      </c>
      <c r="V18">
        <v>1</v>
      </c>
      <c r="W18">
        <v>10</v>
      </c>
    </row>
    <row r="20" spans="1:23" x14ac:dyDescent="0.3">
      <c r="A20" s="3" t="s">
        <v>0</v>
      </c>
      <c r="B20" s="3" t="s">
        <v>1</v>
      </c>
      <c r="C20" s="3" t="s">
        <v>2</v>
      </c>
      <c r="D20" s="3" t="s">
        <v>45</v>
      </c>
      <c r="E20" s="3" t="s">
        <v>46</v>
      </c>
      <c r="F20" s="3" t="s">
        <v>100</v>
      </c>
      <c r="G20" s="3" t="s">
        <v>101</v>
      </c>
      <c r="H20" s="3" t="s">
        <v>102</v>
      </c>
      <c r="I20" s="3" t="s">
        <v>13</v>
      </c>
      <c r="J20" s="3" t="s">
        <v>14</v>
      </c>
      <c r="K20" s="3" t="s">
        <v>15</v>
      </c>
      <c r="L20" s="3" t="s">
        <v>16</v>
      </c>
      <c r="M20" s="3" t="s">
        <v>17</v>
      </c>
      <c r="N20" s="1" t="s">
        <v>40</v>
      </c>
      <c r="O20" s="2" t="s">
        <v>9</v>
      </c>
      <c r="P20" s="2" t="s">
        <v>10</v>
      </c>
      <c r="Q20" s="3" t="s">
        <v>113</v>
      </c>
      <c r="R20" s="2" t="s">
        <v>51</v>
      </c>
      <c r="S20" s="2" t="s">
        <v>11</v>
      </c>
      <c r="T20" s="2" t="s">
        <v>11</v>
      </c>
      <c r="U20" s="2" t="s">
        <v>56</v>
      </c>
      <c r="V20" s="2" t="s">
        <v>57</v>
      </c>
    </row>
    <row r="21" spans="1:23" x14ac:dyDescent="0.3">
      <c r="A21" t="s">
        <v>79</v>
      </c>
      <c r="B21" t="s">
        <v>80</v>
      </c>
      <c r="C21" t="s">
        <v>58</v>
      </c>
      <c r="D21" t="s">
        <v>69</v>
      </c>
      <c r="E21" t="s">
        <v>48</v>
      </c>
      <c r="F21">
        <v>9.717856126891423</v>
      </c>
      <c r="G21">
        <v>10.5</v>
      </c>
      <c r="H21">
        <v>7.73276655005946</v>
      </c>
      <c r="I21">
        <v>5.5</v>
      </c>
      <c r="J21" t="s">
        <v>49</v>
      </c>
      <c r="K21">
        <v>5.5</v>
      </c>
      <c r="L21" t="s">
        <v>49</v>
      </c>
      <c r="M21" t="s">
        <v>49</v>
      </c>
      <c r="N21">
        <v>5.5</v>
      </c>
      <c r="O21">
        <v>4.217856126891423</v>
      </c>
      <c r="P21" t="s">
        <v>115</v>
      </c>
      <c r="Q21">
        <v>10.5</v>
      </c>
      <c r="R21">
        <v>0.8</v>
      </c>
      <c r="S21">
        <v>3</v>
      </c>
      <c r="T21">
        <v>5</v>
      </c>
      <c r="U21">
        <v>1</v>
      </c>
      <c r="V21">
        <v>9</v>
      </c>
    </row>
    <row r="22" spans="1:23" x14ac:dyDescent="0.3">
      <c r="A22" t="s">
        <v>81</v>
      </c>
      <c r="B22" t="s">
        <v>82</v>
      </c>
      <c r="C22" t="s">
        <v>58</v>
      </c>
      <c r="D22" t="s">
        <v>69</v>
      </c>
      <c r="E22" t="s">
        <v>48</v>
      </c>
      <c r="F22">
        <v>6.9164662685026146</v>
      </c>
      <c r="G22">
        <v>7.3</v>
      </c>
      <c r="H22">
        <v>6.0075046341111902</v>
      </c>
      <c r="I22">
        <v>4.5</v>
      </c>
      <c r="J22">
        <v>4.5</v>
      </c>
      <c r="K22">
        <v>4.5</v>
      </c>
      <c r="L22">
        <v>4.5</v>
      </c>
      <c r="M22" t="s">
        <v>49</v>
      </c>
      <c r="N22">
        <v>4.5</v>
      </c>
      <c r="O22">
        <v>2.4164662685026146</v>
      </c>
      <c r="P22" t="s">
        <v>115</v>
      </c>
      <c r="Q22">
        <v>7.3</v>
      </c>
      <c r="R22">
        <v>0.8</v>
      </c>
      <c r="S22">
        <v>3</v>
      </c>
      <c r="T22">
        <v>5</v>
      </c>
      <c r="U22">
        <v>1</v>
      </c>
      <c r="V22">
        <v>9</v>
      </c>
    </row>
    <row r="23" spans="1:23" x14ac:dyDescent="0.3">
      <c r="A23" t="s">
        <v>67</v>
      </c>
      <c r="B23" t="s">
        <v>68</v>
      </c>
      <c r="C23" t="s">
        <v>69</v>
      </c>
      <c r="D23" t="s">
        <v>58</v>
      </c>
      <c r="E23" t="s">
        <v>47</v>
      </c>
      <c r="F23">
        <v>8.4658489757977122</v>
      </c>
      <c r="G23">
        <v>9.0807459802782091</v>
      </c>
      <c r="H23">
        <v>7.0129794317481098</v>
      </c>
      <c r="I23">
        <v>11.5</v>
      </c>
      <c r="J23">
        <v>11.5</v>
      </c>
      <c r="K23">
        <v>11.5</v>
      </c>
      <c r="L23">
        <v>11.5</v>
      </c>
      <c r="M23">
        <v>11.5</v>
      </c>
      <c r="N23">
        <v>11.5</v>
      </c>
      <c r="O23">
        <v>-3.0341510242022878</v>
      </c>
      <c r="P23" t="s">
        <v>116</v>
      </c>
      <c r="Q23">
        <v>8.8000000000000007</v>
      </c>
      <c r="R23">
        <v>0.3</v>
      </c>
      <c r="S23">
        <v>3</v>
      </c>
      <c r="T23">
        <v>5</v>
      </c>
      <c r="U23">
        <v>1</v>
      </c>
      <c r="V23">
        <v>9</v>
      </c>
    </row>
    <row r="24" spans="1:23" x14ac:dyDescent="0.3">
      <c r="A24" t="s">
        <v>72</v>
      </c>
      <c r="B24" t="s">
        <v>73</v>
      </c>
      <c r="C24" t="s">
        <v>69</v>
      </c>
      <c r="D24" t="s">
        <v>58</v>
      </c>
      <c r="E24" t="s">
        <v>47</v>
      </c>
      <c r="F24">
        <v>5.7019813824388637</v>
      </c>
      <c r="G24">
        <v>6</v>
      </c>
      <c r="H24">
        <v>5.0318656208605104</v>
      </c>
      <c r="I24">
        <v>4.5</v>
      </c>
      <c r="J24">
        <v>3.5</v>
      </c>
      <c r="K24">
        <v>4.5</v>
      </c>
      <c r="L24">
        <v>3.5</v>
      </c>
      <c r="M24" t="s">
        <v>49</v>
      </c>
      <c r="N24">
        <v>3.5</v>
      </c>
      <c r="O24">
        <v>2.2019813824388637</v>
      </c>
      <c r="P24" t="s">
        <v>115</v>
      </c>
      <c r="Q24">
        <v>5.7</v>
      </c>
      <c r="R24">
        <v>0.8</v>
      </c>
      <c r="S24">
        <v>3</v>
      </c>
      <c r="T24">
        <v>5</v>
      </c>
      <c r="U24">
        <v>1</v>
      </c>
      <c r="V24">
        <v>9</v>
      </c>
    </row>
    <row r="25" spans="1:23" x14ac:dyDescent="0.3">
      <c r="A25" t="s">
        <v>91</v>
      </c>
      <c r="B25" t="s">
        <v>92</v>
      </c>
      <c r="C25" t="s">
        <v>86</v>
      </c>
      <c r="D25" t="s">
        <v>85</v>
      </c>
      <c r="E25" t="s">
        <v>47</v>
      </c>
      <c r="F25">
        <v>4.8964690230337293</v>
      </c>
      <c r="G25">
        <v>5.04854726002206</v>
      </c>
      <c r="H25">
        <v>4.5117039317921996</v>
      </c>
      <c r="I25">
        <v>2.5</v>
      </c>
      <c r="J25" t="s">
        <v>49</v>
      </c>
      <c r="K25">
        <v>2.5</v>
      </c>
      <c r="L25" t="s">
        <v>49</v>
      </c>
      <c r="M25" t="s">
        <v>49</v>
      </c>
      <c r="N25">
        <v>2.5</v>
      </c>
      <c r="O25">
        <v>2.3964690230337293</v>
      </c>
      <c r="P25" t="s">
        <v>115</v>
      </c>
      <c r="Q25">
        <v>4.9000000000000004</v>
      </c>
      <c r="R25">
        <v>0.8</v>
      </c>
      <c r="S25">
        <v>3</v>
      </c>
      <c r="T25">
        <v>5</v>
      </c>
      <c r="U25">
        <v>1</v>
      </c>
      <c r="V25">
        <v>9</v>
      </c>
    </row>
    <row r="26" spans="1:23" x14ac:dyDescent="0.3">
      <c r="A26" t="s">
        <v>93</v>
      </c>
      <c r="B26" t="s">
        <v>94</v>
      </c>
      <c r="C26" t="s">
        <v>86</v>
      </c>
      <c r="D26" t="s">
        <v>85</v>
      </c>
      <c r="E26" t="s">
        <v>47</v>
      </c>
      <c r="F26">
        <v>7.3182097314379151</v>
      </c>
      <c r="G26">
        <v>8.1179762825543396</v>
      </c>
      <c r="H26">
        <v>5.92096205968683</v>
      </c>
      <c r="I26">
        <v>9.5</v>
      </c>
      <c r="J26">
        <v>9.5</v>
      </c>
      <c r="K26">
        <v>9.5</v>
      </c>
      <c r="L26">
        <v>9.5</v>
      </c>
      <c r="M26">
        <v>9.5</v>
      </c>
      <c r="N26">
        <v>9.5</v>
      </c>
      <c r="O26">
        <v>-2.1817902685620849</v>
      </c>
      <c r="P26" t="s">
        <v>116</v>
      </c>
      <c r="Q26">
        <v>7.4</v>
      </c>
      <c r="R26">
        <v>0.2</v>
      </c>
      <c r="S26">
        <v>3</v>
      </c>
      <c r="T26">
        <v>5</v>
      </c>
      <c r="U26">
        <v>1</v>
      </c>
      <c r="V26">
        <v>9</v>
      </c>
    </row>
    <row r="27" spans="1:23" x14ac:dyDescent="0.3">
      <c r="A27" t="s">
        <v>83</v>
      </c>
      <c r="B27" t="s">
        <v>84</v>
      </c>
      <c r="C27" t="s">
        <v>85</v>
      </c>
      <c r="D27" t="s">
        <v>86</v>
      </c>
      <c r="E27" t="s">
        <v>48</v>
      </c>
      <c r="F27">
        <v>3.0817322155692728</v>
      </c>
      <c r="G27">
        <v>3.4008055519141802</v>
      </c>
      <c r="H27">
        <v>2.9522057699581001</v>
      </c>
      <c r="I27" t="s">
        <v>49</v>
      </c>
      <c r="J27" t="s">
        <v>49</v>
      </c>
      <c r="K27">
        <v>1.5</v>
      </c>
      <c r="L27" t="s">
        <v>49</v>
      </c>
      <c r="M27" t="s">
        <v>49</v>
      </c>
      <c r="N27">
        <v>1.5</v>
      </c>
      <c r="O27">
        <v>1.5817322155692728</v>
      </c>
      <c r="P27" t="s">
        <v>115</v>
      </c>
      <c r="Q27">
        <v>3</v>
      </c>
      <c r="R27">
        <v>0.7</v>
      </c>
      <c r="S27">
        <v>3</v>
      </c>
      <c r="T27">
        <v>5</v>
      </c>
      <c r="U27">
        <v>1</v>
      </c>
      <c r="V2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Picks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Eisner</cp:lastModifiedBy>
  <dcterms:created xsi:type="dcterms:W3CDTF">2024-04-01T18:34:24Z</dcterms:created>
  <dcterms:modified xsi:type="dcterms:W3CDTF">2024-05-17T21:07:31Z</dcterms:modified>
</cp:coreProperties>
</file>