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65A3C5D2-8037-42E0-827F-EBB82716CA32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G75" i="1"/>
  <c r="F77" i="1"/>
  <c r="G77" i="1"/>
  <c r="F79" i="1"/>
  <c r="G79" i="1"/>
  <c r="F81" i="1"/>
  <c r="G81" i="1"/>
  <c r="F83" i="1"/>
  <c r="G83" i="1"/>
  <c r="F73" i="1"/>
  <c r="G73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E72" i="1"/>
  <c r="D72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N58" i="1"/>
  <c r="M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E58" i="1"/>
  <c r="D58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E43" i="1"/>
  <c r="D43" i="1"/>
  <c r="E37" i="1"/>
  <c r="D37" i="1"/>
  <c r="E36" i="1"/>
  <c r="D36" i="1"/>
  <c r="E35" i="1"/>
  <c r="D35" i="1"/>
  <c r="E34" i="1"/>
  <c r="D34" i="1"/>
  <c r="E33" i="1"/>
  <c r="D33" i="1"/>
  <c r="E32" i="1"/>
  <c r="D32" i="1"/>
  <c r="D31" i="1"/>
  <c r="E31" i="1"/>
  <c r="E30" i="1"/>
  <c r="D30" i="1"/>
  <c r="E29" i="1"/>
  <c r="D29" i="1"/>
  <c r="E28" i="1"/>
  <c r="D28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9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1" i="1"/>
  <c r="C51" i="1"/>
  <c r="B52" i="1"/>
  <c r="C52" i="1"/>
  <c r="G56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X25" i="1" l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U54" i="1" l="1"/>
  <c r="N54" i="1"/>
  <c r="N39" i="1"/>
  <c r="G39" i="1"/>
  <c r="M54" i="1"/>
  <c r="M39" i="1"/>
  <c r="F39" i="1"/>
  <c r="T54" i="1"/>
  <c r="Y24" i="1"/>
  <c r="Z24" i="1"/>
  <c r="U51" i="1"/>
  <c r="N52" i="1"/>
  <c r="N53" i="1"/>
  <c r="M51" i="1"/>
  <c r="M50" i="1"/>
  <c r="M52" i="1"/>
  <c r="U53" i="1"/>
  <c r="T52" i="1"/>
  <c r="N51" i="1"/>
  <c r="T53" i="1"/>
  <c r="M53" i="1"/>
  <c r="T50" i="1"/>
  <c r="T48" i="1"/>
  <c r="U52" i="1"/>
  <c r="M36" i="1"/>
  <c r="F37" i="1"/>
  <c r="M37" i="1"/>
  <c r="G36" i="1"/>
  <c r="N36" i="1"/>
  <c r="F38" i="1"/>
  <c r="M38" i="1"/>
  <c r="G37" i="1"/>
  <c r="N37" i="1"/>
  <c r="G38" i="1"/>
  <c r="N38" i="1"/>
  <c r="Y22" i="1"/>
  <c r="Z22" i="1"/>
  <c r="Y18" i="1"/>
  <c r="Z18" i="1"/>
  <c r="Y20" i="1"/>
  <c r="Z20" i="1"/>
  <c r="T51" i="1"/>
  <c r="T46" i="1"/>
  <c r="U43" i="1"/>
  <c r="T45" i="1"/>
  <c r="U48" i="1"/>
  <c r="U50" i="1"/>
  <c r="U49" i="1"/>
  <c r="Z8" i="1"/>
  <c r="G78" i="1" s="1"/>
  <c r="T47" i="1"/>
  <c r="T44" i="1"/>
  <c r="U44" i="1"/>
  <c r="U47" i="1"/>
  <c r="Y16" i="1"/>
  <c r="T43" i="1"/>
  <c r="U45" i="1"/>
  <c r="Y6" i="1"/>
  <c r="F76" i="1" s="1"/>
  <c r="T49" i="1"/>
  <c r="Z16" i="1"/>
  <c r="Y4" i="1"/>
  <c r="F74" i="1" s="1"/>
  <c r="Z4" i="1"/>
  <c r="G74" i="1" s="1"/>
  <c r="Z6" i="1"/>
  <c r="G76" i="1" s="1"/>
  <c r="U46" i="1"/>
  <c r="Y8" i="1"/>
  <c r="F78" i="1" s="1"/>
  <c r="Y14" i="1"/>
  <c r="Y10" i="1"/>
  <c r="F80" i="1" s="1"/>
  <c r="Z2" i="1"/>
  <c r="G72" i="1" s="1"/>
  <c r="Y2" i="1"/>
  <c r="F72" i="1" s="1"/>
  <c r="Z10" i="1"/>
  <c r="G80" i="1" s="1"/>
  <c r="Z14" i="1"/>
  <c r="Z12" i="1"/>
  <c r="G82" i="1" s="1"/>
  <c r="Y12" i="1"/>
  <c r="F82" i="1" s="1"/>
  <c r="N50" i="1"/>
  <c r="M35" i="1"/>
  <c r="N35" i="1"/>
  <c r="M34" i="1"/>
  <c r="N49" i="1"/>
  <c r="M49" i="1"/>
  <c r="N34" i="1"/>
  <c r="F34" i="1"/>
  <c r="G34" i="1"/>
  <c r="F35" i="1"/>
  <c r="G35" i="1"/>
  <c r="F36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V54" i="1" l="1"/>
  <c r="F69" i="1"/>
  <c r="G54" i="1"/>
  <c r="G69" i="1"/>
  <c r="O39" i="1"/>
  <c r="Q39" i="1"/>
  <c r="L39" i="1"/>
  <c r="H39" i="1"/>
  <c r="F54" i="1"/>
  <c r="Q54" i="1"/>
  <c r="O54" i="1"/>
  <c r="V51" i="1"/>
  <c r="L37" i="1"/>
  <c r="V50" i="1"/>
  <c r="F65" i="1"/>
  <c r="G51" i="1"/>
  <c r="G68" i="1"/>
  <c r="V52" i="1"/>
  <c r="G50" i="1"/>
  <c r="G65" i="1"/>
  <c r="F50" i="1"/>
  <c r="F66" i="1"/>
  <c r="F51" i="1"/>
  <c r="Q51" i="1"/>
  <c r="O51" i="1"/>
  <c r="O36" i="1"/>
  <c r="G66" i="1"/>
  <c r="F64" i="1"/>
  <c r="F49" i="1"/>
  <c r="G67" i="1"/>
  <c r="G52" i="1"/>
  <c r="V53" i="1"/>
  <c r="F67" i="1"/>
  <c r="F52" i="1"/>
  <c r="V48" i="1"/>
  <c r="Q53" i="1"/>
  <c r="O53" i="1"/>
  <c r="G49" i="1"/>
  <c r="G64" i="1"/>
  <c r="F68" i="1"/>
  <c r="F53" i="1"/>
  <c r="G53" i="1"/>
  <c r="Q52" i="1"/>
  <c r="O52" i="1"/>
  <c r="Q36" i="1"/>
  <c r="Q38" i="1"/>
  <c r="O38" i="1"/>
  <c r="L38" i="1"/>
  <c r="H38" i="1"/>
  <c r="Q37" i="1"/>
  <c r="O37" i="1"/>
  <c r="H37" i="1"/>
  <c r="H36" i="1"/>
  <c r="V46" i="1"/>
  <c r="V43" i="1"/>
  <c r="V47" i="1"/>
  <c r="V45" i="1"/>
  <c r="V49" i="1"/>
  <c r="V44" i="1"/>
  <c r="Q49" i="1"/>
  <c r="O49" i="1"/>
  <c r="O50" i="1"/>
  <c r="Q50" i="1"/>
  <c r="Q35" i="1"/>
  <c r="O35" i="1"/>
  <c r="O34" i="1"/>
  <c r="Q34" i="1"/>
  <c r="N28" i="1"/>
  <c r="N43" i="1"/>
  <c r="M48" i="1"/>
  <c r="M33" i="1"/>
  <c r="N46" i="1"/>
  <c r="N31" i="1"/>
  <c r="F29" i="1"/>
  <c r="M29" i="1"/>
  <c r="M44" i="1"/>
  <c r="M28" i="1"/>
  <c r="M43" i="1"/>
  <c r="N33" i="1"/>
  <c r="N48" i="1"/>
  <c r="N47" i="1"/>
  <c r="N32" i="1"/>
  <c r="M32" i="1"/>
  <c r="M47" i="1"/>
  <c r="M46" i="1"/>
  <c r="M31" i="1"/>
  <c r="N45" i="1"/>
  <c r="N30" i="1"/>
  <c r="M30" i="1"/>
  <c r="M45" i="1"/>
  <c r="N44" i="1"/>
  <c r="N29" i="1"/>
  <c r="L35" i="1"/>
  <c r="H35" i="1"/>
  <c r="L34" i="1"/>
  <c r="L36" i="1"/>
  <c r="F28" i="1"/>
  <c r="H34" i="1"/>
  <c r="G31" i="1"/>
  <c r="F30" i="1"/>
  <c r="F33" i="1"/>
  <c r="G33" i="1"/>
  <c r="G30" i="1"/>
  <c r="F31" i="1"/>
  <c r="G29" i="1"/>
  <c r="F32" i="1"/>
  <c r="G28" i="1"/>
  <c r="G32" i="1"/>
  <c r="H69" i="1" l="1"/>
  <c r="L69" i="1"/>
  <c r="H54" i="1"/>
  <c r="L54" i="1"/>
  <c r="L51" i="1"/>
  <c r="L68" i="1"/>
  <c r="H65" i="1"/>
  <c r="L66" i="1"/>
  <c r="L65" i="1"/>
  <c r="H67" i="1"/>
  <c r="L67" i="1"/>
  <c r="H64" i="1"/>
  <c r="L64" i="1"/>
  <c r="H52" i="1"/>
  <c r="L52" i="1"/>
  <c r="H53" i="1"/>
  <c r="L53" i="1"/>
  <c r="H49" i="1"/>
  <c r="H68" i="1"/>
  <c r="F63" i="1"/>
  <c r="F48" i="1"/>
  <c r="H51" i="1"/>
  <c r="H66" i="1"/>
  <c r="G63" i="1"/>
  <c r="G48" i="1"/>
  <c r="L49" i="1"/>
  <c r="G60" i="1"/>
  <c r="G45" i="1"/>
  <c r="F60" i="1"/>
  <c r="F45" i="1"/>
  <c r="F46" i="1"/>
  <c r="F61" i="1"/>
  <c r="F59" i="1"/>
  <c r="F44" i="1"/>
  <c r="F43" i="1"/>
  <c r="F58" i="1"/>
  <c r="G46" i="1"/>
  <c r="G61" i="1"/>
  <c r="F47" i="1"/>
  <c r="F62" i="1"/>
  <c r="G43" i="1"/>
  <c r="G58" i="1"/>
  <c r="G47" i="1"/>
  <c r="G62" i="1"/>
  <c r="G59" i="1"/>
  <c r="G44" i="1"/>
  <c r="H50" i="1"/>
  <c r="O44" i="1"/>
  <c r="Q44" i="1"/>
  <c r="O47" i="1"/>
  <c r="Q47" i="1"/>
  <c r="Q48" i="1"/>
  <c r="O48" i="1"/>
  <c r="Q46" i="1"/>
  <c r="O46" i="1"/>
  <c r="O45" i="1"/>
  <c r="Q45" i="1"/>
  <c r="O43" i="1"/>
  <c r="Q43" i="1"/>
  <c r="L50" i="1"/>
  <c r="Q30" i="1"/>
  <c r="O30" i="1"/>
  <c r="Q29" i="1"/>
  <c r="O29" i="1"/>
  <c r="Q33" i="1"/>
  <c r="Q28" i="1"/>
  <c r="O33" i="1"/>
  <c r="O31" i="1"/>
  <c r="Q31" i="1"/>
  <c r="O28" i="1"/>
  <c r="Q32" i="1"/>
  <c r="O32" i="1"/>
  <c r="L31" i="1"/>
  <c r="L29" i="1"/>
  <c r="L28" i="1"/>
  <c r="L33" i="1"/>
  <c r="L32" i="1"/>
  <c r="L30" i="1"/>
  <c r="H31" i="1"/>
  <c r="H32" i="1"/>
  <c r="H29" i="1"/>
  <c r="H33" i="1"/>
  <c r="H30" i="1"/>
  <c r="H28" i="1"/>
  <c r="L60" i="1" l="1"/>
  <c r="L61" i="1"/>
  <c r="L63" i="1"/>
  <c r="L58" i="1"/>
  <c r="L62" i="1"/>
  <c r="L59" i="1"/>
  <c r="L48" i="1"/>
  <c r="H63" i="1"/>
  <c r="H48" i="1"/>
  <c r="L46" i="1"/>
  <c r="H61" i="1"/>
  <c r="L45" i="1"/>
  <c r="L43" i="1"/>
  <c r="H58" i="1"/>
  <c r="H59" i="1"/>
  <c r="H62" i="1"/>
  <c r="L44" i="1"/>
  <c r="L47" i="1"/>
  <c r="H60" i="1"/>
  <c r="H46" i="1"/>
  <c r="H44" i="1"/>
  <c r="H45" i="1"/>
  <c r="H43" i="1"/>
  <c r="H47" i="1"/>
</calcChain>
</file>

<file path=xl/sharedStrings.xml><?xml version="1.0" encoding="utf-8"?>
<sst xmlns="http://schemas.openxmlformats.org/spreadsheetml/2006/main" count="208" uniqueCount="85">
  <si>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</si>
  <si>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</si>
  <si>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</si>
  <si>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</si>
  <si>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</si>
  <si>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</si>
  <si>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</si>
  <si>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</si>
  <si>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</si>
  <si>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</si>
  <si>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</si>
  <si>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</si>
  <si>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</si>
  <si>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</si>
  <si>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</si>
  <si>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</si>
  <si>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</si>
  <si>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</si>
  <si>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</si>
  <si>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</si>
  <si>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</si>
  <si>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</si>
  <si>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</si>
  <si>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</si>
  <si>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</si>
  <si>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</si>
  <si>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</si>
  <si>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</si>
  <si>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</si>
  <si>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</si>
  <si>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</si>
  <si>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</si>
  <si>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</si>
  <si>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</si>
  <si>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</si>
  <si>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</si>
  <si>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</si>
  <si>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Under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</si>
  <si>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</si>
  <si>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</si>
  <si>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</si>
  <si>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</si>
  <si>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</si>
  <si>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</si>
  <si>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</si>
  <si>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</si>
  <si>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</si>
  <si>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</si>
  <si>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</si>
  <si>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</si>
  <si>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</si>
  <si>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</si>
  <si>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</si>
  <si>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</si>
  <si>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Over</t>
  </si>
  <si>
    <t xml:space="preserve">My Favorites </t>
  </si>
  <si>
    <t>***</t>
  </si>
  <si>
    <t>BKN</t>
  </si>
  <si>
    <t>CHA</t>
  </si>
  <si>
    <t>CHI</t>
  </si>
  <si>
    <t>Away Team</t>
  </si>
  <si>
    <t>Home Team</t>
  </si>
  <si>
    <t>My favorites</t>
  </si>
  <si>
    <t>IND</t>
  </si>
  <si>
    <t>BOS</t>
  </si>
  <si>
    <t>MEM</t>
  </si>
  <si>
    <t>DET</t>
  </si>
  <si>
    <t>POR</t>
  </si>
  <si>
    <t>ORL</t>
  </si>
  <si>
    <t>ATL</t>
  </si>
  <si>
    <t>PHX</t>
  </si>
  <si>
    <t>NOP</t>
  </si>
  <si>
    <t>IND -12.5</t>
  </si>
  <si>
    <t>DET -2.5</t>
  </si>
  <si>
    <t>BOS -17.5</t>
  </si>
  <si>
    <t>ORL -16.5</t>
  </si>
  <si>
    <t>CHI -2.5</t>
  </si>
  <si>
    <t>NOP -1.5</t>
  </si>
  <si>
    <t>IND by 22</t>
  </si>
  <si>
    <t>BOS by 14</t>
  </si>
  <si>
    <t>MEM by 2</t>
  </si>
  <si>
    <t>ORL by 1</t>
  </si>
  <si>
    <t>ATL by 12</t>
  </si>
  <si>
    <t>PHX by 13</t>
  </si>
  <si>
    <t>Removed BOS top pick when Brown was named out for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</si>
</sst>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95"/>
  <sheetViews>
    <sheetView tabSelected="1" topLeftCell="G30" zoomScale="80" zoomScaleNormal="80" workbookViewId="0">
      <selection activeCell="U63" sqref="U63:Z63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1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40</v>
      </c>
      <c r="M1" s="4" t="s">
        <v>38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40</v>
      </c>
      <c r="X1" s="4" t="s">
        <v>38</v>
      </c>
      <c r="Y1" s="4" t="s">
        <v>46</v>
      </c>
      <c r="Z1" s="4" t="s">
        <v>47</v>
      </c>
    </row>
    <row r="2" spans="1:26" ht="15" thickBot="1" x14ac:dyDescent="0.35">
      <c r="A2" t="s">
        <v>57</v>
      </c>
      <c r="B2" t="s">
        <v>63</v>
      </c>
      <c r="C2" s="5">
        <f>RF!B2</f>
        <v>106.21</v>
      </c>
      <c r="D2" s="5">
        <f>LR!B2</f>
        <v>105.541666666666</v>
      </c>
      <c r="E2" s="5">
        <f>Adaboost!B2</f>
        <v>103.89516129032199</v>
      </c>
      <c r="F2" s="5">
        <f>XGBR!B2</f>
        <v>103.29638</v>
      </c>
      <c r="G2" s="5">
        <f>Huber!B2</f>
        <v>105.54166928043399</v>
      </c>
      <c r="H2" s="5">
        <f>BayesRidge!B2</f>
        <v>105.541666666666</v>
      </c>
      <c r="I2" s="5">
        <f>Elastic!B2</f>
        <v>106.798693478359</v>
      </c>
      <c r="J2" s="5">
        <f>GBR!B2</f>
        <v>106.28245327851501</v>
      </c>
      <c r="K2" s="6">
        <f t="shared" ref="K2:K23" si="0">AVERAGE(C2:J2,B29)</f>
        <v>105.40731644734988</v>
      </c>
      <c r="L2">
        <f>MAX(C2:J2)</f>
        <v>106.798693478359</v>
      </c>
      <c r="M2">
        <f>MIN(C2:J2)</f>
        <v>103.29638</v>
      </c>
      <c r="N2" s="5">
        <f>RF!C2</f>
        <v>108.86</v>
      </c>
      <c r="O2" s="5">
        <f>LR!C2</f>
        <v>109.416666666666</v>
      </c>
      <c r="P2" s="5">
        <f>Adaboost!C2</f>
        <v>110.64705882352899</v>
      </c>
      <c r="Q2" s="5">
        <f>XGBR!C2</f>
        <v>107.72920000000001</v>
      </c>
      <c r="R2" s="5">
        <f>Huber!C2</f>
        <v>109.41666410393501</v>
      </c>
      <c r="S2" s="5">
        <f>BayesRidge!C2</f>
        <v>109.416666666647</v>
      </c>
      <c r="T2" s="5">
        <f>Elastic!C2</f>
        <v>109.655833462735</v>
      </c>
      <c r="U2" s="5">
        <f>GBR!C2</f>
        <v>108.46776306613199</v>
      </c>
      <c r="V2" s="6">
        <f t="shared" ref="V2:V23" si="1">AVERAGE(N2:U2,C29)</f>
        <v>109.23167848971744</v>
      </c>
      <c r="W2" s="6">
        <f>MAX(N2:U2)</f>
        <v>110.64705882352899</v>
      </c>
      <c r="X2" s="6">
        <f>MIN(N2:U2)</f>
        <v>107.72920000000001</v>
      </c>
      <c r="Y2" s="6">
        <f>MAX(L2,M2,W3,X3)-MIN(L3,M3,W2,X2)</f>
        <v>11.630799999999994</v>
      </c>
      <c r="Z2" s="6">
        <f>MIN(L2,M2,W3,X3)-MAX(L3,M3,W2,X2)</f>
        <v>-16.249074545463998</v>
      </c>
    </row>
    <row r="3" spans="1:26" ht="15" thickBot="1" x14ac:dyDescent="0.35">
      <c r="A3" t="s">
        <v>63</v>
      </c>
      <c r="B3" t="s">
        <v>57</v>
      </c>
      <c r="C3" s="5">
        <f>RF!B3</f>
        <v>118.9</v>
      </c>
      <c r="D3" s="5">
        <f>LR!B3</f>
        <v>119.54545454545401</v>
      </c>
      <c r="E3" s="5">
        <f>Adaboost!B3</f>
        <v>118.07784431137701</v>
      </c>
      <c r="F3" s="5">
        <f>XGBR!B3</f>
        <v>118.70778</v>
      </c>
      <c r="G3" s="5">
        <f>Huber!B3</f>
        <v>119.545454545464</v>
      </c>
      <c r="H3" s="5">
        <f>BayesRidge!B3</f>
        <v>119.54545454539701</v>
      </c>
      <c r="I3" s="5">
        <f>Elastic!B3</f>
        <v>118.096504854366</v>
      </c>
      <c r="J3" s="5">
        <f>GBR!B3</f>
        <v>118.55997647776501</v>
      </c>
      <c r="K3" s="6">
        <f t="shared" si="0"/>
        <v>118.94272760978045</v>
      </c>
      <c r="L3">
        <f t="shared" ref="L3:L13" si="2">MAX(C3:J3)</f>
        <v>119.545454545464</v>
      </c>
      <c r="M3">
        <f t="shared" ref="M3:M13" si="3">MIN(C3:J3)</f>
        <v>118.07784431137701</v>
      </c>
      <c r="N3" s="5">
        <f>RF!C3</f>
        <v>119.36</v>
      </c>
      <c r="O3" s="5">
        <f>LR!C3</f>
        <v>115.40909090909</v>
      </c>
      <c r="P3" s="5">
        <f>Adaboost!C3</f>
        <v>117.337931034482</v>
      </c>
      <c r="Q3" s="5">
        <f>XGBR!C3</f>
        <v>115.06161</v>
      </c>
      <c r="R3" s="5">
        <f>Huber!C3</f>
        <v>115.409090909125</v>
      </c>
      <c r="S3" s="5">
        <f>BayesRidge!C3</f>
        <v>115.40909090902301</v>
      </c>
      <c r="T3" s="5">
        <f>Elastic!C3</f>
        <v>113.928032916747</v>
      </c>
      <c r="U3" s="5">
        <f>GBR!C3</f>
        <v>116.24313016107</v>
      </c>
      <c r="V3" s="6">
        <f t="shared" si="1"/>
        <v>115.94045440992767</v>
      </c>
      <c r="W3" s="6">
        <f t="shared" ref="W3:W13" si="4">MAX(N3:U3)</f>
        <v>119.36</v>
      </c>
      <c r="X3" s="6">
        <f t="shared" ref="X3:X13" si="5">MIN(N3:U3)</f>
        <v>113.928032916747</v>
      </c>
    </row>
    <row r="4" spans="1:26" ht="15" thickBot="1" x14ac:dyDescent="0.35">
      <c r="A4" t="s">
        <v>64</v>
      </c>
      <c r="B4" t="s">
        <v>58</v>
      </c>
      <c r="C4" s="5">
        <f>RF!B4</f>
        <v>122.3</v>
      </c>
      <c r="D4" s="5">
        <f>LR!B4</f>
        <v>122</v>
      </c>
      <c r="E4" s="5">
        <f>Adaboost!B4</f>
        <v>122.43971631205601</v>
      </c>
      <c r="F4" s="5">
        <f>XGBR!B4</f>
        <v>121.24133999999999</v>
      </c>
      <c r="G4" s="5">
        <f>Huber!B4</f>
        <v>121.999998636318</v>
      </c>
      <c r="H4" s="5">
        <f>BayesRidge!B4</f>
        <v>121.999999999922</v>
      </c>
      <c r="I4" s="5">
        <f>Elastic!B4</f>
        <v>119.561679811102</v>
      </c>
      <c r="J4" s="5">
        <f>GBR!B4</f>
        <v>121.87336492580199</v>
      </c>
      <c r="K4" s="6">
        <f t="shared" si="0"/>
        <v>121.71711561341866</v>
      </c>
      <c r="L4">
        <f t="shared" si="2"/>
        <v>122.43971631205601</v>
      </c>
      <c r="M4">
        <f t="shared" si="3"/>
        <v>119.561679811102</v>
      </c>
      <c r="N4" s="5">
        <f>RF!C4</f>
        <v>105.9</v>
      </c>
      <c r="O4" s="5">
        <f>LR!C4</f>
        <v>106.695652173913</v>
      </c>
      <c r="P4" s="5">
        <f>Adaboost!C4</f>
        <v>107.942307692307</v>
      </c>
      <c r="Q4" s="5">
        <f>XGBR!C4</f>
        <v>104.41294000000001</v>
      </c>
      <c r="R4" s="5">
        <f>Huber!C4</f>
        <v>106.69565351103</v>
      </c>
      <c r="S4" s="5">
        <f>BayesRidge!C4</f>
        <v>106.695652173881</v>
      </c>
      <c r="T4" s="5">
        <f>Elastic!C4</f>
        <v>107.805851598971</v>
      </c>
      <c r="U4" s="5">
        <f>GBR!C4</f>
        <v>105.65609222326501</v>
      </c>
      <c r="V4" s="6">
        <f t="shared" si="1"/>
        <v>106.50570229099033</v>
      </c>
      <c r="W4" s="6">
        <f t="shared" si="4"/>
        <v>107.942307692307</v>
      </c>
      <c r="X4" s="6">
        <f t="shared" si="5"/>
        <v>104.41294000000001</v>
      </c>
      <c r="Y4" s="6">
        <f>MAX(L4,M4,W5,X5)-MIN(L5,M5,W4,X4)</f>
        <v>22.341677096370006</v>
      </c>
      <c r="Z4" s="6">
        <f t="shared" ref="Z4:Z14" si="6">MIN(L4,M4,W5,X5)-MAX(L5,M5,W4,X4)</f>
        <v>1.7243589743410013</v>
      </c>
    </row>
    <row r="5" spans="1:26" ht="15" thickBot="1" x14ac:dyDescent="0.35">
      <c r="A5" t="s">
        <v>58</v>
      </c>
      <c r="B5" t="s">
        <v>64</v>
      </c>
      <c r="C5" s="5">
        <f>RF!B5</f>
        <v>100.76</v>
      </c>
      <c r="D5" s="5">
        <f>LR!B5</f>
        <v>101.5</v>
      </c>
      <c r="E5" s="5">
        <f>Adaboost!B5</f>
        <v>100.098039215686</v>
      </c>
      <c r="F5" s="5">
        <f>XGBR!B5</f>
        <v>100.64475</v>
      </c>
      <c r="G5" s="5">
        <f>Huber!B5</f>
        <v>101.499996079328</v>
      </c>
      <c r="H5" s="5">
        <f>BayesRidge!B5</f>
        <v>101.500000000035</v>
      </c>
      <c r="I5" s="5">
        <f>Elastic!B5</f>
        <v>103.683768007252</v>
      </c>
      <c r="J5" s="5">
        <f>GBR!B5</f>
        <v>100.41753476175801</v>
      </c>
      <c r="K5" s="6">
        <f t="shared" si="0"/>
        <v>101.29074948146155</v>
      </c>
      <c r="L5">
        <f t="shared" si="2"/>
        <v>103.683768007252</v>
      </c>
      <c r="M5">
        <f t="shared" si="3"/>
        <v>100.098039215686</v>
      </c>
      <c r="N5" s="5">
        <f>RF!C5</f>
        <v>110</v>
      </c>
      <c r="O5" s="5">
        <f>LR!C5</f>
        <v>109.666666666666</v>
      </c>
      <c r="P5" s="5">
        <f>Adaboost!C5</f>
        <v>110.259911894273</v>
      </c>
      <c r="Q5" s="5">
        <f>XGBR!C5</f>
        <v>109.899925</v>
      </c>
      <c r="R5" s="5">
        <f>Huber!C5</f>
        <v>109.666670510853</v>
      </c>
      <c r="S5" s="5">
        <f>BayesRidge!C5</f>
        <v>109.666666666648</v>
      </c>
      <c r="T5" s="5">
        <f>Elastic!C5</f>
        <v>110.361300192011</v>
      </c>
      <c r="U5" s="5">
        <f>GBR!C5</f>
        <v>109.83257060399301</v>
      </c>
      <c r="V5" s="6">
        <f t="shared" si="1"/>
        <v>109.89357336327399</v>
      </c>
      <c r="W5" s="6">
        <f t="shared" si="4"/>
        <v>110.361300192011</v>
      </c>
      <c r="X5" s="6">
        <f t="shared" si="5"/>
        <v>109.666666666648</v>
      </c>
    </row>
    <row r="6" spans="1:26" ht="15" thickBot="1" x14ac:dyDescent="0.35">
      <c r="A6" t="s">
        <v>65</v>
      </c>
      <c r="B6" t="s">
        <v>66</v>
      </c>
      <c r="C6" s="5">
        <f>RF!B6</f>
        <v>104.65</v>
      </c>
      <c r="D6" s="5">
        <f>LR!B6</f>
        <v>102.90909090909</v>
      </c>
      <c r="E6" s="5">
        <f>Adaboost!B6</f>
        <v>104.378378378378</v>
      </c>
      <c r="F6" s="5">
        <f>XGBR!B6</f>
        <v>100.74778000000001</v>
      </c>
      <c r="G6" s="5">
        <f>Huber!B6</f>
        <v>102.909090909092</v>
      </c>
      <c r="H6" s="5">
        <f>BayesRidge!B6</f>
        <v>102.909090909065</v>
      </c>
      <c r="I6" s="5">
        <f>Elastic!B6</f>
        <v>104.523671271732</v>
      </c>
      <c r="J6" s="5">
        <f>GBR!B6</f>
        <v>105.101812721903</v>
      </c>
      <c r="K6" s="6">
        <f t="shared" si="0"/>
        <v>103.44743607719933</v>
      </c>
      <c r="L6">
        <f t="shared" si="2"/>
        <v>105.101812721903</v>
      </c>
      <c r="M6">
        <f t="shared" si="3"/>
        <v>100.74778000000001</v>
      </c>
      <c r="N6" s="5">
        <f>RF!C6</f>
        <v>111.94</v>
      </c>
      <c r="O6" s="5">
        <f>LR!C6</f>
        <v>112.181818181818</v>
      </c>
      <c r="P6" s="5">
        <f>Adaboost!C6</f>
        <v>111.48951048951</v>
      </c>
      <c r="Q6" s="5">
        <f>XGBR!C6</f>
        <v>111.24354599999999</v>
      </c>
      <c r="R6" s="5">
        <f>Huber!C6</f>
        <v>112.18181818190401</v>
      </c>
      <c r="S6" s="5">
        <f>BayesRidge!C6</f>
        <v>112.18181818180901</v>
      </c>
      <c r="T6" s="5">
        <f>Elastic!C6</f>
        <v>112.37297277660799</v>
      </c>
      <c r="U6" s="5">
        <f>GBR!C6</f>
        <v>112.014664526237</v>
      </c>
      <c r="V6" s="6">
        <f t="shared" si="1"/>
        <v>111.98056588234522</v>
      </c>
      <c r="W6" s="6">
        <f t="shared" si="4"/>
        <v>112.37297277660799</v>
      </c>
      <c r="X6" s="6">
        <f t="shared" si="5"/>
        <v>111.24354599999999</v>
      </c>
      <c r="Y6" s="6">
        <f t="shared" ref="Y6:Y14" si="7">MAX(L6,M6,W7,X7)-MIN(L7,M7,W6,X6)</f>
        <v>13.227197424103991</v>
      </c>
      <c r="Z6" s="6">
        <f t="shared" si="6"/>
        <v>-11.625192776607989</v>
      </c>
    </row>
    <row r="7" spans="1:26" ht="15" thickBot="1" x14ac:dyDescent="0.35">
      <c r="A7" t="s">
        <v>66</v>
      </c>
      <c r="B7" t="s">
        <v>65</v>
      </c>
      <c r="C7" s="5">
        <f>RF!B7</f>
        <v>105.48</v>
      </c>
      <c r="D7" s="5">
        <f>LR!B7</f>
        <v>104.652173913043</v>
      </c>
      <c r="E7" s="5">
        <f>Adaboost!B7</f>
        <v>103.89516129032199</v>
      </c>
      <c r="F7" s="5">
        <f>XGBR!B7</f>
        <v>100.12063000000001</v>
      </c>
      <c r="G7" s="5">
        <f>Huber!B7</f>
        <v>104.652172549315</v>
      </c>
      <c r="H7" s="5">
        <f>BayesRidge!B7</f>
        <v>104.652173913166</v>
      </c>
      <c r="I7" s="5">
        <f>Elastic!B7</f>
        <v>105.45419542974101</v>
      </c>
      <c r="J7" s="5">
        <f>GBR!B7</f>
        <v>104.31361702487401</v>
      </c>
      <c r="K7" s="6">
        <f t="shared" si="0"/>
        <v>104.19869885100891</v>
      </c>
      <c r="L7">
        <f t="shared" si="2"/>
        <v>105.48</v>
      </c>
      <c r="M7">
        <f t="shared" si="3"/>
        <v>100.12063000000001</v>
      </c>
      <c r="N7" s="5">
        <f>RF!C7</f>
        <v>112.02</v>
      </c>
      <c r="O7" s="5">
        <f>LR!C7</f>
        <v>113.347826086956</v>
      </c>
      <c r="P7" s="5">
        <f>Adaboost!C7</f>
        <v>112.062761506276</v>
      </c>
      <c r="Q7" s="5">
        <f>XGBR!C7</f>
        <v>111.01374</v>
      </c>
      <c r="R7" s="5">
        <f>Huber!C7</f>
        <v>113.347827424104</v>
      </c>
      <c r="S7" s="5">
        <f>BayesRidge!C7</f>
        <v>113.347826086994</v>
      </c>
      <c r="T7" s="5">
        <f>Elastic!C7</f>
        <v>113.05385731577501</v>
      </c>
      <c r="U7" s="5">
        <f>GBR!C7</f>
        <v>111.75207917578599</v>
      </c>
      <c r="V7" s="6">
        <f t="shared" si="1"/>
        <v>112.56399155434244</v>
      </c>
      <c r="W7" s="6">
        <f t="shared" si="4"/>
        <v>113.347827424104</v>
      </c>
      <c r="X7" s="6">
        <f t="shared" si="5"/>
        <v>111.01374</v>
      </c>
    </row>
    <row r="8" spans="1:26" ht="15" thickBot="1" x14ac:dyDescent="0.35">
      <c r="A8" t="s">
        <v>67</v>
      </c>
      <c r="B8" t="s">
        <v>68</v>
      </c>
      <c r="C8" s="5">
        <f>RF!B8</f>
        <v>106.92</v>
      </c>
      <c r="D8" s="5">
        <f>LR!B8</f>
        <v>106.04347826086899</v>
      </c>
      <c r="E8" s="5">
        <f>Adaboost!B8</f>
        <v>105.755725190839</v>
      </c>
      <c r="F8" s="5">
        <f>XGBR!B8</f>
        <v>107.58077</v>
      </c>
      <c r="G8" s="5">
        <f>Huber!B8</f>
        <v>106.043479624558</v>
      </c>
      <c r="H8" s="5">
        <f>BayesRidge!B8</f>
        <v>106.04347826082299</v>
      </c>
      <c r="I8" s="5">
        <f>Elastic!B8</f>
        <v>106.69259338696401</v>
      </c>
      <c r="J8" s="5">
        <f>GBR!B8</f>
        <v>106.537411896066</v>
      </c>
      <c r="K8" s="6">
        <f t="shared" si="0"/>
        <v>106.40799666371001</v>
      </c>
      <c r="L8">
        <f t="shared" si="2"/>
        <v>107.58077</v>
      </c>
      <c r="M8">
        <f t="shared" si="3"/>
        <v>105.755725190839</v>
      </c>
      <c r="N8" s="5">
        <f>RF!C8</f>
        <v>114.41</v>
      </c>
      <c r="O8" s="5">
        <f>LR!C8</f>
        <v>115.652173913043</v>
      </c>
      <c r="P8" s="5">
        <f>Adaboost!C8</f>
        <v>115.752336448598</v>
      </c>
      <c r="Q8" s="5">
        <f>XGBR!C8</f>
        <v>114.94259</v>
      </c>
      <c r="R8" s="5">
        <f>Huber!C8</f>
        <v>115.652172575991</v>
      </c>
      <c r="S8" s="5">
        <f>BayesRidge!C8</f>
        <v>115.652173913065</v>
      </c>
      <c r="T8" s="5">
        <f>Elastic!C8</f>
        <v>114.610657149025</v>
      </c>
      <c r="U8" s="5">
        <f>GBR!C8</f>
        <v>113.942995599867</v>
      </c>
      <c r="V8" s="6">
        <f t="shared" si="1"/>
        <v>115.15014057202421</v>
      </c>
      <c r="W8" s="6">
        <f t="shared" si="4"/>
        <v>115.752336448598</v>
      </c>
      <c r="X8" s="6">
        <f t="shared" si="5"/>
        <v>113.942995599867</v>
      </c>
      <c r="Y8" s="6">
        <f t="shared" si="7"/>
        <v>0.1333800000000025</v>
      </c>
      <c r="Z8" s="6">
        <f t="shared" si="6"/>
        <v>-16.960726448597995</v>
      </c>
    </row>
    <row r="9" spans="1:26" ht="15" thickBot="1" x14ac:dyDescent="0.35">
      <c r="A9" t="s">
        <v>68</v>
      </c>
      <c r="B9" t="s">
        <v>67</v>
      </c>
      <c r="C9" s="5">
        <f>RF!B9</f>
        <v>108.64</v>
      </c>
      <c r="D9" s="5">
        <f>LR!B9</f>
        <v>108.22727272727199</v>
      </c>
      <c r="E9" s="5">
        <f>Adaboost!B9</f>
        <v>110.60606060606</v>
      </c>
      <c r="F9" s="5">
        <f>XGBR!B9</f>
        <v>107.44739</v>
      </c>
      <c r="G9" s="5">
        <f>Huber!B9</f>
        <v>108.227274152962</v>
      </c>
      <c r="H9" s="5">
        <f>BayesRidge!B9</f>
        <v>108.227272727421</v>
      </c>
      <c r="I9" s="5">
        <f>Elastic!B9</f>
        <v>109.26241129161799</v>
      </c>
      <c r="J9" s="5">
        <f>GBR!B9</f>
        <v>107.73611622787899</v>
      </c>
      <c r="K9" s="6">
        <f t="shared" si="0"/>
        <v>108.51050583190846</v>
      </c>
      <c r="L9">
        <f t="shared" si="2"/>
        <v>110.60606060606</v>
      </c>
      <c r="M9">
        <f t="shared" si="3"/>
        <v>107.44739</v>
      </c>
      <c r="N9" s="5">
        <f>RF!C9</f>
        <v>102.51</v>
      </c>
      <c r="O9" s="5">
        <f>LR!C9</f>
        <v>102.681818181818</v>
      </c>
      <c r="P9" s="5">
        <f>Adaboost!C9</f>
        <v>103.631578947368</v>
      </c>
      <c r="Q9" s="5">
        <f>XGBR!C9</f>
        <v>98.791610000000006</v>
      </c>
      <c r="R9" s="5">
        <f>Huber!C9</f>
        <v>102.68181678395401</v>
      </c>
      <c r="S9" s="5">
        <f>BayesRidge!C9</f>
        <v>102.68181818179001</v>
      </c>
      <c r="T9" s="5">
        <f>Elastic!C9</f>
        <v>104.339135168352</v>
      </c>
      <c r="U9" s="5">
        <f>GBR!C9</f>
        <v>102.81368719404099</v>
      </c>
      <c r="V9" s="6">
        <f t="shared" si="1"/>
        <v>102.52980763166377</v>
      </c>
      <c r="W9" s="6">
        <f t="shared" si="4"/>
        <v>104.339135168352</v>
      </c>
      <c r="X9" s="6">
        <f t="shared" si="5"/>
        <v>98.791610000000006</v>
      </c>
    </row>
    <row r="10" spans="1:26" ht="15" thickBot="1" x14ac:dyDescent="0.35">
      <c r="A10" t="s">
        <v>69</v>
      </c>
      <c r="B10" t="s">
        <v>59</v>
      </c>
      <c r="C10" s="5">
        <f>RF!B10</f>
        <v>112.41</v>
      </c>
      <c r="D10" s="5">
        <f>LR!B10</f>
        <v>113.869565217391</v>
      </c>
      <c r="E10" s="5">
        <f>Adaboost!B10</f>
        <v>113.173553719008</v>
      </c>
      <c r="F10" s="5">
        <f>XGBR!B10</f>
        <v>111.95402</v>
      </c>
      <c r="G10" s="5">
        <f>Huber!B10</f>
        <v>113.869569308503</v>
      </c>
      <c r="H10" s="5">
        <f>BayesRidge!B10</f>
        <v>113.86956521740601</v>
      </c>
      <c r="I10" s="5">
        <f>Elastic!B10</f>
        <v>113.166125963317</v>
      </c>
      <c r="J10" s="5">
        <f>GBR!B10</f>
        <v>112.402265770829</v>
      </c>
      <c r="K10" s="6">
        <f t="shared" si="0"/>
        <v>113.17828363816901</v>
      </c>
      <c r="L10">
        <f t="shared" si="2"/>
        <v>113.869569308503</v>
      </c>
      <c r="M10">
        <f t="shared" si="3"/>
        <v>111.95402</v>
      </c>
      <c r="N10" s="5">
        <f>RF!C10</f>
        <v>112.23</v>
      </c>
      <c r="O10" s="5">
        <f>LR!C10</f>
        <v>112.91304347825999</v>
      </c>
      <c r="P10" s="5">
        <f>Adaboost!C10</f>
        <v>112.062761506276</v>
      </c>
      <c r="Q10" s="5">
        <f>XGBR!C10</f>
        <v>111.93850999999999</v>
      </c>
      <c r="R10" s="5">
        <f>Huber!C10</f>
        <v>112.91303946698901</v>
      </c>
      <c r="S10" s="5">
        <f>BayesRidge!C10</f>
        <v>112.913043478313</v>
      </c>
      <c r="T10" s="5">
        <f>Elastic!C10</f>
        <v>112.764282930278</v>
      </c>
      <c r="U10" s="5">
        <f>GBR!C10</f>
        <v>112.55822095482</v>
      </c>
      <c r="V10" s="6">
        <f t="shared" si="1"/>
        <v>112.5837847692239</v>
      </c>
      <c r="W10" s="6">
        <f t="shared" si="4"/>
        <v>112.913043478313</v>
      </c>
      <c r="X10" s="6">
        <f t="shared" si="5"/>
        <v>111.93850999999999</v>
      </c>
      <c r="Y10" s="6">
        <f t="shared" si="7"/>
        <v>5.7052383478579998</v>
      </c>
      <c r="Z10" s="6">
        <f t="shared" si="6"/>
        <v>-1.3938115417639949</v>
      </c>
    </row>
    <row r="11" spans="1:26" ht="15" thickBot="1" x14ac:dyDescent="0.35">
      <c r="A11" t="s">
        <v>59</v>
      </c>
      <c r="B11" t="s">
        <v>69</v>
      </c>
      <c r="C11" s="5">
        <f>RF!B11</f>
        <v>111.12</v>
      </c>
      <c r="D11" s="5">
        <f>LR!B11</f>
        <v>113.347826086956</v>
      </c>
      <c r="E11" s="5">
        <f>Adaboost!B11</f>
        <v>113.166666666666</v>
      </c>
      <c r="F11" s="5">
        <f>XGBR!B11</f>
        <v>109.686066</v>
      </c>
      <c r="G11" s="5">
        <f>Huber!B11</f>
        <v>113.34783154176399</v>
      </c>
      <c r="H11" s="5">
        <f>BayesRidge!B11</f>
        <v>113.347826087036</v>
      </c>
      <c r="I11" s="5">
        <f>Elastic!B11</f>
        <v>113.18171346256401</v>
      </c>
      <c r="J11" s="5">
        <f>GBR!B11</f>
        <v>109.81955375293001</v>
      </c>
      <c r="K11" s="6">
        <f t="shared" si="0"/>
        <v>112.26185395544012</v>
      </c>
      <c r="L11">
        <f t="shared" si="2"/>
        <v>113.34783154176399</v>
      </c>
      <c r="M11">
        <f t="shared" si="3"/>
        <v>109.686066</v>
      </c>
      <c r="N11" s="5">
        <f>RF!C11</f>
        <v>112.62</v>
      </c>
      <c r="O11" s="5">
        <f>LR!C11</f>
        <v>115.39130434782599</v>
      </c>
      <c r="P11" s="5">
        <f>Adaboost!C11</f>
        <v>112.062761506276</v>
      </c>
      <c r="Q11" s="5">
        <f>XGBR!C11</f>
        <v>113.075676</v>
      </c>
      <c r="R11" s="5">
        <f>Huber!C11</f>
        <v>115.39129899942201</v>
      </c>
      <c r="S11" s="5">
        <f>BayesRidge!C11</f>
        <v>115.391304347858</v>
      </c>
      <c r="T11" s="5">
        <f>Elastic!C11</f>
        <v>114.594324695819</v>
      </c>
      <c r="U11" s="5">
        <f>GBR!C11</f>
        <v>114.04671242446901</v>
      </c>
      <c r="V11" s="6">
        <f t="shared" si="1"/>
        <v>114.21272739090288</v>
      </c>
      <c r="W11" s="6">
        <f t="shared" si="4"/>
        <v>115.391304347858</v>
      </c>
      <c r="X11" s="6">
        <f t="shared" si="5"/>
        <v>112.062761506276</v>
      </c>
    </row>
    <row r="12" spans="1:26" ht="15" thickBot="1" x14ac:dyDescent="0.35">
      <c r="A12" t="s">
        <v>70</v>
      </c>
      <c r="B12" t="s">
        <v>71</v>
      </c>
      <c r="C12" s="5">
        <f>RF!B12</f>
        <v>118.24</v>
      </c>
      <c r="D12" s="5">
        <f>LR!B12</f>
        <v>114.72727272727199</v>
      </c>
      <c r="E12" s="5">
        <f>Adaboost!B12</f>
        <v>118.07784431137701</v>
      </c>
      <c r="F12" s="5">
        <f>XGBR!B12</f>
        <v>111.71702999999999</v>
      </c>
      <c r="G12" s="5">
        <f>Huber!B12</f>
        <v>114.727265598809</v>
      </c>
      <c r="H12" s="5">
        <f>BayesRidge!B12</f>
        <v>114.72727272724001</v>
      </c>
      <c r="I12" s="5">
        <f>Elastic!B12</f>
        <v>114.360281895687</v>
      </c>
      <c r="J12" s="5">
        <f>GBR!B12</f>
        <v>117.123781291995</v>
      </c>
      <c r="K12" s="6">
        <f t="shared" si="0"/>
        <v>115.38486112700811</v>
      </c>
      <c r="L12">
        <f t="shared" si="2"/>
        <v>118.24</v>
      </c>
      <c r="M12">
        <f t="shared" si="3"/>
        <v>111.71702999999999</v>
      </c>
      <c r="N12" s="5">
        <f>RF!C12</f>
        <v>112.19</v>
      </c>
      <c r="O12" s="5">
        <f>LR!C12</f>
        <v>113.72727272727199</v>
      </c>
      <c r="P12" s="5">
        <f>Adaboost!C12</f>
        <v>116.30481283422399</v>
      </c>
      <c r="Q12" s="5">
        <f>XGBR!C12</f>
        <v>111.720726</v>
      </c>
      <c r="R12" s="5">
        <f>Huber!C12</f>
        <v>113.72727971671399</v>
      </c>
      <c r="S12" s="5">
        <f>BayesRidge!C12</f>
        <v>113.727272727327</v>
      </c>
      <c r="T12" s="5">
        <f>Elastic!C12</f>
        <v>112.84474487927901</v>
      </c>
      <c r="U12" s="5">
        <f>GBR!C12</f>
        <v>115.632174133878</v>
      </c>
      <c r="V12" s="6">
        <f t="shared" si="1"/>
        <v>113.74207261368755</v>
      </c>
      <c r="W12" s="6">
        <f t="shared" si="4"/>
        <v>116.30481283422399</v>
      </c>
      <c r="X12" s="6">
        <f t="shared" si="5"/>
        <v>111.720726</v>
      </c>
      <c r="Y12" s="6">
        <f t="shared" si="7"/>
        <v>9.322503999999995</v>
      </c>
      <c r="Z12" s="6">
        <f t="shared" si="6"/>
        <v>-14.07566522258999</v>
      </c>
    </row>
    <row r="13" spans="1:26" ht="15" thickBot="1" x14ac:dyDescent="0.35">
      <c r="A13" t="s">
        <v>71</v>
      </c>
      <c r="B13" t="s">
        <v>70</v>
      </c>
      <c r="C13" s="5">
        <f>RF!B13</f>
        <v>110.81</v>
      </c>
      <c r="D13" s="5">
        <f>LR!B13</f>
        <v>110.826086956521</v>
      </c>
      <c r="E13" s="5">
        <f>Adaboost!B13</f>
        <v>111.903508771929</v>
      </c>
      <c r="F13" s="5">
        <f>XGBR!B13</f>
        <v>108.917496</v>
      </c>
      <c r="G13" s="5">
        <f>Huber!B13</f>
        <v>110.826084229084</v>
      </c>
      <c r="H13" s="5">
        <f>BayesRidge!B13</f>
        <v>110.826086956532</v>
      </c>
      <c r="I13" s="5">
        <f>Elastic!B13</f>
        <v>111.292358187179</v>
      </c>
      <c r="J13" s="5">
        <f>GBR!B13</f>
        <v>109.995385265623</v>
      </c>
      <c r="K13" s="6">
        <f t="shared" si="0"/>
        <v>110.68865810000233</v>
      </c>
      <c r="L13">
        <f t="shared" si="2"/>
        <v>111.903508771929</v>
      </c>
      <c r="M13">
        <f t="shared" si="3"/>
        <v>108.917496</v>
      </c>
      <c r="N13" s="5">
        <f>RF!C13</f>
        <v>102.25</v>
      </c>
      <c r="O13" s="5">
        <f>LR!C13</f>
        <v>104.086956521739</v>
      </c>
      <c r="P13" s="5">
        <f>Adaboost!C13</f>
        <v>102.491803278688</v>
      </c>
      <c r="Q13" s="5">
        <f>XGBR!C13</f>
        <v>102.36139</v>
      </c>
      <c r="R13" s="5">
        <f>Huber!C13</f>
        <v>104.086959195928</v>
      </c>
      <c r="S13" s="5">
        <f>BayesRidge!C13</f>
        <v>104.086956521676</v>
      </c>
      <c r="T13" s="5">
        <f>Elastic!C13</f>
        <v>105.863767194373</v>
      </c>
      <c r="U13" s="5">
        <f>GBR!C13</f>
        <v>102.229147611634</v>
      </c>
      <c r="V13" s="6">
        <f t="shared" si="1"/>
        <v>103.49687838276846</v>
      </c>
      <c r="W13" s="6">
        <f t="shared" si="4"/>
        <v>105.863767194373</v>
      </c>
      <c r="X13" s="6">
        <f t="shared" si="5"/>
        <v>102.229147611634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ref="K24:K25" si="16">AVERAGE(C24:J24,B51)</f>
        <v>0</v>
      </c>
      <c r="L24">
        <f t="shared" ref="L24:L25" si="17">MAX(C24:J24)</f>
        <v>0</v>
      </c>
      <c r="M24">
        <f t="shared" ref="M24:M25" si="18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ref="V24:V25" si="19">AVERAGE(N24:U24,C51)</f>
        <v>0</v>
      </c>
      <c r="W24" s="6">
        <f t="shared" ref="W24:W25" si="20">MAX(N24:U24)</f>
        <v>0</v>
      </c>
      <c r="X24" s="6">
        <f t="shared" ref="X24:X25" si="21">MIN(N24:U24)</f>
        <v>0</v>
      </c>
      <c r="Y24" s="6">
        <f t="shared" ref="Y24" si="22">MAX(L24,M24,W25,X25)-MIN(L25,M25,W24,X24)</f>
        <v>0</v>
      </c>
      <c r="Z24" s="6">
        <f t="shared" ref="Z24" si="23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16"/>
        <v>0</v>
      </c>
      <c r="L25">
        <f t="shared" si="17"/>
        <v>0</v>
      </c>
      <c r="M25">
        <f t="shared" si="18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9"/>
        <v>0</v>
      </c>
      <c r="W25" s="6">
        <f t="shared" si="20"/>
        <v>0</v>
      </c>
      <c r="X25" s="6">
        <f t="shared" si="21"/>
        <v>0</v>
      </c>
    </row>
    <row r="26" spans="1:26" ht="15" thickBot="1" x14ac:dyDescent="0.35">
      <c r="C26" s="7"/>
      <c r="D26" s="8" t="s">
        <v>41</v>
      </c>
      <c r="E26" s="8"/>
      <c r="F26" s="7"/>
      <c r="G26" s="8"/>
      <c r="L26" s="5" t="s">
        <v>40</v>
      </c>
      <c r="M26"/>
      <c r="N26" s="5"/>
      <c r="O26" s="8"/>
      <c r="P26" s="9"/>
      <c r="Q26" s="8"/>
      <c r="R26" s="8"/>
      <c r="S26" s="7"/>
    </row>
    <row r="27" spans="1:26" x14ac:dyDescent="0.3">
      <c r="D27" s="6" t="s">
        <v>60</v>
      </c>
      <c r="E27" s="6" t="s">
        <v>61</v>
      </c>
      <c r="F27" s="6" t="s">
        <v>10</v>
      </c>
      <c r="G27" s="6" t="s">
        <v>11</v>
      </c>
      <c r="H27" s="6" t="s">
        <v>12</v>
      </c>
      <c r="I27" s="6" t="s">
        <v>13</v>
      </c>
      <c r="J27" s="6" t="s">
        <v>15</v>
      </c>
      <c r="K27" s="6" t="s">
        <v>16</v>
      </c>
      <c r="L27" s="8" t="s">
        <v>17</v>
      </c>
      <c r="M27" s="6" t="s">
        <v>33</v>
      </c>
      <c r="N27" s="6" t="s">
        <v>34</v>
      </c>
      <c r="O27" s="6" t="s">
        <v>12</v>
      </c>
      <c r="P27" s="6" t="s">
        <v>13</v>
      </c>
      <c r="Q27" s="6" t="s">
        <v>17</v>
      </c>
      <c r="R27" s="6" t="s">
        <v>15</v>
      </c>
      <c r="S27" s="6" t="s">
        <v>16</v>
      </c>
    </row>
    <row r="28" spans="1:26" x14ac:dyDescent="0.3">
      <c r="A28" s="4" t="s">
        <v>0</v>
      </c>
      <c r="B28" s="4" t="s">
        <v>19</v>
      </c>
      <c r="C28" s="6" t="s">
        <v>20</v>
      </c>
      <c r="D28" s="6" t="str">
        <f>A2</f>
        <v>BKN</v>
      </c>
      <c r="E28" s="6" t="str">
        <f>B2</f>
        <v>IND</v>
      </c>
      <c r="F28" s="6">
        <f>(K2+V3)/2</f>
        <v>110.67388542863878</v>
      </c>
      <c r="G28" s="6">
        <f>(K3+V2)/2</f>
        <v>114.08720304974895</v>
      </c>
      <c r="H28" s="6">
        <f>F28-G28</f>
        <v>-3.413317621110167</v>
      </c>
      <c r="L28" s="6">
        <f t="shared" ref="L28:L38" si="24">F28+G28</f>
        <v>224.76108847838773</v>
      </c>
      <c r="M28" s="10">
        <f>MAX(K2,V3)</f>
        <v>115.94045440992767</v>
      </c>
      <c r="N28" s="6">
        <f>MAX(K3,V2)</f>
        <v>118.94272760978045</v>
      </c>
      <c r="O28" s="6">
        <f>M28-N28</f>
        <v>-3.0022731998527803</v>
      </c>
      <c r="Q28" s="6">
        <f t="shared" ref="Q28:Q38" si="25">M28+N28</f>
        <v>234.8831820197081</v>
      </c>
    </row>
    <row r="29" spans="1:26" ht="15" thickBot="1" x14ac:dyDescent="0.35">
      <c r="A29" t="str">
        <f>A2</f>
        <v>BKN</v>
      </c>
      <c r="B29" s="5">
        <f>Neural!B2</f>
        <v>105.558157365187</v>
      </c>
      <c r="C29" s="5">
        <f>Neural!C2</f>
        <v>109.475253617813</v>
      </c>
      <c r="D29" s="6" t="str">
        <f>A4</f>
        <v>BOS</v>
      </c>
      <c r="E29" s="6" t="str">
        <f>B4</f>
        <v>CHA</v>
      </c>
      <c r="F29" s="6">
        <f>(K4+V5)/2</f>
        <v>115.80534448834632</v>
      </c>
      <c r="G29" s="6">
        <f>(K5+V4)/2</f>
        <v>103.89822588622593</v>
      </c>
      <c r="H29" s="6">
        <f t="shared" ref="H29:H36" si="26">F29-G29</f>
        <v>11.907118602120391</v>
      </c>
      <c r="L29" s="6">
        <f t="shared" si="24"/>
        <v>219.70357037457225</v>
      </c>
      <c r="M29" s="10">
        <f>MAX(K4,V5)</f>
        <v>121.71711561341866</v>
      </c>
      <c r="N29" s="11">
        <f>MAX(K5,V4)</f>
        <v>106.50570229099033</v>
      </c>
      <c r="O29" s="6">
        <f t="shared" ref="O29:O38" si="27">M29-N29</f>
        <v>15.211413322428328</v>
      </c>
      <c r="Q29" s="6">
        <f t="shared" si="25"/>
        <v>228.222817904409</v>
      </c>
    </row>
    <row r="30" spans="1:26" ht="15" thickBot="1" x14ac:dyDescent="0.35">
      <c r="A30" t="str">
        <f t="shared" ref="A30:A52" si="28">A3</f>
        <v>IND</v>
      </c>
      <c r="B30" s="5">
        <f>Neural!B3</f>
        <v>119.506079208201</v>
      </c>
      <c r="C30" s="5">
        <f>Neural!C3</f>
        <v>115.306112849812</v>
      </c>
      <c r="D30" s="6" t="str">
        <f>A6</f>
        <v>MEM</v>
      </c>
      <c r="E30" s="6" t="str">
        <f>B6</f>
        <v>DET</v>
      </c>
      <c r="F30" s="6">
        <f>(K6+V7)/2</f>
        <v>108.00571381577089</v>
      </c>
      <c r="G30" s="6">
        <f>(K7+V6)/2</f>
        <v>108.08963236667707</v>
      </c>
      <c r="H30" s="6">
        <f t="shared" si="26"/>
        <v>-8.3918550906176392E-2</v>
      </c>
      <c r="L30" s="6">
        <f t="shared" si="24"/>
        <v>216.09534618244794</v>
      </c>
      <c r="M30" s="10">
        <f>MAX(K6,V7)</f>
        <v>112.56399155434244</v>
      </c>
      <c r="N30" s="10">
        <f>MAX(K7,V6)</f>
        <v>111.98056588234522</v>
      </c>
      <c r="O30" s="6">
        <f t="shared" si="27"/>
        <v>0.58342567199721884</v>
      </c>
      <c r="Q30" s="6">
        <f t="shared" si="25"/>
        <v>224.54455743668765</v>
      </c>
    </row>
    <row r="31" spans="1:26" ht="15" thickBot="1" x14ac:dyDescent="0.35">
      <c r="A31" t="str">
        <f t="shared" si="28"/>
        <v>BOS</v>
      </c>
      <c r="B31" s="5">
        <f>Neural!B4</f>
        <v>122.03794083556799</v>
      </c>
      <c r="C31" s="5">
        <f>Neural!C4</f>
        <v>106.747171245546</v>
      </c>
      <c r="D31" s="6" t="str">
        <f>A8</f>
        <v>POR</v>
      </c>
      <c r="E31" s="6" t="str">
        <f>B8</f>
        <v>ORL</v>
      </c>
      <c r="F31" s="6">
        <f>(K8+V9)/2</f>
        <v>104.46890214768689</v>
      </c>
      <c r="G31" s="6">
        <f>(K9+V8)/2</f>
        <v>111.83032320196634</v>
      </c>
      <c r="H31" s="6">
        <f t="shared" si="26"/>
        <v>-7.3614210542794467</v>
      </c>
      <c r="L31" s="6">
        <f t="shared" si="24"/>
        <v>216.29922534965323</v>
      </c>
      <c r="M31" s="10">
        <f>MAX(K8,V9)</f>
        <v>106.40799666371001</v>
      </c>
      <c r="N31" s="10">
        <f>MAX(K9,V8)</f>
        <v>115.15014057202421</v>
      </c>
      <c r="O31" s="6">
        <f t="shared" si="27"/>
        <v>-8.7421439083142047</v>
      </c>
      <c r="Q31" s="6">
        <f t="shared" si="25"/>
        <v>221.55813723573422</v>
      </c>
    </row>
    <row r="32" spans="1:26" ht="15" thickBot="1" x14ac:dyDescent="0.35">
      <c r="A32" t="str">
        <f t="shared" si="28"/>
        <v>CHA</v>
      </c>
      <c r="B32" s="5">
        <f>Neural!B5</f>
        <v>101.512657269095</v>
      </c>
      <c r="C32" s="5">
        <f>Neural!C5</f>
        <v>109.68844873502201</v>
      </c>
      <c r="D32" s="6" t="str">
        <f>A10</f>
        <v>ATL</v>
      </c>
      <c r="E32" s="6" t="str">
        <f>B10</f>
        <v>CHI</v>
      </c>
      <c r="F32" s="6">
        <f>(K10+V11)/2</f>
        <v>113.69550551453594</v>
      </c>
      <c r="G32" s="6">
        <f>(K11+V10)/2</f>
        <v>112.42281936233201</v>
      </c>
      <c r="H32" s="6">
        <f t="shared" si="26"/>
        <v>1.2726861522039314</v>
      </c>
      <c r="L32" s="6">
        <f t="shared" si="24"/>
        <v>226.11832487686794</v>
      </c>
      <c r="M32" s="10">
        <f>MAX(K10,V11)</f>
        <v>114.21272739090288</v>
      </c>
      <c r="N32" s="6">
        <f>MAX(K11,V10)</f>
        <v>112.5837847692239</v>
      </c>
      <c r="O32" s="6">
        <f t="shared" si="27"/>
        <v>1.6289426216789877</v>
      </c>
      <c r="Q32" s="6">
        <f t="shared" si="25"/>
        <v>226.79651216012678</v>
      </c>
    </row>
    <row r="33" spans="1:22" ht="15" thickBot="1" x14ac:dyDescent="0.35">
      <c r="A33" t="str">
        <f t="shared" si="28"/>
        <v>MEM</v>
      </c>
      <c r="B33" s="5">
        <f>Neural!B6</f>
        <v>102.89800959553401</v>
      </c>
      <c r="C33" s="5">
        <f>Neural!C6</f>
        <v>112.218944603221</v>
      </c>
      <c r="D33" s="6" t="str">
        <f>A12</f>
        <v>PHX</v>
      </c>
      <c r="E33" s="6" t="str">
        <f>B12</f>
        <v>NOP</v>
      </c>
      <c r="F33" s="6">
        <f>(K12+V13)/2</f>
        <v>109.44086975488828</v>
      </c>
      <c r="G33" s="6">
        <f>(K13+V12)/2</f>
        <v>112.21536535684494</v>
      </c>
      <c r="H33" s="6">
        <f t="shared" si="26"/>
        <v>-2.7744956019566587</v>
      </c>
      <c r="L33" s="6">
        <f t="shared" si="24"/>
        <v>221.65623511173322</v>
      </c>
      <c r="M33" s="10">
        <f>MAX(K12,V13)</f>
        <v>115.38486112700811</v>
      </c>
      <c r="N33" s="6">
        <f>MAX(K13,V12)</f>
        <v>113.74207261368755</v>
      </c>
      <c r="O33" s="6">
        <f t="shared" si="27"/>
        <v>1.6427885133205535</v>
      </c>
      <c r="Q33" s="6">
        <f t="shared" si="25"/>
        <v>229.12693374069568</v>
      </c>
    </row>
    <row r="34" spans="1:22" ht="15" thickBot="1" x14ac:dyDescent="0.35">
      <c r="A34" t="str">
        <f t="shared" si="28"/>
        <v>DET</v>
      </c>
      <c r="B34" s="5">
        <f>Neural!B7</f>
        <v>104.568165538619</v>
      </c>
      <c r="C34" s="5">
        <f>Neural!C7</f>
        <v>113.130006393191</v>
      </c>
      <c r="D34" s="6">
        <f>A14</f>
        <v>0</v>
      </c>
      <c r="E34" s="6">
        <f>B14</f>
        <v>0</v>
      </c>
      <c r="F34" s="6">
        <f>(K14+V15)/2</f>
        <v>0</v>
      </c>
      <c r="G34" s="6">
        <f>(K15+V14)/2</f>
        <v>0</v>
      </c>
      <c r="H34" s="6">
        <f t="shared" si="26"/>
        <v>0</v>
      </c>
      <c r="L34" s="6">
        <f t="shared" si="24"/>
        <v>0</v>
      </c>
      <c r="M34" s="10">
        <f>MAX(K14,V15)</f>
        <v>0</v>
      </c>
      <c r="N34" s="6">
        <f>MAX(K15,V14)</f>
        <v>0</v>
      </c>
      <c r="O34" s="6">
        <f t="shared" si="27"/>
        <v>0</v>
      </c>
      <c r="Q34" s="6">
        <f t="shared" si="25"/>
        <v>0</v>
      </c>
    </row>
    <row r="35" spans="1:22" ht="15" thickBot="1" x14ac:dyDescent="0.35">
      <c r="A35" t="str">
        <f t="shared" si="28"/>
        <v>POR</v>
      </c>
      <c r="B35" s="5">
        <f>Neural!B8</f>
        <v>106.055033353271</v>
      </c>
      <c r="C35" s="5">
        <f>Neural!C8</f>
        <v>115.736165548629</v>
      </c>
      <c r="D35" s="6">
        <f>A16</f>
        <v>0</v>
      </c>
      <c r="E35" s="6">
        <f>B16</f>
        <v>0</v>
      </c>
      <c r="F35" s="6">
        <f>(K16+V17)/2</f>
        <v>0</v>
      </c>
      <c r="G35" s="6">
        <f>(K17+V16)/2</f>
        <v>0</v>
      </c>
      <c r="H35" s="6">
        <f t="shared" si="26"/>
        <v>0</v>
      </c>
      <c r="L35" s="6">
        <f t="shared" si="24"/>
        <v>0</v>
      </c>
      <c r="M35" s="10">
        <f>MAX(K16,V17)</f>
        <v>0</v>
      </c>
      <c r="N35" s="6">
        <f>MAX(K17,V16)</f>
        <v>0</v>
      </c>
      <c r="O35" s="6">
        <f t="shared" si="27"/>
        <v>0</v>
      </c>
      <c r="Q35" s="6">
        <f t="shared" si="25"/>
        <v>0</v>
      </c>
    </row>
    <row r="36" spans="1:22" ht="15" thickBot="1" x14ac:dyDescent="0.35">
      <c r="A36" t="str">
        <f t="shared" si="28"/>
        <v>ORL</v>
      </c>
      <c r="B36" s="5">
        <f>Neural!B9</f>
        <v>108.220754753964</v>
      </c>
      <c r="C36" s="5">
        <f>Neural!C9</f>
        <v>102.636804227651</v>
      </c>
      <c r="D36" s="6">
        <f>A18</f>
        <v>0</v>
      </c>
      <c r="E36" s="6">
        <f>B18</f>
        <v>0</v>
      </c>
      <c r="F36" s="6">
        <f>(K18+V19)/2</f>
        <v>0</v>
      </c>
      <c r="G36" s="6">
        <f>(K19+V18)/2</f>
        <v>0</v>
      </c>
      <c r="H36" s="6">
        <f t="shared" si="26"/>
        <v>0</v>
      </c>
      <c r="L36" s="6">
        <f t="shared" si="24"/>
        <v>0</v>
      </c>
      <c r="M36" s="10">
        <f>MAX(K18,V19)</f>
        <v>0</v>
      </c>
      <c r="N36" s="6">
        <f>MAX(K19,V18)</f>
        <v>0</v>
      </c>
      <c r="O36" s="6">
        <f t="shared" si="27"/>
        <v>0</v>
      </c>
      <c r="Q36" s="6">
        <f t="shared" si="25"/>
        <v>0</v>
      </c>
    </row>
    <row r="37" spans="1:22" ht="15" thickBot="1" x14ac:dyDescent="0.35">
      <c r="A37" t="str">
        <f t="shared" si="28"/>
        <v>ATL</v>
      </c>
      <c r="B37" s="5">
        <f>Neural!B10</f>
        <v>113.889887547067</v>
      </c>
      <c r="C37" s="5">
        <f>Neural!C10</f>
        <v>112.961161108079</v>
      </c>
      <c r="D37" s="6">
        <f>A20</f>
        <v>0</v>
      </c>
      <c r="E37" s="6">
        <f>B20</f>
        <v>0</v>
      </c>
      <c r="F37" s="6">
        <f>(K20+V21)/2</f>
        <v>0</v>
      </c>
      <c r="G37" s="6">
        <f>(K21+V20)/2</f>
        <v>0</v>
      </c>
      <c r="H37" s="6">
        <f t="shared" ref="H37:H38" si="29">F37-G37</f>
        <v>0</v>
      </c>
      <c r="L37" s="6">
        <f t="shared" si="24"/>
        <v>0</v>
      </c>
      <c r="M37" s="10">
        <f>MAX(K20,V21)</f>
        <v>0</v>
      </c>
      <c r="N37" s="6">
        <f>MAX(K21,V20)</f>
        <v>0</v>
      </c>
      <c r="O37" s="6">
        <f t="shared" si="27"/>
        <v>0</v>
      </c>
      <c r="Q37" s="6">
        <f t="shared" si="25"/>
        <v>0</v>
      </c>
    </row>
    <row r="38" spans="1:22" ht="15" thickBot="1" x14ac:dyDescent="0.35">
      <c r="A38" t="str">
        <f t="shared" si="28"/>
        <v>CHI</v>
      </c>
      <c r="B38" s="5">
        <f>Neural!B11</f>
        <v>113.339202001045</v>
      </c>
      <c r="C38" s="5">
        <f>Neural!C11</f>
        <v>115.34116419645601</v>
      </c>
      <c r="F38" s="6">
        <f>(K22+V23)/2</f>
        <v>0</v>
      </c>
      <c r="G38" s="6">
        <f>(K23+V22)/2</f>
        <v>0</v>
      </c>
      <c r="H38" s="6">
        <f t="shared" si="29"/>
        <v>0</v>
      </c>
      <c r="L38" s="6">
        <f t="shared" si="24"/>
        <v>0</v>
      </c>
      <c r="M38" s="10">
        <f>MAX(K22,V23)</f>
        <v>0</v>
      </c>
      <c r="N38" s="6">
        <f>MAX(K23,V22)</f>
        <v>0</v>
      </c>
      <c r="O38" s="6">
        <f t="shared" si="27"/>
        <v>0</v>
      </c>
      <c r="Q38" s="6">
        <f t="shared" si="25"/>
        <v>0</v>
      </c>
    </row>
    <row r="39" spans="1:22" ht="15" thickBot="1" x14ac:dyDescent="0.35">
      <c r="A39" t="str">
        <f t="shared" si="28"/>
        <v>PHX</v>
      </c>
      <c r="B39" s="5">
        <f>Neural!B12</f>
        <v>114.76300159069299</v>
      </c>
      <c r="C39" s="5">
        <f>Neural!C12</f>
        <v>113.804370504494</v>
      </c>
      <c r="F39" s="6">
        <f>(K24+V25)/2</f>
        <v>0</v>
      </c>
      <c r="G39" s="6">
        <f>(K25+V24)/2</f>
        <v>0</v>
      </c>
      <c r="H39" s="6">
        <f t="shared" ref="H39" si="30">F39-G39</f>
        <v>0</v>
      </c>
      <c r="L39" s="6">
        <f t="shared" ref="L39" si="31">F39+G39</f>
        <v>0</v>
      </c>
      <c r="M39" s="10">
        <f>MAX(K24,V25)</f>
        <v>0</v>
      </c>
      <c r="N39" s="6">
        <f>MAX(K25,V24)</f>
        <v>0</v>
      </c>
      <c r="O39" s="6">
        <f t="shared" ref="O39" si="32">M39-N39</f>
        <v>0</v>
      </c>
      <c r="Q39" s="6">
        <f t="shared" ref="Q39" si="33">M39+N39</f>
        <v>0</v>
      </c>
    </row>
    <row r="40" spans="1:22" ht="15" thickBot="1" x14ac:dyDescent="0.35">
      <c r="A40" t="str">
        <f t="shared" si="28"/>
        <v>NOP</v>
      </c>
      <c r="B40" s="5">
        <f>Neural!B13</f>
        <v>110.800916533153</v>
      </c>
      <c r="C40" s="5">
        <f>Neural!C13</f>
        <v>104.014925120878</v>
      </c>
      <c r="D40" s="16"/>
      <c r="M40" s="10"/>
    </row>
    <row r="41" spans="1:22" ht="15" thickBot="1" x14ac:dyDescent="0.35">
      <c r="A41">
        <f t="shared" si="28"/>
        <v>0</v>
      </c>
      <c r="B41" s="5">
        <f>Neural!B14</f>
        <v>0</v>
      </c>
      <c r="C41" s="5">
        <f>Neural!C14</f>
        <v>0</v>
      </c>
      <c r="D41" s="6" t="s">
        <v>42</v>
      </c>
      <c r="L41" s="6" t="s">
        <v>38</v>
      </c>
      <c r="S41" s="6" t="s">
        <v>48</v>
      </c>
    </row>
    <row r="42" spans="1:22" ht="15" thickBot="1" x14ac:dyDescent="0.35">
      <c r="A42">
        <f t="shared" si="28"/>
        <v>0</v>
      </c>
      <c r="B42" s="5">
        <f>Neural!B15</f>
        <v>0</v>
      </c>
      <c r="C42" s="17">
        <f>Neural!C15</f>
        <v>0</v>
      </c>
      <c r="D42" s="8" t="s">
        <v>60</v>
      </c>
      <c r="E42" s="6" t="s">
        <v>61</v>
      </c>
      <c r="F42" s="6" t="s">
        <v>10</v>
      </c>
      <c r="G42" s="6" t="s">
        <v>11</v>
      </c>
      <c r="H42" s="6" t="s">
        <v>12</v>
      </c>
      <c r="I42" s="6" t="s">
        <v>13</v>
      </c>
      <c r="J42" s="6" t="s">
        <v>15</v>
      </c>
      <c r="K42" s="6" t="s">
        <v>16</v>
      </c>
      <c r="L42" s="6" t="s">
        <v>17</v>
      </c>
      <c r="M42" s="6" t="s">
        <v>35</v>
      </c>
      <c r="N42" s="6" t="s">
        <v>36</v>
      </c>
      <c r="O42" s="6" t="s">
        <v>12</v>
      </c>
      <c r="P42" s="6" t="s">
        <v>13</v>
      </c>
      <c r="Q42" s="6" t="s">
        <v>17</v>
      </c>
      <c r="R42" s="6" t="s">
        <v>15</v>
      </c>
      <c r="S42" s="6" t="s">
        <v>16</v>
      </c>
      <c r="T42" s="6" t="s">
        <v>35</v>
      </c>
      <c r="U42" s="6" t="s">
        <v>36</v>
      </c>
      <c r="V42" s="6" t="s">
        <v>49</v>
      </c>
    </row>
    <row r="43" spans="1:22" ht="15" thickBot="1" x14ac:dyDescent="0.35">
      <c r="A43">
        <f t="shared" si="28"/>
        <v>0</v>
      </c>
      <c r="B43" s="5">
        <f>Neural!B16</f>
        <v>0</v>
      </c>
      <c r="C43" s="17">
        <f>Neural!C16</f>
        <v>0</v>
      </c>
      <c r="D43" s="8" t="str">
        <f>D28</f>
        <v>BKN</v>
      </c>
      <c r="E43" s="8" t="str">
        <f>E28</f>
        <v>IND</v>
      </c>
      <c r="F43" s="6">
        <f t="shared" ref="F43:F54" si="34">MIN(M28,M43)</f>
        <v>105.40731644734988</v>
      </c>
      <c r="G43" s="6">
        <f t="shared" ref="G43:G54" si="35">MAX(N28,N43)</f>
        <v>118.94272760978045</v>
      </c>
      <c r="H43" s="6">
        <f t="shared" ref="H43:H54" si="36">F43-G43</f>
        <v>-13.535411162430563</v>
      </c>
      <c r="L43" s="6">
        <f t="shared" ref="L43:L54" si="37">F43+G43</f>
        <v>224.35004405713033</v>
      </c>
      <c r="M43" s="6">
        <f>MIN(K2,V3)</f>
        <v>105.40731644734988</v>
      </c>
      <c r="N43" s="6">
        <f>MIN(K3,V2)</f>
        <v>109.23167848971744</v>
      </c>
      <c r="O43" s="6">
        <f>M43-N43</f>
        <v>-3.8243620423675537</v>
      </c>
      <c r="Q43" s="6">
        <f>M43+N43</f>
        <v>214.63899493706731</v>
      </c>
      <c r="T43" s="6">
        <f>MIN(M2,X3)</f>
        <v>103.29638</v>
      </c>
      <c r="U43" s="6">
        <f>MIN(M3,X2)</f>
        <v>107.72920000000001</v>
      </c>
      <c r="V43" s="6">
        <f>T43+U43</f>
        <v>211.02557999999999</v>
      </c>
    </row>
    <row r="44" spans="1:22" ht="15" thickBot="1" x14ac:dyDescent="0.35">
      <c r="A44">
        <f t="shared" si="28"/>
        <v>0</v>
      </c>
      <c r="B44" s="5">
        <f>Neural!B17</f>
        <v>0</v>
      </c>
      <c r="C44" s="17">
        <f>Neural!C17</f>
        <v>0</v>
      </c>
      <c r="D44" s="8" t="str">
        <f t="shared" ref="D44:E44" si="38">D29</f>
        <v>BOS</v>
      </c>
      <c r="E44" s="8" t="str">
        <f t="shared" si="38"/>
        <v>CHA</v>
      </c>
      <c r="F44" s="6">
        <f t="shared" si="34"/>
        <v>109.89357336327399</v>
      </c>
      <c r="G44" s="6">
        <f t="shared" si="35"/>
        <v>106.50570229099033</v>
      </c>
      <c r="H44" s="6">
        <f t="shared" si="36"/>
        <v>3.3878710722836587</v>
      </c>
      <c r="L44" s="6">
        <f t="shared" si="37"/>
        <v>216.39927565426433</v>
      </c>
      <c r="M44" s="6">
        <f>MIN(K4,V5)</f>
        <v>109.89357336327399</v>
      </c>
      <c r="N44" s="6">
        <f>MIN(K5,V4)</f>
        <v>101.29074948146155</v>
      </c>
      <c r="O44" s="6">
        <f t="shared" ref="O44:O53" si="39">M44-N44</f>
        <v>8.6028238818124407</v>
      </c>
      <c r="Q44" s="6">
        <f t="shared" ref="Q44:Q53" si="40">M44+N44</f>
        <v>211.18432284473553</v>
      </c>
      <c r="T44" s="6">
        <f>MIN(M4,X5)</f>
        <v>109.666666666648</v>
      </c>
      <c r="U44" s="6">
        <f>MIN(M5,X4)</f>
        <v>100.098039215686</v>
      </c>
      <c r="V44" s="6">
        <f t="shared" ref="V44:V53" si="41">T44+U44</f>
        <v>209.764705882334</v>
      </c>
    </row>
    <row r="45" spans="1:22" ht="15" thickBot="1" x14ac:dyDescent="0.35">
      <c r="A45">
        <f t="shared" si="28"/>
        <v>0</v>
      </c>
      <c r="B45" s="5">
        <f>Neural!B18</f>
        <v>0</v>
      </c>
      <c r="C45" s="17">
        <f>Neural!C18</f>
        <v>0</v>
      </c>
      <c r="D45" s="8" t="str">
        <f t="shared" ref="D45:E45" si="42">D30</f>
        <v>MEM</v>
      </c>
      <c r="E45" s="8" t="str">
        <f t="shared" si="42"/>
        <v>DET</v>
      </c>
      <c r="F45" s="6">
        <f t="shared" si="34"/>
        <v>103.44743607719933</v>
      </c>
      <c r="G45" s="6">
        <f t="shared" si="35"/>
        <v>111.98056588234522</v>
      </c>
      <c r="H45" s="6">
        <f t="shared" si="36"/>
        <v>-8.5331298051458901</v>
      </c>
      <c r="L45" s="6">
        <f t="shared" si="37"/>
        <v>215.42800195954453</v>
      </c>
      <c r="M45" s="6">
        <f>MIN(K6,V7)</f>
        <v>103.44743607719933</v>
      </c>
      <c r="N45" s="6">
        <f>MIN(K7,V6)</f>
        <v>104.19869885100891</v>
      </c>
      <c r="O45" s="6">
        <f t="shared" si="39"/>
        <v>-0.75126277380958584</v>
      </c>
      <c r="Q45" s="6">
        <f t="shared" si="40"/>
        <v>207.64613492820826</v>
      </c>
      <c r="T45" s="6">
        <f>MIN(M6,X7)</f>
        <v>100.74778000000001</v>
      </c>
      <c r="U45" s="6">
        <f>MIN(M7,X6)</f>
        <v>100.12063000000001</v>
      </c>
      <c r="V45" s="6">
        <f t="shared" si="41"/>
        <v>200.86841000000001</v>
      </c>
    </row>
    <row r="46" spans="1:22" ht="15" thickBot="1" x14ac:dyDescent="0.35">
      <c r="A46">
        <f t="shared" si="28"/>
        <v>0</v>
      </c>
      <c r="B46" s="5">
        <f>Neural!B19</f>
        <v>0</v>
      </c>
      <c r="C46" s="17">
        <f>Neural!C19</f>
        <v>0</v>
      </c>
      <c r="D46" s="8" t="str">
        <f t="shared" ref="D46:E46" si="43">D31</f>
        <v>POR</v>
      </c>
      <c r="E46" s="8" t="str">
        <f t="shared" si="43"/>
        <v>ORL</v>
      </c>
      <c r="F46" s="6">
        <f t="shared" si="34"/>
        <v>102.52980763166377</v>
      </c>
      <c r="G46" s="6">
        <f t="shared" si="35"/>
        <v>115.15014057202421</v>
      </c>
      <c r="H46" s="6">
        <f t="shared" si="36"/>
        <v>-12.620332940360441</v>
      </c>
      <c r="L46" s="6">
        <f t="shared" si="37"/>
        <v>217.67994820368799</v>
      </c>
      <c r="M46" s="6">
        <f>MIN(K8,V9)</f>
        <v>102.52980763166377</v>
      </c>
      <c r="N46" s="6">
        <f>MIN(K9,V8)</f>
        <v>108.51050583190846</v>
      </c>
      <c r="O46" s="6">
        <f t="shared" si="39"/>
        <v>-5.9806982002446887</v>
      </c>
      <c r="Q46" s="6">
        <f t="shared" si="40"/>
        <v>211.04031346357223</v>
      </c>
      <c r="T46" s="6">
        <f>MIN(M8,X9)</f>
        <v>98.791610000000006</v>
      </c>
      <c r="U46" s="6">
        <f>MIN(M9,X8)</f>
        <v>107.44739</v>
      </c>
      <c r="V46" s="6">
        <f t="shared" si="41"/>
        <v>206.239</v>
      </c>
    </row>
    <row r="47" spans="1:22" ht="15" thickBot="1" x14ac:dyDescent="0.35">
      <c r="A47">
        <f t="shared" si="28"/>
        <v>0</v>
      </c>
      <c r="B47" s="5">
        <f>Neural!B20</f>
        <v>0</v>
      </c>
      <c r="C47" s="17">
        <f>Neural!C20</f>
        <v>0</v>
      </c>
      <c r="D47" s="8" t="str">
        <f t="shared" ref="D47:E47" si="44">D32</f>
        <v>ATL</v>
      </c>
      <c r="E47" s="8" t="str">
        <f t="shared" si="44"/>
        <v>CHI</v>
      </c>
      <c r="F47" s="6">
        <f t="shared" si="34"/>
        <v>113.17828363816901</v>
      </c>
      <c r="G47" s="6">
        <f t="shared" si="35"/>
        <v>112.5837847692239</v>
      </c>
      <c r="H47" s="6">
        <f t="shared" si="36"/>
        <v>0.59449886894510939</v>
      </c>
      <c r="L47" s="6">
        <f t="shared" si="37"/>
        <v>225.76206840739292</v>
      </c>
      <c r="M47" s="6">
        <f>MIN(K10,V11)</f>
        <v>113.17828363816901</v>
      </c>
      <c r="N47" s="6">
        <f>MIN(K11,V9)</f>
        <v>102.52980763166377</v>
      </c>
      <c r="O47" s="6">
        <f t="shared" si="39"/>
        <v>10.648476006505234</v>
      </c>
      <c r="Q47" s="6">
        <f t="shared" si="40"/>
        <v>215.70809126983278</v>
      </c>
      <c r="T47" s="6">
        <f>MIN(M10,X11)</f>
        <v>111.95402</v>
      </c>
      <c r="U47" s="6">
        <f>MIN(M11,X10)</f>
        <v>109.686066</v>
      </c>
      <c r="V47" s="6">
        <f t="shared" si="41"/>
        <v>221.640086</v>
      </c>
    </row>
    <row r="48" spans="1:22" ht="15" thickBot="1" x14ac:dyDescent="0.35">
      <c r="A48">
        <f t="shared" si="28"/>
        <v>0</v>
      </c>
      <c r="B48" s="5">
        <f>Neural!B21</f>
        <v>0</v>
      </c>
      <c r="C48" s="17">
        <f>Neural!C21</f>
        <v>0</v>
      </c>
      <c r="D48" s="8" t="str">
        <f t="shared" ref="D48:E48" si="45">D33</f>
        <v>PHX</v>
      </c>
      <c r="E48" s="8" t="str">
        <f t="shared" si="45"/>
        <v>NOP</v>
      </c>
      <c r="F48" s="6">
        <f t="shared" si="34"/>
        <v>103.49687838276846</v>
      </c>
      <c r="G48" s="6">
        <f t="shared" si="35"/>
        <v>113.74207261368755</v>
      </c>
      <c r="H48" s="6">
        <f t="shared" si="36"/>
        <v>-10.245194230919097</v>
      </c>
      <c r="L48" s="6">
        <f t="shared" si="37"/>
        <v>217.23895099645603</v>
      </c>
      <c r="M48" s="6">
        <f>MIN(K12,V13)</f>
        <v>103.49687838276846</v>
      </c>
      <c r="N48" s="6">
        <f>MIN(K13,V12)</f>
        <v>110.68865810000233</v>
      </c>
      <c r="O48" s="6">
        <f t="shared" si="39"/>
        <v>-7.1917797172338709</v>
      </c>
      <c r="Q48" s="6">
        <f t="shared" si="40"/>
        <v>214.18553648277077</v>
      </c>
      <c r="T48" s="6">
        <f>MIN(M12,X13)</f>
        <v>102.229147611634</v>
      </c>
      <c r="U48" s="6">
        <f>MIN(M13,X12)</f>
        <v>108.917496</v>
      </c>
      <c r="V48" s="6">
        <f t="shared" si="41"/>
        <v>211.146643611634</v>
      </c>
    </row>
    <row r="49" spans="1:26" ht="15" thickBot="1" x14ac:dyDescent="0.35">
      <c r="A49">
        <f t="shared" si="28"/>
        <v>0</v>
      </c>
      <c r="B49" s="5">
        <f>Neural!B22</f>
        <v>0</v>
      </c>
      <c r="C49" s="17">
        <f>Neural!C22</f>
        <v>0</v>
      </c>
      <c r="D49" s="8">
        <f t="shared" ref="D49:E49" si="46">D34</f>
        <v>0</v>
      </c>
      <c r="E49" s="8">
        <f t="shared" si="46"/>
        <v>0</v>
      </c>
      <c r="F49" s="6">
        <f t="shared" si="34"/>
        <v>0</v>
      </c>
      <c r="G49" s="6">
        <f t="shared" si="35"/>
        <v>0</v>
      </c>
      <c r="H49" s="6">
        <f t="shared" si="36"/>
        <v>0</v>
      </c>
      <c r="L49" s="6">
        <f t="shared" si="37"/>
        <v>0</v>
      </c>
      <c r="M49" s="6">
        <f>MIN(K14,V15)</f>
        <v>0</v>
      </c>
      <c r="N49" s="6">
        <f>MIN(K15,V14)</f>
        <v>0</v>
      </c>
      <c r="O49" s="6">
        <f t="shared" si="39"/>
        <v>0</v>
      </c>
      <c r="Q49" s="6">
        <f t="shared" si="40"/>
        <v>0</v>
      </c>
      <c r="T49" s="6">
        <f>MIN(M14,X15)</f>
        <v>0</v>
      </c>
      <c r="U49" s="6">
        <f>MIN(M15,X14)</f>
        <v>0</v>
      </c>
      <c r="V49" s="6">
        <f t="shared" si="41"/>
        <v>0</v>
      </c>
    </row>
    <row r="50" spans="1:26" ht="15" thickBot="1" x14ac:dyDescent="0.35">
      <c r="A50">
        <f t="shared" si="28"/>
        <v>0</v>
      </c>
      <c r="B50" s="5">
        <f>Neural!B23</f>
        <v>0</v>
      </c>
      <c r="C50" s="17">
        <f>Neural!C23</f>
        <v>0</v>
      </c>
      <c r="D50" s="8">
        <f t="shared" ref="D50:E50" si="47">D35</f>
        <v>0</v>
      </c>
      <c r="E50" s="8">
        <f t="shared" si="47"/>
        <v>0</v>
      </c>
      <c r="F50" s="6">
        <f t="shared" si="34"/>
        <v>0</v>
      </c>
      <c r="G50" s="6">
        <f t="shared" si="35"/>
        <v>0</v>
      </c>
      <c r="H50" s="6">
        <f t="shared" si="36"/>
        <v>0</v>
      </c>
      <c r="L50" s="6">
        <f t="shared" si="37"/>
        <v>0</v>
      </c>
      <c r="M50" s="6">
        <f>MIN(K16,V17)</f>
        <v>0</v>
      </c>
      <c r="N50" s="6">
        <f>MIN(K17,V16)</f>
        <v>0</v>
      </c>
      <c r="O50" s="6">
        <f t="shared" si="39"/>
        <v>0</v>
      </c>
      <c r="Q50" s="6">
        <f t="shared" si="40"/>
        <v>0</v>
      </c>
      <c r="T50" s="6">
        <f>MIN(M16,X17)</f>
        <v>0</v>
      </c>
      <c r="U50" s="6">
        <f>MIN(M17,X16)</f>
        <v>0</v>
      </c>
      <c r="V50" s="6">
        <f t="shared" si="41"/>
        <v>0</v>
      </c>
    </row>
    <row r="51" spans="1:26" ht="15" thickBot="1" x14ac:dyDescent="0.35">
      <c r="A51">
        <f t="shared" si="28"/>
        <v>0</v>
      </c>
      <c r="B51" s="5">
        <f>Neural!B24</f>
        <v>0</v>
      </c>
      <c r="C51" s="17">
        <f>Neural!C24</f>
        <v>0</v>
      </c>
      <c r="D51" s="8">
        <f t="shared" ref="D51:E51" si="48">D36</f>
        <v>0</v>
      </c>
      <c r="E51" s="8">
        <f t="shared" si="48"/>
        <v>0</v>
      </c>
      <c r="F51" s="6">
        <f t="shared" si="34"/>
        <v>0</v>
      </c>
      <c r="G51" s="6">
        <f t="shared" si="35"/>
        <v>0</v>
      </c>
      <c r="H51" s="6">
        <f t="shared" si="36"/>
        <v>0</v>
      </c>
      <c r="L51" s="6">
        <f t="shared" si="37"/>
        <v>0</v>
      </c>
      <c r="M51" s="10">
        <f>MIN(K18,V19)</f>
        <v>0</v>
      </c>
      <c r="N51" s="6">
        <f>MIN(K19,V18)</f>
        <v>0</v>
      </c>
      <c r="O51" s="6">
        <f t="shared" si="39"/>
        <v>0</v>
      </c>
      <c r="Q51" s="6">
        <f t="shared" si="40"/>
        <v>0</v>
      </c>
      <c r="T51" s="6">
        <f>MIN(M18,X19)</f>
        <v>0</v>
      </c>
      <c r="U51" s="6">
        <f>MIN(M19,X18)</f>
        <v>0</v>
      </c>
      <c r="V51" s="6">
        <f t="shared" si="41"/>
        <v>0</v>
      </c>
    </row>
    <row r="52" spans="1:26" ht="15" thickBot="1" x14ac:dyDescent="0.35">
      <c r="A52">
        <f t="shared" si="28"/>
        <v>0</v>
      </c>
      <c r="B52" s="5">
        <f>Neural!B25</f>
        <v>0</v>
      </c>
      <c r="C52" s="17">
        <f>Neural!C25</f>
        <v>0</v>
      </c>
      <c r="D52" s="8">
        <f t="shared" ref="D52:E52" si="49">D37</f>
        <v>0</v>
      </c>
      <c r="E52" s="8">
        <f t="shared" si="49"/>
        <v>0</v>
      </c>
      <c r="F52" s="6">
        <f t="shared" si="34"/>
        <v>0</v>
      </c>
      <c r="G52" s="6">
        <f t="shared" si="35"/>
        <v>0</v>
      </c>
      <c r="H52" s="6">
        <f t="shared" si="36"/>
        <v>0</v>
      </c>
      <c r="L52" s="6">
        <f t="shared" si="37"/>
        <v>0</v>
      </c>
      <c r="M52" s="10">
        <f>MIN(K20,V21)</f>
        <v>0</v>
      </c>
      <c r="N52" s="6">
        <f>MIN(K21,V20)</f>
        <v>0</v>
      </c>
      <c r="O52" s="6">
        <f t="shared" si="39"/>
        <v>0</v>
      </c>
      <c r="Q52" s="6">
        <f t="shared" si="40"/>
        <v>0</v>
      </c>
      <c r="T52" s="6">
        <f>MIN(M20,X21)</f>
        <v>0</v>
      </c>
      <c r="U52" s="6">
        <f>MIN(M21,X20)</f>
        <v>0</v>
      </c>
      <c r="V52" s="6">
        <f t="shared" si="41"/>
        <v>0</v>
      </c>
    </row>
    <row r="53" spans="1:26" x14ac:dyDescent="0.3">
      <c r="A53"/>
      <c r="F53" s="6">
        <f t="shared" si="34"/>
        <v>0</v>
      </c>
      <c r="G53" s="6">
        <f t="shared" si="35"/>
        <v>0</v>
      </c>
      <c r="H53" s="6">
        <f t="shared" si="36"/>
        <v>0</v>
      </c>
      <c r="L53" s="6">
        <f t="shared" si="37"/>
        <v>0</v>
      </c>
      <c r="M53" s="10">
        <f>MIN(K22,V23)</f>
        <v>0</v>
      </c>
      <c r="N53" s="6">
        <f>MIN(K23,V22)</f>
        <v>0</v>
      </c>
      <c r="O53" s="6">
        <f t="shared" si="39"/>
        <v>0</v>
      </c>
      <c r="Q53" s="6">
        <f t="shared" si="40"/>
        <v>0</v>
      </c>
      <c r="T53" s="6">
        <f>MIN(M22,X23)</f>
        <v>0</v>
      </c>
      <c r="U53" s="6">
        <f>MIN(M23,X22)</f>
        <v>0</v>
      </c>
      <c r="V53" s="6">
        <f t="shared" si="41"/>
        <v>0</v>
      </c>
    </row>
    <row r="54" spans="1:26" x14ac:dyDescent="0.3">
      <c r="F54" s="6">
        <f t="shared" si="34"/>
        <v>0</v>
      </c>
      <c r="G54" s="6">
        <f t="shared" si="35"/>
        <v>0</v>
      </c>
      <c r="H54" s="6">
        <f t="shared" si="36"/>
        <v>0</v>
      </c>
      <c r="L54" s="6">
        <f t="shared" si="37"/>
        <v>0</v>
      </c>
      <c r="M54" s="10">
        <f>MIN(K24,V25)</f>
        <v>0</v>
      </c>
      <c r="N54" s="6">
        <f>MIN(K25,V24)</f>
        <v>0</v>
      </c>
      <c r="O54" s="6">
        <f t="shared" ref="O54" si="50">M54-N54</f>
        <v>0</v>
      </c>
      <c r="Q54" s="6">
        <f t="shared" ref="Q54" si="51">M54+N54</f>
        <v>0</v>
      </c>
      <c r="T54" s="6">
        <f>MIN(M24,X25)</f>
        <v>0</v>
      </c>
      <c r="U54" s="6">
        <f>MIN(M25,X24)</f>
        <v>0</v>
      </c>
      <c r="V54" s="6">
        <f t="shared" ref="V54" si="52">T54+U54</f>
        <v>0</v>
      </c>
    </row>
    <row r="55" spans="1:26" x14ac:dyDescent="0.3">
      <c r="L55" s="10"/>
    </row>
    <row r="56" spans="1:26" x14ac:dyDescent="0.3">
      <c r="D56" s="6" t="s">
        <v>43</v>
      </c>
      <c r="G56" s="6">
        <f>E56-F56</f>
        <v>0</v>
      </c>
      <c r="O56" s="6" t="s">
        <v>84</v>
      </c>
    </row>
    <row r="57" spans="1:26" ht="57.6" x14ac:dyDescent="0.3">
      <c r="D57" s="8" t="s">
        <v>60</v>
      </c>
      <c r="E57" s="6" t="s">
        <v>61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15</v>
      </c>
      <c r="K57" s="6" t="s">
        <v>16</v>
      </c>
      <c r="L57" s="6" t="s">
        <v>51</v>
      </c>
      <c r="M57" s="18" t="s">
        <v>60</v>
      </c>
      <c r="N57" s="12" t="s">
        <v>61</v>
      </c>
      <c r="O57" s="12" t="s">
        <v>14</v>
      </c>
      <c r="P57" s="13" t="s">
        <v>39</v>
      </c>
      <c r="Q57" s="13" t="s">
        <v>44</v>
      </c>
      <c r="R57" s="14" t="s">
        <v>50</v>
      </c>
      <c r="S57" s="14" t="s">
        <v>55</v>
      </c>
      <c r="T57" s="14" t="s">
        <v>15</v>
      </c>
      <c r="U57" s="13" t="s">
        <v>18</v>
      </c>
      <c r="V57" s="13" t="s">
        <v>52</v>
      </c>
      <c r="W57" s="13" t="s">
        <v>53</v>
      </c>
      <c r="X57" s="14" t="s">
        <v>50</v>
      </c>
      <c r="Y57" s="13" t="s">
        <v>62</v>
      </c>
      <c r="Z57" s="12" t="s">
        <v>15</v>
      </c>
    </row>
    <row r="58" spans="1:26" x14ac:dyDescent="0.3">
      <c r="D58" s="8" t="str">
        <f>D28</f>
        <v>BKN</v>
      </c>
      <c r="E58" s="8" t="str">
        <f>E28</f>
        <v>IND</v>
      </c>
      <c r="F58" s="6">
        <f t="shared" ref="F58:F69" si="53">MAX(M28,M43)</f>
        <v>115.94045440992767</v>
      </c>
      <c r="G58" s="6">
        <f t="shared" ref="G58:G69" si="54">MIN(N28,N43)</f>
        <v>109.23167848971744</v>
      </c>
      <c r="H58" s="6">
        <f t="shared" ref="H58:H69" si="55">F58-G58</f>
        <v>6.7087759202102291</v>
      </c>
      <c r="L58" s="6">
        <f t="shared" ref="L58:L69" si="56">F58+G58</f>
        <v>225.17213289964511</v>
      </c>
      <c r="M58" s="18" t="str">
        <f>D58</f>
        <v>BKN</v>
      </c>
      <c r="N58" s="18" t="str">
        <f>E58</f>
        <v>IND</v>
      </c>
      <c r="O58" s="19" t="s">
        <v>72</v>
      </c>
      <c r="P58" s="19" t="s">
        <v>63</v>
      </c>
      <c r="Q58" s="20">
        <v>0.2857142857142857</v>
      </c>
      <c r="R58" s="20">
        <v>2</v>
      </c>
      <c r="S58" s="20"/>
      <c r="T58" s="20" t="s">
        <v>78</v>
      </c>
      <c r="U58" s="21">
        <v>227.5</v>
      </c>
      <c r="V58" s="21" t="s">
        <v>37</v>
      </c>
      <c r="W58" s="22">
        <v>0.8</v>
      </c>
      <c r="X58" s="22">
        <v>4</v>
      </c>
      <c r="Y58" s="22" t="s">
        <v>56</v>
      </c>
      <c r="Z58" s="22">
        <v>244</v>
      </c>
    </row>
    <row r="59" spans="1:26" x14ac:dyDescent="0.3">
      <c r="D59" s="8" t="str">
        <f t="shared" ref="D59:E59" si="57">D29</f>
        <v>BOS</v>
      </c>
      <c r="E59" s="8" t="str">
        <f t="shared" si="57"/>
        <v>CHA</v>
      </c>
      <c r="F59" s="6">
        <f t="shared" si="53"/>
        <v>121.71711561341866</v>
      </c>
      <c r="G59" s="6">
        <f t="shared" si="54"/>
        <v>101.29074948146155</v>
      </c>
      <c r="H59" s="6">
        <f t="shared" si="55"/>
        <v>20.42636613195711</v>
      </c>
      <c r="L59" s="6">
        <f t="shared" si="56"/>
        <v>223.0078650948802</v>
      </c>
      <c r="M59" s="18" t="str">
        <f t="shared" ref="M59:M67" si="58">D59</f>
        <v>BOS</v>
      </c>
      <c r="N59" s="18" t="str">
        <f t="shared" ref="N59:N67" si="59">E59</f>
        <v>CHA</v>
      </c>
      <c r="O59" s="21" t="s">
        <v>74</v>
      </c>
      <c r="P59" s="21" t="s">
        <v>64</v>
      </c>
      <c r="Q59" s="22">
        <v>0.2857142857142857</v>
      </c>
      <c r="R59" s="22">
        <v>2</v>
      </c>
      <c r="S59" s="22"/>
      <c r="T59" s="22" t="s">
        <v>79</v>
      </c>
      <c r="U59" s="19">
        <v>219.5</v>
      </c>
      <c r="V59" s="19" t="s">
        <v>54</v>
      </c>
      <c r="W59" s="20">
        <v>0.6</v>
      </c>
      <c r="X59" s="20">
        <v>3</v>
      </c>
      <c r="Y59" s="20" t="s">
        <v>56</v>
      </c>
      <c r="Z59" s="20">
        <v>222</v>
      </c>
    </row>
    <row r="60" spans="1:26" x14ac:dyDescent="0.3">
      <c r="D60" s="8" t="str">
        <f t="shared" ref="D60:E60" si="60">D30</f>
        <v>MEM</v>
      </c>
      <c r="E60" s="8" t="str">
        <f t="shared" si="60"/>
        <v>DET</v>
      </c>
      <c r="F60" s="6">
        <f t="shared" si="53"/>
        <v>112.56399155434244</v>
      </c>
      <c r="G60" s="6">
        <f t="shared" si="54"/>
        <v>104.19869885100891</v>
      </c>
      <c r="H60" s="6">
        <f t="shared" si="55"/>
        <v>8.3652927033335231</v>
      </c>
      <c r="L60" s="6">
        <f t="shared" si="56"/>
        <v>216.76269040535135</v>
      </c>
      <c r="M60" s="18" t="str">
        <f t="shared" si="58"/>
        <v>MEM</v>
      </c>
      <c r="N60" s="18" t="str">
        <f t="shared" si="59"/>
        <v>DET</v>
      </c>
      <c r="O60" s="21" t="s">
        <v>73</v>
      </c>
      <c r="P60" s="21" t="s">
        <v>66</v>
      </c>
      <c r="Q60" s="22">
        <v>0.2857142857142857</v>
      </c>
      <c r="R60" s="22">
        <v>2</v>
      </c>
      <c r="S60" s="22"/>
      <c r="T60" s="22" t="s">
        <v>80</v>
      </c>
      <c r="U60" s="21">
        <v>216.5</v>
      </c>
      <c r="V60" s="21" t="s">
        <v>37</v>
      </c>
      <c r="W60" s="22">
        <v>0.6</v>
      </c>
      <c r="X60" s="22">
        <v>3</v>
      </c>
      <c r="Y60" s="22" t="s">
        <v>56</v>
      </c>
      <c r="Z60" s="22">
        <v>218</v>
      </c>
    </row>
    <row r="61" spans="1:26" x14ac:dyDescent="0.3">
      <c r="D61" s="8" t="str">
        <f t="shared" ref="D61:E61" si="61">D31</f>
        <v>POR</v>
      </c>
      <c r="E61" s="8" t="str">
        <f t="shared" si="61"/>
        <v>ORL</v>
      </c>
      <c r="F61" s="6">
        <f t="shared" si="53"/>
        <v>106.40799666371001</v>
      </c>
      <c r="G61" s="6">
        <f t="shared" si="54"/>
        <v>108.51050583190846</v>
      </c>
      <c r="H61" s="6">
        <f t="shared" si="55"/>
        <v>-2.102509168198452</v>
      </c>
      <c r="L61" s="6">
        <f t="shared" si="56"/>
        <v>214.91850249561847</v>
      </c>
      <c r="M61" s="18" t="str">
        <f t="shared" si="58"/>
        <v>POR</v>
      </c>
      <c r="N61" s="18" t="str">
        <f t="shared" si="59"/>
        <v>ORL</v>
      </c>
      <c r="O61" s="19" t="s">
        <v>75</v>
      </c>
      <c r="P61" s="19" t="s">
        <v>67</v>
      </c>
      <c r="Q61" s="20">
        <v>0.8571428571428571</v>
      </c>
      <c r="R61" s="20">
        <v>4</v>
      </c>
      <c r="S61" s="20" t="s">
        <v>56</v>
      </c>
      <c r="T61" s="20" t="s">
        <v>81</v>
      </c>
      <c r="U61" s="21">
        <v>210.5</v>
      </c>
      <c r="V61" s="21" t="s">
        <v>54</v>
      </c>
      <c r="W61" s="22">
        <v>1</v>
      </c>
      <c r="X61" s="22">
        <v>5</v>
      </c>
      <c r="Y61" s="22"/>
      <c r="Z61" s="22">
        <v>207</v>
      </c>
    </row>
    <row r="62" spans="1:26" x14ac:dyDescent="0.3">
      <c r="D62" s="8" t="str">
        <f t="shared" ref="D62:E62" si="62">D32</f>
        <v>ATL</v>
      </c>
      <c r="E62" s="8" t="str">
        <f t="shared" si="62"/>
        <v>CHI</v>
      </c>
      <c r="F62" s="6">
        <f t="shared" si="53"/>
        <v>114.21272739090288</v>
      </c>
      <c r="G62" s="6">
        <f t="shared" si="54"/>
        <v>102.52980763166377</v>
      </c>
      <c r="H62" s="6">
        <f t="shared" si="55"/>
        <v>11.682919759239113</v>
      </c>
      <c r="L62" s="6">
        <f t="shared" si="56"/>
        <v>216.74253502256664</v>
      </c>
      <c r="M62" s="18" t="str">
        <f t="shared" si="58"/>
        <v>ATL</v>
      </c>
      <c r="N62" s="18" t="str">
        <f t="shared" si="59"/>
        <v>CHI</v>
      </c>
      <c r="O62" s="19" t="s">
        <v>76</v>
      </c>
      <c r="P62" s="19" t="s">
        <v>69</v>
      </c>
      <c r="Q62" s="20">
        <v>1</v>
      </c>
      <c r="R62" s="20">
        <v>2</v>
      </c>
      <c r="S62" s="20"/>
      <c r="T62" s="20" t="s">
        <v>82</v>
      </c>
      <c r="U62" s="19">
        <v>221.5</v>
      </c>
      <c r="V62" s="19" t="s">
        <v>37</v>
      </c>
      <c r="W62" s="20">
        <v>0.4</v>
      </c>
      <c r="X62" s="20">
        <v>2</v>
      </c>
      <c r="Y62" s="20"/>
      <c r="Z62" s="20">
        <v>214</v>
      </c>
    </row>
    <row r="63" spans="1:26" x14ac:dyDescent="0.3">
      <c r="D63" s="8" t="str">
        <f t="shared" ref="D63:E63" si="63">D33</f>
        <v>PHX</v>
      </c>
      <c r="E63" s="8" t="str">
        <f t="shared" si="63"/>
        <v>NOP</v>
      </c>
      <c r="F63" s="6">
        <f t="shared" si="53"/>
        <v>115.38486112700811</v>
      </c>
      <c r="G63" s="6">
        <f t="shared" si="54"/>
        <v>110.68865810000233</v>
      </c>
      <c r="H63" s="6">
        <f t="shared" si="55"/>
        <v>4.6962030270057795</v>
      </c>
      <c r="L63" s="6">
        <f t="shared" si="56"/>
        <v>226.07351922701042</v>
      </c>
      <c r="M63" s="18" t="str">
        <f t="shared" si="58"/>
        <v>PHX</v>
      </c>
      <c r="N63" s="18" t="str">
        <f t="shared" si="59"/>
        <v>NOP</v>
      </c>
      <c r="O63" s="21" t="s">
        <v>77</v>
      </c>
      <c r="P63" s="21" t="s">
        <v>71</v>
      </c>
      <c r="Q63" s="22">
        <v>0.5714285714285714</v>
      </c>
      <c r="R63" s="22">
        <v>3</v>
      </c>
      <c r="S63" s="22" t="s">
        <v>56</v>
      </c>
      <c r="T63" s="22" t="s">
        <v>83</v>
      </c>
      <c r="U63" s="21">
        <v>223.5</v>
      </c>
      <c r="V63" s="21" t="s">
        <v>37</v>
      </c>
      <c r="W63" s="22">
        <v>0.6</v>
      </c>
      <c r="X63" s="22">
        <v>3</v>
      </c>
      <c r="Y63" s="22" t="s">
        <v>56</v>
      </c>
      <c r="Z63" s="22">
        <v>235</v>
      </c>
    </row>
    <row r="64" spans="1:26" x14ac:dyDescent="0.3">
      <c r="D64" s="8">
        <f t="shared" ref="D64:E64" si="64">D34</f>
        <v>0</v>
      </c>
      <c r="E64" s="8">
        <f t="shared" si="64"/>
        <v>0</v>
      </c>
      <c r="F64" s="6">
        <f t="shared" si="53"/>
        <v>0</v>
      </c>
      <c r="G64" s="6">
        <f t="shared" si="54"/>
        <v>0</v>
      </c>
      <c r="H64" s="6">
        <f t="shared" si="55"/>
        <v>0</v>
      </c>
      <c r="L64" s="6">
        <f t="shared" si="56"/>
        <v>0</v>
      </c>
      <c r="M64" s="18">
        <f t="shared" si="58"/>
        <v>0</v>
      </c>
      <c r="N64" s="18">
        <f t="shared" si="59"/>
        <v>0</v>
      </c>
      <c r="O64" s="12"/>
      <c r="P64" s="12"/>
      <c r="Q64" s="15"/>
      <c r="R64" s="15"/>
      <c r="S64" s="15"/>
      <c r="T64" s="15"/>
      <c r="U64" s="12"/>
      <c r="V64" s="12"/>
      <c r="W64" s="15"/>
      <c r="X64" s="15"/>
      <c r="Y64" s="15"/>
      <c r="Z64" s="15"/>
    </row>
    <row r="65" spans="4:26" x14ac:dyDescent="0.3">
      <c r="D65" s="8">
        <f t="shared" ref="D65:E65" si="65">D35</f>
        <v>0</v>
      </c>
      <c r="E65" s="8">
        <f t="shared" si="65"/>
        <v>0</v>
      </c>
      <c r="F65" s="6">
        <f t="shared" si="53"/>
        <v>0</v>
      </c>
      <c r="G65" s="6">
        <f t="shared" si="54"/>
        <v>0</v>
      </c>
      <c r="H65" s="6">
        <f t="shared" si="55"/>
        <v>0</v>
      </c>
      <c r="L65" s="6">
        <f t="shared" si="56"/>
        <v>0</v>
      </c>
      <c r="M65" s="18">
        <f t="shared" si="58"/>
        <v>0</v>
      </c>
      <c r="N65" s="18">
        <f t="shared" si="59"/>
        <v>0</v>
      </c>
      <c r="O65" s="12"/>
      <c r="P65" s="12"/>
      <c r="Q65" s="15"/>
      <c r="R65" s="15"/>
      <c r="S65" s="15"/>
      <c r="T65" s="15"/>
      <c r="U65" s="12"/>
      <c r="V65" s="12"/>
      <c r="W65" s="15"/>
      <c r="X65" s="15"/>
      <c r="Y65" s="15"/>
      <c r="Z65" s="15"/>
    </row>
    <row r="66" spans="4:26" x14ac:dyDescent="0.3">
      <c r="D66" s="8">
        <f t="shared" ref="D66:E66" si="66">D36</f>
        <v>0</v>
      </c>
      <c r="E66" s="8">
        <f t="shared" si="66"/>
        <v>0</v>
      </c>
      <c r="F66" s="6">
        <f t="shared" si="53"/>
        <v>0</v>
      </c>
      <c r="G66" s="6">
        <f t="shared" si="54"/>
        <v>0</v>
      </c>
      <c r="H66" s="6">
        <f t="shared" si="55"/>
        <v>0</v>
      </c>
      <c r="L66" s="6">
        <f t="shared" si="56"/>
        <v>0</v>
      </c>
      <c r="M66" s="18">
        <f t="shared" si="58"/>
        <v>0</v>
      </c>
      <c r="N66" s="18">
        <f t="shared" si="59"/>
        <v>0</v>
      </c>
      <c r="O66" s="12"/>
      <c r="P66" s="12"/>
      <c r="Q66" s="15"/>
      <c r="R66" s="15"/>
      <c r="S66" s="15"/>
      <c r="T66" s="15"/>
      <c r="U66" s="12"/>
      <c r="V66" s="12"/>
      <c r="W66" s="15"/>
      <c r="X66" s="15"/>
      <c r="Y66" s="15"/>
      <c r="Z66" s="15"/>
    </row>
    <row r="67" spans="4:26" x14ac:dyDescent="0.3">
      <c r="D67" s="8">
        <f t="shared" ref="D67:E67" si="67">D37</f>
        <v>0</v>
      </c>
      <c r="E67" s="8">
        <f t="shared" si="67"/>
        <v>0</v>
      </c>
      <c r="F67" s="6">
        <f t="shared" si="53"/>
        <v>0</v>
      </c>
      <c r="G67" s="6">
        <f t="shared" si="54"/>
        <v>0</v>
      </c>
      <c r="H67" s="6">
        <f t="shared" si="55"/>
        <v>0</v>
      </c>
      <c r="L67" s="6">
        <f t="shared" si="56"/>
        <v>0</v>
      </c>
      <c r="M67" s="18">
        <f t="shared" si="58"/>
        <v>0</v>
      </c>
      <c r="N67" s="18">
        <f t="shared" si="59"/>
        <v>0</v>
      </c>
      <c r="O67" s="12"/>
      <c r="P67" s="12"/>
      <c r="Q67" s="15"/>
      <c r="R67" s="15"/>
      <c r="S67" s="15"/>
      <c r="T67" s="15"/>
      <c r="U67" s="12"/>
      <c r="V67" s="12"/>
      <c r="W67" s="15"/>
      <c r="X67" s="15"/>
      <c r="Y67" s="15"/>
      <c r="Z67" s="15"/>
    </row>
    <row r="68" spans="4:26" x14ac:dyDescent="0.3">
      <c r="F68" s="6">
        <f t="shared" si="53"/>
        <v>0</v>
      </c>
      <c r="G68" s="6">
        <f t="shared" si="54"/>
        <v>0</v>
      </c>
      <c r="H68" s="6">
        <f t="shared" si="55"/>
        <v>0</v>
      </c>
      <c r="L68" s="6">
        <f t="shared" si="56"/>
        <v>0</v>
      </c>
      <c r="M68" s="12"/>
      <c r="N68" s="12"/>
      <c r="O68" s="12"/>
      <c r="P68" s="12"/>
      <c r="Q68" s="15"/>
      <c r="R68" s="15"/>
      <c r="S68" s="15"/>
      <c r="T68" s="15"/>
      <c r="U68" s="12"/>
      <c r="V68" s="12"/>
      <c r="W68" s="15"/>
      <c r="X68" s="15"/>
      <c r="Y68" s="15"/>
      <c r="Z68" s="15"/>
    </row>
    <row r="69" spans="4:26" x14ac:dyDescent="0.3">
      <c r="F69" s="6">
        <f t="shared" si="53"/>
        <v>0</v>
      </c>
      <c r="G69" s="6">
        <f t="shared" si="54"/>
        <v>0</v>
      </c>
      <c r="H69" s="6">
        <f t="shared" si="55"/>
        <v>0</v>
      </c>
      <c r="L69" s="6">
        <f t="shared" si="56"/>
        <v>0</v>
      </c>
      <c r="M69" s="12"/>
      <c r="N69" s="12"/>
      <c r="O69" s="12"/>
      <c r="P69" s="12"/>
      <c r="Q69" s="15"/>
      <c r="R69" s="15"/>
      <c r="S69" s="15"/>
      <c r="T69" s="15"/>
      <c r="U69" s="12"/>
      <c r="V69" s="12"/>
      <c r="W69" s="15"/>
      <c r="X69" s="15"/>
      <c r="Y69" s="15"/>
      <c r="Z69" s="15"/>
    </row>
    <row r="71" spans="4:26" x14ac:dyDescent="0.3">
      <c r="D71" s="4" t="s">
        <v>0</v>
      </c>
      <c r="E71" s="4" t="s">
        <v>1</v>
      </c>
      <c r="F71" s="6" t="s">
        <v>46</v>
      </c>
      <c r="G71" s="6" t="s">
        <v>47</v>
      </c>
    </row>
    <row r="72" spans="4:26" x14ac:dyDescent="0.3">
      <c r="D72" t="str">
        <f>A2</f>
        <v>BKN</v>
      </c>
      <c r="E72" t="str">
        <f>B2</f>
        <v>IND</v>
      </c>
      <c r="F72" s="6">
        <f>Y2</f>
        <v>11.630799999999994</v>
      </c>
      <c r="G72" s="6">
        <f>Z2</f>
        <v>-16.249074545463998</v>
      </c>
    </row>
    <row r="73" spans="4:26" x14ac:dyDescent="0.3">
      <c r="D73" t="str">
        <f t="shared" ref="D73:E73" si="68">A3</f>
        <v>IND</v>
      </c>
      <c r="E73" t="str">
        <f t="shared" si="68"/>
        <v>BKN</v>
      </c>
      <c r="F73" s="6">
        <f>Y3</f>
        <v>0</v>
      </c>
      <c r="G73" s="6">
        <f>Z3</f>
        <v>0</v>
      </c>
    </row>
    <row r="74" spans="4:26" x14ac:dyDescent="0.3">
      <c r="D74" t="str">
        <f t="shared" ref="D74:E74" si="69">A4</f>
        <v>BOS</v>
      </c>
      <c r="E74" t="str">
        <f t="shared" si="69"/>
        <v>CHA</v>
      </c>
      <c r="F74" s="6">
        <f t="shared" ref="F74:G74" si="70">Y4</f>
        <v>22.341677096370006</v>
      </c>
      <c r="G74" s="6">
        <f t="shared" si="70"/>
        <v>1.7243589743410013</v>
      </c>
    </row>
    <row r="75" spans="4:26" x14ac:dyDescent="0.3">
      <c r="D75" t="str">
        <f t="shared" ref="D75:E75" si="71">A5</f>
        <v>CHA</v>
      </c>
      <c r="E75" t="str">
        <f t="shared" si="71"/>
        <v>BOS</v>
      </c>
      <c r="F75" s="6">
        <f t="shared" ref="F75:G75" si="72">Y5</f>
        <v>0</v>
      </c>
      <c r="G75" s="6">
        <f t="shared" si="72"/>
        <v>0</v>
      </c>
    </row>
    <row r="76" spans="4:26" x14ac:dyDescent="0.3">
      <c r="D76" t="str">
        <f t="shared" ref="D76:E76" si="73">A6</f>
        <v>MEM</v>
      </c>
      <c r="E76" t="str">
        <f t="shared" si="73"/>
        <v>DET</v>
      </c>
      <c r="F76" s="6">
        <f t="shared" ref="F76:G76" si="74">Y6</f>
        <v>13.227197424103991</v>
      </c>
      <c r="G76" s="6">
        <f t="shared" si="74"/>
        <v>-11.625192776607989</v>
      </c>
    </row>
    <row r="77" spans="4:26" x14ac:dyDescent="0.3">
      <c r="D77" t="str">
        <f t="shared" ref="D77:E77" si="75">A7</f>
        <v>DET</v>
      </c>
      <c r="E77" t="str">
        <f t="shared" si="75"/>
        <v>MEM</v>
      </c>
      <c r="F77" s="6">
        <f t="shared" ref="F77:G77" si="76">Y7</f>
        <v>0</v>
      </c>
      <c r="G77" s="6">
        <f t="shared" si="76"/>
        <v>0</v>
      </c>
    </row>
    <row r="78" spans="4:26" x14ac:dyDescent="0.3">
      <c r="D78" t="str">
        <f t="shared" ref="D78:E78" si="77">A8</f>
        <v>POR</v>
      </c>
      <c r="E78" t="str">
        <f t="shared" si="77"/>
        <v>ORL</v>
      </c>
      <c r="F78" s="6">
        <f t="shared" ref="F78:G78" si="78">Y8</f>
        <v>0.1333800000000025</v>
      </c>
      <c r="G78" s="6">
        <f t="shared" si="78"/>
        <v>-16.960726448597995</v>
      </c>
    </row>
    <row r="79" spans="4:26" x14ac:dyDescent="0.3">
      <c r="D79" t="str">
        <f t="shared" ref="D79:E79" si="79">A9</f>
        <v>ORL</v>
      </c>
      <c r="E79" t="str">
        <f t="shared" si="79"/>
        <v>POR</v>
      </c>
      <c r="F79" s="6">
        <f t="shared" ref="F79:G79" si="80">Y9</f>
        <v>0</v>
      </c>
      <c r="G79" s="6">
        <f t="shared" si="80"/>
        <v>0</v>
      </c>
    </row>
    <row r="80" spans="4:26" x14ac:dyDescent="0.3">
      <c r="D80" t="str">
        <f t="shared" ref="D80:E80" si="81">A10</f>
        <v>ATL</v>
      </c>
      <c r="E80" t="str">
        <f t="shared" si="81"/>
        <v>CHI</v>
      </c>
      <c r="F80" s="6">
        <f t="shared" ref="F80:G80" si="82">Y10</f>
        <v>5.7052383478579998</v>
      </c>
      <c r="G80" s="6">
        <f t="shared" si="82"/>
        <v>-1.3938115417639949</v>
      </c>
    </row>
    <row r="81" spans="4:7" x14ac:dyDescent="0.3">
      <c r="D81" t="str">
        <f t="shared" ref="D81:E81" si="83">A11</f>
        <v>CHI</v>
      </c>
      <c r="E81" t="str">
        <f t="shared" si="83"/>
        <v>ATL</v>
      </c>
      <c r="F81" s="6">
        <f t="shared" ref="F81:G81" si="84">Y11</f>
        <v>0</v>
      </c>
      <c r="G81" s="6">
        <f t="shared" si="84"/>
        <v>0</v>
      </c>
    </row>
    <row r="82" spans="4:7" x14ac:dyDescent="0.3">
      <c r="D82" t="str">
        <f t="shared" ref="D82:E82" si="85">A12</f>
        <v>PHX</v>
      </c>
      <c r="E82" t="str">
        <f t="shared" si="85"/>
        <v>NOP</v>
      </c>
      <c r="F82" s="6">
        <f t="shared" ref="F82:G82" si="86">Y12</f>
        <v>9.322503999999995</v>
      </c>
      <c r="G82" s="6">
        <f t="shared" si="86"/>
        <v>-14.07566522258999</v>
      </c>
    </row>
    <row r="83" spans="4:7" x14ac:dyDescent="0.3">
      <c r="D83" t="str">
        <f t="shared" ref="D83:E83" si="87">A13</f>
        <v>NOP</v>
      </c>
      <c r="E83" t="str">
        <f t="shared" si="87"/>
        <v>PHX</v>
      </c>
      <c r="F83" s="6">
        <f t="shared" ref="F83:G83" si="88">Y13</f>
        <v>0</v>
      </c>
      <c r="G83" s="6">
        <f t="shared" si="88"/>
        <v>0</v>
      </c>
    </row>
    <row r="84" spans="4:7" x14ac:dyDescent="0.3">
      <c r="D84"/>
      <c r="E84"/>
    </row>
    <row r="85" spans="4:7" x14ac:dyDescent="0.3">
      <c r="D85"/>
      <c r="E85"/>
    </row>
    <row r="86" spans="4:7" x14ac:dyDescent="0.3">
      <c r="D86"/>
      <c r="E86"/>
    </row>
    <row r="87" spans="4:7" x14ac:dyDescent="0.3">
      <c r="D87"/>
      <c r="E87"/>
    </row>
    <row r="88" spans="4:7" x14ac:dyDescent="0.3">
      <c r="D88"/>
      <c r="E88"/>
    </row>
    <row r="89" spans="4:7" x14ac:dyDescent="0.3">
      <c r="D89"/>
      <c r="E89"/>
    </row>
    <row r="90" spans="4:7" x14ac:dyDescent="0.3">
      <c r="D90"/>
      <c r="E90"/>
    </row>
    <row r="91" spans="4:7" x14ac:dyDescent="0.3">
      <c r="D91"/>
      <c r="E91"/>
    </row>
    <row r="92" spans="4:7" x14ac:dyDescent="0.3">
      <c r="D92"/>
      <c r="E92"/>
    </row>
    <row r="93" spans="4:7" x14ac:dyDescent="0.3">
      <c r="D93"/>
      <c r="E93"/>
    </row>
    <row r="94" spans="4:7" x14ac:dyDescent="0.3">
      <c r="D94"/>
      <c r="E94"/>
    </row>
    <row r="95" spans="4:7" x14ac:dyDescent="0.3">
      <c r="D95"/>
      <c r="E9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25"/>
  <sheetViews>
    <sheetView workbookViewId="0">
      <selection sqref="A1:C1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106.28245327851501</v>
      </c>
      <c r="C2" s="1">
        <v>108.46776306613199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118.55997647776501</v>
      </c>
      <c r="C3" s="1">
        <v>116.24313016107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121.87336492580199</v>
      </c>
      <c r="C4" s="1">
        <v>105.65609222326501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100.41753476175801</v>
      </c>
      <c r="C5" s="1">
        <v>109.83257060399301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105.101812721903</v>
      </c>
      <c r="C6" s="1">
        <v>112.014664526237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104.31361702487401</v>
      </c>
      <c r="C7" s="1">
        <v>111.75207917578599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7</v>
      </c>
      <c r="B8" s="1">
        <v>106.537411896066</v>
      </c>
      <c r="C8" s="1">
        <v>113.942995599867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8</v>
      </c>
      <c r="B9" s="1">
        <v>107.73611622787899</v>
      </c>
      <c r="C9" s="1">
        <v>102.81368719404099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>
        <v>9</v>
      </c>
      <c r="B10" s="1">
        <v>112.402265770829</v>
      </c>
      <c r="C10" s="1">
        <v>112.55822095482</v>
      </c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>
        <v>10</v>
      </c>
      <c r="B11" s="1">
        <v>109.81955375293001</v>
      </c>
      <c r="C11" s="1">
        <v>114.04671242446901</v>
      </c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>
        <v>11</v>
      </c>
      <c r="B12" s="1">
        <v>117.123781291995</v>
      </c>
      <c r="C12" s="1">
        <v>115.632174133878</v>
      </c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>
        <v>12</v>
      </c>
      <c r="B13" s="1">
        <v>109.995385265623</v>
      </c>
      <c r="C13" s="1">
        <v>102.229147611634</v>
      </c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25"/>
  <sheetViews>
    <sheetView workbookViewId="0">
      <selection sqref="A1:C1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106.21</v>
      </c>
      <c r="C2" s="1">
        <v>108.86</v>
      </c>
      <c r="F2" s="1"/>
      <c r="G2" s="1"/>
      <c r="H2" s="1"/>
    </row>
    <row r="3" spans="1:8" ht="15" thickBot="1" x14ac:dyDescent="0.35">
      <c r="A3" s="1">
        <v>2</v>
      </c>
      <c r="B3" s="1">
        <v>118.9</v>
      </c>
      <c r="C3" s="1">
        <v>119.36</v>
      </c>
      <c r="F3" s="1"/>
      <c r="G3" s="1"/>
      <c r="H3" s="1"/>
    </row>
    <row r="4" spans="1:8" ht="15" thickBot="1" x14ac:dyDescent="0.35">
      <c r="A4" s="1">
        <v>3</v>
      </c>
      <c r="B4" s="1">
        <v>122.3</v>
      </c>
      <c r="C4" s="1">
        <v>105.9</v>
      </c>
      <c r="F4" s="1"/>
      <c r="G4" s="1"/>
      <c r="H4" s="1"/>
    </row>
    <row r="5" spans="1:8" ht="15" thickBot="1" x14ac:dyDescent="0.35">
      <c r="A5" s="1">
        <v>4</v>
      </c>
      <c r="B5" s="1">
        <v>100.76</v>
      </c>
      <c r="C5" s="1">
        <v>110</v>
      </c>
      <c r="F5" s="1"/>
      <c r="G5" s="1"/>
      <c r="H5" s="1"/>
    </row>
    <row r="6" spans="1:8" ht="15" thickBot="1" x14ac:dyDescent="0.35">
      <c r="A6" s="1">
        <v>5</v>
      </c>
      <c r="B6" s="1">
        <v>104.65</v>
      </c>
      <c r="C6" s="1">
        <v>111.94</v>
      </c>
      <c r="F6" s="1"/>
      <c r="G6" s="1"/>
      <c r="H6" s="1"/>
    </row>
    <row r="7" spans="1:8" ht="15" thickBot="1" x14ac:dyDescent="0.35">
      <c r="A7" s="1">
        <v>6</v>
      </c>
      <c r="B7" s="1">
        <v>105.48</v>
      </c>
      <c r="C7" s="1">
        <v>112.02</v>
      </c>
      <c r="F7" s="1"/>
      <c r="G7" s="1"/>
      <c r="H7" s="1"/>
    </row>
    <row r="8" spans="1:8" ht="15" thickBot="1" x14ac:dyDescent="0.35">
      <c r="A8" s="1">
        <v>7</v>
      </c>
      <c r="B8" s="1">
        <v>106.92</v>
      </c>
      <c r="C8" s="1">
        <v>114.41</v>
      </c>
      <c r="F8" s="1"/>
      <c r="G8" s="1"/>
      <c r="H8" s="1"/>
    </row>
    <row r="9" spans="1:8" ht="15" thickBot="1" x14ac:dyDescent="0.35">
      <c r="A9" s="1">
        <v>8</v>
      </c>
      <c r="B9" s="1">
        <v>108.64</v>
      </c>
      <c r="C9" s="1">
        <v>102.51</v>
      </c>
      <c r="F9" s="1"/>
      <c r="G9" s="1"/>
      <c r="H9" s="1"/>
    </row>
    <row r="10" spans="1:8" ht="15" thickBot="1" x14ac:dyDescent="0.35">
      <c r="A10" s="1">
        <v>9</v>
      </c>
      <c r="B10" s="1">
        <v>112.41</v>
      </c>
      <c r="C10" s="1">
        <v>112.23</v>
      </c>
      <c r="F10" s="1"/>
      <c r="G10" s="1"/>
      <c r="H10" s="1"/>
    </row>
    <row r="11" spans="1:8" ht="15" thickBot="1" x14ac:dyDescent="0.35">
      <c r="A11" s="1">
        <v>10</v>
      </c>
      <c r="B11" s="1">
        <v>111.12</v>
      </c>
      <c r="C11" s="1">
        <v>112.62</v>
      </c>
      <c r="F11" s="1"/>
      <c r="G11" s="1"/>
      <c r="H11" s="1"/>
    </row>
    <row r="12" spans="1:8" ht="15" thickBot="1" x14ac:dyDescent="0.35">
      <c r="A12" s="1">
        <v>11</v>
      </c>
      <c r="B12" s="1">
        <v>118.24</v>
      </c>
      <c r="C12" s="1">
        <v>112.19</v>
      </c>
      <c r="F12" s="1"/>
      <c r="G12" s="1"/>
      <c r="H12" s="1"/>
    </row>
    <row r="13" spans="1:8" ht="15" thickBot="1" x14ac:dyDescent="0.35">
      <c r="A13" s="1">
        <v>12</v>
      </c>
      <c r="B13" s="1">
        <v>110.81</v>
      </c>
      <c r="C13" s="1">
        <v>102.25</v>
      </c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25"/>
  <sheetViews>
    <sheetView workbookViewId="0">
      <selection sqref="A1:C13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45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105.558157365187</v>
      </c>
      <c r="C2" s="1">
        <v>109.475253617813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119.506079208201</v>
      </c>
      <c r="C3" s="1">
        <v>115.306112849812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122.03794083556799</v>
      </c>
      <c r="C4" s="1">
        <v>106.747171245546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101.512657269095</v>
      </c>
      <c r="C5" s="1">
        <v>109.68844873502201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102.89800959553401</v>
      </c>
      <c r="C6" s="1">
        <v>112.218944603221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104.568165538619</v>
      </c>
      <c r="C7" s="1">
        <v>113.130006393191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7</v>
      </c>
      <c r="B8" s="1">
        <v>106.055033353271</v>
      </c>
      <c r="C8" s="1">
        <v>115.736165548629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8</v>
      </c>
      <c r="B9" s="1">
        <v>108.220754753964</v>
      </c>
      <c r="C9" s="1">
        <v>102.636804227651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9</v>
      </c>
      <c r="B10" s="1">
        <v>113.889887547067</v>
      </c>
      <c r="C10" s="1">
        <v>112.961161108079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10</v>
      </c>
      <c r="B11" s="1">
        <v>113.339202001045</v>
      </c>
      <c r="C11" s="1">
        <v>115.34116419645601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11</v>
      </c>
      <c r="B12" s="1">
        <v>114.76300159069299</v>
      </c>
      <c r="C12" s="1">
        <v>113.804370504494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</v>
      </c>
      <c r="B13" s="1">
        <v>110.800916533153</v>
      </c>
      <c r="C13" s="1">
        <v>104.014925120878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25"/>
  <sheetViews>
    <sheetView workbookViewId="0">
      <selection sqref="A1:C1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105.541666666666</v>
      </c>
      <c r="C2" s="1">
        <v>109.416666666666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119.54545454545401</v>
      </c>
      <c r="C3" s="1">
        <v>115.40909090909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122</v>
      </c>
      <c r="C4" s="1">
        <v>106.695652173913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101.5</v>
      </c>
      <c r="C5" s="1">
        <v>109.666666666666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102.90909090909</v>
      </c>
      <c r="C6" s="1">
        <v>112.181818181818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104.652173913043</v>
      </c>
      <c r="C7" s="1">
        <v>113.347826086956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7</v>
      </c>
      <c r="B8" s="1">
        <v>106.04347826086899</v>
      </c>
      <c r="C8" s="1">
        <v>115.652173913043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8</v>
      </c>
      <c r="B9" s="1">
        <v>108.22727272727199</v>
      </c>
      <c r="C9" s="1">
        <v>102.681818181818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>
        <v>9</v>
      </c>
      <c r="B10" s="1">
        <v>113.869565217391</v>
      </c>
      <c r="C10" s="1">
        <v>112.91304347825999</v>
      </c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>
        <v>10</v>
      </c>
      <c r="B11" s="1">
        <v>113.347826086956</v>
      </c>
      <c r="C11" s="1">
        <v>115.39130434782599</v>
      </c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>
        <v>11</v>
      </c>
      <c r="B12" s="1">
        <v>114.72727272727199</v>
      </c>
      <c r="C12" s="1">
        <v>113.72727272727199</v>
      </c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>
        <v>12</v>
      </c>
      <c r="B13" s="1">
        <v>110.826086956521</v>
      </c>
      <c r="C13" s="1">
        <v>104.086956521739</v>
      </c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25"/>
  <sheetViews>
    <sheetView workbookViewId="0">
      <selection sqref="A1:C1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103.89516129032199</v>
      </c>
      <c r="C2" s="1">
        <v>110.64705882352899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118.07784431137701</v>
      </c>
      <c r="C3" s="1">
        <v>117.337931034482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122.43971631205601</v>
      </c>
      <c r="C4" s="1">
        <v>107.942307692307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100.098039215686</v>
      </c>
      <c r="C5" s="1">
        <v>110.259911894273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104.378378378378</v>
      </c>
      <c r="C6" s="1">
        <v>111.48951048951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103.89516129032199</v>
      </c>
      <c r="C7" s="1">
        <v>112.062761506276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7</v>
      </c>
      <c r="B8" s="1">
        <v>105.755725190839</v>
      </c>
      <c r="C8" s="1">
        <v>115.752336448598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8</v>
      </c>
      <c r="B9" s="1">
        <v>110.60606060606</v>
      </c>
      <c r="C9" s="1">
        <v>103.631578947368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9</v>
      </c>
      <c r="B10" s="1">
        <v>113.173553719008</v>
      </c>
      <c r="C10" s="1">
        <v>112.062761506276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10</v>
      </c>
      <c r="B11" s="1">
        <v>113.166666666666</v>
      </c>
      <c r="C11" s="1">
        <v>112.062761506276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</v>
      </c>
      <c r="B12" s="1">
        <v>118.07784431137701</v>
      </c>
      <c r="C12" s="1">
        <v>116.30481283422399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</v>
      </c>
      <c r="B13" s="1">
        <v>111.903508771929</v>
      </c>
      <c r="C13" s="1">
        <v>102.491803278688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25"/>
  <sheetViews>
    <sheetView workbookViewId="0">
      <selection sqref="A1:C1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103.29638</v>
      </c>
      <c r="C2" s="1">
        <v>107.72920000000001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118.70778</v>
      </c>
      <c r="C3" s="1">
        <v>115.06161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121.24133999999999</v>
      </c>
      <c r="C4" s="1">
        <v>104.41294000000001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100.64475</v>
      </c>
      <c r="C5" s="1">
        <v>109.899925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100.74778000000001</v>
      </c>
      <c r="C6" s="1">
        <v>111.24354599999999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100.12063000000001</v>
      </c>
      <c r="C7" s="1">
        <v>111.01374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7</v>
      </c>
      <c r="B8" s="1">
        <v>107.58077</v>
      </c>
      <c r="C8" s="1">
        <v>114.94259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8</v>
      </c>
      <c r="B9" s="1">
        <v>107.44739</v>
      </c>
      <c r="C9" s="1">
        <v>98.791610000000006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9</v>
      </c>
      <c r="B10" s="1">
        <v>111.95402</v>
      </c>
      <c r="C10" s="1">
        <v>111.93850999999999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10</v>
      </c>
      <c r="B11" s="1">
        <v>109.686066</v>
      </c>
      <c r="C11" s="1">
        <v>113.075676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</v>
      </c>
      <c r="B12" s="1">
        <v>111.71702999999999</v>
      </c>
      <c r="C12" s="1">
        <v>111.720726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</v>
      </c>
      <c r="B13" s="1">
        <v>108.917496</v>
      </c>
      <c r="C13" s="1">
        <v>102.36139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25"/>
  <sheetViews>
    <sheetView workbookViewId="0">
      <selection sqref="A1:C1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105.54166928043399</v>
      </c>
      <c r="C2" s="1">
        <v>109.41666410393501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119.545454545464</v>
      </c>
      <c r="C3" s="1">
        <v>115.409090909125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121.999998636318</v>
      </c>
      <c r="C4" s="1">
        <v>106.69565351103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101.499996079328</v>
      </c>
      <c r="C5" s="1">
        <v>109.666670510853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102.909090909092</v>
      </c>
      <c r="C6" s="1">
        <v>112.18181818190401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104.652172549315</v>
      </c>
      <c r="C7" s="1">
        <v>113.347827424104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7</v>
      </c>
      <c r="B8" s="1">
        <v>106.043479624558</v>
      </c>
      <c r="C8" s="1">
        <v>115.652172575991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8</v>
      </c>
      <c r="B9" s="1">
        <v>108.227274152962</v>
      </c>
      <c r="C9" s="1">
        <v>102.68181678395401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9</v>
      </c>
      <c r="B10" s="1">
        <v>113.869569308503</v>
      </c>
      <c r="C10" s="1">
        <v>112.91303946698901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10</v>
      </c>
      <c r="B11" s="1">
        <v>113.34783154176399</v>
      </c>
      <c r="C11" s="1">
        <v>115.39129899942201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</v>
      </c>
      <c r="B12" s="1">
        <v>114.727265598809</v>
      </c>
      <c r="C12" s="1">
        <v>113.72727971671399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</v>
      </c>
      <c r="B13" s="1">
        <v>110.826084229084</v>
      </c>
      <c r="C13" s="1">
        <v>104.086959195928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25"/>
  <sheetViews>
    <sheetView workbookViewId="0">
      <selection sqref="A1:C1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45</v>
      </c>
    </row>
    <row r="2" spans="1:5" ht="15" thickBot="1" x14ac:dyDescent="0.35">
      <c r="A2" s="1">
        <v>1</v>
      </c>
      <c r="B2" s="1">
        <v>105.541666666666</v>
      </c>
      <c r="C2" s="1">
        <v>109.416666666647</v>
      </c>
    </row>
    <row r="3" spans="1:5" ht="15" thickBot="1" x14ac:dyDescent="0.35">
      <c r="A3" s="1">
        <v>2</v>
      </c>
      <c r="B3" s="1">
        <v>119.54545454539701</v>
      </c>
      <c r="C3" s="1">
        <v>115.40909090902301</v>
      </c>
    </row>
    <row r="4" spans="1:5" ht="15" thickBot="1" x14ac:dyDescent="0.35">
      <c r="A4" s="1">
        <v>3</v>
      </c>
      <c r="B4" s="1">
        <v>121.999999999922</v>
      </c>
      <c r="C4" s="1">
        <v>106.695652173881</v>
      </c>
    </row>
    <row r="5" spans="1:5" ht="15" thickBot="1" x14ac:dyDescent="0.35">
      <c r="A5" s="1">
        <v>4</v>
      </c>
      <c r="B5" s="1">
        <v>101.500000000035</v>
      </c>
      <c r="C5" s="1">
        <v>109.666666666648</v>
      </c>
    </row>
    <row r="6" spans="1:5" ht="15" thickBot="1" x14ac:dyDescent="0.35">
      <c r="A6" s="1">
        <v>5</v>
      </c>
      <c r="B6" s="1">
        <v>102.909090909065</v>
      </c>
      <c r="C6" s="1">
        <v>112.18181818180901</v>
      </c>
    </row>
    <row r="7" spans="1:5" ht="15" thickBot="1" x14ac:dyDescent="0.35">
      <c r="A7" s="1">
        <v>6</v>
      </c>
      <c r="B7" s="1">
        <v>104.652173913166</v>
      </c>
      <c r="C7" s="1">
        <v>113.347826086994</v>
      </c>
    </row>
    <row r="8" spans="1:5" ht="15" thickBot="1" x14ac:dyDescent="0.35">
      <c r="A8" s="1">
        <v>7</v>
      </c>
      <c r="B8" s="1">
        <v>106.04347826082299</v>
      </c>
      <c r="C8" s="1">
        <v>115.652173913065</v>
      </c>
    </row>
    <row r="9" spans="1:5" ht="15" thickBot="1" x14ac:dyDescent="0.35">
      <c r="A9" s="1">
        <v>8</v>
      </c>
      <c r="B9" s="1">
        <v>108.227272727421</v>
      </c>
      <c r="C9" s="1">
        <v>102.68181818179001</v>
      </c>
    </row>
    <row r="10" spans="1:5" ht="15" thickBot="1" x14ac:dyDescent="0.35">
      <c r="A10" s="1">
        <v>9</v>
      </c>
      <c r="B10" s="1">
        <v>113.86956521740601</v>
      </c>
      <c r="C10" s="1">
        <v>112.913043478313</v>
      </c>
    </row>
    <row r="11" spans="1:5" ht="15" thickBot="1" x14ac:dyDescent="0.35">
      <c r="A11" s="1">
        <v>10</v>
      </c>
      <c r="B11" s="1">
        <v>113.347826087036</v>
      </c>
      <c r="C11" s="1">
        <v>115.391304347858</v>
      </c>
    </row>
    <row r="12" spans="1:5" ht="15" thickBot="1" x14ac:dyDescent="0.35">
      <c r="A12" s="1">
        <v>11</v>
      </c>
      <c r="B12" s="1">
        <v>114.72727272724001</v>
      </c>
      <c r="C12" s="1">
        <v>113.727272727327</v>
      </c>
    </row>
    <row r="13" spans="1:5" ht="15" thickBot="1" x14ac:dyDescent="0.35">
      <c r="A13" s="1">
        <v>12</v>
      </c>
      <c r="B13" s="1">
        <v>110.826086956532</v>
      </c>
      <c r="C13" s="1">
        <v>104.086956521676</v>
      </c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25"/>
  <sheetViews>
    <sheetView workbookViewId="0">
      <selection sqref="A1:C1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106.798693478359</v>
      </c>
      <c r="C2" s="1">
        <v>109.655833462735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118.096504854366</v>
      </c>
      <c r="C3" s="1">
        <v>113.928032916747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119.561679811102</v>
      </c>
      <c r="C4" s="1">
        <v>107.805851598971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103.683768007252</v>
      </c>
      <c r="C5" s="1">
        <v>110.361300192011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104.523671271732</v>
      </c>
      <c r="C6" s="1">
        <v>112.37297277660799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105.45419542974101</v>
      </c>
      <c r="C7" s="1">
        <v>113.05385731577501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7</v>
      </c>
      <c r="B8" s="1">
        <v>106.69259338696401</v>
      </c>
      <c r="C8" s="1">
        <v>114.610657149025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8</v>
      </c>
      <c r="B9" s="1">
        <v>109.26241129161799</v>
      </c>
      <c r="C9" s="1">
        <v>104.339135168352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9</v>
      </c>
      <c r="B10" s="1">
        <v>113.166125963317</v>
      </c>
      <c r="C10" s="1">
        <v>112.764282930278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10</v>
      </c>
      <c r="B11" s="1">
        <v>113.18171346256401</v>
      </c>
      <c r="C11" s="1">
        <v>114.594324695819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</v>
      </c>
      <c r="B12" s="1">
        <v>114.360281895687</v>
      </c>
      <c r="C12" s="1">
        <v>112.84474487927901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</v>
      </c>
      <c r="B13" s="1">
        <v>111.292358187179</v>
      </c>
      <c r="C13" s="1">
        <v>105.863767194373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2024-04-02T03:28:15Z</dcterms:modified>
</cp:coreProperties>
</file>