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ADA83944-378F-41A3-8856-31484C0C8E08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G73" i="1"/>
  <c r="F75" i="1"/>
  <c r="G75" i="1"/>
  <c r="F77" i="1"/>
  <c r="G77" i="1"/>
  <c r="F79" i="1"/>
  <c r="G79" i="1"/>
  <c r="F81" i="1"/>
  <c r="G81" i="1"/>
  <c r="F83" i="1"/>
  <c r="G83" i="1"/>
  <c r="F85" i="1"/>
  <c r="G85" i="1"/>
  <c r="F87" i="1"/>
  <c r="G87" i="1"/>
  <c r="F89" i="1"/>
  <c r="G89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E72" i="1"/>
  <c r="D72" i="1"/>
  <c r="M67" i="1"/>
  <c r="N67" i="1"/>
  <c r="E66" i="1"/>
  <c r="N66" i="1" s="1"/>
  <c r="D67" i="1"/>
  <c r="E67" i="1"/>
  <c r="E44" i="1"/>
  <c r="E45" i="1"/>
  <c r="E47" i="1"/>
  <c r="E48" i="1"/>
  <c r="E50" i="1"/>
  <c r="E51" i="1"/>
  <c r="D52" i="1"/>
  <c r="E52" i="1"/>
  <c r="E37" i="1"/>
  <c r="D37" i="1"/>
  <c r="E36" i="1"/>
  <c r="D36" i="1"/>
  <c r="D66" i="1" s="1"/>
  <c r="M66" i="1" s="1"/>
  <c r="E35" i="1"/>
  <c r="E65" i="1" s="1"/>
  <c r="N65" i="1" s="1"/>
  <c r="D35" i="1"/>
  <c r="D50" i="1" s="1"/>
  <c r="E34" i="1"/>
  <c r="E49" i="1" s="1"/>
  <c r="D34" i="1"/>
  <c r="D49" i="1" s="1"/>
  <c r="E33" i="1"/>
  <c r="E63" i="1" s="1"/>
  <c r="N63" i="1" s="1"/>
  <c r="D33" i="1"/>
  <c r="D63" i="1" s="1"/>
  <c r="M63" i="1" s="1"/>
  <c r="E32" i="1"/>
  <c r="E62" i="1" s="1"/>
  <c r="N62" i="1" s="1"/>
  <c r="D32" i="1"/>
  <c r="D62" i="1" s="1"/>
  <c r="M62" i="1" s="1"/>
  <c r="D31" i="1"/>
  <c r="D46" i="1" s="1"/>
  <c r="E31" i="1"/>
  <c r="E61" i="1" s="1"/>
  <c r="N61" i="1" s="1"/>
  <c r="E30" i="1"/>
  <c r="E60" i="1" s="1"/>
  <c r="N60" i="1" s="1"/>
  <c r="D30" i="1"/>
  <c r="D60" i="1" s="1"/>
  <c r="M60" i="1" s="1"/>
  <c r="E29" i="1"/>
  <c r="E59" i="1" s="1"/>
  <c r="N59" i="1" s="1"/>
  <c r="D29" i="1"/>
  <c r="D44" i="1" s="1"/>
  <c r="E28" i="1"/>
  <c r="E58" i="1" s="1"/>
  <c r="N58" i="1" s="1"/>
  <c r="D28" i="1"/>
  <c r="D58" i="1" s="1"/>
  <c r="M58" i="1" s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9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1" i="1"/>
  <c r="C51" i="1"/>
  <c r="B52" i="1"/>
  <c r="C52" i="1"/>
  <c r="G56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9" i="1"/>
  <c r="B29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E64" i="1" l="1"/>
  <c r="N64" i="1" s="1"/>
  <c r="D51" i="1"/>
  <c r="E46" i="1"/>
  <c r="D45" i="1"/>
  <c r="D43" i="1"/>
  <c r="D48" i="1"/>
  <c r="D61" i="1"/>
  <c r="M61" i="1" s="1"/>
  <c r="E43" i="1"/>
  <c r="D47" i="1"/>
  <c r="D64" i="1"/>
  <c r="M64" i="1" s="1"/>
  <c r="D65" i="1"/>
  <c r="M65" i="1" s="1"/>
  <c r="D59" i="1"/>
  <c r="M59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U54" i="1" l="1"/>
  <c r="N54" i="1"/>
  <c r="N39" i="1"/>
  <c r="G39" i="1"/>
  <c r="M54" i="1"/>
  <c r="M39" i="1"/>
  <c r="F39" i="1"/>
  <c r="T54" i="1"/>
  <c r="Y24" i="1"/>
  <c r="Z24" i="1"/>
  <c r="U51" i="1"/>
  <c r="N52" i="1"/>
  <c r="N53" i="1"/>
  <c r="M51" i="1"/>
  <c r="M50" i="1"/>
  <c r="M52" i="1"/>
  <c r="U53" i="1"/>
  <c r="T52" i="1"/>
  <c r="N51" i="1"/>
  <c r="T53" i="1"/>
  <c r="M53" i="1"/>
  <c r="T50" i="1"/>
  <c r="T48" i="1"/>
  <c r="U52" i="1"/>
  <c r="M36" i="1"/>
  <c r="F37" i="1"/>
  <c r="M37" i="1"/>
  <c r="G36" i="1"/>
  <c r="N36" i="1"/>
  <c r="F38" i="1"/>
  <c r="M38" i="1"/>
  <c r="G37" i="1"/>
  <c r="N37" i="1"/>
  <c r="G38" i="1"/>
  <c r="N38" i="1"/>
  <c r="Y22" i="1"/>
  <c r="Z22" i="1"/>
  <c r="Y18" i="1"/>
  <c r="F88" i="1" s="1"/>
  <c r="Z18" i="1"/>
  <c r="G88" i="1" s="1"/>
  <c r="Y20" i="1"/>
  <c r="Z20" i="1"/>
  <c r="T51" i="1"/>
  <c r="T46" i="1"/>
  <c r="U43" i="1"/>
  <c r="T45" i="1"/>
  <c r="U48" i="1"/>
  <c r="U50" i="1"/>
  <c r="U49" i="1"/>
  <c r="Z8" i="1"/>
  <c r="G78" i="1" s="1"/>
  <c r="T47" i="1"/>
  <c r="T44" i="1"/>
  <c r="U44" i="1"/>
  <c r="U47" i="1"/>
  <c r="Y16" i="1"/>
  <c r="F86" i="1" s="1"/>
  <c r="T43" i="1"/>
  <c r="U45" i="1"/>
  <c r="Y6" i="1"/>
  <c r="F76" i="1" s="1"/>
  <c r="T49" i="1"/>
  <c r="Z16" i="1"/>
  <c r="G86" i="1" s="1"/>
  <c r="Y4" i="1"/>
  <c r="F74" i="1" s="1"/>
  <c r="Z4" i="1"/>
  <c r="G74" i="1" s="1"/>
  <c r="Z6" i="1"/>
  <c r="G76" i="1" s="1"/>
  <c r="U46" i="1"/>
  <c r="Y8" i="1"/>
  <c r="F78" i="1" s="1"/>
  <c r="Y14" i="1"/>
  <c r="F84" i="1" s="1"/>
  <c r="Y10" i="1"/>
  <c r="F80" i="1" s="1"/>
  <c r="Z2" i="1"/>
  <c r="G72" i="1" s="1"/>
  <c r="Y2" i="1"/>
  <c r="F72" i="1" s="1"/>
  <c r="Z10" i="1"/>
  <c r="G80" i="1" s="1"/>
  <c r="Z14" i="1"/>
  <c r="G84" i="1" s="1"/>
  <c r="Z12" i="1"/>
  <c r="G82" i="1" s="1"/>
  <c r="Y12" i="1"/>
  <c r="F82" i="1" s="1"/>
  <c r="N50" i="1"/>
  <c r="M35" i="1"/>
  <c r="N35" i="1"/>
  <c r="M34" i="1"/>
  <c r="N49" i="1"/>
  <c r="M49" i="1"/>
  <c r="N34" i="1"/>
  <c r="F34" i="1"/>
  <c r="G34" i="1"/>
  <c r="F35" i="1"/>
  <c r="G35" i="1"/>
  <c r="F36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V54" i="1" l="1"/>
  <c r="F69" i="1"/>
  <c r="G54" i="1"/>
  <c r="G69" i="1"/>
  <c r="O39" i="1"/>
  <c r="Q39" i="1"/>
  <c r="L39" i="1"/>
  <c r="H39" i="1"/>
  <c r="F54" i="1"/>
  <c r="Q54" i="1"/>
  <c r="O54" i="1"/>
  <c r="V51" i="1"/>
  <c r="L37" i="1"/>
  <c r="V50" i="1"/>
  <c r="F65" i="1"/>
  <c r="G51" i="1"/>
  <c r="G68" i="1"/>
  <c r="V52" i="1"/>
  <c r="G50" i="1"/>
  <c r="G65" i="1"/>
  <c r="F50" i="1"/>
  <c r="F66" i="1"/>
  <c r="F51" i="1"/>
  <c r="Q51" i="1"/>
  <c r="O51" i="1"/>
  <c r="O36" i="1"/>
  <c r="G66" i="1"/>
  <c r="F64" i="1"/>
  <c r="F49" i="1"/>
  <c r="G67" i="1"/>
  <c r="G52" i="1"/>
  <c r="V53" i="1"/>
  <c r="F67" i="1"/>
  <c r="F52" i="1"/>
  <c r="V48" i="1"/>
  <c r="Q53" i="1"/>
  <c r="O53" i="1"/>
  <c r="G49" i="1"/>
  <c r="G64" i="1"/>
  <c r="F68" i="1"/>
  <c r="F53" i="1"/>
  <c r="G53" i="1"/>
  <c r="Q52" i="1"/>
  <c r="O52" i="1"/>
  <c r="Q36" i="1"/>
  <c r="Q38" i="1"/>
  <c r="O38" i="1"/>
  <c r="L38" i="1"/>
  <c r="H38" i="1"/>
  <c r="Q37" i="1"/>
  <c r="O37" i="1"/>
  <c r="H37" i="1"/>
  <c r="H36" i="1"/>
  <c r="V46" i="1"/>
  <c r="V43" i="1"/>
  <c r="V47" i="1"/>
  <c r="V45" i="1"/>
  <c r="V49" i="1"/>
  <c r="V44" i="1"/>
  <c r="Q49" i="1"/>
  <c r="O49" i="1"/>
  <c r="O50" i="1"/>
  <c r="Q50" i="1"/>
  <c r="Q35" i="1"/>
  <c r="O35" i="1"/>
  <c r="O34" i="1"/>
  <c r="Q34" i="1"/>
  <c r="N28" i="1"/>
  <c r="N43" i="1"/>
  <c r="M48" i="1"/>
  <c r="M33" i="1"/>
  <c r="N46" i="1"/>
  <c r="N31" i="1"/>
  <c r="F29" i="1"/>
  <c r="M29" i="1"/>
  <c r="M44" i="1"/>
  <c r="M28" i="1"/>
  <c r="M43" i="1"/>
  <c r="N33" i="1"/>
  <c r="N48" i="1"/>
  <c r="N47" i="1"/>
  <c r="N32" i="1"/>
  <c r="M32" i="1"/>
  <c r="M47" i="1"/>
  <c r="M46" i="1"/>
  <c r="M31" i="1"/>
  <c r="N45" i="1"/>
  <c r="N30" i="1"/>
  <c r="M30" i="1"/>
  <c r="M45" i="1"/>
  <c r="N44" i="1"/>
  <c r="N29" i="1"/>
  <c r="L35" i="1"/>
  <c r="H35" i="1"/>
  <c r="L34" i="1"/>
  <c r="L36" i="1"/>
  <c r="F28" i="1"/>
  <c r="H34" i="1"/>
  <c r="G31" i="1"/>
  <c r="F30" i="1"/>
  <c r="F33" i="1"/>
  <c r="G33" i="1"/>
  <c r="G30" i="1"/>
  <c r="F31" i="1"/>
  <c r="G29" i="1"/>
  <c r="F32" i="1"/>
  <c r="G28" i="1"/>
  <c r="G32" i="1"/>
  <c r="H69" i="1" l="1"/>
  <c r="L69" i="1"/>
  <c r="H54" i="1"/>
  <c r="L54" i="1"/>
  <c r="L51" i="1"/>
  <c r="L68" i="1"/>
  <c r="H65" i="1"/>
  <c r="L66" i="1"/>
  <c r="L65" i="1"/>
  <c r="H67" i="1"/>
  <c r="L67" i="1"/>
  <c r="H64" i="1"/>
  <c r="L64" i="1"/>
  <c r="H52" i="1"/>
  <c r="L52" i="1"/>
  <c r="H53" i="1"/>
  <c r="L53" i="1"/>
  <c r="H49" i="1"/>
  <c r="H68" i="1"/>
  <c r="F63" i="1"/>
  <c r="F48" i="1"/>
  <c r="H51" i="1"/>
  <c r="H66" i="1"/>
  <c r="G63" i="1"/>
  <c r="G48" i="1"/>
  <c r="L49" i="1"/>
  <c r="G60" i="1"/>
  <c r="G45" i="1"/>
  <c r="F60" i="1"/>
  <c r="F45" i="1"/>
  <c r="F46" i="1"/>
  <c r="F61" i="1"/>
  <c r="F59" i="1"/>
  <c r="F44" i="1"/>
  <c r="F43" i="1"/>
  <c r="F58" i="1"/>
  <c r="G46" i="1"/>
  <c r="G61" i="1"/>
  <c r="F47" i="1"/>
  <c r="F62" i="1"/>
  <c r="G43" i="1"/>
  <c r="G58" i="1"/>
  <c r="G47" i="1"/>
  <c r="G62" i="1"/>
  <c r="G59" i="1"/>
  <c r="G44" i="1"/>
  <c r="H50" i="1"/>
  <c r="O44" i="1"/>
  <c r="Q44" i="1"/>
  <c r="O47" i="1"/>
  <c r="Q47" i="1"/>
  <c r="Q48" i="1"/>
  <c r="O48" i="1"/>
  <c r="Q46" i="1"/>
  <c r="O46" i="1"/>
  <c r="O45" i="1"/>
  <c r="Q45" i="1"/>
  <c r="O43" i="1"/>
  <c r="Q43" i="1"/>
  <c r="L50" i="1"/>
  <c r="Q30" i="1"/>
  <c r="O30" i="1"/>
  <c r="Q29" i="1"/>
  <c r="O29" i="1"/>
  <c r="Q33" i="1"/>
  <c r="Q28" i="1"/>
  <c r="O33" i="1"/>
  <c r="O31" i="1"/>
  <c r="Q31" i="1"/>
  <c r="O28" i="1"/>
  <c r="Q32" i="1"/>
  <c r="O32" i="1"/>
  <c r="L31" i="1"/>
  <c r="L29" i="1"/>
  <c r="L28" i="1"/>
  <c r="L33" i="1"/>
  <c r="L32" i="1"/>
  <c r="L30" i="1"/>
  <c r="H31" i="1"/>
  <c r="H32" i="1"/>
  <c r="H29" i="1"/>
  <c r="H33" i="1"/>
  <c r="H30" i="1"/>
  <c r="H28" i="1"/>
  <c r="L60" i="1" l="1"/>
  <c r="L61" i="1"/>
  <c r="L63" i="1"/>
  <c r="L58" i="1"/>
  <c r="L62" i="1"/>
  <c r="L59" i="1"/>
  <c r="L48" i="1"/>
  <c r="H63" i="1"/>
  <c r="H48" i="1"/>
  <c r="L46" i="1"/>
  <c r="H61" i="1"/>
  <c r="L45" i="1"/>
  <c r="L43" i="1"/>
  <c r="H58" i="1"/>
  <c r="H59" i="1"/>
  <c r="H62" i="1"/>
  <c r="L44" i="1"/>
  <c r="L47" i="1"/>
  <c r="H60" i="1"/>
  <c r="H46" i="1"/>
  <c r="H44" i="1"/>
  <c r="H45" i="1"/>
  <c r="H43" i="1"/>
  <c r="H47" i="1"/>
</calcChain>
</file>

<file path=xl/sharedStrings.xml><?xml version="1.0" encoding="utf-8"?>
<sst xmlns="http://schemas.openxmlformats.org/spreadsheetml/2006/main" count="236" uniqueCount="96">
  <si>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</si>
  <si>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</si>
  <si>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</si>
  <si>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</si>
  <si>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</si>
  <si>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</si>
  <si>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</si>
  <si>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</si>
  <si>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</si>
  <si>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</si>
  <si>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</si>
  <si>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</si>
  <si>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</si>
  <si>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</si>
  <si>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</si>
  <si>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</si>
  <si>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</si>
  <si>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</si>
  <si>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</si>
  <si>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</si>
  <si>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</si>
  <si>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</si>
  <si>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</si>
  <si>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</si>
  <si>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</si>
  <si>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</si>
  <si>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</si>
  <si>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</si>
  <si>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</si>
  <si>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</si>
  <si>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</si>
  <si>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</si>
  <si>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</si>
  <si>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</si>
  <si>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</si>
  <si>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</si>
  <si>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</si>
  <si>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Under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</si>
  <si>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</si>
  <si>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</si>
  <si>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</si>
  <si>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</si>
  <si>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</si>
  <si>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</si>
  <si>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</si>
  <si>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</si>
  <si>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</si>
  <si>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</si>
  <si>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</si>
  <si>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</si>
  <si>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</si>
  <si>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</si>
  <si>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</si>
  <si>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</si>
  <si>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Over</t>
  </si>
  <si>
    <t xml:space="preserve">My Favorites </t>
  </si>
  <si>
    <t>***</t>
  </si>
  <si>
    <t>Away Team</t>
  </si>
  <si>
    <t>Home Team</t>
  </si>
  <si>
    <t>My favorites</t>
  </si>
  <si>
    <t>Removed BOS top pick when Brown was named out for the game</t>
  </si>
  <si>
    <t>LAL</t>
  </si>
  <si>
    <t>TOR</t>
  </si>
  <si>
    <t>MIL</t>
  </si>
  <si>
    <t>WAS</t>
  </si>
  <si>
    <t>OKC</t>
  </si>
  <si>
    <t>CLE</t>
  </si>
  <si>
    <t>LAL -12.5</t>
  </si>
  <si>
    <t>MIL -12.5</t>
  </si>
  <si>
    <t>POR</t>
  </si>
  <si>
    <t>CHA</t>
  </si>
  <si>
    <t>DET</t>
  </si>
  <si>
    <t>ATL</t>
  </si>
  <si>
    <t>BOS</t>
  </si>
  <si>
    <t>IND</t>
  </si>
  <si>
    <t>BKN</t>
  </si>
  <si>
    <t>MEM</t>
  </si>
  <si>
    <t>ORL</t>
  </si>
  <si>
    <t>NOP</t>
  </si>
  <si>
    <t>PHX</t>
  </si>
  <si>
    <t>CHA -1.5</t>
  </si>
  <si>
    <t>ATL -11.5</t>
  </si>
  <si>
    <t>BOS -10.5</t>
  </si>
  <si>
    <t>IND -6.5</t>
  </si>
  <si>
    <t>MIN -16.5</t>
  </si>
  <si>
    <t>NOP -4.5</t>
  </si>
  <si>
    <t>PHX -5.5</t>
  </si>
  <si>
    <t>POR by 3</t>
  </si>
  <si>
    <t>LAL by 5</t>
  </si>
  <si>
    <t>ATL by 8</t>
  </si>
  <si>
    <t>BOS by 35</t>
  </si>
  <si>
    <t>BKNn by 4</t>
  </si>
  <si>
    <t>MEM by 10</t>
  </si>
  <si>
    <t>MIN by 48</t>
  </si>
  <si>
    <t>ORL by 9</t>
  </si>
  <si>
    <t>PHX by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</si>
</sst>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95"/>
  <sheetViews>
    <sheetView tabSelected="1" topLeftCell="I37" zoomScale="80" zoomScaleNormal="80" workbookViewId="0">
      <selection activeCell="U66" sqref="U66:Z66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30.664062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40</v>
      </c>
      <c r="M1" s="4" t="s">
        <v>38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40</v>
      </c>
      <c r="X1" s="4" t="s">
        <v>38</v>
      </c>
      <c r="Y1" s="4" t="s">
        <v>46</v>
      </c>
      <c r="Z1" s="4" t="s">
        <v>47</v>
      </c>
    </row>
    <row r="2" spans="1:26" ht="15" thickBot="1" x14ac:dyDescent="0.35">
      <c r="A2" t="s">
        <v>69</v>
      </c>
      <c r="B2" t="s">
        <v>70</v>
      </c>
      <c r="C2" s="5">
        <f>RF!B2</f>
        <v>106.99</v>
      </c>
      <c r="D2" s="5">
        <f>LR!B2</f>
        <v>120.04545454545401</v>
      </c>
      <c r="E2" s="5">
        <f>Adaboost!B2</f>
        <v>107.54081632653001</v>
      </c>
      <c r="F2" s="5">
        <f>XGBR!B2</f>
        <v>106.03188</v>
      </c>
      <c r="G2" s="5">
        <f>Huber!B2</f>
        <v>107.352941176461</v>
      </c>
      <c r="H2" s="5">
        <f>BayesRidge!B2</f>
        <v>107.35294117649499</v>
      </c>
      <c r="I2" s="5">
        <f>Elastic!B2</f>
        <v>107.965068437564</v>
      </c>
      <c r="J2" s="5">
        <f>GBR!B2</f>
        <v>108.25110757848201</v>
      </c>
      <c r="K2" s="6">
        <f t="shared" ref="K2:K23" si="0">AVERAGE(C2:J2,B29)</f>
        <v>108.76319106948044</v>
      </c>
      <c r="L2">
        <f>MAX(C2:J2)</f>
        <v>120.04545454545401</v>
      </c>
      <c r="M2">
        <f>MIN(C2:J2)</f>
        <v>106.03188</v>
      </c>
      <c r="N2" s="5">
        <f>RF!C2</f>
        <v>118.79</v>
      </c>
      <c r="O2" s="5">
        <f>LR!C2</f>
        <v>118.09090909090899</v>
      </c>
      <c r="P2" s="5">
        <f>Adaboost!C2</f>
        <v>119.0625</v>
      </c>
      <c r="Q2" s="5">
        <f>XGBR!C2</f>
        <v>121.42422500000001</v>
      </c>
      <c r="R2" s="5">
        <f>Huber!C2</f>
        <v>117.470588235501</v>
      </c>
      <c r="S2" s="5">
        <f>BayesRidge!C2</f>
        <v>117.470588235414</v>
      </c>
      <c r="T2" s="5">
        <f>Elastic!C2</f>
        <v>115.934257366734</v>
      </c>
      <c r="U2" s="5">
        <f>GBR!C2</f>
        <v>117.54799285070401</v>
      </c>
      <c r="V2" s="6">
        <f t="shared" ref="V2:V23" si="1">AVERAGE(N2:U2,C29)</f>
        <v>118.14676407312764</v>
      </c>
      <c r="W2" s="6">
        <f>MAX(N2:U2)</f>
        <v>121.42422500000001</v>
      </c>
      <c r="X2" s="6">
        <f>MIN(N2:U2)</f>
        <v>115.934257366734</v>
      </c>
      <c r="Y2" s="6">
        <f>MAX(L2,M2,W3,X3)-MIN(L3,M3,W2,X2)</f>
        <v>21.166700956520998</v>
      </c>
      <c r="Z2" s="6">
        <f>MIN(L2,M2,W3,X3)-MAX(L3,M3,W2,X2)</f>
        <v>-15.392345000000006</v>
      </c>
    </row>
    <row r="3" spans="1:26" ht="15" thickBot="1" x14ac:dyDescent="0.35">
      <c r="A3" t="s">
        <v>70</v>
      </c>
      <c r="B3" t="s">
        <v>69</v>
      </c>
      <c r="C3" s="5">
        <f>RF!B3</f>
        <v>101.47</v>
      </c>
      <c r="D3" s="5">
        <f>LR!B3</f>
        <v>109.086956521739</v>
      </c>
      <c r="E3" s="5">
        <f>Adaboost!B3</f>
        <v>102.915254237288</v>
      </c>
      <c r="F3" s="5">
        <f>XGBR!B3</f>
        <v>99.659385999999998</v>
      </c>
      <c r="G3" s="5">
        <f>Huber!B3</f>
        <v>101.199991853434</v>
      </c>
      <c r="H3" s="5">
        <f>BayesRidge!B3</f>
        <v>101.200000000393</v>
      </c>
      <c r="I3" s="5">
        <f>Elastic!B3</f>
        <v>103.33425928022599</v>
      </c>
      <c r="J3" s="5">
        <f>GBR!B3</f>
        <v>101.366172108909</v>
      </c>
      <c r="K3" s="6">
        <f t="shared" si="0"/>
        <v>102.37875255050712</v>
      </c>
      <c r="L3">
        <f t="shared" ref="L3:L13" si="2">MAX(C3:J3)</f>
        <v>109.086956521739</v>
      </c>
      <c r="M3">
        <f t="shared" ref="M3:M13" si="3">MIN(C3:J3)</f>
        <v>99.659385999999998</v>
      </c>
      <c r="N3" s="5">
        <f>RF!C3</f>
        <v>110.98</v>
      </c>
      <c r="O3" s="5">
        <f>LR!C3</f>
        <v>120.826086956521</v>
      </c>
      <c r="P3" s="5">
        <f>Adaboost!C3</f>
        <v>112.43269230769199</v>
      </c>
      <c r="Q3" s="5">
        <f>XGBR!C3</f>
        <v>110.97655</v>
      </c>
      <c r="R3" s="5">
        <f>Huber!C3</f>
        <v>112.266684645898</v>
      </c>
      <c r="S3" s="5">
        <f>BayesRidge!C3</f>
        <v>112.26666666679201</v>
      </c>
      <c r="T3" s="5">
        <f>Elastic!C3</f>
        <v>112.667563349875</v>
      </c>
      <c r="U3" s="5">
        <f>GBR!C3</f>
        <v>112.32001152063999</v>
      </c>
      <c r="V3" s="6">
        <f t="shared" si="1"/>
        <v>112.98212692047989</v>
      </c>
      <c r="W3" s="6">
        <f t="shared" ref="W3:W13" si="4">MAX(N3:U3)</f>
        <v>120.826086956521</v>
      </c>
      <c r="X3" s="6">
        <f t="shared" ref="X3:X13" si="5">MIN(N3:U3)</f>
        <v>110.97655</v>
      </c>
    </row>
    <row r="4" spans="1:26" ht="15" thickBot="1" x14ac:dyDescent="0.35">
      <c r="A4" t="s">
        <v>61</v>
      </c>
      <c r="B4" t="s">
        <v>64</v>
      </c>
      <c r="C4" s="5">
        <f>RF!B4</f>
        <v>120.47</v>
      </c>
      <c r="D4" s="5">
        <f>LR!B4</f>
        <v>112.99999999999901</v>
      </c>
      <c r="E4" s="5">
        <f>Adaboost!B4</f>
        <v>119.645569620253</v>
      </c>
      <c r="F4" s="5">
        <f>XGBR!B4</f>
        <v>121.61236</v>
      </c>
      <c r="G4" s="5">
        <f>Huber!B4</f>
        <v>119.73333333338999</v>
      </c>
      <c r="H4" s="5">
        <f>BayesRidge!B4</f>
        <v>119.733333333229</v>
      </c>
      <c r="I4" s="5">
        <f>Elastic!B4</f>
        <v>117.88256331205299</v>
      </c>
      <c r="J4" s="5">
        <f>GBR!B4</f>
        <v>120.183505375225</v>
      </c>
      <c r="K4" s="6">
        <f t="shared" si="0"/>
        <v>119.10746481142967</v>
      </c>
      <c r="L4">
        <f t="shared" si="2"/>
        <v>121.61236</v>
      </c>
      <c r="M4">
        <f t="shared" si="3"/>
        <v>112.99999999999901</v>
      </c>
      <c r="N4" s="5">
        <f>RF!C4</f>
        <v>117.58</v>
      </c>
      <c r="O4" s="5">
        <f>LR!C4</f>
        <v>109.954545454545</v>
      </c>
      <c r="P4" s="5">
        <f>Adaboost!C4</f>
        <v>118.430769230769</v>
      </c>
      <c r="Q4" s="5">
        <f>XGBR!C4</f>
        <v>114.691086</v>
      </c>
      <c r="R4" s="5">
        <f>Huber!C4</f>
        <v>116.00000000011001</v>
      </c>
      <c r="S4" s="5">
        <f>BayesRidge!C4</f>
        <v>116.00000000019</v>
      </c>
      <c r="T4" s="5">
        <f>Elastic!C4</f>
        <v>114.632336865334</v>
      </c>
      <c r="U4" s="5">
        <f>GBR!C4</f>
        <v>118.569744093216</v>
      </c>
      <c r="V4" s="6">
        <f t="shared" si="1"/>
        <v>115.766460947583</v>
      </c>
      <c r="W4" s="6">
        <f t="shared" si="4"/>
        <v>118.569744093216</v>
      </c>
      <c r="X4" s="6">
        <f t="shared" si="5"/>
        <v>109.954545454545</v>
      </c>
      <c r="Y4" s="6">
        <f>MAX(L4,M4,W5,X5)-MIN(L5,M5,W4,X4)</f>
        <v>14.542360000000002</v>
      </c>
      <c r="Z4" s="6">
        <f t="shared" ref="Z4:Z14" si="6">MIN(L4,M4,W5,X5)-MAX(L5,M5,W4,X4)</f>
        <v>-6.1048540932160051</v>
      </c>
    </row>
    <row r="5" spans="1:26" ht="15" thickBot="1" x14ac:dyDescent="0.35">
      <c r="A5" t="s">
        <v>64</v>
      </c>
      <c r="B5" t="s">
        <v>61</v>
      </c>
      <c r="C5" s="5">
        <f>RF!B5</f>
        <v>107.07</v>
      </c>
      <c r="D5" s="5">
        <f>LR!B5</f>
        <v>110.039999999999</v>
      </c>
      <c r="E5" s="5">
        <f>Adaboost!B5</f>
        <v>107.54081632653001</v>
      </c>
      <c r="F5" s="5">
        <f>XGBR!B5</f>
        <v>107.07626999999999</v>
      </c>
      <c r="G5" s="5">
        <f>Huber!B5</f>
        <v>108.187497454237</v>
      </c>
      <c r="H5" s="5">
        <f>BayesRidge!B5</f>
        <v>108.187500000239</v>
      </c>
      <c r="I5" s="5">
        <f>Elastic!B5</f>
        <v>109.067590740775</v>
      </c>
      <c r="J5" s="5">
        <f>GBR!B5</f>
        <v>108.049302239076</v>
      </c>
      <c r="K5" s="6">
        <f t="shared" si="0"/>
        <v>108.1558266113109</v>
      </c>
      <c r="L5">
        <f t="shared" si="2"/>
        <v>110.039999999999</v>
      </c>
      <c r="M5">
        <f t="shared" si="3"/>
        <v>107.07</v>
      </c>
      <c r="N5" s="5">
        <f>RF!C5</f>
        <v>116.29</v>
      </c>
      <c r="O5" s="5">
        <f>LR!C5</f>
        <v>120.19999999999899</v>
      </c>
      <c r="P5" s="5">
        <f>Adaboost!C5</f>
        <v>117.114503816793</v>
      </c>
      <c r="Q5" s="5">
        <f>XGBR!C5</f>
        <v>112.46489</v>
      </c>
      <c r="R5" s="5">
        <f>Huber!C5</f>
        <v>114.93750561856299</v>
      </c>
      <c r="S5" s="5">
        <f>BayesRidge!C5</f>
        <v>114.93750000015901</v>
      </c>
      <c r="T5" s="5">
        <f>Elastic!C5</f>
        <v>113.416474666192</v>
      </c>
      <c r="U5" s="5">
        <f>GBR!C5</f>
        <v>114.962250415241</v>
      </c>
      <c r="V5" s="6">
        <f t="shared" si="1"/>
        <v>115.45880168248911</v>
      </c>
      <c r="W5" s="6">
        <f t="shared" si="4"/>
        <v>120.19999999999899</v>
      </c>
      <c r="X5" s="6">
        <f t="shared" si="5"/>
        <v>112.46489</v>
      </c>
    </row>
    <row r="6" spans="1:26" ht="15" thickBot="1" x14ac:dyDescent="0.35">
      <c r="A6" t="s">
        <v>71</v>
      </c>
      <c r="B6" t="s">
        <v>72</v>
      </c>
      <c r="C6" s="5">
        <f>RF!B6</f>
        <v>105.89</v>
      </c>
      <c r="D6" s="5">
        <f>LR!B6</f>
        <v>119.826086956521</v>
      </c>
      <c r="E6" s="5">
        <f>Adaboost!B6</f>
        <v>106.028571428571</v>
      </c>
      <c r="F6" s="5">
        <f>XGBR!B6</f>
        <v>102.49726</v>
      </c>
      <c r="G6" s="5">
        <f>Huber!B6</f>
        <v>104.562497454123</v>
      </c>
      <c r="H6" s="5">
        <f>BayesRidge!B6</f>
        <v>104.56250000005799</v>
      </c>
      <c r="I6" s="5">
        <f>Elastic!B6</f>
        <v>104.61109032359001</v>
      </c>
      <c r="J6" s="5">
        <f>GBR!B6</f>
        <v>105.187925636383</v>
      </c>
      <c r="K6" s="6">
        <f t="shared" si="0"/>
        <v>106.416071158642</v>
      </c>
      <c r="L6">
        <f t="shared" si="2"/>
        <v>119.826086956521</v>
      </c>
      <c r="M6">
        <f t="shared" si="3"/>
        <v>102.49726</v>
      </c>
      <c r="N6" s="5">
        <f>RF!C6</f>
        <v>110.57</v>
      </c>
      <c r="O6" s="5">
        <f>LR!C6</f>
        <v>110.434782608695</v>
      </c>
      <c r="P6" s="5">
        <f>Adaboost!C6</f>
        <v>111.72881355932201</v>
      </c>
      <c r="Q6" s="5">
        <f>XGBR!C6</f>
        <v>110.153336</v>
      </c>
      <c r="R6" s="5">
        <f>Huber!C6</f>
        <v>112.750005618695</v>
      </c>
      <c r="S6" s="5">
        <f>BayesRidge!C6</f>
        <v>112.750000000125</v>
      </c>
      <c r="T6" s="5">
        <f>Elastic!C6</f>
        <v>112.70914431656099</v>
      </c>
      <c r="U6" s="5">
        <f>GBR!C6</f>
        <v>110.377673220709</v>
      </c>
      <c r="V6" s="6">
        <f t="shared" si="1"/>
        <v>111.56731107113623</v>
      </c>
      <c r="W6" s="6">
        <f t="shared" si="4"/>
        <v>112.750005618695</v>
      </c>
      <c r="X6" s="6">
        <f t="shared" si="5"/>
        <v>110.153336</v>
      </c>
      <c r="Y6" s="6">
        <f t="shared" ref="Y6:Y14" si="7">MAX(L6,M6,W7,X7)-MIN(L7,M7,W6,X6)</f>
        <v>14.146086956521998</v>
      </c>
      <c r="Z6" s="6">
        <f t="shared" si="6"/>
        <v>-10.917374146341004</v>
      </c>
    </row>
    <row r="7" spans="1:26" ht="15" thickBot="1" x14ac:dyDescent="0.35">
      <c r="A7" t="s">
        <v>72</v>
      </c>
      <c r="B7" t="s">
        <v>71</v>
      </c>
      <c r="C7" s="5">
        <f>RF!B7</f>
        <v>111.28</v>
      </c>
      <c r="D7" s="5">
        <f>LR!B7</f>
        <v>105.679999999999</v>
      </c>
      <c r="E7" s="5">
        <f>Adaboost!B7</f>
        <v>113.414634146341</v>
      </c>
      <c r="F7" s="5">
        <f>XGBR!B7</f>
        <v>110.74781</v>
      </c>
      <c r="G7" s="5">
        <f>Huber!B7</f>
        <v>112.937505091745</v>
      </c>
      <c r="H7" s="5">
        <f>BayesRidge!B7</f>
        <v>112.937500000104</v>
      </c>
      <c r="I7" s="5">
        <f>Elastic!B7</f>
        <v>112.753303361202</v>
      </c>
      <c r="J7" s="5">
        <f>GBR!B7</f>
        <v>112.440460429561</v>
      </c>
      <c r="K7" s="6">
        <f t="shared" si="0"/>
        <v>111.67980667160423</v>
      </c>
      <c r="L7">
        <f t="shared" si="2"/>
        <v>113.414634146341</v>
      </c>
      <c r="M7">
        <f t="shared" si="3"/>
        <v>105.679999999999</v>
      </c>
      <c r="N7" s="5">
        <f>RF!C7</f>
        <v>111.39</v>
      </c>
      <c r="O7" s="5">
        <f>LR!C7</f>
        <v>108.319999999999</v>
      </c>
      <c r="P7" s="5">
        <f>Adaboost!C7</f>
        <v>109.643478260869</v>
      </c>
      <c r="Q7" s="5">
        <f>XGBR!C7</f>
        <v>108.75094</v>
      </c>
      <c r="R7" s="5">
        <f>Huber!C7</f>
        <v>110.624988763399</v>
      </c>
      <c r="S7" s="5">
        <f>BayesRidge!C7</f>
        <v>110.625000000021</v>
      </c>
      <c r="T7" s="5">
        <f>Elastic!C7</f>
        <v>110.667610553694</v>
      </c>
      <c r="U7" s="5">
        <f>GBR!C7</f>
        <v>110.21487018934</v>
      </c>
      <c r="V7" s="6">
        <f t="shared" si="1"/>
        <v>110.08487965066901</v>
      </c>
      <c r="W7" s="6">
        <f t="shared" si="4"/>
        <v>111.39</v>
      </c>
      <c r="X7" s="6">
        <f t="shared" si="5"/>
        <v>108.319999999999</v>
      </c>
    </row>
    <row r="8" spans="1:26" ht="15" thickBot="1" x14ac:dyDescent="0.35">
      <c r="A8" t="s">
        <v>65</v>
      </c>
      <c r="B8" t="s">
        <v>73</v>
      </c>
      <c r="C8" s="5">
        <f>RF!B8</f>
        <v>116.32</v>
      </c>
      <c r="D8" s="5">
        <f>LR!B8</f>
        <v>107.318181818181</v>
      </c>
      <c r="E8" s="5">
        <f>Adaboost!B8</f>
        <v>115.460869565217</v>
      </c>
      <c r="F8" s="5">
        <f>XGBR!B8</f>
        <v>116.711845</v>
      </c>
      <c r="G8" s="5">
        <f>Huber!B8</f>
        <v>116.250002545759</v>
      </c>
      <c r="H8" s="5">
        <f>BayesRidge!B8</f>
        <v>116.250000000038</v>
      </c>
      <c r="I8" s="5">
        <f>Elastic!B8</f>
        <v>114.99981197581199</v>
      </c>
      <c r="J8" s="5">
        <f>GBR!B8</f>
        <v>115.958913024087</v>
      </c>
      <c r="K8" s="6">
        <f t="shared" si="0"/>
        <v>115.06008758504721</v>
      </c>
      <c r="L8">
        <f t="shared" si="2"/>
        <v>116.711845</v>
      </c>
      <c r="M8">
        <f t="shared" si="3"/>
        <v>107.318181818181</v>
      </c>
      <c r="N8" s="5">
        <f>RF!C8</f>
        <v>110.92</v>
      </c>
      <c r="O8" s="5">
        <f>LR!C8</f>
        <v>103</v>
      </c>
      <c r="P8" s="5">
        <f>Adaboost!C8</f>
        <v>109.643478260869</v>
      </c>
      <c r="Q8" s="5">
        <f>XGBR!C8</f>
        <v>111.32561</v>
      </c>
      <c r="R8" s="5">
        <f>Huber!C8</f>
        <v>110.187494381433</v>
      </c>
      <c r="S8" s="5">
        <f>BayesRidge!C8</f>
        <v>110.187499999932</v>
      </c>
      <c r="T8" s="5">
        <f>Elastic!C8</f>
        <v>110.54405367061599</v>
      </c>
      <c r="U8" s="5">
        <f>GBR!C8</f>
        <v>110.55816337638301</v>
      </c>
      <c r="V8" s="6">
        <f t="shared" si="1"/>
        <v>109.61301378405801</v>
      </c>
      <c r="W8" s="6">
        <f t="shared" si="4"/>
        <v>111.32561</v>
      </c>
      <c r="X8" s="6">
        <f t="shared" si="5"/>
        <v>103</v>
      </c>
      <c r="Y8" s="6">
        <f t="shared" si="7"/>
        <v>13.711844999999997</v>
      </c>
      <c r="Z8" s="6">
        <f t="shared" si="6"/>
        <v>-17.405025380189002</v>
      </c>
    </row>
    <row r="9" spans="1:26" ht="15" thickBot="1" x14ac:dyDescent="0.35">
      <c r="A9" t="s">
        <v>73</v>
      </c>
      <c r="B9" t="s">
        <v>65</v>
      </c>
      <c r="C9" s="5">
        <f>RF!B9</f>
        <v>119.42</v>
      </c>
      <c r="D9" s="5">
        <f>LR!B9</f>
        <v>109.09090909090899</v>
      </c>
      <c r="E9" s="5">
        <f>Adaboost!B9</f>
        <v>117.70754716981099</v>
      </c>
      <c r="F9" s="5">
        <f>XGBR!B9</f>
        <v>119.39175</v>
      </c>
      <c r="G9" s="5">
        <f>Huber!B9</f>
        <v>120.437500000128</v>
      </c>
      <c r="H9" s="5">
        <f>BayesRidge!B9</f>
        <v>120.437499999889</v>
      </c>
      <c r="I9" s="5">
        <f>Elastic!B9</f>
        <v>118.16064115881299</v>
      </c>
      <c r="J9" s="5">
        <f>GBR!B9</f>
        <v>120.534725380189</v>
      </c>
      <c r="K9" s="6">
        <f t="shared" si="0"/>
        <v>118.39257783523632</v>
      </c>
      <c r="L9">
        <f t="shared" si="2"/>
        <v>120.534725380189</v>
      </c>
      <c r="M9">
        <f t="shared" si="3"/>
        <v>109.09090909090899</v>
      </c>
      <c r="N9" s="5">
        <f>RF!C9</f>
        <v>104.74</v>
      </c>
      <c r="O9" s="5">
        <f>LR!C9</f>
        <v>103.54545454545401</v>
      </c>
      <c r="P9" s="5">
        <f>Adaboost!C9</f>
        <v>109.771929824561</v>
      </c>
      <c r="Q9" s="5">
        <f>XGBR!C9</f>
        <v>103.1297</v>
      </c>
      <c r="R9" s="5">
        <f>Huber!C9</f>
        <v>106.500000000017</v>
      </c>
      <c r="S9" s="5">
        <f>BayesRidge!C9</f>
        <v>106.499999999956</v>
      </c>
      <c r="T9" s="5">
        <f>Elastic!C9</f>
        <v>107.640201207296</v>
      </c>
      <c r="U9" s="5">
        <f>GBR!C9</f>
        <v>106.001775519345</v>
      </c>
      <c r="V9" s="6">
        <f t="shared" si="1"/>
        <v>106.03219802448456</v>
      </c>
      <c r="W9" s="6">
        <f t="shared" si="4"/>
        <v>109.771929824561</v>
      </c>
      <c r="X9" s="6">
        <f t="shared" si="5"/>
        <v>103.1297</v>
      </c>
    </row>
    <row r="10" spans="1:26" ht="15" thickBot="1" x14ac:dyDescent="0.35">
      <c r="A10" t="s">
        <v>74</v>
      </c>
      <c r="B10" t="s">
        <v>75</v>
      </c>
      <c r="C10" s="5">
        <f>RF!B10</f>
        <v>120.47</v>
      </c>
      <c r="D10" s="5">
        <f>LR!B10</f>
        <v>116.74999999999901</v>
      </c>
      <c r="E10" s="5">
        <f>Adaboost!B10</f>
        <v>120.04</v>
      </c>
      <c r="F10" s="5">
        <f>XGBR!B10</f>
        <v>119.4055</v>
      </c>
      <c r="G10" s="5">
        <f>Huber!B10</f>
        <v>121.333330617607</v>
      </c>
      <c r="H10" s="5">
        <f>BayesRidge!B10</f>
        <v>121.333333333106</v>
      </c>
      <c r="I10" s="5">
        <f>Elastic!B10</f>
        <v>119.370673410178</v>
      </c>
      <c r="J10" s="5">
        <f>GBR!B10</f>
        <v>121.577949884609</v>
      </c>
      <c r="K10" s="6">
        <f t="shared" si="0"/>
        <v>120.17834061837344</v>
      </c>
      <c r="L10">
        <f t="shared" si="2"/>
        <v>121.577949884609</v>
      </c>
      <c r="M10">
        <f t="shared" si="3"/>
        <v>116.74999999999901</v>
      </c>
      <c r="N10" s="5">
        <f>RF!C10</f>
        <v>112.15</v>
      </c>
      <c r="O10" s="5">
        <f>LR!C10</f>
        <v>112.791666666666</v>
      </c>
      <c r="P10" s="5">
        <f>Adaboost!C10</f>
        <v>115.303571428571</v>
      </c>
      <c r="Q10" s="5">
        <f>XGBR!C10</f>
        <v>112.830765</v>
      </c>
      <c r="R10" s="5">
        <f>Huber!C10</f>
        <v>113.200005992912</v>
      </c>
      <c r="S10" s="5">
        <f>BayesRidge!C10</f>
        <v>113.200000000003</v>
      </c>
      <c r="T10" s="5">
        <f>Elastic!C10</f>
        <v>111.926093553836</v>
      </c>
      <c r="U10" s="5">
        <f>GBR!C10</f>
        <v>111.563747755302</v>
      </c>
      <c r="V10" s="6">
        <f t="shared" si="1"/>
        <v>112.92320143164767</v>
      </c>
      <c r="W10" s="6">
        <f t="shared" si="4"/>
        <v>115.303571428571</v>
      </c>
      <c r="X10" s="6">
        <f t="shared" si="5"/>
        <v>111.563747755302</v>
      </c>
      <c r="Y10" s="6">
        <f t="shared" si="7"/>
        <v>16.546629884609004</v>
      </c>
      <c r="Z10" s="6">
        <f t="shared" si="6"/>
        <v>-10.894480519481007</v>
      </c>
    </row>
    <row r="11" spans="1:26" ht="15" thickBot="1" x14ac:dyDescent="0.35">
      <c r="A11" t="s">
        <v>75</v>
      </c>
      <c r="B11" t="s">
        <v>74</v>
      </c>
      <c r="C11" s="5">
        <f>RF!B11</f>
        <v>108.47</v>
      </c>
      <c r="D11" s="5">
        <f>LR!B11</f>
        <v>111.09090909090899</v>
      </c>
      <c r="E11" s="5">
        <f>Adaboost!B11</f>
        <v>106.717948717948</v>
      </c>
      <c r="F11" s="5">
        <f>XGBR!B11</f>
        <v>105.03131999999999</v>
      </c>
      <c r="G11" s="5">
        <f>Huber!B11</f>
        <v>107.647061219639</v>
      </c>
      <c r="H11" s="5">
        <f>BayesRidge!B11</f>
        <v>107.647058823557</v>
      </c>
      <c r="I11" s="5">
        <f>Elastic!B11</f>
        <v>108.09050406408601</v>
      </c>
      <c r="J11" s="5">
        <f>GBR!B11</f>
        <v>108.05586901968501</v>
      </c>
      <c r="K11" s="6">
        <f t="shared" si="0"/>
        <v>107.81849313924444</v>
      </c>
      <c r="L11">
        <f t="shared" si="2"/>
        <v>111.09090909090899</v>
      </c>
      <c r="M11">
        <f t="shared" si="3"/>
        <v>105.03131999999999</v>
      </c>
      <c r="N11" s="5">
        <f>RF!C11</f>
        <v>110.24</v>
      </c>
      <c r="O11" s="5">
        <f>LR!C11</f>
        <v>104.40909090909</v>
      </c>
      <c r="P11" s="5">
        <f>Adaboost!C11</f>
        <v>112.393258426966</v>
      </c>
      <c r="Q11" s="5">
        <f>XGBR!C11</f>
        <v>109.05231499999999</v>
      </c>
      <c r="R11" s="5">
        <f>Huber!C11</f>
        <v>111.117641770913</v>
      </c>
      <c r="S11" s="5">
        <f>BayesRidge!C11</f>
        <v>111.117647058843</v>
      </c>
      <c r="T11" s="5">
        <f>Elastic!C11</f>
        <v>111.255566430076</v>
      </c>
      <c r="U11" s="5">
        <f>GBR!C11</f>
        <v>110.277762897366</v>
      </c>
      <c r="V11" s="6">
        <f t="shared" si="1"/>
        <v>110.11485497502855</v>
      </c>
      <c r="W11" s="6">
        <f t="shared" si="4"/>
        <v>112.393258426966</v>
      </c>
      <c r="X11" s="6">
        <f t="shared" si="5"/>
        <v>104.40909090909</v>
      </c>
    </row>
    <row r="12" spans="1:26" ht="15" thickBot="1" x14ac:dyDescent="0.35">
      <c r="A12" t="s">
        <v>76</v>
      </c>
      <c r="B12" t="s">
        <v>63</v>
      </c>
      <c r="C12" s="5">
        <f>RF!B12</f>
        <v>104.26</v>
      </c>
      <c r="D12" s="5">
        <f>LR!B12</f>
        <v>112.04347826086899</v>
      </c>
      <c r="E12" s="5">
        <f>Adaboost!B12</f>
        <v>104.64444444444401</v>
      </c>
      <c r="F12" s="5">
        <f>XGBR!B12</f>
        <v>104.23820499999999</v>
      </c>
      <c r="G12" s="5">
        <f>Huber!B12</f>
        <v>105.266669382101</v>
      </c>
      <c r="H12" s="5">
        <f>BayesRidge!B12</f>
        <v>105.26666666653399</v>
      </c>
      <c r="I12" s="5">
        <f>Elastic!B12</f>
        <v>105.76661362108899</v>
      </c>
      <c r="J12" s="5">
        <f>GBR!B12</f>
        <v>104.43505185141601</v>
      </c>
      <c r="K12" s="6">
        <f t="shared" si="0"/>
        <v>105.69891314112945</v>
      </c>
      <c r="L12">
        <f t="shared" si="2"/>
        <v>112.04347826086899</v>
      </c>
      <c r="M12">
        <f t="shared" si="3"/>
        <v>104.23820499999999</v>
      </c>
      <c r="N12" s="5">
        <f>RF!C12</f>
        <v>111.73</v>
      </c>
      <c r="O12" s="5">
        <f>LR!C12</f>
        <v>114.26086956521701</v>
      </c>
      <c r="P12" s="5">
        <f>Adaboost!C12</f>
        <v>112.393258426966</v>
      </c>
      <c r="Q12" s="5">
        <f>XGBR!C12</f>
        <v>110.61507400000001</v>
      </c>
      <c r="R12" s="5">
        <f>Huber!C12</f>
        <v>113.73332734051201</v>
      </c>
      <c r="S12" s="5">
        <f>BayesRidge!C12</f>
        <v>113.73333333343599</v>
      </c>
      <c r="T12" s="5">
        <f>Elastic!C12</f>
        <v>113.78396193938499</v>
      </c>
      <c r="U12" s="5">
        <f>GBR!C12</f>
        <v>113.056442719752</v>
      </c>
      <c r="V12" s="6">
        <f t="shared" si="1"/>
        <v>113.01545976841811</v>
      </c>
      <c r="W12" s="6">
        <f t="shared" si="4"/>
        <v>114.26086956521701</v>
      </c>
      <c r="X12" s="6">
        <f t="shared" si="5"/>
        <v>110.61507400000001</v>
      </c>
      <c r="Y12" s="6">
        <f t="shared" si="7"/>
        <v>5.58274197363599</v>
      </c>
      <c r="Z12" s="6">
        <f t="shared" si="6"/>
        <v>-10.022664565217013</v>
      </c>
    </row>
    <row r="13" spans="1:26" ht="15" thickBot="1" x14ac:dyDescent="0.35">
      <c r="A13" t="s">
        <v>63</v>
      </c>
      <c r="B13" t="s">
        <v>76</v>
      </c>
      <c r="C13" s="5">
        <f>RF!B13</f>
        <v>111.17</v>
      </c>
      <c r="D13" s="5">
        <f>LR!B13</f>
        <v>113.95652173913</v>
      </c>
      <c r="E13" s="5">
        <f>Adaboost!B13</f>
        <v>113.414634146341</v>
      </c>
      <c r="F13" s="5">
        <f>XGBR!B13</f>
        <v>110.90309999999999</v>
      </c>
      <c r="G13" s="5">
        <f>Huber!B13</f>
        <v>113.500008728872</v>
      </c>
      <c r="H13" s="5">
        <f>BayesRidge!B13</f>
        <v>113.50000000046001</v>
      </c>
      <c r="I13" s="5">
        <f>Elastic!B13</f>
        <v>113.181075351236</v>
      </c>
      <c r="J13" s="5">
        <f>GBR!B13</f>
        <v>111.80253718018901</v>
      </c>
      <c r="K13" s="6">
        <f t="shared" si="0"/>
        <v>112.77440643145732</v>
      </c>
      <c r="L13">
        <f t="shared" si="2"/>
        <v>113.95652173913</v>
      </c>
      <c r="M13">
        <f t="shared" si="3"/>
        <v>110.90309999999999</v>
      </c>
      <c r="N13" s="5">
        <f>RF!C13</f>
        <v>115.37</v>
      </c>
      <c r="O13" s="5">
        <f>LR!C13</f>
        <v>106.869565217391</v>
      </c>
      <c r="P13" s="5">
        <f>Adaboost!C13</f>
        <v>115.43925233644801</v>
      </c>
      <c r="Q13" s="5">
        <f>XGBR!C13</f>
        <v>111.77703</v>
      </c>
      <c r="R13" s="5">
        <f>Huber!C13</f>
        <v>115.214266451258</v>
      </c>
      <c r="S13" s="5">
        <f>BayesRidge!C13</f>
        <v>115.214285714423</v>
      </c>
      <c r="T13" s="5">
        <f>Elastic!C13</f>
        <v>114.348646743675</v>
      </c>
      <c r="U13" s="5">
        <f>GBR!C13</f>
        <v>116.197815973636</v>
      </c>
      <c r="V13" s="6">
        <f t="shared" si="1"/>
        <v>113.92742017326312</v>
      </c>
      <c r="W13" s="6">
        <f t="shared" si="4"/>
        <v>116.197815973636</v>
      </c>
      <c r="X13" s="6">
        <f t="shared" si="5"/>
        <v>106.869565217391</v>
      </c>
    </row>
    <row r="14" spans="1:26" ht="15" thickBot="1" x14ac:dyDescent="0.35">
      <c r="A14" t="s">
        <v>62</v>
      </c>
      <c r="B14" t="s">
        <v>38</v>
      </c>
      <c r="C14" s="5">
        <f>RF!B14</f>
        <v>105.58</v>
      </c>
      <c r="D14" s="5">
        <f>LR!B14</f>
        <v>108.039999999999</v>
      </c>
      <c r="E14" s="5">
        <f>Adaboost!B14</f>
        <v>106</v>
      </c>
      <c r="F14" s="5">
        <f>XGBR!B14</f>
        <v>103.983315</v>
      </c>
      <c r="G14" s="5">
        <f>Huber!B14</f>
        <v>105.73332790233999</v>
      </c>
      <c r="H14" s="5">
        <f>BayesRidge!B14</f>
        <v>105.733333333413</v>
      </c>
      <c r="I14" s="5">
        <f>Elastic!B14</f>
        <v>107.033843457763</v>
      </c>
      <c r="J14" s="5">
        <f>GBR!B14</f>
        <v>105.27118112046401</v>
      </c>
      <c r="K14" s="6">
        <f t="shared" si="0"/>
        <v>105.89574984665835</v>
      </c>
      <c r="L14">
        <f t="shared" ref="L14:L23" si="8">MAX(C14:J14)</f>
        <v>108.039999999999</v>
      </c>
      <c r="M14">
        <f t="shared" ref="M14:M23" si="9">MIN(C14:J14)</f>
        <v>103.983315</v>
      </c>
      <c r="N14" s="5">
        <f>RF!C14</f>
        <v>121.2</v>
      </c>
      <c r="O14" s="5">
        <f>LR!C14</f>
        <v>110.55999999999899</v>
      </c>
      <c r="P14" s="5">
        <f>Adaboost!C14</f>
        <v>119.41044776119401</v>
      </c>
      <c r="Q14" s="5">
        <f>XGBR!C14</f>
        <v>122.20625</v>
      </c>
      <c r="R14" s="5">
        <f>Huber!C14</f>
        <v>122.73334531917</v>
      </c>
      <c r="S14" s="5">
        <f>BayesRidge!C14</f>
        <v>122.733333333155</v>
      </c>
      <c r="T14" s="5">
        <f>Elastic!C14</f>
        <v>120.17670651094799</v>
      </c>
      <c r="U14" s="5">
        <f>GBR!C14</f>
        <v>122.809714214713</v>
      </c>
      <c r="V14" s="6">
        <f t="shared" si="1"/>
        <v>120.48262789102399</v>
      </c>
      <c r="W14" s="6">
        <f t="shared" ref="W14:W23" si="10">MAX(N14:U14)</f>
        <v>122.809714214713</v>
      </c>
      <c r="X14" s="6">
        <f t="shared" ref="X14:X23" si="11">MIN(N14:U14)</f>
        <v>110.55999999999899</v>
      </c>
      <c r="Y14" s="6">
        <f t="shared" si="7"/>
        <v>12.349090909091004</v>
      </c>
      <c r="Z14" s="6">
        <f t="shared" si="6"/>
        <v>-20.844714214712994</v>
      </c>
    </row>
    <row r="15" spans="1:26" ht="15" thickBot="1" x14ac:dyDescent="0.35">
      <c r="A15" t="s">
        <v>38</v>
      </c>
      <c r="B15" t="s">
        <v>62</v>
      </c>
      <c r="C15" s="5">
        <f>RF!B15</f>
        <v>110.57</v>
      </c>
      <c r="D15" s="5">
        <f>LR!B15</f>
        <v>112.863636363636</v>
      </c>
      <c r="E15" s="5">
        <f>Adaboost!B15</f>
        <v>111.633928571428</v>
      </c>
      <c r="F15" s="5">
        <f>XGBR!B15</f>
        <v>110.59939</v>
      </c>
      <c r="G15" s="5">
        <f>Huber!B15</f>
        <v>111.200002715712</v>
      </c>
      <c r="H15" s="5">
        <f>BayesRidge!B15</f>
        <v>111.20000000007001</v>
      </c>
      <c r="I15" s="5">
        <f>Elastic!B15</f>
        <v>111.365979080156</v>
      </c>
      <c r="J15" s="5">
        <f>GBR!B15</f>
        <v>111.040282286959</v>
      </c>
      <c r="K15" s="6">
        <f t="shared" si="0"/>
        <v>111.29744171348221</v>
      </c>
      <c r="L15">
        <f t="shared" si="8"/>
        <v>112.863636363636</v>
      </c>
      <c r="M15">
        <f t="shared" si="9"/>
        <v>110.57</v>
      </c>
      <c r="N15" s="5">
        <f>RF!C15</f>
        <v>107.6</v>
      </c>
      <c r="O15" s="5">
        <f>LR!C15</f>
        <v>122.90909090909</v>
      </c>
      <c r="P15" s="5">
        <f>Adaboost!C15</f>
        <v>105.35443037974601</v>
      </c>
      <c r="Q15" s="5">
        <f>XGBR!C15</f>
        <v>101.965</v>
      </c>
      <c r="R15" s="5">
        <f>Huber!C15</f>
        <v>105.73332734042</v>
      </c>
      <c r="S15" s="5">
        <f>BayesRidge!C15</f>
        <v>105.73333333335501</v>
      </c>
      <c r="T15" s="5">
        <f>Elastic!C15</f>
        <v>106.69134493368</v>
      </c>
      <c r="U15" s="5">
        <f>GBR!C15</f>
        <v>106.897999522481</v>
      </c>
      <c r="V15" s="6">
        <f t="shared" si="1"/>
        <v>107.61321231658344</v>
      </c>
      <c r="W15" s="6">
        <f t="shared" si="10"/>
        <v>122.90909090909</v>
      </c>
      <c r="X15" s="6">
        <f t="shared" si="11"/>
        <v>101.965</v>
      </c>
    </row>
    <row r="16" spans="1:26" ht="15" thickBot="1" x14ac:dyDescent="0.35">
      <c r="A16" t="s">
        <v>77</v>
      </c>
      <c r="B16" t="s">
        <v>78</v>
      </c>
      <c r="C16" s="5">
        <f>RF!B16</f>
        <v>107.15</v>
      </c>
      <c r="D16" s="5">
        <f>LR!B16</f>
        <v>111.458333333333</v>
      </c>
      <c r="E16" s="5">
        <f>Adaboost!B16</f>
        <v>105.539823008849</v>
      </c>
      <c r="F16" s="5">
        <f>XGBR!B16</f>
        <v>104.20874000000001</v>
      </c>
      <c r="G16" s="5">
        <f>Huber!B16</f>
        <v>106.53333604880299</v>
      </c>
      <c r="H16" s="5">
        <f>BayesRidge!B16</f>
        <v>106.533333333364</v>
      </c>
      <c r="I16" s="5">
        <f>Elastic!B16</f>
        <v>107.675614746766</v>
      </c>
      <c r="J16" s="5">
        <f>GBR!B16</f>
        <v>106.372988324872</v>
      </c>
      <c r="K16" s="6">
        <f t="shared" si="0"/>
        <v>106.892777443017</v>
      </c>
      <c r="L16">
        <f t="shared" si="8"/>
        <v>111.458333333333</v>
      </c>
      <c r="M16">
        <f t="shared" si="9"/>
        <v>104.20874000000001</v>
      </c>
      <c r="N16" s="5">
        <f>RF!C16</f>
        <v>102.46</v>
      </c>
      <c r="O16" s="5">
        <f>LR!C16</f>
        <v>113.875</v>
      </c>
      <c r="P16" s="5">
        <f>Adaboost!C16</f>
        <v>102.10958904109501</v>
      </c>
      <c r="Q16" s="5">
        <f>XGBR!C16</f>
        <v>99.195629999999994</v>
      </c>
      <c r="R16" s="5">
        <f>Huber!C16</f>
        <v>101.93332734025201</v>
      </c>
      <c r="S16" s="5">
        <f>BayesRidge!C16</f>
        <v>101.933333333365</v>
      </c>
      <c r="T16" s="5">
        <f>Elastic!C16</f>
        <v>103.510199362965</v>
      </c>
      <c r="U16" s="5">
        <f>GBR!C16</f>
        <v>102.212688027024</v>
      </c>
      <c r="V16" s="6">
        <f t="shared" si="1"/>
        <v>103.25934712026022</v>
      </c>
      <c r="W16" s="6">
        <f t="shared" si="10"/>
        <v>113.875</v>
      </c>
      <c r="X16" s="6">
        <f t="shared" si="11"/>
        <v>99.195629999999994</v>
      </c>
      <c r="Y16" s="6">
        <f t="shared" ref="Y16" si="12">MAX(L16,M16,W17,X17)-MIN(L17,M17,W16,X16)</f>
        <v>13.221036666666009</v>
      </c>
      <c r="Z16" s="6">
        <f t="shared" ref="Z16" si="13">MIN(L16,M16,W17,X17)-MAX(L17,M17,W16,X16)</f>
        <v>-12.263989999999012</v>
      </c>
    </row>
    <row r="17" spans="1:26" ht="15" thickBot="1" x14ac:dyDescent="0.35">
      <c r="A17" t="s">
        <v>78</v>
      </c>
      <c r="B17" t="s">
        <v>77</v>
      </c>
      <c r="C17" s="5">
        <f>RF!B17</f>
        <v>110.85</v>
      </c>
      <c r="D17" s="5">
        <f>LR!B17</f>
        <v>114.24999999999901</v>
      </c>
      <c r="E17" s="5">
        <f>Adaboost!B17</f>
        <v>108.51612903225799</v>
      </c>
      <c r="F17" s="5">
        <f>XGBR!B17</f>
        <v>107.729225</v>
      </c>
      <c r="G17" s="5">
        <f>Huber!B17</f>
        <v>108.071422752617</v>
      </c>
      <c r="H17" s="5">
        <f>BayesRidge!B17</f>
        <v>108.071428571602</v>
      </c>
      <c r="I17" s="5">
        <f>Elastic!B17</f>
        <v>109.319948352425</v>
      </c>
      <c r="J17" s="5">
        <f>GBR!B17</f>
        <v>109.08082854735</v>
      </c>
      <c r="K17" s="6">
        <f t="shared" si="0"/>
        <v>109.3195462009209</v>
      </c>
      <c r="L17">
        <f t="shared" si="8"/>
        <v>114.24999999999901</v>
      </c>
      <c r="M17">
        <f t="shared" si="9"/>
        <v>107.729225</v>
      </c>
      <c r="N17" s="5">
        <f>RF!C17</f>
        <v>104.72</v>
      </c>
      <c r="O17" s="5">
        <f>LR!C17</f>
        <v>112.416666666666</v>
      </c>
      <c r="P17" s="5">
        <f>Adaboost!C17</f>
        <v>104.094339622641</v>
      </c>
      <c r="Q17" s="5">
        <f>XGBR!C17</f>
        <v>101.98600999999999</v>
      </c>
      <c r="R17" s="5">
        <f>Huber!C17</f>
        <v>105.78572712754401</v>
      </c>
      <c r="S17" s="5">
        <f>BayesRidge!C17</f>
        <v>105.78571428549699</v>
      </c>
      <c r="T17" s="5">
        <f>Elastic!C17</f>
        <v>106.471343915622</v>
      </c>
      <c r="U17" s="5">
        <f>GBR!C17</f>
        <v>105.625107112031</v>
      </c>
      <c r="V17" s="6">
        <f t="shared" si="1"/>
        <v>105.83511462704111</v>
      </c>
      <c r="W17" s="6">
        <f t="shared" si="10"/>
        <v>112.416666666666</v>
      </c>
      <c r="X17" s="6">
        <f t="shared" si="11"/>
        <v>101.98600999999999</v>
      </c>
    </row>
    <row r="18" spans="1:26" ht="15" thickBot="1" x14ac:dyDescent="0.35">
      <c r="A18" t="s">
        <v>66</v>
      </c>
      <c r="B18" t="s">
        <v>79</v>
      </c>
      <c r="C18" s="5">
        <f>RF!B18</f>
        <v>105.66</v>
      </c>
      <c r="D18" s="5">
        <f>LR!B18</f>
        <v>119.608695652173</v>
      </c>
      <c r="E18" s="5">
        <f>Adaboost!B18</f>
        <v>104.43442622950801</v>
      </c>
      <c r="F18" s="5">
        <f>XGBR!B18</f>
        <v>104.22772999999999</v>
      </c>
      <c r="G18" s="5">
        <f>Huber!B18</f>
        <v>106.352943572469</v>
      </c>
      <c r="H18" s="5">
        <f>BayesRidge!B18</f>
        <v>106.35294117618299</v>
      </c>
      <c r="I18" s="5">
        <f>Elastic!B18</f>
        <v>108.277674598451</v>
      </c>
      <c r="J18" s="5">
        <f>GBR!B18</f>
        <v>107.448364282909</v>
      </c>
      <c r="K18" s="6">
        <f t="shared" si="0"/>
        <v>107.64760461093532</v>
      </c>
      <c r="L18">
        <f t="shared" si="8"/>
        <v>119.608695652173</v>
      </c>
      <c r="M18">
        <f t="shared" si="9"/>
        <v>104.22772999999999</v>
      </c>
      <c r="N18" s="5">
        <f>RF!C18</f>
        <v>110.69</v>
      </c>
      <c r="O18" s="5">
        <f>LR!C18</f>
        <v>111.782608695652</v>
      </c>
      <c r="P18" s="5">
        <f>Adaboost!C18</f>
        <v>111.72881355932201</v>
      </c>
      <c r="Q18" s="5">
        <f>XGBR!C18</f>
        <v>108.044815</v>
      </c>
      <c r="R18" s="5">
        <f>Huber!C18</f>
        <v>110.47058294743999</v>
      </c>
      <c r="S18" s="5">
        <f>BayesRidge!C18</f>
        <v>110.470588235489</v>
      </c>
      <c r="T18" s="5">
        <f>Elastic!C18</f>
        <v>111.033422014576</v>
      </c>
      <c r="U18" s="5">
        <f>GBR!C18</f>
        <v>111.205351603107</v>
      </c>
      <c r="V18" s="6">
        <f t="shared" si="1"/>
        <v>110.67287433113457</v>
      </c>
      <c r="W18" s="6">
        <f t="shared" si="10"/>
        <v>111.782608695652</v>
      </c>
      <c r="X18" s="6">
        <f t="shared" si="11"/>
        <v>108.044815</v>
      </c>
      <c r="Y18" s="6">
        <f t="shared" ref="Y18:Y22" si="14">MAX(L18,M18,W19,X19)-MIN(L19,M19,W18,X18)</f>
        <v>11.563880652172998</v>
      </c>
      <c r="Z18" s="6">
        <f t="shared" ref="Z18:Z22" si="15">MIN(L18,M18,W19,X19)-MAX(L19,M19,W18,X18)</f>
        <v>-11.823552051282007</v>
      </c>
    </row>
    <row r="19" spans="1:26" ht="15" thickBot="1" x14ac:dyDescent="0.35">
      <c r="A19" t="s">
        <v>79</v>
      </c>
      <c r="B19" t="s">
        <v>66</v>
      </c>
      <c r="C19" s="5">
        <f>RF!B19</f>
        <v>115.61</v>
      </c>
      <c r="D19" s="5">
        <f>LR!B19</f>
        <v>114.55999999999899</v>
      </c>
      <c r="E19" s="5">
        <f>Adaboost!B19</f>
        <v>116.051282051282</v>
      </c>
      <c r="F19" s="5">
        <f>XGBR!B19</f>
        <v>111.964066</v>
      </c>
      <c r="G19" s="5">
        <f>Huber!B19</f>
        <v>114.812484724982</v>
      </c>
      <c r="H19" s="5">
        <f>BayesRidge!B19</f>
        <v>114.812499999941</v>
      </c>
      <c r="I19" s="5">
        <f>Elastic!B19</f>
        <v>114.67097257654299</v>
      </c>
      <c r="J19" s="5">
        <f>GBR!B19</f>
        <v>114.987844513696</v>
      </c>
      <c r="K19" s="6">
        <f t="shared" si="0"/>
        <v>114.69792448534044</v>
      </c>
      <c r="L19">
        <f t="shared" si="8"/>
        <v>116.051282051282</v>
      </c>
      <c r="M19">
        <f t="shared" si="9"/>
        <v>111.964066</v>
      </c>
      <c r="N19" s="5">
        <f>RF!C19</f>
        <v>113.52</v>
      </c>
      <c r="O19" s="5">
        <f>LR!C19</f>
        <v>111.959999999999</v>
      </c>
      <c r="P19" s="5">
        <f>Adaboost!C19</f>
        <v>115.303571428571</v>
      </c>
      <c r="Q19" s="5">
        <f>XGBR!C19</f>
        <v>113.20697</v>
      </c>
      <c r="R19" s="5">
        <f>Huber!C19</f>
        <v>113.437533710528</v>
      </c>
      <c r="S19" s="5">
        <f>BayesRidge!C19</f>
        <v>113.43750000011001</v>
      </c>
      <c r="T19" s="5">
        <f>Elastic!C19</f>
        <v>112.965870464966</v>
      </c>
      <c r="U19" s="5">
        <f>GBR!C19</f>
        <v>115.913158501412</v>
      </c>
      <c r="V19" s="6">
        <f t="shared" si="1"/>
        <v>113.69083128286756</v>
      </c>
      <c r="W19" s="6">
        <f t="shared" si="10"/>
        <v>115.913158501412</v>
      </c>
      <c r="X19" s="6">
        <f t="shared" si="11"/>
        <v>111.959999999999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ref="K24:K25" si="16">AVERAGE(C24:J24,B51)</f>
        <v>0</v>
      </c>
      <c r="L24">
        <f t="shared" ref="L24:L25" si="17">MAX(C24:J24)</f>
        <v>0</v>
      </c>
      <c r="M24">
        <f t="shared" ref="M24:M25" si="18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ref="V24:V25" si="19">AVERAGE(N24:U24,C51)</f>
        <v>0</v>
      </c>
      <c r="W24" s="6">
        <f t="shared" ref="W24:W25" si="20">MAX(N24:U24)</f>
        <v>0</v>
      </c>
      <c r="X24" s="6">
        <f t="shared" ref="X24:X25" si="21">MIN(N24:U24)</f>
        <v>0</v>
      </c>
      <c r="Y24" s="6">
        <f t="shared" ref="Y24" si="22">MAX(L24,M24,W25,X25)-MIN(L25,M25,W24,X24)</f>
        <v>0</v>
      </c>
      <c r="Z24" s="6">
        <f t="shared" ref="Z24" si="23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16"/>
        <v>0</v>
      </c>
      <c r="L25">
        <f t="shared" si="17"/>
        <v>0</v>
      </c>
      <c r="M25">
        <f t="shared" si="18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9"/>
        <v>0</v>
      </c>
      <c r="W25" s="6">
        <f t="shared" si="20"/>
        <v>0</v>
      </c>
      <c r="X25" s="6">
        <f t="shared" si="21"/>
        <v>0</v>
      </c>
    </row>
    <row r="26" spans="1:26" ht="15" thickBot="1" x14ac:dyDescent="0.35">
      <c r="C26" s="7"/>
      <c r="D26" s="8" t="s">
        <v>41</v>
      </c>
      <c r="E26" s="8"/>
      <c r="F26" s="7"/>
      <c r="G26" s="8"/>
      <c r="L26" s="5" t="s">
        <v>40</v>
      </c>
      <c r="M26"/>
      <c r="N26" s="5"/>
      <c r="O26" s="8"/>
      <c r="P26" s="9"/>
      <c r="Q26" s="8"/>
      <c r="R26" s="8"/>
      <c r="S26" s="7"/>
    </row>
    <row r="27" spans="1:26" x14ac:dyDescent="0.3">
      <c r="D27" s="6" t="s">
        <v>57</v>
      </c>
      <c r="E27" s="6" t="s">
        <v>58</v>
      </c>
      <c r="F27" s="6" t="s">
        <v>10</v>
      </c>
      <c r="G27" s="6" t="s">
        <v>11</v>
      </c>
      <c r="H27" s="6" t="s">
        <v>12</v>
      </c>
      <c r="I27" s="6" t="s">
        <v>13</v>
      </c>
      <c r="J27" s="6" t="s">
        <v>15</v>
      </c>
      <c r="K27" s="6" t="s">
        <v>16</v>
      </c>
      <c r="L27" s="8" t="s">
        <v>17</v>
      </c>
      <c r="M27" s="6" t="s">
        <v>33</v>
      </c>
      <c r="N27" s="6" t="s">
        <v>34</v>
      </c>
      <c r="O27" s="6" t="s">
        <v>12</v>
      </c>
      <c r="P27" s="6" t="s">
        <v>13</v>
      </c>
      <c r="Q27" s="6" t="s">
        <v>17</v>
      </c>
      <c r="R27" s="6" t="s">
        <v>15</v>
      </c>
      <c r="S27" s="6" t="s">
        <v>16</v>
      </c>
    </row>
    <row r="28" spans="1:26" x14ac:dyDescent="0.3">
      <c r="A28" s="4" t="s">
        <v>0</v>
      </c>
      <c r="B28" s="4" t="s">
        <v>19</v>
      </c>
      <c r="C28" s="6" t="s">
        <v>20</v>
      </c>
      <c r="D28" s="6" t="str">
        <f>A2</f>
        <v>POR</v>
      </c>
      <c r="E28" s="6" t="str">
        <f>B2</f>
        <v>CHA</v>
      </c>
      <c r="F28" s="6">
        <f>(K2+V3)/2</f>
        <v>110.87265899498016</v>
      </c>
      <c r="G28" s="6">
        <f>(K3+V2)/2</f>
        <v>110.26275831181738</v>
      </c>
      <c r="H28" s="6">
        <f>F28-G28</f>
        <v>0.60990068316277757</v>
      </c>
      <c r="L28" s="6">
        <f t="shared" ref="L28:L38" si="24">F28+G28</f>
        <v>221.13541730679754</v>
      </c>
      <c r="M28" s="10">
        <f>MAX(K2,V3)</f>
        <v>112.98212692047989</v>
      </c>
      <c r="N28" s="6">
        <f>MAX(K3,V2)</f>
        <v>118.14676407312764</v>
      </c>
      <c r="O28" s="6">
        <f>M28-N28</f>
        <v>-5.1646371526477566</v>
      </c>
      <c r="Q28" s="6">
        <f t="shared" ref="Q28:Q38" si="25">M28+N28</f>
        <v>231.12889099360751</v>
      </c>
    </row>
    <row r="29" spans="1:26" ht="15" thickBot="1" x14ac:dyDescent="0.35">
      <c r="A29" t="str">
        <f>A2</f>
        <v>POR</v>
      </c>
      <c r="B29" s="5">
        <f>Neural!B2</f>
        <v>107.33851038433799</v>
      </c>
      <c r="C29" s="5">
        <f>Neural!C2</f>
        <v>117.52981587888701</v>
      </c>
      <c r="D29" s="6" t="str">
        <f>A4</f>
        <v>LAL</v>
      </c>
      <c r="E29" s="6" t="str">
        <f>B4</f>
        <v>WAS</v>
      </c>
      <c r="F29" s="6">
        <f>(K4+V5)/2</f>
        <v>117.28313324695938</v>
      </c>
      <c r="G29" s="6">
        <f>(K5+V4)/2</f>
        <v>111.96114377944696</v>
      </c>
      <c r="H29" s="6">
        <f t="shared" ref="H29:H36" si="26">F29-G29</f>
        <v>5.3219894675124237</v>
      </c>
      <c r="L29" s="6">
        <f t="shared" si="24"/>
        <v>229.24427702640634</v>
      </c>
      <c r="M29" s="10">
        <f>MAX(K4,V5)</f>
        <v>119.10746481142967</v>
      </c>
      <c r="N29" s="11">
        <f>MAX(K5,V4)</f>
        <v>115.766460947583</v>
      </c>
      <c r="O29" s="6">
        <f t="shared" ref="O29:O38" si="27">M29-N29</f>
        <v>3.3410038638466659</v>
      </c>
      <c r="Q29" s="6">
        <f t="shared" si="25"/>
        <v>234.87392575901265</v>
      </c>
    </row>
    <row r="30" spans="1:26" ht="15" thickBot="1" x14ac:dyDescent="0.35">
      <c r="A30" t="str">
        <f t="shared" ref="A30:A52" si="28">A3</f>
        <v>CHA</v>
      </c>
      <c r="B30" s="5">
        <f>Neural!B3</f>
        <v>101.176752952575</v>
      </c>
      <c r="C30" s="5">
        <f>Neural!C3</f>
        <v>112.10288683690101</v>
      </c>
      <c r="D30" s="6" t="str">
        <f>A6</f>
        <v>DET</v>
      </c>
      <c r="E30" s="6" t="str">
        <f>B6</f>
        <v>ATL</v>
      </c>
      <c r="F30" s="6">
        <f>(K6+V7)/2</f>
        <v>108.2504754046555</v>
      </c>
      <c r="G30" s="6">
        <f>(K7+V6)/2</f>
        <v>111.62355887137022</v>
      </c>
      <c r="H30" s="6">
        <f t="shared" si="26"/>
        <v>-3.3730834667147178</v>
      </c>
      <c r="L30" s="6">
        <f t="shared" si="24"/>
        <v>219.87403427602572</v>
      </c>
      <c r="M30" s="10">
        <f>MAX(K6,V7)</f>
        <v>110.08487965066901</v>
      </c>
      <c r="N30" s="10">
        <f>MAX(K7,V6)</f>
        <v>111.67980667160423</v>
      </c>
      <c r="O30" s="6">
        <f t="shared" si="27"/>
        <v>-1.5949270209352164</v>
      </c>
      <c r="Q30" s="6">
        <f t="shared" si="25"/>
        <v>221.76468632227323</v>
      </c>
    </row>
    <row r="31" spans="1:26" ht="15" thickBot="1" x14ac:dyDescent="0.35">
      <c r="A31" t="str">
        <f t="shared" si="28"/>
        <v>LAL</v>
      </c>
      <c r="B31" s="5">
        <f>Neural!B4</f>
        <v>119.706518328718</v>
      </c>
      <c r="C31" s="5">
        <f>Neural!C4</f>
        <v>116.039666884083</v>
      </c>
      <c r="D31" s="6" t="str">
        <f>A8</f>
        <v>OKC</v>
      </c>
      <c r="E31" s="6" t="str">
        <f>B8</f>
        <v>BOS</v>
      </c>
      <c r="F31" s="6">
        <f>(K8+V9)/2</f>
        <v>110.54614280476588</v>
      </c>
      <c r="G31" s="6">
        <f>(K9+V8)/2</f>
        <v>114.00279580964717</v>
      </c>
      <c r="H31" s="6">
        <f t="shared" si="26"/>
        <v>-3.4566530048812893</v>
      </c>
      <c r="L31" s="6">
        <f t="shared" si="24"/>
        <v>224.54893861441303</v>
      </c>
      <c r="M31" s="10">
        <f>MAX(K8,V9)</f>
        <v>115.06008758504721</v>
      </c>
      <c r="N31" s="10">
        <f>MAX(K9,V8)</f>
        <v>118.39257783523632</v>
      </c>
      <c r="O31" s="6">
        <f t="shared" si="27"/>
        <v>-3.3324902501891103</v>
      </c>
      <c r="Q31" s="6">
        <f t="shared" si="25"/>
        <v>233.45266542028355</v>
      </c>
    </row>
    <row r="32" spans="1:26" ht="15" thickBot="1" x14ac:dyDescent="0.35">
      <c r="A32" t="str">
        <f t="shared" si="28"/>
        <v>WAS</v>
      </c>
      <c r="B32" s="5">
        <f>Neural!B5</f>
        <v>108.18346274094201</v>
      </c>
      <c r="C32" s="5">
        <f>Neural!C5</f>
        <v>114.806090625455</v>
      </c>
      <c r="D32" s="6" t="str">
        <f>A10</f>
        <v>IND</v>
      </c>
      <c r="E32" s="6" t="str">
        <f>B10</f>
        <v>BKN</v>
      </c>
      <c r="F32" s="6">
        <f>(K10+V11)/2</f>
        <v>115.146597796701</v>
      </c>
      <c r="G32" s="6">
        <f>(K11+V10)/2</f>
        <v>110.37084728544605</v>
      </c>
      <c r="H32" s="6">
        <f t="shared" si="26"/>
        <v>4.7757505112549552</v>
      </c>
      <c r="L32" s="6">
        <f t="shared" si="24"/>
        <v>225.51744508214705</v>
      </c>
      <c r="M32" s="10">
        <f>MAX(K10,V11)</f>
        <v>120.17834061837344</v>
      </c>
      <c r="N32" s="6">
        <f>MAX(K11,V10)</f>
        <v>112.92320143164767</v>
      </c>
      <c r="O32" s="6">
        <f t="shared" si="27"/>
        <v>7.2551391867257706</v>
      </c>
      <c r="Q32" s="6">
        <f t="shared" si="25"/>
        <v>233.10154205002112</v>
      </c>
    </row>
    <row r="33" spans="1:22" ht="15" thickBot="1" x14ac:dyDescent="0.35">
      <c r="A33" t="str">
        <f t="shared" si="28"/>
        <v>DET</v>
      </c>
      <c r="B33" s="5">
        <f>Neural!B6</f>
        <v>104.578708628532</v>
      </c>
      <c r="C33" s="5">
        <f>Neural!C6</f>
        <v>112.63204431611901</v>
      </c>
      <c r="D33" s="6" t="str">
        <f>A12</f>
        <v>MEM</v>
      </c>
      <c r="E33" s="6" t="str">
        <f>B12</f>
        <v>MIL</v>
      </c>
      <c r="F33" s="6">
        <f>(K12+V13)/2</f>
        <v>109.81316665719629</v>
      </c>
      <c r="G33" s="6">
        <f>(K13+V12)/2</f>
        <v>112.89493309993772</v>
      </c>
      <c r="H33" s="6">
        <f t="shared" si="26"/>
        <v>-3.0817664427414257</v>
      </c>
      <c r="L33" s="6">
        <f t="shared" si="24"/>
        <v>222.70809975713399</v>
      </c>
      <c r="M33" s="10">
        <f>MAX(K12,V13)</f>
        <v>113.92742017326312</v>
      </c>
      <c r="N33" s="6">
        <f>MAX(K13,V12)</f>
        <v>113.01545976841811</v>
      </c>
      <c r="O33" s="6">
        <f t="shared" si="27"/>
        <v>0.91196040484500429</v>
      </c>
      <c r="Q33" s="6">
        <f t="shared" si="25"/>
        <v>226.94287994168121</v>
      </c>
    </row>
    <row r="34" spans="1:22" ht="15" thickBot="1" x14ac:dyDescent="0.35">
      <c r="A34" t="str">
        <f t="shared" si="28"/>
        <v>ATL</v>
      </c>
      <c r="B34" s="5">
        <f>Neural!B7</f>
        <v>112.927047015486</v>
      </c>
      <c r="C34" s="5">
        <f>Neural!C7</f>
        <v>110.527029088699</v>
      </c>
      <c r="D34" s="6" t="str">
        <f>A14</f>
        <v>TOR</v>
      </c>
      <c r="E34" s="6" t="str">
        <f>B14</f>
        <v>MIN</v>
      </c>
      <c r="F34" s="6">
        <f>(K14+V15)/2</f>
        <v>106.7544810816209</v>
      </c>
      <c r="G34" s="6">
        <f>(K15+V14)/2</f>
        <v>115.8900348022531</v>
      </c>
      <c r="H34" s="6">
        <f t="shared" si="26"/>
        <v>-9.1355537206322026</v>
      </c>
      <c r="L34" s="6">
        <f t="shared" si="24"/>
        <v>222.64451588387399</v>
      </c>
      <c r="M34" s="10">
        <f>MAX(K14,V15)</f>
        <v>107.61321231658344</v>
      </c>
      <c r="N34" s="6">
        <f>MAX(K15,V14)</f>
        <v>120.48262789102399</v>
      </c>
      <c r="O34" s="6">
        <f t="shared" si="27"/>
        <v>-12.869415574440552</v>
      </c>
      <c r="Q34" s="6">
        <f t="shared" si="25"/>
        <v>228.09584020760744</v>
      </c>
    </row>
    <row r="35" spans="1:22" ht="15" thickBot="1" x14ac:dyDescent="0.35">
      <c r="A35" t="str">
        <f t="shared" si="28"/>
        <v>OKC</v>
      </c>
      <c r="B35" s="5">
        <f>Neural!B8</f>
        <v>116.271164336331</v>
      </c>
      <c r="C35" s="5">
        <f>Neural!C8</f>
        <v>110.150824367289</v>
      </c>
      <c r="D35" s="6" t="str">
        <f>A16</f>
        <v>ORL</v>
      </c>
      <c r="E35" s="6" t="str">
        <f>B16</f>
        <v>NOP</v>
      </c>
      <c r="F35" s="6">
        <f>(K16+V17)/2</f>
        <v>106.36394603502904</v>
      </c>
      <c r="G35" s="6">
        <f>(K17+V16)/2</f>
        <v>106.28944666059056</v>
      </c>
      <c r="H35" s="6">
        <f t="shared" si="26"/>
        <v>7.449937443848853E-2</v>
      </c>
      <c r="L35" s="6">
        <f t="shared" si="24"/>
        <v>212.6533926956196</v>
      </c>
      <c r="M35" s="10">
        <f>MAX(K16,V17)</f>
        <v>106.892777443017</v>
      </c>
      <c r="N35" s="6">
        <f>MAX(K17,V16)</f>
        <v>109.3195462009209</v>
      </c>
      <c r="O35" s="6">
        <f t="shared" si="27"/>
        <v>-2.4267687579039006</v>
      </c>
      <c r="Q35" s="6">
        <f t="shared" si="25"/>
        <v>216.21232364393791</v>
      </c>
    </row>
    <row r="36" spans="1:22" ht="15" thickBot="1" x14ac:dyDescent="0.35">
      <c r="A36" t="str">
        <f t="shared" si="28"/>
        <v>BOS</v>
      </c>
      <c r="B36" s="5">
        <f>Neural!B9</f>
        <v>120.352627717388</v>
      </c>
      <c r="C36" s="5">
        <f>Neural!C9</f>
        <v>106.460721123732</v>
      </c>
      <c r="D36" s="6" t="str">
        <f>A18</f>
        <v>CLE</v>
      </c>
      <c r="E36" s="6" t="str">
        <f>B18</f>
        <v>PHX</v>
      </c>
      <c r="F36" s="6">
        <f>(K18+V19)/2</f>
        <v>110.66921794690144</v>
      </c>
      <c r="G36" s="6">
        <f>(K19+V18)/2</f>
        <v>112.6853994082375</v>
      </c>
      <c r="H36" s="6">
        <f t="shared" si="26"/>
        <v>-2.0161814613360605</v>
      </c>
      <c r="L36" s="6">
        <f t="shared" si="24"/>
        <v>223.35461735513894</v>
      </c>
      <c r="M36" s="10">
        <f>MAX(K18,V19)</f>
        <v>113.69083128286756</v>
      </c>
      <c r="N36" s="6">
        <f>MAX(K19,V18)</f>
        <v>114.69792448534044</v>
      </c>
      <c r="O36" s="6">
        <f t="shared" si="27"/>
        <v>-1.0070932024728734</v>
      </c>
      <c r="Q36" s="6">
        <f t="shared" si="25"/>
        <v>228.388755768208</v>
      </c>
    </row>
    <row r="37" spans="1:22" ht="15" thickBot="1" x14ac:dyDescent="0.35">
      <c r="A37" t="str">
        <f t="shared" si="28"/>
        <v>IND</v>
      </c>
      <c r="B37" s="5">
        <f>Neural!B10</f>
        <v>121.324278319862</v>
      </c>
      <c r="C37" s="5">
        <f>Neural!C10</f>
        <v>113.342962487539</v>
      </c>
      <c r="D37" s="6">
        <f>A20</f>
        <v>0</v>
      </c>
      <c r="E37" s="6">
        <f>B20</f>
        <v>0</v>
      </c>
      <c r="F37" s="6">
        <f>(K20+V21)/2</f>
        <v>0</v>
      </c>
      <c r="G37" s="6">
        <f>(K21+V20)/2</f>
        <v>0</v>
      </c>
      <c r="H37" s="6">
        <f t="shared" ref="H37:H38" si="29">F37-G37</f>
        <v>0</v>
      </c>
      <c r="L37" s="6">
        <f t="shared" si="24"/>
        <v>0</v>
      </c>
      <c r="M37" s="10">
        <f>MAX(K20,V21)</f>
        <v>0</v>
      </c>
      <c r="N37" s="6">
        <f>MAX(K21,V20)</f>
        <v>0</v>
      </c>
      <c r="O37" s="6">
        <f t="shared" si="27"/>
        <v>0</v>
      </c>
      <c r="Q37" s="6">
        <f t="shared" si="25"/>
        <v>0</v>
      </c>
    </row>
    <row r="38" spans="1:22" ht="15" thickBot="1" x14ac:dyDescent="0.35">
      <c r="A38" t="str">
        <f t="shared" si="28"/>
        <v>BKN</v>
      </c>
      <c r="B38" s="5">
        <f>Neural!B11</f>
        <v>107.615767317376</v>
      </c>
      <c r="C38" s="5">
        <f>Neural!C11</f>
        <v>111.170412282003</v>
      </c>
      <c r="F38" s="6">
        <f>(K22+V23)/2</f>
        <v>0</v>
      </c>
      <c r="G38" s="6">
        <f>(K23+V22)/2</f>
        <v>0</v>
      </c>
      <c r="H38" s="6">
        <f t="shared" si="29"/>
        <v>0</v>
      </c>
      <c r="L38" s="6">
        <f t="shared" si="24"/>
        <v>0</v>
      </c>
      <c r="M38" s="10">
        <f>MAX(K22,V23)</f>
        <v>0</v>
      </c>
      <c r="N38" s="6">
        <f>MAX(K23,V22)</f>
        <v>0</v>
      </c>
      <c r="O38" s="6">
        <f t="shared" si="27"/>
        <v>0</v>
      </c>
      <c r="Q38" s="6">
        <f t="shared" si="25"/>
        <v>0</v>
      </c>
    </row>
    <row r="39" spans="1:22" ht="15" thickBot="1" x14ac:dyDescent="0.35">
      <c r="A39" t="str">
        <f t="shared" si="28"/>
        <v>MEM</v>
      </c>
      <c r="B39" s="5">
        <f>Neural!B12</f>
        <v>105.36908904371199</v>
      </c>
      <c r="C39" s="5">
        <f>Neural!C12</f>
        <v>113.83287059049501</v>
      </c>
      <c r="F39" s="6">
        <f>(K24+V25)/2</f>
        <v>0</v>
      </c>
      <c r="G39" s="6">
        <f>(K25+V24)/2</f>
        <v>0</v>
      </c>
      <c r="H39" s="6">
        <f t="shared" ref="H39" si="30">F39-G39</f>
        <v>0</v>
      </c>
      <c r="L39" s="6">
        <f t="shared" ref="L39" si="31">F39+G39</f>
        <v>0</v>
      </c>
      <c r="M39" s="10">
        <f>MAX(K24,V25)</f>
        <v>0</v>
      </c>
      <c r="N39" s="6">
        <f>MAX(K25,V24)</f>
        <v>0</v>
      </c>
      <c r="O39" s="6">
        <f t="shared" ref="O39" si="32">M39-N39</f>
        <v>0</v>
      </c>
      <c r="Q39" s="6">
        <f t="shared" ref="Q39" si="33">M39+N39</f>
        <v>0</v>
      </c>
    </row>
    <row r="40" spans="1:22" ht="15" thickBot="1" x14ac:dyDescent="0.35">
      <c r="A40" t="str">
        <f t="shared" si="28"/>
        <v>MIL</v>
      </c>
      <c r="B40" s="5">
        <f>Neural!B13</f>
        <v>113.541780736888</v>
      </c>
      <c r="C40" s="5">
        <f>Neural!C13</f>
        <v>114.91591912253701</v>
      </c>
      <c r="D40" s="16"/>
      <c r="M40" s="10"/>
    </row>
    <row r="41" spans="1:22" ht="15" thickBot="1" x14ac:dyDescent="0.35">
      <c r="A41" t="str">
        <f t="shared" si="28"/>
        <v>TOR</v>
      </c>
      <c r="B41" s="5">
        <f>Neural!B14</f>
        <v>105.686747805946</v>
      </c>
      <c r="C41" s="5">
        <f>Neural!C14</f>
        <v>122.513853880037</v>
      </c>
      <c r="D41" s="6" t="s">
        <v>42</v>
      </c>
      <c r="L41" s="6" t="s">
        <v>38</v>
      </c>
      <c r="S41" s="6" t="s">
        <v>48</v>
      </c>
    </row>
    <row r="42" spans="1:22" ht="15" thickBot="1" x14ac:dyDescent="0.35">
      <c r="A42" t="str">
        <f t="shared" si="28"/>
        <v>MIN</v>
      </c>
      <c r="B42" s="5">
        <f>Neural!B15</f>
        <v>111.203756403379</v>
      </c>
      <c r="C42" s="17">
        <f>Neural!C15</f>
        <v>105.634384430479</v>
      </c>
      <c r="D42" s="8" t="s">
        <v>57</v>
      </c>
      <c r="E42" s="6" t="s">
        <v>58</v>
      </c>
      <c r="F42" s="6" t="s">
        <v>10</v>
      </c>
      <c r="G42" s="6" t="s">
        <v>11</v>
      </c>
      <c r="H42" s="6" t="s">
        <v>12</v>
      </c>
      <c r="I42" s="6" t="s">
        <v>13</v>
      </c>
      <c r="J42" s="6" t="s">
        <v>15</v>
      </c>
      <c r="K42" s="6" t="s">
        <v>16</v>
      </c>
      <c r="L42" s="6" t="s">
        <v>17</v>
      </c>
      <c r="M42" s="6" t="s">
        <v>35</v>
      </c>
      <c r="N42" s="6" t="s">
        <v>36</v>
      </c>
      <c r="O42" s="6" t="s">
        <v>12</v>
      </c>
      <c r="P42" s="6" t="s">
        <v>13</v>
      </c>
      <c r="Q42" s="6" t="s">
        <v>17</v>
      </c>
      <c r="R42" s="6" t="s">
        <v>15</v>
      </c>
      <c r="S42" s="6" t="s">
        <v>16</v>
      </c>
      <c r="T42" s="6" t="s">
        <v>35</v>
      </c>
      <c r="U42" s="6" t="s">
        <v>36</v>
      </c>
      <c r="V42" s="6" t="s">
        <v>49</v>
      </c>
    </row>
    <row r="43" spans="1:22" ht="15" thickBot="1" x14ac:dyDescent="0.35">
      <c r="A43" t="str">
        <f t="shared" si="28"/>
        <v>ORL</v>
      </c>
      <c r="B43" s="5">
        <f>Neural!B16</f>
        <v>106.56282819116601</v>
      </c>
      <c r="C43" s="17">
        <f>Neural!C16</f>
        <v>102.104356977641</v>
      </c>
      <c r="D43" s="8" t="str">
        <f>D28</f>
        <v>POR</v>
      </c>
      <c r="E43" s="8" t="str">
        <f>E28</f>
        <v>CHA</v>
      </c>
      <c r="F43" s="6">
        <f t="shared" ref="F43:F54" si="34">MIN(M28,M43)</f>
        <v>108.76319106948044</v>
      </c>
      <c r="G43" s="6">
        <f t="shared" ref="G43:G54" si="35">MAX(N28,N43)</f>
        <v>118.14676407312764</v>
      </c>
      <c r="H43" s="6">
        <f t="shared" ref="H43:H54" si="36">F43-G43</f>
        <v>-9.3835730036472</v>
      </c>
      <c r="L43" s="6">
        <f t="shared" ref="L43:L54" si="37">F43+G43</f>
        <v>226.90995514260808</v>
      </c>
      <c r="M43" s="6">
        <f>MIN(K2,V3)</f>
        <v>108.76319106948044</v>
      </c>
      <c r="N43" s="6">
        <f>MIN(K3,V2)</f>
        <v>102.37875255050712</v>
      </c>
      <c r="O43" s="6">
        <f>M43-N43</f>
        <v>6.3844385189733259</v>
      </c>
      <c r="Q43" s="6">
        <f>M43+N43</f>
        <v>211.14194361998756</v>
      </c>
      <c r="T43" s="6">
        <f>MIN(M2,X3)</f>
        <v>106.03188</v>
      </c>
      <c r="U43" s="6">
        <f>MIN(M3,X2)</f>
        <v>99.659385999999998</v>
      </c>
      <c r="V43" s="6">
        <f>T43+U43</f>
        <v>205.69126599999998</v>
      </c>
    </row>
    <row r="44" spans="1:22" ht="15" thickBot="1" x14ac:dyDescent="0.35">
      <c r="A44" t="str">
        <f t="shared" si="28"/>
        <v>NOP</v>
      </c>
      <c r="B44" s="5">
        <f>Neural!B17</f>
        <v>107.986933552037</v>
      </c>
      <c r="C44" s="17">
        <f>Neural!C17</f>
        <v>105.631122913369</v>
      </c>
      <c r="D44" s="8" t="str">
        <f t="shared" ref="D44:E44" si="38">D29</f>
        <v>LAL</v>
      </c>
      <c r="E44" s="8" t="str">
        <f t="shared" si="38"/>
        <v>WAS</v>
      </c>
      <c r="F44" s="6">
        <f t="shared" si="34"/>
        <v>115.45880168248911</v>
      </c>
      <c r="G44" s="6">
        <f t="shared" si="35"/>
        <v>115.766460947583</v>
      </c>
      <c r="H44" s="6">
        <f t="shared" si="36"/>
        <v>-0.30765926509388919</v>
      </c>
      <c r="L44" s="6">
        <f t="shared" si="37"/>
        <v>231.22526263007211</v>
      </c>
      <c r="M44" s="6">
        <f>MIN(K4,V5)</f>
        <v>115.45880168248911</v>
      </c>
      <c r="N44" s="6">
        <f>MIN(K5,V4)</f>
        <v>108.1558266113109</v>
      </c>
      <c r="O44" s="6">
        <f t="shared" ref="O44:O53" si="39">M44-N44</f>
        <v>7.30297507117821</v>
      </c>
      <c r="Q44" s="6">
        <f t="shared" ref="Q44:Q53" si="40">M44+N44</f>
        <v>223.61462829380002</v>
      </c>
      <c r="T44" s="6">
        <f>MIN(M4,X5)</f>
        <v>112.46489</v>
      </c>
      <c r="U44" s="6">
        <f>MIN(M5,X4)</f>
        <v>107.07</v>
      </c>
      <c r="V44" s="6">
        <f t="shared" ref="V44:V53" si="41">T44+U44</f>
        <v>219.53488999999999</v>
      </c>
    </row>
    <row r="45" spans="1:22" ht="15" thickBot="1" x14ac:dyDescent="0.35">
      <c r="A45" t="str">
        <f t="shared" si="28"/>
        <v>CLE</v>
      </c>
      <c r="B45" s="5">
        <f>Neural!B18</f>
        <v>106.465665986725</v>
      </c>
      <c r="C45" s="17">
        <f>Neural!C18</f>
        <v>110.62968692462501</v>
      </c>
      <c r="D45" s="8" t="str">
        <f t="shared" ref="D45:E45" si="42">D30</f>
        <v>DET</v>
      </c>
      <c r="E45" s="8" t="str">
        <f t="shared" si="42"/>
        <v>ATL</v>
      </c>
      <c r="F45" s="6">
        <f t="shared" si="34"/>
        <v>106.416071158642</v>
      </c>
      <c r="G45" s="6">
        <f t="shared" si="35"/>
        <v>111.67980667160423</v>
      </c>
      <c r="H45" s="6">
        <f t="shared" si="36"/>
        <v>-5.2637355129622279</v>
      </c>
      <c r="L45" s="6">
        <f t="shared" si="37"/>
        <v>218.09587783024622</v>
      </c>
      <c r="M45" s="6">
        <f>MIN(K6,V7)</f>
        <v>106.416071158642</v>
      </c>
      <c r="N45" s="6">
        <f>MIN(K7,V6)</f>
        <v>111.56731107113623</v>
      </c>
      <c r="O45" s="6">
        <f t="shared" si="39"/>
        <v>-5.1512399124942334</v>
      </c>
      <c r="Q45" s="6">
        <f t="shared" si="40"/>
        <v>217.98338222977821</v>
      </c>
      <c r="T45" s="6">
        <f>MIN(M6,X7)</f>
        <v>102.49726</v>
      </c>
      <c r="U45" s="6">
        <f>MIN(M7,X6)</f>
        <v>105.679999999999</v>
      </c>
      <c r="V45" s="6">
        <f t="shared" si="41"/>
        <v>208.17725999999899</v>
      </c>
    </row>
    <row r="46" spans="1:22" ht="15" thickBot="1" x14ac:dyDescent="0.35">
      <c r="A46" t="str">
        <f t="shared" si="28"/>
        <v>PHX</v>
      </c>
      <c r="B46" s="5">
        <f>Neural!B19</f>
        <v>114.812170501621</v>
      </c>
      <c r="C46" s="17">
        <f>Neural!C19</f>
        <v>113.47287744022201</v>
      </c>
      <c r="D46" s="8" t="str">
        <f t="shared" ref="D46:E46" si="43">D31</f>
        <v>OKC</v>
      </c>
      <c r="E46" s="8" t="str">
        <f t="shared" si="43"/>
        <v>BOS</v>
      </c>
      <c r="F46" s="6">
        <f t="shared" si="34"/>
        <v>106.03219802448456</v>
      </c>
      <c r="G46" s="6">
        <f t="shared" si="35"/>
        <v>118.39257783523632</v>
      </c>
      <c r="H46" s="6">
        <f t="shared" si="36"/>
        <v>-12.360379810751766</v>
      </c>
      <c r="L46" s="6">
        <f t="shared" si="37"/>
        <v>224.42477585972088</v>
      </c>
      <c r="M46" s="6">
        <f>MIN(K8,V9)</f>
        <v>106.03219802448456</v>
      </c>
      <c r="N46" s="6">
        <f>MIN(K9,V8)</f>
        <v>109.61301378405801</v>
      </c>
      <c r="O46" s="6">
        <f t="shared" si="39"/>
        <v>-3.5808157595734542</v>
      </c>
      <c r="Q46" s="6">
        <f t="shared" si="40"/>
        <v>215.64521180854257</v>
      </c>
      <c r="T46" s="6">
        <f>MIN(M8,X9)</f>
        <v>103.1297</v>
      </c>
      <c r="U46" s="6">
        <f>MIN(M9,X8)</f>
        <v>103</v>
      </c>
      <c r="V46" s="6">
        <f t="shared" si="41"/>
        <v>206.12970000000001</v>
      </c>
    </row>
    <row r="47" spans="1:22" ht="15" thickBot="1" x14ac:dyDescent="0.35">
      <c r="A47">
        <f t="shared" si="28"/>
        <v>0</v>
      </c>
      <c r="B47" s="5">
        <f>Neural!B20</f>
        <v>0</v>
      </c>
      <c r="C47" s="17">
        <f>Neural!C20</f>
        <v>0</v>
      </c>
      <c r="D47" s="8" t="str">
        <f t="shared" ref="D47:E47" si="44">D32</f>
        <v>IND</v>
      </c>
      <c r="E47" s="8" t="str">
        <f t="shared" si="44"/>
        <v>BKN</v>
      </c>
      <c r="F47" s="6">
        <f t="shared" si="34"/>
        <v>110.11485497502855</v>
      </c>
      <c r="G47" s="6">
        <f t="shared" si="35"/>
        <v>112.92320143164767</v>
      </c>
      <c r="H47" s="6">
        <f t="shared" si="36"/>
        <v>-2.8083464566191196</v>
      </c>
      <c r="L47" s="6">
        <f t="shared" si="37"/>
        <v>223.03805640667622</v>
      </c>
      <c r="M47" s="6">
        <f>MIN(K10,V11)</f>
        <v>110.11485497502855</v>
      </c>
      <c r="N47" s="6">
        <f>MIN(K11,V9)</f>
        <v>106.03219802448456</v>
      </c>
      <c r="O47" s="6">
        <f t="shared" si="39"/>
        <v>4.082656950543992</v>
      </c>
      <c r="Q47" s="6">
        <f t="shared" si="40"/>
        <v>216.14705299951311</v>
      </c>
      <c r="T47" s="6">
        <f>MIN(M10,X11)</f>
        <v>104.40909090909</v>
      </c>
      <c r="U47" s="6">
        <f>MIN(M11,X10)</f>
        <v>105.03131999999999</v>
      </c>
      <c r="V47" s="6">
        <f t="shared" si="41"/>
        <v>209.44041090908999</v>
      </c>
    </row>
    <row r="48" spans="1:22" ht="15" thickBot="1" x14ac:dyDescent="0.35">
      <c r="A48">
        <f t="shared" si="28"/>
        <v>0</v>
      </c>
      <c r="B48" s="5">
        <f>Neural!B21</f>
        <v>0</v>
      </c>
      <c r="C48" s="17">
        <f>Neural!C21</f>
        <v>0</v>
      </c>
      <c r="D48" s="8" t="str">
        <f t="shared" ref="D48:E48" si="45">D33</f>
        <v>MEM</v>
      </c>
      <c r="E48" s="8" t="str">
        <f t="shared" si="45"/>
        <v>MIL</v>
      </c>
      <c r="F48" s="6">
        <f t="shared" si="34"/>
        <v>105.69891314112945</v>
      </c>
      <c r="G48" s="6">
        <f t="shared" si="35"/>
        <v>113.01545976841811</v>
      </c>
      <c r="H48" s="6">
        <f t="shared" si="36"/>
        <v>-7.316546627288659</v>
      </c>
      <c r="L48" s="6">
        <f t="shared" si="37"/>
        <v>218.71437290954756</v>
      </c>
      <c r="M48" s="6">
        <f>MIN(K12,V13)</f>
        <v>105.69891314112945</v>
      </c>
      <c r="N48" s="6">
        <f>MIN(K13,V12)</f>
        <v>112.77440643145732</v>
      </c>
      <c r="O48" s="6">
        <f t="shared" si="39"/>
        <v>-7.07549329032787</v>
      </c>
      <c r="Q48" s="6">
        <f t="shared" si="40"/>
        <v>218.47331957258677</v>
      </c>
      <c r="T48" s="6">
        <f>MIN(M12,X13)</f>
        <v>104.23820499999999</v>
      </c>
      <c r="U48" s="6">
        <f>MIN(M13,X12)</f>
        <v>110.61507400000001</v>
      </c>
      <c r="V48" s="6">
        <f t="shared" si="41"/>
        <v>214.85327899999999</v>
      </c>
    </row>
    <row r="49" spans="1:26" ht="15" thickBot="1" x14ac:dyDescent="0.35">
      <c r="A49">
        <f t="shared" si="28"/>
        <v>0</v>
      </c>
      <c r="B49" s="5">
        <f>Neural!B22</f>
        <v>0</v>
      </c>
      <c r="C49" s="17">
        <f>Neural!C22</f>
        <v>0</v>
      </c>
      <c r="D49" s="8" t="str">
        <f t="shared" ref="D49:E49" si="46">D34</f>
        <v>TOR</v>
      </c>
      <c r="E49" s="8" t="str">
        <f t="shared" si="46"/>
        <v>MIN</v>
      </c>
      <c r="F49" s="6">
        <f t="shared" si="34"/>
        <v>105.89574984665835</v>
      </c>
      <c r="G49" s="6">
        <f t="shared" si="35"/>
        <v>120.48262789102399</v>
      </c>
      <c r="H49" s="6">
        <f t="shared" si="36"/>
        <v>-14.586878044365648</v>
      </c>
      <c r="L49" s="6">
        <f t="shared" si="37"/>
        <v>226.37837773768234</v>
      </c>
      <c r="M49" s="6">
        <f>MIN(K14,V15)</f>
        <v>105.89574984665835</v>
      </c>
      <c r="N49" s="6">
        <f>MIN(K15,V14)</f>
        <v>111.29744171348221</v>
      </c>
      <c r="O49" s="6">
        <f t="shared" si="39"/>
        <v>-5.4016918668238674</v>
      </c>
      <c r="Q49" s="6">
        <f t="shared" si="40"/>
        <v>217.19319156014058</v>
      </c>
      <c r="T49" s="6">
        <f>MIN(M14,X15)</f>
        <v>101.965</v>
      </c>
      <c r="U49" s="6">
        <f>MIN(M15,X14)</f>
        <v>110.55999999999899</v>
      </c>
      <c r="V49" s="6">
        <f t="shared" si="41"/>
        <v>212.52499999999901</v>
      </c>
    </row>
    <row r="50" spans="1:26" ht="15" thickBot="1" x14ac:dyDescent="0.35">
      <c r="A50">
        <f t="shared" si="28"/>
        <v>0</v>
      </c>
      <c r="B50" s="5">
        <f>Neural!B23</f>
        <v>0</v>
      </c>
      <c r="C50" s="17">
        <f>Neural!C23</f>
        <v>0</v>
      </c>
      <c r="D50" s="8" t="str">
        <f t="shared" ref="D50:E50" si="47">D35</f>
        <v>ORL</v>
      </c>
      <c r="E50" s="8" t="str">
        <f t="shared" si="47"/>
        <v>NOP</v>
      </c>
      <c r="F50" s="6">
        <f t="shared" si="34"/>
        <v>105.83511462704111</v>
      </c>
      <c r="G50" s="6">
        <f t="shared" si="35"/>
        <v>109.3195462009209</v>
      </c>
      <c r="H50" s="6">
        <f t="shared" si="36"/>
        <v>-3.4844315738797889</v>
      </c>
      <c r="L50" s="6">
        <f t="shared" si="37"/>
        <v>215.154660827962</v>
      </c>
      <c r="M50" s="6">
        <f>MIN(K16,V17)</f>
        <v>105.83511462704111</v>
      </c>
      <c r="N50" s="6">
        <f>MIN(K17,V16)</f>
        <v>103.25934712026022</v>
      </c>
      <c r="O50" s="6">
        <f t="shared" si="39"/>
        <v>2.5757675067808918</v>
      </c>
      <c r="Q50" s="6">
        <f t="shared" si="40"/>
        <v>209.09446174730132</v>
      </c>
      <c r="T50" s="6">
        <f>MIN(M16,X17)</f>
        <v>101.98600999999999</v>
      </c>
      <c r="U50" s="6">
        <f>MIN(M17,X16)</f>
        <v>99.195629999999994</v>
      </c>
      <c r="V50" s="6">
        <f t="shared" si="41"/>
        <v>201.18163999999999</v>
      </c>
    </row>
    <row r="51" spans="1:26" ht="15" thickBot="1" x14ac:dyDescent="0.35">
      <c r="A51">
        <f t="shared" si="28"/>
        <v>0</v>
      </c>
      <c r="B51" s="5">
        <f>Neural!B24</f>
        <v>0</v>
      </c>
      <c r="C51" s="17">
        <f>Neural!C24</f>
        <v>0</v>
      </c>
      <c r="D51" s="8" t="str">
        <f t="shared" ref="D51:E51" si="48">D36</f>
        <v>CLE</v>
      </c>
      <c r="E51" s="8" t="str">
        <f t="shared" si="48"/>
        <v>PHX</v>
      </c>
      <c r="F51" s="6">
        <f t="shared" si="34"/>
        <v>107.64760461093532</v>
      </c>
      <c r="G51" s="6">
        <f t="shared" si="35"/>
        <v>114.69792448534044</v>
      </c>
      <c r="H51" s="6">
        <f t="shared" si="36"/>
        <v>-7.050319874405119</v>
      </c>
      <c r="L51" s="6">
        <f t="shared" si="37"/>
        <v>222.34552909627575</v>
      </c>
      <c r="M51" s="10">
        <f>MIN(K18,V19)</f>
        <v>107.64760461093532</v>
      </c>
      <c r="N51" s="6">
        <f>MIN(K19,V18)</f>
        <v>110.67287433113457</v>
      </c>
      <c r="O51" s="6">
        <f t="shared" si="39"/>
        <v>-3.0252697201992476</v>
      </c>
      <c r="Q51" s="6">
        <f t="shared" si="40"/>
        <v>218.32047894206988</v>
      </c>
      <c r="T51" s="6">
        <f>MIN(M18,X19)</f>
        <v>104.22772999999999</v>
      </c>
      <c r="U51" s="6">
        <f>MIN(M19,X18)</f>
        <v>108.044815</v>
      </c>
      <c r="V51" s="6">
        <f t="shared" si="41"/>
        <v>212.27254499999998</v>
      </c>
    </row>
    <row r="52" spans="1:26" ht="15" thickBot="1" x14ac:dyDescent="0.35">
      <c r="A52">
        <f t="shared" si="28"/>
        <v>0</v>
      </c>
      <c r="B52" s="5">
        <f>Neural!B25</f>
        <v>0</v>
      </c>
      <c r="C52" s="17">
        <f>Neural!C25</f>
        <v>0</v>
      </c>
      <c r="D52" s="8">
        <f t="shared" ref="D52:E52" si="49">D37</f>
        <v>0</v>
      </c>
      <c r="E52" s="8">
        <f t="shared" si="49"/>
        <v>0</v>
      </c>
      <c r="F52" s="6">
        <f t="shared" si="34"/>
        <v>0</v>
      </c>
      <c r="G52" s="6">
        <f t="shared" si="35"/>
        <v>0</v>
      </c>
      <c r="H52" s="6">
        <f t="shared" si="36"/>
        <v>0</v>
      </c>
      <c r="L52" s="6">
        <f t="shared" si="37"/>
        <v>0</v>
      </c>
      <c r="M52" s="10">
        <f>MIN(K20,V21)</f>
        <v>0</v>
      </c>
      <c r="N52" s="6">
        <f>MIN(K21,V20)</f>
        <v>0</v>
      </c>
      <c r="O52" s="6">
        <f t="shared" si="39"/>
        <v>0</v>
      </c>
      <c r="Q52" s="6">
        <f t="shared" si="40"/>
        <v>0</v>
      </c>
      <c r="T52" s="6">
        <f>MIN(M20,X21)</f>
        <v>0</v>
      </c>
      <c r="U52" s="6">
        <f>MIN(M21,X20)</f>
        <v>0</v>
      </c>
      <c r="V52" s="6">
        <f t="shared" si="41"/>
        <v>0</v>
      </c>
    </row>
    <row r="53" spans="1:26" x14ac:dyDescent="0.3">
      <c r="A53"/>
      <c r="F53" s="6">
        <f t="shared" si="34"/>
        <v>0</v>
      </c>
      <c r="G53" s="6">
        <f t="shared" si="35"/>
        <v>0</v>
      </c>
      <c r="H53" s="6">
        <f t="shared" si="36"/>
        <v>0</v>
      </c>
      <c r="L53" s="6">
        <f t="shared" si="37"/>
        <v>0</v>
      </c>
      <c r="M53" s="10">
        <f>MIN(K22,V23)</f>
        <v>0</v>
      </c>
      <c r="N53" s="6">
        <f>MIN(K23,V22)</f>
        <v>0</v>
      </c>
      <c r="O53" s="6">
        <f t="shared" si="39"/>
        <v>0</v>
      </c>
      <c r="Q53" s="6">
        <f t="shared" si="40"/>
        <v>0</v>
      </c>
      <c r="T53" s="6">
        <f>MIN(M22,X23)</f>
        <v>0</v>
      </c>
      <c r="U53" s="6">
        <f>MIN(M23,X22)</f>
        <v>0</v>
      </c>
      <c r="V53" s="6">
        <f t="shared" si="41"/>
        <v>0</v>
      </c>
    </row>
    <row r="54" spans="1:26" x14ac:dyDescent="0.3">
      <c r="F54" s="6">
        <f t="shared" si="34"/>
        <v>0</v>
      </c>
      <c r="G54" s="6">
        <f t="shared" si="35"/>
        <v>0</v>
      </c>
      <c r="H54" s="6">
        <f t="shared" si="36"/>
        <v>0</v>
      </c>
      <c r="L54" s="6">
        <f t="shared" si="37"/>
        <v>0</v>
      </c>
      <c r="M54" s="10">
        <f>MIN(K24,V25)</f>
        <v>0</v>
      </c>
      <c r="N54" s="6">
        <f>MIN(K25,V24)</f>
        <v>0</v>
      </c>
      <c r="O54" s="6">
        <f t="shared" ref="O54" si="50">M54-N54</f>
        <v>0</v>
      </c>
      <c r="Q54" s="6">
        <f t="shared" ref="Q54" si="51">M54+N54</f>
        <v>0</v>
      </c>
      <c r="T54" s="6">
        <f>MIN(M24,X25)</f>
        <v>0</v>
      </c>
      <c r="U54" s="6">
        <f>MIN(M25,X24)</f>
        <v>0</v>
      </c>
      <c r="V54" s="6">
        <f t="shared" ref="V54" si="52">T54+U54</f>
        <v>0</v>
      </c>
    </row>
    <row r="55" spans="1:26" x14ac:dyDescent="0.3">
      <c r="L55" s="10"/>
    </row>
    <row r="56" spans="1:26" x14ac:dyDescent="0.3">
      <c r="D56" s="6" t="s">
        <v>43</v>
      </c>
      <c r="G56" s="6">
        <f>E56-F56</f>
        <v>0</v>
      </c>
      <c r="O56" s="6" t="s">
        <v>60</v>
      </c>
    </row>
    <row r="57" spans="1:26" ht="57.6" x14ac:dyDescent="0.3">
      <c r="D57" s="8" t="s">
        <v>57</v>
      </c>
      <c r="E57" s="6" t="s">
        <v>58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15</v>
      </c>
      <c r="K57" s="6" t="s">
        <v>16</v>
      </c>
      <c r="L57" s="6" t="s">
        <v>51</v>
      </c>
      <c r="M57" s="18" t="s">
        <v>57</v>
      </c>
      <c r="N57" s="12" t="s">
        <v>58</v>
      </c>
      <c r="O57" s="12" t="s">
        <v>14</v>
      </c>
      <c r="P57" s="13" t="s">
        <v>39</v>
      </c>
      <c r="Q57" s="13" t="s">
        <v>44</v>
      </c>
      <c r="R57" s="14" t="s">
        <v>50</v>
      </c>
      <c r="S57" s="14" t="s">
        <v>55</v>
      </c>
      <c r="T57" s="14" t="s">
        <v>15</v>
      </c>
      <c r="U57" s="13" t="s">
        <v>18</v>
      </c>
      <c r="V57" s="13" t="s">
        <v>52</v>
      </c>
      <c r="W57" s="13" t="s">
        <v>53</v>
      </c>
      <c r="X57" s="14" t="s">
        <v>50</v>
      </c>
      <c r="Y57" s="13" t="s">
        <v>59</v>
      </c>
      <c r="Z57" s="12" t="s">
        <v>15</v>
      </c>
    </row>
    <row r="58" spans="1:26" x14ac:dyDescent="0.3">
      <c r="D58" s="8" t="str">
        <f>D28</f>
        <v>POR</v>
      </c>
      <c r="E58" s="8" t="str">
        <f>E28</f>
        <v>CHA</v>
      </c>
      <c r="F58" s="6">
        <f t="shared" ref="F58:F69" si="53">MAX(M28,M43)</f>
        <v>112.98212692047989</v>
      </c>
      <c r="G58" s="6">
        <f t="shared" ref="G58:G69" si="54">MIN(N28,N43)</f>
        <v>102.37875255050712</v>
      </c>
      <c r="H58" s="6">
        <f t="shared" ref="H58:H69" si="55">F58-G58</f>
        <v>10.603374369972769</v>
      </c>
      <c r="L58" s="6">
        <f t="shared" ref="L58:L69" si="56">F58+G58</f>
        <v>215.36087947098702</v>
      </c>
      <c r="M58" s="18" t="str">
        <f>D58</f>
        <v>POR</v>
      </c>
      <c r="N58" s="18" t="str">
        <f>E58</f>
        <v>CHA</v>
      </c>
      <c r="O58" s="19" t="s">
        <v>80</v>
      </c>
      <c r="P58" s="19" t="s">
        <v>70</v>
      </c>
      <c r="Q58" s="20">
        <v>0.42857142857142855</v>
      </c>
      <c r="R58" s="20">
        <v>2.5</v>
      </c>
      <c r="S58" s="20" t="s">
        <v>56</v>
      </c>
      <c r="T58" s="20" t="s">
        <v>87</v>
      </c>
      <c r="U58" s="19">
        <v>212.5</v>
      </c>
      <c r="V58" s="19" t="s">
        <v>54</v>
      </c>
      <c r="W58" s="20">
        <v>0.8</v>
      </c>
      <c r="X58" s="20">
        <v>4</v>
      </c>
      <c r="Y58" s="20" t="s">
        <v>56</v>
      </c>
      <c r="Z58" s="20">
        <v>175</v>
      </c>
    </row>
    <row r="59" spans="1:26" x14ac:dyDescent="0.3">
      <c r="D59" s="8" t="str">
        <f t="shared" ref="D59:E59" si="57">D29</f>
        <v>LAL</v>
      </c>
      <c r="E59" s="8" t="str">
        <f t="shared" si="57"/>
        <v>WAS</v>
      </c>
      <c r="F59" s="6">
        <f t="shared" si="53"/>
        <v>119.10746481142967</v>
      </c>
      <c r="G59" s="6">
        <f t="shared" si="54"/>
        <v>108.1558266113109</v>
      </c>
      <c r="H59" s="6">
        <f t="shared" si="55"/>
        <v>10.951638200118765</v>
      </c>
      <c r="L59" s="6">
        <f t="shared" si="56"/>
        <v>227.26329142274056</v>
      </c>
      <c r="M59" s="18" t="str">
        <f t="shared" ref="M59:M67" si="58">D59</f>
        <v>LAL</v>
      </c>
      <c r="N59" s="18" t="str">
        <f t="shared" ref="N59:N67" si="59">E59</f>
        <v>WAS</v>
      </c>
      <c r="O59" s="21" t="s">
        <v>67</v>
      </c>
      <c r="P59" s="21" t="s">
        <v>64</v>
      </c>
      <c r="Q59" s="22">
        <v>0.8571428571428571</v>
      </c>
      <c r="R59" s="22">
        <v>4</v>
      </c>
      <c r="S59" s="22"/>
      <c r="T59" s="22" t="s">
        <v>88</v>
      </c>
      <c r="U59" s="19">
        <v>235.5</v>
      </c>
      <c r="V59" s="19" t="s">
        <v>37</v>
      </c>
      <c r="W59" s="20">
        <v>1</v>
      </c>
      <c r="X59" s="20">
        <v>5</v>
      </c>
      <c r="Y59" s="20" t="s">
        <v>56</v>
      </c>
      <c r="Z59" s="20">
        <v>245</v>
      </c>
    </row>
    <row r="60" spans="1:26" x14ac:dyDescent="0.3">
      <c r="D60" s="8" t="str">
        <f t="shared" ref="D60:E60" si="60">D30</f>
        <v>DET</v>
      </c>
      <c r="E60" s="8" t="str">
        <f t="shared" si="60"/>
        <v>ATL</v>
      </c>
      <c r="F60" s="6">
        <f t="shared" si="53"/>
        <v>110.08487965066901</v>
      </c>
      <c r="G60" s="6">
        <f t="shared" si="54"/>
        <v>111.56731107113623</v>
      </c>
      <c r="H60" s="6">
        <f t="shared" si="55"/>
        <v>-1.482431420467222</v>
      </c>
      <c r="L60" s="6">
        <f t="shared" si="56"/>
        <v>221.65219072180525</v>
      </c>
      <c r="M60" s="18" t="str">
        <f t="shared" si="58"/>
        <v>DET</v>
      </c>
      <c r="N60" s="18" t="str">
        <f t="shared" si="59"/>
        <v>ATL</v>
      </c>
      <c r="O60" s="21" t="s">
        <v>81</v>
      </c>
      <c r="P60" s="21" t="s">
        <v>71</v>
      </c>
      <c r="Q60" s="22">
        <v>0.8571428571428571</v>
      </c>
      <c r="R60" s="22">
        <v>4</v>
      </c>
      <c r="S60" s="22"/>
      <c r="T60" s="22" t="s">
        <v>89</v>
      </c>
      <c r="U60" s="19">
        <v>224.5</v>
      </c>
      <c r="V60" s="19" t="s">
        <v>37</v>
      </c>
      <c r="W60" s="20">
        <v>1</v>
      </c>
      <c r="X60" s="20">
        <v>5</v>
      </c>
      <c r="Y60" s="20"/>
      <c r="Z60" s="20">
        <v>234</v>
      </c>
    </row>
    <row r="61" spans="1:26" x14ac:dyDescent="0.3">
      <c r="D61" s="8" t="str">
        <f t="shared" ref="D61:E61" si="61">D31</f>
        <v>OKC</v>
      </c>
      <c r="E61" s="8" t="str">
        <f t="shared" si="61"/>
        <v>BOS</v>
      </c>
      <c r="F61" s="6">
        <f t="shared" si="53"/>
        <v>115.06008758504721</v>
      </c>
      <c r="G61" s="6">
        <f t="shared" si="54"/>
        <v>109.61301378405801</v>
      </c>
      <c r="H61" s="6">
        <f t="shared" si="55"/>
        <v>5.4470738009892017</v>
      </c>
      <c r="L61" s="6">
        <f t="shared" si="56"/>
        <v>224.67310136910521</v>
      </c>
      <c r="M61" s="18" t="str">
        <f t="shared" si="58"/>
        <v>OKC</v>
      </c>
      <c r="N61" s="18" t="str">
        <f t="shared" si="59"/>
        <v>BOS</v>
      </c>
      <c r="O61" s="21" t="s">
        <v>82</v>
      </c>
      <c r="P61" s="21" t="s">
        <v>73</v>
      </c>
      <c r="Q61" s="22">
        <v>0.2857142857142857</v>
      </c>
      <c r="R61" s="22">
        <v>2</v>
      </c>
      <c r="S61" s="22" t="s">
        <v>56</v>
      </c>
      <c r="T61" s="22" t="s">
        <v>90</v>
      </c>
      <c r="U61" s="19">
        <v>228.5</v>
      </c>
      <c r="V61" s="19" t="s">
        <v>37</v>
      </c>
      <c r="W61" s="20">
        <v>0.8</v>
      </c>
      <c r="X61" s="20">
        <v>4</v>
      </c>
      <c r="Y61" s="20" t="s">
        <v>56</v>
      </c>
      <c r="Z61" s="20">
        <v>235</v>
      </c>
    </row>
    <row r="62" spans="1:26" x14ac:dyDescent="0.3">
      <c r="D62" s="8" t="str">
        <f t="shared" ref="D62:E62" si="62">D32</f>
        <v>IND</v>
      </c>
      <c r="E62" s="8" t="str">
        <f t="shared" si="62"/>
        <v>BKN</v>
      </c>
      <c r="F62" s="6">
        <f t="shared" si="53"/>
        <v>120.17834061837344</v>
      </c>
      <c r="G62" s="6">
        <f t="shared" si="54"/>
        <v>106.03219802448456</v>
      </c>
      <c r="H62" s="6">
        <f t="shared" si="55"/>
        <v>14.146142593888882</v>
      </c>
      <c r="L62" s="6">
        <f t="shared" si="56"/>
        <v>226.21053864285801</v>
      </c>
      <c r="M62" s="18" t="str">
        <f t="shared" si="58"/>
        <v>IND</v>
      </c>
      <c r="N62" s="18" t="str">
        <f t="shared" si="59"/>
        <v>BKN</v>
      </c>
      <c r="O62" s="19" t="s">
        <v>83</v>
      </c>
      <c r="P62" s="19" t="s">
        <v>74</v>
      </c>
      <c r="Q62" s="20">
        <v>0.42857142857142855</v>
      </c>
      <c r="R62" s="20">
        <v>2.5</v>
      </c>
      <c r="S62" s="20" t="s">
        <v>56</v>
      </c>
      <c r="T62" s="20" t="s">
        <v>91</v>
      </c>
      <c r="U62" s="21">
        <v>230.5</v>
      </c>
      <c r="V62" s="21" t="s">
        <v>37</v>
      </c>
      <c r="W62" s="22">
        <v>0.8</v>
      </c>
      <c r="X62" s="22">
        <v>4</v>
      </c>
      <c r="Y62" s="22"/>
      <c r="Z62" s="22">
        <v>226</v>
      </c>
    </row>
    <row r="63" spans="1:26" x14ac:dyDescent="0.3">
      <c r="D63" s="8" t="str">
        <f t="shared" ref="D63:E63" si="63">D33</f>
        <v>MEM</v>
      </c>
      <c r="E63" s="8" t="str">
        <f t="shared" si="63"/>
        <v>MIL</v>
      </c>
      <c r="F63" s="6">
        <f t="shared" si="53"/>
        <v>113.92742017326312</v>
      </c>
      <c r="G63" s="6">
        <f t="shared" si="54"/>
        <v>112.77440643145732</v>
      </c>
      <c r="H63" s="6">
        <f t="shared" si="55"/>
        <v>1.1530137418057933</v>
      </c>
      <c r="L63" s="6">
        <f t="shared" si="56"/>
        <v>226.70182660472045</v>
      </c>
      <c r="M63" s="18" t="str">
        <f t="shared" si="58"/>
        <v>MEM</v>
      </c>
      <c r="N63" s="18" t="str">
        <f t="shared" si="59"/>
        <v>MIL</v>
      </c>
      <c r="O63" s="21" t="s">
        <v>68</v>
      </c>
      <c r="P63" s="21" t="s">
        <v>76</v>
      </c>
      <c r="Q63" s="22">
        <v>1</v>
      </c>
      <c r="R63" s="22">
        <v>5</v>
      </c>
      <c r="S63" s="22" t="s">
        <v>56</v>
      </c>
      <c r="T63" s="22" t="s">
        <v>92</v>
      </c>
      <c r="U63" s="19">
        <v>218.5</v>
      </c>
      <c r="V63" s="19" t="s">
        <v>54</v>
      </c>
      <c r="W63" s="20">
        <v>0.8</v>
      </c>
      <c r="X63" s="20">
        <v>4</v>
      </c>
      <c r="Y63" s="20"/>
      <c r="Z63" s="20">
        <v>212</v>
      </c>
    </row>
    <row r="64" spans="1:26" x14ac:dyDescent="0.3">
      <c r="D64" s="8" t="str">
        <f t="shared" ref="D64:E64" si="64">D34</f>
        <v>TOR</v>
      </c>
      <c r="E64" s="8" t="str">
        <f t="shared" si="64"/>
        <v>MIN</v>
      </c>
      <c r="F64" s="6">
        <f t="shared" si="53"/>
        <v>107.61321231658344</v>
      </c>
      <c r="G64" s="6">
        <f t="shared" si="54"/>
        <v>111.29744171348221</v>
      </c>
      <c r="H64" s="6">
        <f t="shared" si="55"/>
        <v>-3.6842293968987718</v>
      </c>
      <c r="L64" s="6">
        <f t="shared" si="56"/>
        <v>218.91065403006564</v>
      </c>
      <c r="M64" s="18" t="str">
        <f t="shared" si="58"/>
        <v>TOR</v>
      </c>
      <c r="N64" s="18" t="str">
        <f t="shared" si="59"/>
        <v>MIN</v>
      </c>
      <c r="O64" s="19" t="s">
        <v>84</v>
      </c>
      <c r="P64" s="19" t="s">
        <v>62</v>
      </c>
      <c r="Q64" s="20">
        <v>0.8571428571428571</v>
      </c>
      <c r="R64" s="20">
        <v>4</v>
      </c>
      <c r="S64" s="20"/>
      <c r="T64" s="20" t="s">
        <v>93</v>
      </c>
      <c r="U64" s="21">
        <v>214.5</v>
      </c>
      <c r="V64" s="21" t="s">
        <v>54</v>
      </c>
      <c r="W64" s="22">
        <v>1</v>
      </c>
      <c r="X64" s="22">
        <v>5</v>
      </c>
      <c r="Y64" s="22" t="s">
        <v>56</v>
      </c>
      <c r="Z64" s="22">
        <v>218</v>
      </c>
    </row>
    <row r="65" spans="4:26" x14ac:dyDescent="0.3">
      <c r="D65" s="8" t="str">
        <f t="shared" ref="D65:E65" si="65">D35</f>
        <v>ORL</v>
      </c>
      <c r="E65" s="8" t="str">
        <f t="shared" si="65"/>
        <v>NOP</v>
      </c>
      <c r="F65" s="6">
        <f t="shared" si="53"/>
        <v>106.892777443017</v>
      </c>
      <c r="G65" s="6">
        <f t="shared" si="54"/>
        <v>103.25934712026022</v>
      </c>
      <c r="H65" s="6">
        <f t="shared" si="55"/>
        <v>3.6334303227567801</v>
      </c>
      <c r="L65" s="6">
        <f t="shared" si="56"/>
        <v>210.1521245632772</v>
      </c>
      <c r="M65" s="18" t="str">
        <f t="shared" si="58"/>
        <v>ORL</v>
      </c>
      <c r="N65" s="18" t="str">
        <f t="shared" si="59"/>
        <v>NOP</v>
      </c>
      <c r="O65" s="21" t="s">
        <v>85</v>
      </c>
      <c r="P65" s="21" t="s">
        <v>77</v>
      </c>
      <c r="Q65" s="22">
        <v>0.8571428571428571</v>
      </c>
      <c r="R65" s="22">
        <v>4</v>
      </c>
      <c r="S65" s="22" t="s">
        <v>56</v>
      </c>
      <c r="T65" s="22" t="s">
        <v>94</v>
      </c>
      <c r="U65" s="21">
        <v>207.5</v>
      </c>
      <c r="V65" s="21" t="s">
        <v>54</v>
      </c>
      <c r="W65" s="22">
        <v>1</v>
      </c>
      <c r="X65" s="22">
        <v>5</v>
      </c>
      <c r="Y65" s="22" t="s">
        <v>56</v>
      </c>
      <c r="Z65" s="22">
        <v>225</v>
      </c>
    </row>
    <row r="66" spans="4:26" x14ac:dyDescent="0.3">
      <c r="D66" s="8" t="str">
        <f t="shared" ref="D66:E66" si="66">D36</f>
        <v>CLE</v>
      </c>
      <c r="E66" s="8" t="str">
        <f t="shared" si="66"/>
        <v>PHX</v>
      </c>
      <c r="F66" s="6">
        <f t="shared" si="53"/>
        <v>113.69083128286756</v>
      </c>
      <c r="G66" s="6">
        <f t="shared" si="54"/>
        <v>110.67287433113457</v>
      </c>
      <c r="H66" s="6">
        <f t="shared" si="55"/>
        <v>3.017956951732998</v>
      </c>
      <c r="L66" s="6">
        <f t="shared" si="56"/>
        <v>224.36370561400213</v>
      </c>
      <c r="M66" s="18" t="str">
        <f t="shared" si="58"/>
        <v>CLE</v>
      </c>
      <c r="N66" s="18" t="str">
        <f t="shared" si="59"/>
        <v>PHX</v>
      </c>
      <c r="O66" s="21" t="s">
        <v>86</v>
      </c>
      <c r="P66" s="21" t="s">
        <v>79</v>
      </c>
      <c r="Q66" s="22">
        <v>0.2857142857142857</v>
      </c>
      <c r="R66" s="22">
        <v>2</v>
      </c>
      <c r="S66" s="22"/>
      <c r="T66" s="22" t="s">
        <v>95</v>
      </c>
      <c r="U66" s="21">
        <v>226.5</v>
      </c>
      <c r="V66" s="21" t="s">
        <v>37</v>
      </c>
      <c r="W66" s="22">
        <v>0.8</v>
      </c>
      <c r="X66" s="22">
        <v>4</v>
      </c>
      <c r="Y66" s="22"/>
      <c r="Z66" s="22">
        <v>223</v>
      </c>
    </row>
    <row r="67" spans="4:26" x14ac:dyDescent="0.3">
      <c r="D67" s="8">
        <f t="shared" ref="D67:E67" si="67">D37</f>
        <v>0</v>
      </c>
      <c r="E67" s="8">
        <f t="shared" si="67"/>
        <v>0</v>
      </c>
      <c r="F67" s="6">
        <f t="shared" si="53"/>
        <v>0</v>
      </c>
      <c r="G67" s="6">
        <f t="shared" si="54"/>
        <v>0</v>
      </c>
      <c r="H67" s="6">
        <f t="shared" si="55"/>
        <v>0</v>
      </c>
      <c r="L67" s="6">
        <f t="shared" si="56"/>
        <v>0</v>
      </c>
      <c r="M67" s="18">
        <f t="shared" si="58"/>
        <v>0</v>
      </c>
      <c r="N67" s="18">
        <f t="shared" si="59"/>
        <v>0</v>
      </c>
      <c r="O67" s="12"/>
      <c r="P67" s="12"/>
      <c r="Q67" s="15"/>
      <c r="R67" s="15"/>
      <c r="S67" s="15"/>
      <c r="T67" s="15"/>
      <c r="U67" s="12"/>
      <c r="V67" s="12"/>
      <c r="W67" s="15"/>
      <c r="X67" s="15"/>
      <c r="Y67" s="15"/>
      <c r="Z67" s="15"/>
    </row>
    <row r="68" spans="4:26" x14ac:dyDescent="0.3">
      <c r="F68" s="6">
        <f t="shared" si="53"/>
        <v>0</v>
      </c>
      <c r="G68" s="6">
        <f t="shared" si="54"/>
        <v>0</v>
      </c>
      <c r="H68" s="6">
        <f t="shared" si="55"/>
        <v>0</v>
      </c>
      <c r="L68" s="6">
        <f t="shared" si="56"/>
        <v>0</v>
      </c>
      <c r="M68" s="12"/>
      <c r="N68" s="12"/>
      <c r="O68" s="12"/>
      <c r="P68" s="12"/>
      <c r="Q68" s="15"/>
      <c r="R68" s="15"/>
      <c r="S68" s="15"/>
      <c r="T68" s="15"/>
      <c r="U68" s="12"/>
      <c r="V68" s="12"/>
      <c r="W68" s="15"/>
      <c r="X68" s="15"/>
      <c r="Y68" s="15"/>
      <c r="Z68" s="15"/>
    </row>
    <row r="69" spans="4:26" x14ac:dyDescent="0.3">
      <c r="F69" s="6">
        <f t="shared" si="53"/>
        <v>0</v>
      </c>
      <c r="G69" s="6">
        <f t="shared" si="54"/>
        <v>0</v>
      </c>
      <c r="H69" s="6">
        <f t="shared" si="55"/>
        <v>0</v>
      </c>
      <c r="L69" s="6">
        <f t="shared" si="56"/>
        <v>0</v>
      </c>
      <c r="M69" s="12"/>
      <c r="N69" s="12"/>
      <c r="O69" s="12"/>
      <c r="P69" s="12"/>
      <c r="Q69" s="15"/>
      <c r="R69" s="15"/>
      <c r="S69" s="15"/>
      <c r="T69" s="15"/>
      <c r="U69" s="12"/>
      <c r="V69" s="12"/>
      <c r="W69" s="15"/>
      <c r="X69" s="15"/>
      <c r="Y69" s="15"/>
      <c r="Z69" s="15"/>
    </row>
    <row r="71" spans="4:26" x14ac:dyDescent="0.3">
      <c r="D71" s="4" t="s">
        <v>0</v>
      </c>
      <c r="E71" s="4" t="s">
        <v>1</v>
      </c>
      <c r="F71" s="6" t="s">
        <v>46</v>
      </c>
      <c r="G71" s="6" t="s">
        <v>47</v>
      </c>
    </row>
    <row r="72" spans="4:26" x14ac:dyDescent="0.3">
      <c r="D72" t="str">
        <f>A2</f>
        <v>POR</v>
      </c>
      <c r="E72" t="str">
        <f>B2</f>
        <v>CHA</v>
      </c>
      <c r="F72" s="6">
        <f>Y2</f>
        <v>21.166700956520998</v>
      </c>
      <c r="G72" s="6">
        <f>Z2</f>
        <v>-15.392345000000006</v>
      </c>
    </row>
    <row r="73" spans="4:26" x14ac:dyDescent="0.3">
      <c r="D73" t="str">
        <f t="shared" ref="D73:E73" si="68">A3</f>
        <v>CHA</v>
      </c>
      <c r="E73" t="str">
        <f t="shared" si="68"/>
        <v>POR</v>
      </c>
      <c r="F73" s="6">
        <f t="shared" ref="F73:G73" si="69">Y3</f>
        <v>0</v>
      </c>
      <c r="G73" s="6">
        <f t="shared" si="69"/>
        <v>0</v>
      </c>
    </row>
    <row r="74" spans="4:26" x14ac:dyDescent="0.3">
      <c r="D74" t="str">
        <f t="shared" ref="D74:E74" si="70">A4</f>
        <v>LAL</v>
      </c>
      <c r="E74" t="str">
        <f t="shared" si="70"/>
        <v>WAS</v>
      </c>
      <c r="F74" s="6">
        <f t="shared" ref="F74:G74" si="71">Y4</f>
        <v>14.542360000000002</v>
      </c>
      <c r="G74" s="6">
        <f t="shared" si="71"/>
        <v>-6.1048540932160051</v>
      </c>
    </row>
    <row r="75" spans="4:26" x14ac:dyDescent="0.3">
      <c r="D75" t="str">
        <f t="shared" ref="D75:E75" si="72">A5</f>
        <v>WAS</v>
      </c>
      <c r="E75" t="str">
        <f t="shared" si="72"/>
        <v>LAL</v>
      </c>
      <c r="F75" s="6">
        <f t="shared" ref="F75:G75" si="73">Y5</f>
        <v>0</v>
      </c>
      <c r="G75" s="6">
        <f t="shared" si="73"/>
        <v>0</v>
      </c>
    </row>
    <row r="76" spans="4:26" x14ac:dyDescent="0.3">
      <c r="D76" t="str">
        <f t="shared" ref="D76:E76" si="74">A6</f>
        <v>DET</v>
      </c>
      <c r="E76" t="str">
        <f t="shared" si="74"/>
        <v>ATL</v>
      </c>
      <c r="F76" s="6">
        <f t="shared" ref="F76:G76" si="75">Y6</f>
        <v>14.146086956521998</v>
      </c>
      <c r="G76" s="6">
        <f t="shared" si="75"/>
        <v>-10.917374146341004</v>
      </c>
    </row>
    <row r="77" spans="4:26" x14ac:dyDescent="0.3">
      <c r="D77" t="str">
        <f t="shared" ref="D77:E77" si="76">A7</f>
        <v>ATL</v>
      </c>
      <c r="E77" t="str">
        <f t="shared" si="76"/>
        <v>DET</v>
      </c>
      <c r="F77" s="6">
        <f t="shared" ref="F77:G77" si="77">Y7</f>
        <v>0</v>
      </c>
      <c r="G77" s="6">
        <f t="shared" si="77"/>
        <v>0</v>
      </c>
    </row>
    <row r="78" spans="4:26" x14ac:dyDescent="0.3">
      <c r="D78" t="str">
        <f t="shared" ref="D78:E78" si="78">A8</f>
        <v>OKC</v>
      </c>
      <c r="E78" t="str">
        <f t="shared" si="78"/>
        <v>BOS</v>
      </c>
      <c r="F78" s="6">
        <f t="shared" ref="F78:G78" si="79">Y8</f>
        <v>13.711844999999997</v>
      </c>
      <c r="G78" s="6">
        <f t="shared" si="79"/>
        <v>-17.405025380189002</v>
      </c>
    </row>
    <row r="79" spans="4:26" x14ac:dyDescent="0.3">
      <c r="D79" t="str">
        <f t="shared" ref="D79:E79" si="80">A9</f>
        <v>BOS</v>
      </c>
      <c r="E79" t="str">
        <f t="shared" si="80"/>
        <v>OKC</v>
      </c>
      <c r="F79" s="6">
        <f t="shared" ref="F79:G79" si="81">Y9</f>
        <v>0</v>
      </c>
      <c r="G79" s="6">
        <f t="shared" si="81"/>
        <v>0</v>
      </c>
    </row>
    <row r="80" spans="4:26" x14ac:dyDescent="0.3">
      <c r="D80" t="str">
        <f t="shared" ref="D80:E80" si="82">A10</f>
        <v>IND</v>
      </c>
      <c r="E80" t="str">
        <f t="shared" si="82"/>
        <v>BKN</v>
      </c>
      <c r="F80" s="6">
        <f t="shared" ref="F80:G80" si="83">Y10</f>
        <v>16.546629884609004</v>
      </c>
      <c r="G80" s="6">
        <f t="shared" si="83"/>
        <v>-10.894480519481007</v>
      </c>
    </row>
    <row r="81" spans="4:7" x14ac:dyDescent="0.3">
      <c r="D81" t="str">
        <f t="shared" ref="D81:E81" si="84">A11</f>
        <v>BKN</v>
      </c>
      <c r="E81" t="str">
        <f t="shared" si="84"/>
        <v>IND</v>
      </c>
      <c r="F81" s="6">
        <f t="shared" ref="F81:G81" si="85">Y11</f>
        <v>0</v>
      </c>
      <c r="G81" s="6">
        <f t="shared" si="85"/>
        <v>0</v>
      </c>
    </row>
    <row r="82" spans="4:7" x14ac:dyDescent="0.3">
      <c r="D82" t="str">
        <f t="shared" ref="D82:E82" si="86">A12</f>
        <v>MEM</v>
      </c>
      <c r="E82" t="str">
        <f t="shared" si="86"/>
        <v>MIL</v>
      </c>
      <c r="F82" s="6">
        <f t="shared" ref="F82:G82" si="87">Y12</f>
        <v>5.58274197363599</v>
      </c>
      <c r="G82" s="6">
        <f t="shared" si="87"/>
        <v>-10.022664565217013</v>
      </c>
    </row>
    <row r="83" spans="4:7" x14ac:dyDescent="0.3">
      <c r="D83" t="str">
        <f t="shared" ref="D83:E83" si="88">A13</f>
        <v>MIL</v>
      </c>
      <c r="E83" t="str">
        <f t="shared" si="88"/>
        <v>MEM</v>
      </c>
      <c r="F83" s="6">
        <f t="shared" ref="F83:G83" si="89">Y13</f>
        <v>0</v>
      </c>
      <c r="G83" s="6">
        <f t="shared" si="89"/>
        <v>0</v>
      </c>
    </row>
    <row r="84" spans="4:7" x14ac:dyDescent="0.3">
      <c r="D84" t="str">
        <f>A14</f>
        <v>TOR</v>
      </c>
      <c r="E84" t="str">
        <f>B14</f>
        <v>MIN</v>
      </c>
      <c r="F84" s="6">
        <f t="shared" ref="F84:G84" si="90">Y14</f>
        <v>12.349090909091004</v>
      </c>
      <c r="G84" s="6">
        <f t="shared" si="90"/>
        <v>-20.844714214712994</v>
      </c>
    </row>
    <row r="85" spans="4:7" x14ac:dyDescent="0.3">
      <c r="D85" t="str">
        <f t="shared" ref="D85:D93" si="91">A15</f>
        <v>MIN</v>
      </c>
      <c r="E85" t="str">
        <f t="shared" ref="E85:E93" si="92">B15</f>
        <v>TOR</v>
      </c>
      <c r="F85" s="6">
        <f t="shared" ref="F85:G85" si="93">Y15</f>
        <v>0</v>
      </c>
      <c r="G85" s="6">
        <f t="shared" si="93"/>
        <v>0</v>
      </c>
    </row>
    <row r="86" spans="4:7" x14ac:dyDescent="0.3">
      <c r="D86" t="str">
        <f t="shared" si="91"/>
        <v>ORL</v>
      </c>
      <c r="E86" t="str">
        <f t="shared" si="92"/>
        <v>NOP</v>
      </c>
      <c r="F86" s="6">
        <f t="shared" ref="F86:G86" si="94">Y16</f>
        <v>13.221036666666009</v>
      </c>
      <c r="G86" s="6">
        <f t="shared" si="94"/>
        <v>-12.263989999999012</v>
      </c>
    </row>
    <row r="87" spans="4:7" x14ac:dyDescent="0.3">
      <c r="D87" t="str">
        <f t="shared" si="91"/>
        <v>NOP</v>
      </c>
      <c r="E87" t="str">
        <f t="shared" si="92"/>
        <v>ORL</v>
      </c>
      <c r="F87" s="6">
        <f t="shared" ref="F87:G87" si="95">Y17</f>
        <v>0</v>
      </c>
      <c r="G87" s="6">
        <f t="shared" si="95"/>
        <v>0</v>
      </c>
    </row>
    <row r="88" spans="4:7" x14ac:dyDescent="0.3">
      <c r="D88" t="str">
        <f t="shared" si="91"/>
        <v>CLE</v>
      </c>
      <c r="E88" t="str">
        <f t="shared" si="92"/>
        <v>PHX</v>
      </c>
      <c r="F88" s="6">
        <f t="shared" ref="F88:G88" si="96">Y18</f>
        <v>11.563880652172998</v>
      </c>
      <c r="G88" s="6">
        <f t="shared" si="96"/>
        <v>-11.823552051282007</v>
      </c>
    </row>
    <row r="89" spans="4:7" x14ac:dyDescent="0.3">
      <c r="D89" t="str">
        <f t="shared" si="91"/>
        <v>PHX</v>
      </c>
      <c r="E89" t="str">
        <f t="shared" si="92"/>
        <v>CLE</v>
      </c>
      <c r="F89" s="6">
        <f t="shared" ref="F89:G89" si="97">Y19</f>
        <v>0</v>
      </c>
      <c r="G89" s="6">
        <f t="shared" si="97"/>
        <v>0</v>
      </c>
    </row>
    <row r="90" spans="4:7" x14ac:dyDescent="0.3">
      <c r="D90">
        <f t="shared" si="91"/>
        <v>0</v>
      </c>
      <c r="E90">
        <f t="shared" si="92"/>
        <v>0</v>
      </c>
    </row>
    <row r="91" spans="4:7" x14ac:dyDescent="0.3">
      <c r="D91">
        <f t="shared" si="91"/>
        <v>0</v>
      </c>
      <c r="E91">
        <f t="shared" si="92"/>
        <v>0</v>
      </c>
    </row>
    <row r="92" spans="4:7" x14ac:dyDescent="0.3">
      <c r="D92">
        <f t="shared" si="91"/>
        <v>0</v>
      </c>
      <c r="E92">
        <f t="shared" si="92"/>
        <v>0</v>
      </c>
    </row>
    <row r="93" spans="4:7" x14ac:dyDescent="0.3">
      <c r="D93">
        <f t="shared" si="91"/>
        <v>0</v>
      </c>
      <c r="E93">
        <f t="shared" si="92"/>
        <v>0</v>
      </c>
    </row>
    <row r="94" spans="4:7" x14ac:dyDescent="0.3">
      <c r="D94"/>
      <c r="E94"/>
    </row>
    <row r="95" spans="4:7" x14ac:dyDescent="0.3">
      <c r="D95"/>
      <c r="E9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25"/>
  <sheetViews>
    <sheetView workbookViewId="0">
      <selection sqref="A1:C1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108.25110757848201</v>
      </c>
      <c r="C2" s="1">
        <v>117.54799285070401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101.366172108909</v>
      </c>
      <c r="C3" s="1">
        <v>112.32001152063999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120.183505375225</v>
      </c>
      <c r="C4" s="1">
        <v>118.569744093216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108.049302239076</v>
      </c>
      <c r="C5" s="1">
        <v>114.962250415241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5</v>
      </c>
      <c r="B6" s="1">
        <v>105.187925636383</v>
      </c>
      <c r="C6" s="1">
        <v>110.377673220709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6</v>
      </c>
      <c r="B7" s="1">
        <v>112.440460429561</v>
      </c>
      <c r="C7" s="1">
        <v>110.21487018934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>
        <v>7</v>
      </c>
      <c r="B8" s="1">
        <v>115.958913024087</v>
      </c>
      <c r="C8" s="1">
        <v>110.55816337638301</v>
      </c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>
        <v>8</v>
      </c>
      <c r="B9" s="1">
        <v>120.534725380189</v>
      </c>
      <c r="C9" s="1">
        <v>106.001775519345</v>
      </c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>
        <v>9</v>
      </c>
      <c r="B10" s="1">
        <v>121.577949884609</v>
      </c>
      <c r="C10" s="1">
        <v>111.563747755302</v>
      </c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>
        <v>10</v>
      </c>
      <c r="B11" s="1">
        <v>108.05586901968501</v>
      </c>
      <c r="C11" s="1">
        <v>110.277762897366</v>
      </c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>
        <v>11</v>
      </c>
      <c r="B12" s="1">
        <v>104.43505185141601</v>
      </c>
      <c r="C12" s="1">
        <v>113.056442719752</v>
      </c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>
        <v>12</v>
      </c>
      <c r="B13" s="1">
        <v>111.80253718018901</v>
      </c>
      <c r="C13" s="1">
        <v>116.197815973636</v>
      </c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>
        <v>13</v>
      </c>
      <c r="B14" s="1">
        <v>105.27118112046401</v>
      </c>
      <c r="C14" s="1">
        <v>122.809714214713</v>
      </c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>
        <v>14</v>
      </c>
      <c r="B15" s="1">
        <v>111.040282286959</v>
      </c>
      <c r="C15" s="1">
        <v>106.897999522481</v>
      </c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>
        <v>15</v>
      </c>
      <c r="B16" s="1">
        <v>106.372988324872</v>
      </c>
      <c r="C16" s="1">
        <v>102.212688027024</v>
      </c>
    </row>
    <row r="17" spans="1:3" ht="15" thickBot="1" x14ac:dyDescent="0.35">
      <c r="A17" s="1">
        <v>16</v>
      </c>
      <c r="B17" s="1">
        <v>109.08082854735</v>
      </c>
      <c r="C17" s="1">
        <v>105.625107112031</v>
      </c>
    </row>
    <row r="18" spans="1:3" ht="15" thickBot="1" x14ac:dyDescent="0.35">
      <c r="A18" s="1">
        <v>17</v>
      </c>
      <c r="B18" s="1">
        <v>107.448364282909</v>
      </c>
      <c r="C18" s="1">
        <v>111.205351603107</v>
      </c>
    </row>
    <row r="19" spans="1:3" ht="15" thickBot="1" x14ac:dyDescent="0.35">
      <c r="A19" s="1">
        <v>18</v>
      </c>
      <c r="B19" s="1">
        <v>114.987844513696</v>
      </c>
      <c r="C19" s="1">
        <v>115.913158501412</v>
      </c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25"/>
  <sheetViews>
    <sheetView workbookViewId="0">
      <selection sqref="A1:C19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106.99</v>
      </c>
      <c r="C2" s="1">
        <v>118.79</v>
      </c>
      <c r="F2" s="1"/>
      <c r="G2" s="1"/>
      <c r="H2" s="1"/>
    </row>
    <row r="3" spans="1:8" ht="15" thickBot="1" x14ac:dyDescent="0.35">
      <c r="A3" s="1">
        <v>2</v>
      </c>
      <c r="B3" s="1">
        <v>101.47</v>
      </c>
      <c r="C3" s="1">
        <v>110.98</v>
      </c>
      <c r="F3" s="1"/>
      <c r="G3" s="1"/>
      <c r="H3" s="1"/>
    </row>
    <row r="4" spans="1:8" ht="15" thickBot="1" x14ac:dyDescent="0.35">
      <c r="A4" s="1">
        <v>3</v>
      </c>
      <c r="B4" s="1">
        <v>120.47</v>
      </c>
      <c r="C4" s="1">
        <v>117.58</v>
      </c>
      <c r="F4" s="1"/>
      <c r="G4" s="1"/>
      <c r="H4" s="1"/>
    </row>
    <row r="5" spans="1:8" ht="15" thickBot="1" x14ac:dyDescent="0.35">
      <c r="A5" s="1">
        <v>4</v>
      </c>
      <c r="B5" s="1">
        <v>107.07</v>
      </c>
      <c r="C5" s="1">
        <v>116.29</v>
      </c>
      <c r="F5" s="1"/>
      <c r="G5" s="1"/>
      <c r="H5" s="1"/>
    </row>
    <row r="6" spans="1:8" ht="15" thickBot="1" x14ac:dyDescent="0.35">
      <c r="A6" s="1">
        <v>5</v>
      </c>
      <c r="B6" s="1">
        <v>105.89</v>
      </c>
      <c r="C6" s="1">
        <v>110.57</v>
      </c>
      <c r="F6" s="1"/>
      <c r="G6" s="1"/>
      <c r="H6" s="1"/>
    </row>
    <row r="7" spans="1:8" ht="15" thickBot="1" x14ac:dyDescent="0.35">
      <c r="A7" s="1">
        <v>6</v>
      </c>
      <c r="B7" s="1">
        <v>111.28</v>
      </c>
      <c r="C7" s="1">
        <v>111.39</v>
      </c>
      <c r="F7" s="1"/>
      <c r="G7" s="1"/>
      <c r="H7" s="1"/>
    </row>
    <row r="8" spans="1:8" ht="15" thickBot="1" x14ac:dyDescent="0.35">
      <c r="A8" s="1">
        <v>7</v>
      </c>
      <c r="B8" s="1">
        <v>116.32</v>
      </c>
      <c r="C8" s="1">
        <v>110.92</v>
      </c>
      <c r="F8" s="1"/>
      <c r="G8" s="1"/>
      <c r="H8" s="1"/>
    </row>
    <row r="9" spans="1:8" ht="15" thickBot="1" x14ac:dyDescent="0.35">
      <c r="A9" s="1">
        <v>8</v>
      </c>
      <c r="B9" s="1">
        <v>119.42</v>
      </c>
      <c r="C9" s="1">
        <v>104.74</v>
      </c>
      <c r="F9" s="1"/>
      <c r="G9" s="1"/>
      <c r="H9" s="1"/>
    </row>
    <row r="10" spans="1:8" ht="15" thickBot="1" x14ac:dyDescent="0.35">
      <c r="A10" s="1">
        <v>9</v>
      </c>
      <c r="B10" s="1">
        <v>120.47</v>
      </c>
      <c r="C10" s="1">
        <v>112.15</v>
      </c>
      <c r="F10" s="1"/>
      <c r="G10" s="1"/>
      <c r="H10" s="1"/>
    </row>
    <row r="11" spans="1:8" ht="15" thickBot="1" x14ac:dyDescent="0.35">
      <c r="A11" s="1">
        <v>10</v>
      </c>
      <c r="B11" s="1">
        <v>108.47</v>
      </c>
      <c r="C11" s="1">
        <v>110.24</v>
      </c>
      <c r="F11" s="1"/>
      <c r="G11" s="1"/>
      <c r="H11" s="1"/>
    </row>
    <row r="12" spans="1:8" ht="15" thickBot="1" x14ac:dyDescent="0.35">
      <c r="A12" s="1">
        <v>11</v>
      </c>
      <c r="B12" s="1">
        <v>104.26</v>
      </c>
      <c r="C12" s="1">
        <v>111.73</v>
      </c>
      <c r="F12" s="1"/>
      <c r="G12" s="1"/>
      <c r="H12" s="1"/>
    </row>
    <row r="13" spans="1:8" ht="15" thickBot="1" x14ac:dyDescent="0.35">
      <c r="A13" s="1">
        <v>12</v>
      </c>
      <c r="B13" s="1">
        <v>111.17</v>
      </c>
      <c r="C13" s="1">
        <v>115.37</v>
      </c>
      <c r="F13" s="1"/>
      <c r="G13" s="1"/>
      <c r="H13" s="1"/>
    </row>
    <row r="14" spans="1:8" ht="15" thickBot="1" x14ac:dyDescent="0.35">
      <c r="A14" s="1">
        <v>13</v>
      </c>
      <c r="B14" s="1">
        <v>105.58</v>
      </c>
      <c r="C14" s="1">
        <v>121.2</v>
      </c>
      <c r="F14" s="1"/>
      <c r="G14" s="1"/>
      <c r="H14" s="1"/>
    </row>
    <row r="15" spans="1:8" ht="15" thickBot="1" x14ac:dyDescent="0.35">
      <c r="A15" s="1">
        <v>14</v>
      </c>
      <c r="B15" s="1">
        <v>110.57</v>
      </c>
      <c r="C15" s="1">
        <v>107.6</v>
      </c>
      <c r="F15" s="1"/>
      <c r="G15" s="1"/>
      <c r="H15" s="1"/>
    </row>
    <row r="16" spans="1:8" ht="15" thickBot="1" x14ac:dyDescent="0.35">
      <c r="A16" s="1">
        <v>15</v>
      </c>
      <c r="B16" s="1">
        <v>107.15</v>
      </c>
      <c r="C16" s="1">
        <v>102.46</v>
      </c>
    </row>
    <row r="17" spans="1:3" ht="15" thickBot="1" x14ac:dyDescent="0.35">
      <c r="A17" s="1">
        <v>16</v>
      </c>
      <c r="B17" s="1">
        <v>110.85</v>
      </c>
      <c r="C17" s="1">
        <v>104.72</v>
      </c>
    </row>
    <row r="18" spans="1:3" ht="15" thickBot="1" x14ac:dyDescent="0.35">
      <c r="A18" s="1">
        <v>17</v>
      </c>
      <c r="B18" s="1">
        <v>105.66</v>
      </c>
      <c r="C18" s="1">
        <v>110.69</v>
      </c>
    </row>
    <row r="19" spans="1:3" ht="15" thickBot="1" x14ac:dyDescent="0.35">
      <c r="A19" s="1">
        <v>18</v>
      </c>
      <c r="B19" s="1">
        <v>115.61</v>
      </c>
      <c r="C19" s="1">
        <v>113.52</v>
      </c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25"/>
  <sheetViews>
    <sheetView workbookViewId="0">
      <selection sqref="A1:C19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45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107.33851038433799</v>
      </c>
      <c r="C2" s="1">
        <v>117.52981587888701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101.176752952575</v>
      </c>
      <c r="C3" s="1">
        <v>112.10288683690101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119.706518328718</v>
      </c>
      <c r="C4" s="1">
        <v>116.039666884083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108.18346274094201</v>
      </c>
      <c r="C5" s="1">
        <v>114.806090625455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</v>
      </c>
      <c r="B6" s="1">
        <v>104.578708628532</v>
      </c>
      <c r="C6" s="1">
        <v>112.63204431611901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6</v>
      </c>
      <c r="B7" s="1">
        <v>112.927047015486</v>
      </c>
      <c r="C7" s="1">
        <v>110.527029088699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7</v>
      </c>
      <c r="B8" s="1">
        <v>116.271164336331</v>
      </c>
      <c r="C8" s="1">
        <v>110.150824367289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8</v>
      </c>
      <c r="B9" s="1">
        <v>120.352627717388</v>
      </c>
      <c r="C9" s="1">
        <v>106.460721123732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9</v>
      </c>
      <c r="B10" s="1">
        <v>121.324278319862</v>
      </c>
      <c r="C10" s="1">
        <v>113.342962487539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10</v>
      </c>
      <c r="B11" s="1">
        <v>107.615767317376</v>
      </c>
      <c r="C11" s="1">
        <v>111.170412282003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11</v>
      </c>
      <c r="B12" s="1">
        <v>105.36908904371199</v>
      </c>
      <c r="C12" s="1">
        <v>113.83287059049501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</v>
      </c>
      <c r="B13" s="1">
        <v>113.541780736888</v>
      </c>
      <c r="C13" s="1">
        <v>114.91591912253701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13</v>
      </c>
      <c r="B14" s="1">
        <v>105.686747805946</v>
      </c>
      <c r="C14" s="1">
        <v>122.513853880037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</v>
      </c>
      <c r="B15" s="1">
        <v>111.203756403379</v>
      </c>
      <c r="C15" s="1">
        <v>105.634384430479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</v>
      </c>
      <c r="B16" s="1">
        <v>106.56282819116601</v>
      </c>
      <c r="C16" s="1">
        <v>102.104356977641</v>
      </c>
    </row>
    <row r="17" spans="1:3" ht="15" thickBot="1" x14ac:dyDescent="0.35">
      <c r="A17" s="1">
        <v>16</v>
      </c>
      <c r="B17" s="1">
        <v>107.986933552037</v>
      </c>
      <c r="C17" s="1">
        <v>105.631122913369</v>
      </c>
    </row>
    <row r="18" spans="1:3" ht="15" thickBot="1" x14ac:dyDescent="0.35">
      <c r="A18" s="1">
        <v>17</v>
      </c>
      <c r="B18" s="1">
        <v>106.465665986725</v>
      </c>
      <c r="C18" s="1">
        <v>110.62968692462501</v>
      </c>
    </row>
    <row r="19" spans="1:3" ht="15" thickBot="1" x14ac:dyDescent="0.35">
      <c r="A19" s="1">
        <v>18</v>
      </c>
      <c r="B19" s="1">
        <v>114.812170501621</v>
      </c>
      <c r="C19" s="1">
        <v>113.47287744022201</v>
      </c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25"/>
  <sheetViews>
    <sheetView workbookViewId="0">
      <selection sqref="A1:C1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120.04545454545401</v>
      </c>
      <c r="C2" s="1">
        <v>118.09090909090899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109.086956521739</v>
      </c>
      <c r="C3" s="1">
        <v>120.826086956521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112.99999999999901</v>
      </c>
      <c r="C4" s="1">
        <v>109.954545454545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110.039999999999</v>
      </c>
      <c r="C5" s="1">
        <v>120.19999999999899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5</v>
      </c>
      <c r="B6" s="1">
        <v>119.826086956521</v>
      </c>
      <c r="C6" s="1">
        <v>110.434782608695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6</v>
      </c>
      <c r="B7" s="1">
        <v>105.679999999999</v>
      </c>
      <c r="C7" s="1">
        <v>108.319999999999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>
        <v>7</v>
      </c>
      <c r="B8" s="1">
        <v>107.318181818181</v>
      </c>
      <c r="C8" s="1">
        <v>103</v>
      </c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>
        <v>8</v>
      </c>
      <c r="B9" s="1">
        <v>109.09090909090899</v>
      </c>
      <c r="C9" s="1">
        <v>103.54545454545401</v>
      </c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>
        <v>9</v>
      </c>
      <c r="B10" s="1">
        <v>116.74999999999901</v>
      </c>
      <c r="C10" s="1">
        <v>112.791666666666</v>
      </c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>
        <v>10</v>
      </c>
      <c r="B11" s="1">
        <v>111.09090909090899</v>
      </c>
      <c r="C11" s="1">
        <v>104.40909090909</v>
      </c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>
        <v>11</v>
      </c>
      <c r="B12" s="1">
        <v>112.04347826086899</v>
      </c>
      <c r="C12" s="1">
        <v>114.26086956521701</v>
      </c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>
        <v>12</v>
      </c>
      <c r="B13" s="1">
        <v>113.95652173913</v>
      </c>
      <c r="C13" s="1">
        <v>106.869565217391</v>
      </c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>
        <v>13</v>
      </c>
      <c r="B14" s="1">
        <v>108.039999999999</v>
      </c>
      <c r="C14" s="1">
        <v>110.55999999999899</v>
      </c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>
        <v>14</v>
      </c>
      <c r="B15" s="1">
        <v>112.863636363636</v>
      </c>
      <c r="C15" s="1">
        <v>122.90909090909</v>
      </c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>
        <v>15</v>
      </c>
      <c r="B16" s="1">
        <v>111.458333333333</v>
      </c>
      <c r="C16" s="1">
        <v>113.875</v>
      </c>
    </row>
    <row r="17" spans="1:3" ht="15" thickBot="1" x14ac:dyDescent="0.35">
      <c r="A17" s="1">
        <v>16</v>
      </c>
      <c r="B17" s="1">
        <v>114.24999999999901</v>
      </c>
      <c r="C17" s="1">
        <v>112.416666666666</v>
      </c>
    </row>
    <row r="18" spans="1:3" ht="15" thickBot="1" x14ac:dyDescent="0.35">
      <c r="A18" s="1">
        <v>17</v>
      </c>
      <c r="B18" s="1">
        <v>119.608695652173</v>
      </c>
      <c r="C18" s="1">
        <v>111.782608695652</v>
      </c>
    </row>
    <row r="19" spans="1:3" ht="15" thickBot="1" x14ac:dyDescent="0.35">
      <c r="A19" s="1">
        <v>18</v>
      </c>
      <c r="B19" s="1">
        <v>114.55999999999899</v>
      </c>
      <c r="C19" s="1">
        <v>111.959999999999</v>
      </c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25"/>
  <sheetViews>
    <sheetView workbookViewId="0">
      <selection sqref="A1:C19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107.54081632653001</v>
      </c>
      <c r="C2" s="1">
        <v>119.0625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102.915254237288</v>
      </c>
      <c r="C3" s="1">
        <v>112.43269230769199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119.645569620253</v>
      </c>
      <c r="C4" s="1">
        <v>118.430769230769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107.54081632653001</v>
      </c>
      <c r="C5" s="1">
        <v>117.114503816793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</v>
      </c>
      <c r="B6" s="1">
        <v>106.028571428571</v>
      </c>
      <c r="C6" s="1">
        <v>111.72881355932201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6</v>
      </c>
      <c r="B7" s="1">
        <v>113.414634146341</v>
      </c>
      <c r="C7" s="1">
        <v>109.643478260869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7</v>
      </c>
      <c r="B8" s="1">
        <v>115.460869565217</v>
      </c>
      <c r="C8" s="1">
        <v>109.643478260869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8</v>
      </c>
      <c r="B9" s="1">
        <v>117.70754716981099</v>
      </c>
      <c r="C9" s="1">
        <v>109.771929824561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9</v>
      </c>
      <c r="B10" s="1">
        <v>120.04</v>
      </c>
      <c r="C10" s="1">
        <v>115.303571428571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10</v>
      </c>
      <c r="B11" s="1">
        <v>106.717948717948</v>
      </c>
      <c r="C11" s="1">
        <v>112.393258426966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11</v>
      </c>
      <c r="B12" s="1">
        <v>104.64444444444401</v>
      </c>
      <c r="C12" s="1">
        <v>112.393258426966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</v>
      </c>
      <c r="B13" s="1">
        <v>113.414634146341</v>
      </c>
      <c r="C13" s="1">
        <v>115.43925233644801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</v>
      </c>
      <c r="B14" s="1">
        <v>106</v>
      </c>
      <c r="C14" s="1">
        <v>119.41044776119401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</v>
      </c>
      <c r="B15" s="1">
        <v>111.633928571428</v>
      </c>
      <c r="C15" s="1">
        <v>105.35443037974601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</v>
      </c>
      <c r="B16" s="1">
        <v>105.539823008849</v>
      </c>
      <c r="C16" s="1">
        <v>102.10958904109501</v>
      </c>
    </row>
    <row r="17" spans="1:3" ht="15" thickBot="1" x14ac:dyDescent="0.35">
      <c r="A17" s="1">
        <v>16</v>
      </c>
      <c r="B17" s="1">
        <v>108.51612903225799</v>
      </c>
      <c r="C17" s="1">
        <v>104.094339622641</v>
      </c>
    </row>
    <row r="18" spans="1:3" ht="15" thickBot="1" x14ac:dyDescent="0.35">
      <c r="A18" s="1">
        <v>17</v>
      </c>
      <c r="B18" s="1">
        <v>104.43442622950801</v>
      </c>
      <c r="C18" s="1">
        <v>111.72881355932201</v>
      </c>
    </row>
    <row r="19" spans="1:3" ht="15" thickBot="1" x14ac:dyDescent="0.35">
      <c r="A19" s="1">
        <v>18</v>
      </c>
      <c r="B19" s="1">
        <v>116.051282051282</v>
      </c>
      <c r="C19" s="1">
        <v>115.303571428571</v>
      </c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25"/>
  <sheetViews>
    <sheetView workbookViewId="0">
      <selection sqref="A1:C1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106.03188</v>
      </c>
      <c r="C2" s="1">
        <v>121.42422500000001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99.659385999999998</v>
      </c>
      <c r="C3" s="1">
        <v>110.97655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121.61236</v>
      </c>
      <c r="C4" s="1">
        <v>114.691086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107.07626999999999</v>
      </c>
      <c r="C5" s="1">
        <v>112.46489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</v>
      </c>
      <c r="B6" s="1">
        <v>102.49726</v>
      </c>
      <c r="C6" s="1">
        <v>110.153336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6</v>
      </c>
      <c r="B7" s="1">
        <v>110.74781</v>
      </c>
      <c r="C7" s="1">
        <v>108.75094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7</v>
      </c>
      <c r="B8" s="1">
        <v>116.711845</v>
      </c>
      <c r="C8" s="1">
        <v>111.32561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8</v>
      </c>
      <c r="B9" s="1">
        <v>119.39175</v>
      </c>
      <c r="C9" s="1">
        <v>103.1297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9</v>
      </c>
      <c r="B10" s="1">
        <v>119.4055</v>
      </c>
      <c r="C10" s="1">
        <v>112.830765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10</v>
      </c>
      <c r="B11" s="1">
        <v>105.03131999999999</v>
      </c>
      <c r="C11" s="1">
        <v>109.05231499999999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11</v>
      </c>
      <c r="B12" s="1">
        <v>104.23820499999999</v>
      </c>
      <c r="C12" s="1">
        <v>110.61507400000001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</v>
      </c>
      <c r="B13" s="1">
        <v>110.90309999999999</v>
      </c>
      <c r="C13" s="1">
        <v>111.77703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</v>
      </c>
      <c r="B14" s="1">
        <v>103.983315</v>
      </c>
      <c r="C14" s="1">
        <v>122.20625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</v>
      </c>
      <c r="B15" s="1">
        <v>110.59939</v>
      </c>
      <c r="C15" s="1">
        <v>101.965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</v>
      </c>
      <c r="B16" s="1">
        <v>104.20874000000001</v>
      </c>
      <c r="C16" s="1">
        <v>99.195629999999994</v>
      </c>
    </row>
    <row r="17" spans="1:3" ht="15" thickBot="1" x14ac:dyDescent="0.35">
      <c r="A17" s="1">
        <v>16</v>
      </c>
      <c r="B17" s="1">
        <v>107.729225</v>
      </c>
      <c r="C17" s="1">
        <v>101.98600999999999</v>
      </c>
    </row>
    <row r="18" spans="1:3" ht="15" thickBot="1" x14ac:dyDescent="0.35">
      <c r="A18" s="1">
        <v>17</v>
      </c>
      <c r="B18" s="1">
        <v>104.22772999999999</v>
      </c>
      <c r="C18" s="1">
        <v>108.044815</v>
      </c>
    </row>
    <row r="19" spans="1:3" ht="15" thickBot="1" x14ac:dyDescent="0.35">
      <c r="A19" s="1">
        <v>18</v>
      </c>
      <c r="B19" s="1">
        <v>111.964066</v>
      </c>
      <c r="C19" s="1">
        <v>113.20697</v>
      </c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25"/>
  <sheetViews>
    <sheetView workbookViewId="0">
      <selection sqref="A1:C1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107.352941176461</v>
      </c>
      <c r="C2" s="1">
        <v>117.470588235501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101.199991853434</v>
      </c>
      <c r="C3" s="1">
        <v>112.266684645898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119.73333333338999</v>
      </c>
      <c r="C4" s="1">
        <v>116.00000000011001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108.187497454237</v>
      </c>
      <c r="C5" s="1">
        <v>114.93750561856299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</v>
      </c>
      <c r="B6" s="1">
        <v>104.562497454123</v>
      </c>
      <c r="C6" s="1">
        <v>112.750005618695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6</v>
      </c>
      <c r="B7" s="1">
        <v>112.937505091745</v>
      </c>
      <c r="C7" s="1">
        <v>110.624988763399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7</v>
      </c>
      <c r="B8" s="1">
        <v>116.250002545759</v>
      </c>
      <c r="C8" s="1">
        <v>110.187494381433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8</v>
      </c>
      <c r="B9" s="1">
        <v>120.437500000128</v>
      </c>
      <c r="C9" s="1">
        <v>106.500000000017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9</v>
      </c>
      <c r="B10" s="1">
        <v>121.333330617607</v>
      </c>
      <c r="C10" s="1">
        <v>113.200005992912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10</v>
      </c>
      <c r="B11" s="1">
        <v>107.647061219639</v>
      </c>
      <c r="C11" s="1">
        <v>111.117641770913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11</v>
      </c>
      <c r="B12" s="1">
        <v>105.266669382101</v>
      </c>
      <c r="C12" s="1">
        <v>113.73332734051201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</v>
      </c>
      <c r="B13" s="1">
        <v>113.500008728872</v>
      </c>
      <c r="C13" s="1">
        <v>115.214266451258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</v>
      </c>
      <c r="B14" s="1">
        <v>105.73332790233999</v>
      </c>
      <c r="C14" s="1">
        <v>122.73334531917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</v>
      </c>
      <c r="B15" s="1">
        <v>111.200002715712</v>
      </c>
      <c r="C15" s="1">
        <v>105.73332734042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</v>
      </c>
      <c r="B16" s="1">
        <v>106.53333604880299</v>
      </c>
      <c r="C16" s="1">
        <v>101.93332734025201</v>
      </c>
    </row>
    <row r="17" spans="1:3" ht="15" thickBot="1" x14ac:dyDescent="0.35">
      <c r="A17" s="1">
        <v>16</v>
      </c>
      <c r="B17" s="1">
        <v>108.071422752617</v>
      </c>
      <c r="C17" s="1">
        <v>105.78572712754401</v>
      </c>
    </row>
    <row r="18" spans="1:3" ht="15" thickBot="1" x14ac:dyDescent="0.35">
      <c r="A18" s="1">
        <v>17</v>
      </c>
      <c r="B18" s="1">
        <v>106.352943572469</v>
      </c>
      <c r="C18" s="1">
        <v>110.47058294743999</v>
      </c>
    </row>
    <row r="19" spans="1:3" ht="15" thickBot="1" x14ac:dyDescent="0.35">
      <c r="A19" s="1">
        <v>18</v>
      </c>
      <c r="B19" s="1">
        <v>114.812484724982</v>
      </c>
      <c r="C19" s="1">
        <v>113.437533710528</v>
      </c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25"/>
  <sheetViews>
    <sheetView workbookViewId="0">
      <selection sqref="A1:C1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45</v>
      </c>
    </row>
    <row r="2" spans="1:5" ht="15" thickBot="1" x14ac:dyDescent="0.35">
      <c r="A2" s="1">
        <v>1</v>
      </c>
      <c r="B2" s="1">
        <v>107.35294117649499</v>
      </c>
      <c r="C2" s="1">
        <v>117.470588235414</v>
      </c>
    </row>
    <row r="3" spans="1:5" ht="15" thickBot="1" x14ac:dyDescent="0.35">
      <c r="A3" s="1">
        <v>2</v>
      </c>
      <c r="B3" s="1">
        <v>101.200000000393</v>
      </c>
      <c r="C3" s="1">
        <v>112.26666666679201</v>
      </c>
    </row>
    <row r="4" spans="1:5" ht="15" thickBot="1" x14ac:dyDescent="0.35">
      <c r="A4" s="1">
        <v>3</v>
      </c>
      <c r="B4" s="1">
        <v>119.733333333229</v>
      </c>
      <c r="C4" s="1">
        <v>116.00000000019</v>
      </c>
    </row>
    <row r="5" spans="1:5" ht="15" thickBot="1" x14ac:dyDescent="0.35">
      <c r="A5" s="1">
        <v>4</v>
      </c>
      <c r="B5" s="1">
        <v>108.187500000239</v>
      </c>
      <c r="C5" s="1">
        <v>114.93750000015901</v>
      </c>
    </row>
    <row r="6" spans="1:5" ht="15" thickBot="1" x14ac:dyDescent="0.35">
      <c r="A6" s="1">
        <v>5</v>
      </c>
      <c r="B6" s="1">
        <v>104.56250000005799</v>
      </c>
      <c r="C6" s="1">
        <v>112.750000000125</v>
      </c>
    </row>
    <row r="7" spans="1:5" ht="15" thickBot="1" x14ac:dyDescent="0.35">
      <c r="A7" s="1">
        <v>6</v>
      </c>
      <c r="B7" s="1">
        <v>112.937500000104</v>
      </c>
      <c r="C7" s="1">
        <v>110.625000000021</v>
      </c>
    </row>
    <row r="8" spans="1:5" ht="15" thickBot="1" x14ac:dyDescent="0.35">
      <c r="A8" s="1">
        <v>7</v>
      </c>
      <c r="B8" s="1">
        <v>116.250000000038</v>
      </c>
      <c r="C8" s="1">
        <v>110.187499999932</v>
      </c>
    </row>
    <row r="9" spans="1:5" ht="15" thickBot="1" x14ac:dyDescent="0.35">
      <c r="A9" s="1">
        <v>8</v>
      </c>
      <c r="B9" s="1">
        <v>120.437499999889</v>
      </c>
      <c r="C9" s="1">
        <v>106.499999999956</v>
      </c>
    </row>
    <row r="10" spans="1:5" ht="15" thickBot="1" x14ac:dyDescent="0.35">
      <c r="A10" s="1">
        <v>9</v>
      </c>
      <c r="B10" s="1">
        <v>121.333333333106</v>
      </c>
      <c r="C10" s="1">
        <v>113.200000000003</v>
      </c>
    </row>
    <row r="11" spans="1:5" ht="15" thickBot="1" x14ac:dyDescent="0.35">
      <c r="A11" s="1">
        <v>10</v>
      </c>
      <c r="B11" s="1">
        <v>107.647058823557</v>
      </c>
      <c r="C11" s="1">
        <v>111.117647058843</v>
      </c>
    </row>
    <row r="12" spans="1:5" ht="15" thickBot="1" x14ac:dyDescent="0.35">
      <c r="A12" s="1">
        <v>11</v>
      </c>
      <c r="B12" s="1">
        <v>105.26666666653399</v>
      </c>
      <c r="C12" s="1">
        <v>113.73333333343599</v>
      </c>
    </row>
    <row r="13" spans="1:5" ht="15" thickBot="1" x14ac:dyDescent="0.35">
      <c r="A13" s="1">
        <v>12</v>
      </c>
      <c r="B13" s="1">
        <v>113.50000000046001</v>
      </c>
      <c r="C13" s="1">
        <v>115.214285714423</v>
      </c>
    </row>
    <row r="14" spans="1:5" ht="15" thickBot="1" x14ac:dyDescent="0.35">
      <c r="A14" s="1">
        <v>13</v>
      </c>
      <c r="B14" s="1">
        <v>105.733333333413</v>
      </c>
      <c r="C14" s="1">
        <v>122.733333333155</v>
      </c>
    </row>
    <row r="15" spans="1:5" ht="15" thickBot="1" x14ac:dyDescent="0.35">
      <c r="A15" s="1">
        <v>14</v>
      </c>
      <c r="B15" s="1">
        <v>111.20000000007001</v>
      </c>
      <c r="C15" s="1">
        <v>105.73333333335501</v>
      </c>
    </row>
    <row r="16" spans="1:5" ht="15" thickBot="1" x14ac:dyDescent="0.35">
      <c r="A16" s="1">
        <v>15</v>
      </c>
      <c r="B16" s="1">
        <v>106.533333333364</v>
      </c>
      <c r="C16" s="1">
        <v>101.933333333365</v>
      </c>
    </row>
    <row r="17" spans="1:3" ht="15" thickBot="1" x14ac:dyDescent="0.35">
      <c r="A17" s="1">
        <v>16</v>
      </c>
      <c r="B17" s="1">
        <v>108.071428571602</v>
      </c>
      <c r="C17" s="1">
        <v>105.78571428549699</v>
      </c>
    </row>
    <row r="18" spans="1:3" ht="15" thickBot="1" x14ac:dyDescent="0.35">
      <c r="A18" s="1">
        <v>17</v>
      </c>
      <c r="B18" s="1">
        <v>106.35294117618299</v>
      </c>
      <c r="C18" s="1">
        <v>110.470588235489</v>
      </c>
    </row>
    <row r="19" spans="1:3" ht="15" thickBot="1" x14ac:dyDescent="0.35">
      <c r="A19" s="1">
        <v>18</v>
      </c>
      <c r="B19" s="1">
        <v>114.812499999941</v>
      </c>
      <c r="C19" s="1">
        <v>113.43750000011001</v>
      </c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25"/>
  <sheetViews>
    <sheetView workbookViewId="0">
      <selection sqref="A1:C1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45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107.965068437564</v>
      </c>
      <c r="C2" s="1">
        <v>115.934257366734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103.33425928022599</v>
      </c>
      <c r="C3" s="1">
        <v>112.667563349875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117.88256331205299</v>
      </c>
      <c r="C4" s="1">
        <v>114.632336865334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109.067590740775</v>
      </c>
      <c r="C5" s="1">
        <v>113.416474666192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</v>
      </c>
      <c r="B6" s="1">
        <v>104.61109032359001</v>
      </c>
      <c r="C6" s="1">
        <v>112.70914431656099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6</v>
      </c>
      <c r="B7" s="1">
        <v>112.753303361202</v>
      </c>
      <c r="C7" s="1">
        <v>110.667610553694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7</v>
      </c>
      <c r="B8" s="1">
        <v>114.99981197581199</v>
      </c>
      <c r="C8" s="1">
        <v>110.54405367061599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8</v>
      </c>
      <c r="B9" s="1">
        <v>118.16064115881299</v>
      </c>
      <c r="C9" s="1">
        <v>107.640201207296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9</v>
      </c>
      <c r="B10" s="1">
        <v>119.370673410178</v>
      </c>
      <c r="C10" s="1">
        <v>111.926093553836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10</v>
      </c>
      <c r="B11" s="1">
        <v>108.09050406408601</v>
      </c>
      <c r="C11" s="1">
        <v>111.255566430076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11</v>
      </c>
      <c r="B12" s="1">
        <v>105.76661362108899</v>
      </c>
      <c r="C12" s="1">
        <v>113.78396193938499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</v>
      </c>
      <c r="B13" s="1">
        <v>113.181075351236</v>
      </c>
      <c r="C13" s="1">
        <v>114.348646743675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13</v>
      </c>
      <c r="B14" s="1">
        <v>107.033843457763</v>
      </c>
      <c r="C14" s="1">
        <v>120.17670651094799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</v>
      </c>
      <c r="B15" s="1">
        <v>111.365979080156</v>
      </c>
      <c r="C15" s="1">
        <v>106.69134493368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</v>
      </c>
      <c r="B16" s="1">
        <v>107.675614746766</v>
      </c>
      <c r="C16" s="1">
        <v>103.510199362965</v>
      </c>
    </row>
    <row r="17" spans="1:3" ht="15" thickBot="1" x14ac:dyDescent="0.35">
      <c r="A17" s="1">
        <v>16</v>
      </c>
      <c r="B17" s="1">
        <v>109.319948352425</v>
      </c>
      <c r="C17" s="1">
        <v>106.471343915622</v>
      </c>
    </row>
    <row r="18" spans="1:3" ht="15" thickBot="1" x14ac:dyDescent="0.35">
      <c r="A18" s="1">
        <v>17</v>
      </c>
      <c r="B18" s="1">
        <v>108.277674598451</v>
      </c>
      <c r="C18" s="1">
        <v>111.033422014576</v>
      </c>
    </row>
    <row r="19" spans="1:3" ht="15" thickBot="1" x14ac:dyDescent="0.35">
      <c r="A19" s="1">
        <v>18</v>
      </c>
      <c r="B19" s="1">
        <v>114.67097257654299</v>
      </c>
      <c r="C19" s="1">
        <v>112.965870464966</v>
      </c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2024-04-04T19:17:49Z</dcterms:modified>
</cp:coreProperties>
</file>