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E1C4F4F2-4B08-4079-9806-558346CCFCE9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" i="1" l="1"/>
  <c r="F73" i="1"/>
  <c r="G73" i="1"/>
  <c r="F75" i="1"/>
  <c r="G75" i="1"/>
  <c r="F77" i="1"/>
  <c r="G77" i="1"/>
  <c r="F79" i="1"/>
  <c r="G79" i="1"/>
  <c r="F81" i="1"/>
  <c r="G81" i="1"/>
  <c r="F83" i="1"/>
  <c r="G83" i="1"/>
  <c r="F85" i="1"/>
  <c r="G85" i="1"/>
  <c r="F87" i="1"/>
  <c r="G87" i="1"/>
  <c r="F89" i="1"/>
  <c r="G89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E72" i="1"/>
  <c r="D72" i="1"/>
  <c r="M67" i="1"/>
  <c r="N67" i="1"/>
  <c r="D67" i="1"/>
  <c r="E67" i="1"/>
  <c r="E45" i="1"/>
  <c r="E47" i="1"/>
  <c r="E50" i="1"/>
  <c r="D52" i="1"/>
  <c r="E52" i="1"/>
  <c r="E37" i="1"/>
  <c r="D37" i="1"/>
  <c r="E36" i="1"/>
  <c r="E66" i="1" s="1"/>
  <c r="N66" i="1" s="1"/>
  <c r="D36" i="1"/>
  <c r="D66" i="1" s="1"/>
  <c r="M66" i="1" s="1"/>
  <c r="E35" i="1"/>
  <c r="E65" i="1" s="1"/>
  <c r="N65" i="1" s="1"/>
  <c r="D35" i="1"/>
  <c r="D50" i="1" s="1"/>
  <c r="E34" i="1"/>
  <c r="E49" i="1" s="1"/>
  <c r="D34" i="1"/>
  <c r="D49" i="1" s="1"/>
  <c r="E33" i="1"/>
  <c r="E63" i="1" s="1"/>
  <c r="N63" i="1" s="1"/>
  <c r="D33" i="1"/>
  <c r="D63" i="1" s="1"/>
  <c r="M63" i="1" s="1"/>
  <c r="E32" i="1"/>
  <c r="E62" i="1" s="1"/>
  <c r="N62" i="1" s="1"/>
  <c r="D32" i="1"/>
  <c r="D62" i="1" s="1"/>
  <c r="M62" i="1" s="1"/>
  <c r="D31" i="1"/>
  <c r="D46" i="1" s="1"/>
  <c r="E31" i="1"/>
  <c r="E61" i="1" s="1"/>
  <c r="N61" i="1" s="1"/>
  <c r="E30" i="1"/>
  <c r="E60" i="1" s="1"/>
  <c r="N60" i="1" s="1"/>
  <c r="D30" i="1"/>
  <c r="D60" i="1" s="1"/>
  <c r="M60" i="1" s="1"/>
  <c r="E29" i="1"/>
  <c r="E59" i="1" s="1"/>
  <c r="N59" i="1" s="1"/>
  <c r="D29" i="1"/>
  <c r="D44" i="1" s="1"/>
  <c r="E28" i="1"/>
  <c r="E58" i="1" s="1"/>
  <c r="N58" i="1" s="1"/>
  <c r="D28" i="1"/>
  <c r="D58" i="1" s="1"/>
  <c r="M58" i="1" s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29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1" i="1"/>
  <c r="C51" i="1"/>
  <c r="B52" i="1"/>
  <c r="C52" i="1"/>
  <c r="G56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C29" i="1"/>
  <c r="B29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E51" i="1" l="1"/>
  <c r="E48" i="1"/>
  <c r="E44" i="1"/>
  <c r="E64" i="1"/>
  <c r="N64" i="1" s="1"/>
  <c r="D51" i="1"/>
  <c r="E46" i="1"/>
  <c r="D45" i="1"/>
  <c r="D43" i="1"/>
  <c r="D48" i="1"/>
  <c r="D61" i="1"/>
  <c r="M61" i="1" s="1"/>
  <c r="E43" i="1"/>
  <c r="D47" i="1"/>
  <c r="D64" i="1"/>
  <c r="M64" i="1" s="1"/>
  <c r="D65" i="1"/>
  <c r="M65" i="1" s="1"/>
  <c r="D59" i="1"/>
  <c r="M59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U54" i="1" l="1"/>
  <c r="N54" i="1"/>
  <c r="N39" i="1"/>
  <c r="G39" i="1"/>
  <c r="M54" i="1"/>
  <c r="M39" i="1"/>
  <c r="F39" i="1"/>
  <c r="T54" i="1"/>
  <c r="Y24" i="1"/>
  <c r="Z24" i="1"/>
  <c r="U51" i="1"/>
  <c r="N52" i="1"/>
  <c r="N53" i="1"/>
  <c r="M51" i="1"/>
  <c r="M50" i="1"/>
  <c r="M52" i="1"/>
  <c r="U53" i="1"/>
  <c r="T52" i="1"/>
  <c r="N51" i="1"/>
  <c r="T53" i="1"/>
  <c r="M53" i="1"/>
  <c r="T50" i="1"/>
  <c r="T48" i="1"/>
  <c r="U52" i="1"/>
  <c r="M36" i="1"/>
  <c r="F37" i="1"/>
  <c r="M37" i="1"/>
  <c r="G36" i="1"/>
  <c r="N36" i="1"/>
  <c r="F38" i="1"/>
  <c r="M38" i="1"/>
  <c r="G37" i="1"/>
  <c r="N37" i="1"/>
  <c r="G38" i="1"/>
  <c r="N38" i="1"/>
  <c r="Y22" i="1"/>
  <c r="Z22" i="1"/>
  <c r="Y18" i="1"/>
  <c r="F88" i="1" s="1"/>
  <c r="Z18" i="1"/>
  <c r="G88" i="1" s="1"/>
  <c r="Y20" i="1"/>
  <c r="Z20" i="1"/>
  <c r="T51" i="1"/>
  <c r="T46" i="1"/>
  <c r="U43" i="1"/>
  <c r="T45" i="1"/>
  <c r="U48" i="1"/>
  <c r="U50" i="1"/>
  <c r="U49" i="1"/>
  <c r="Z8" i="1"/>
  <c r="G78" i="1" s="1"/>
  <c r="T47" i="1"/>
  <c r="T44" i="1"/>
  <c r="U44" i="1"/>
  <c r="U47" i="1"/>
  <c r="Y16" i="1"/>
  <c r="F86" i="1" s="1"/>
  <c r="T43" i="1"/>
  <c r="U45" i="1"/>
  <c r="Y6" i="1"/>
  <c r="F76" i="1" s="1"/>
  <c r="T49" i="1"/>
  <c r="Z16" i="1"/>
  <c r="G86" i="1" s="1"/>
  <c r="Y4" i="1"/>
  <c r="F74" i="1" s="1"/>
  <c r="Z4" i="1"/>
  <c r="G74" i="1" s="1"/>
  <c r="Z6" i="1"/>
  <c r="G76" i="1" s="1"/>
  <c r="U46" i="1"/>
  <c r="Y8" i="1"/>
  <c r="F78" i="1" s="1"/>
  <c r="Y14" i="1"/>
  <c r="F84" i="1" s="1"/>
  <c r="Y10" i="1"/>
  <c r="F80" i="1" s="1"/>
  <c r="Z2" i="1"/>
  <c r="G72" i="1" s="1"/>
  <c r="Y2" i="1"/>
  <c r="F72" i="1" s="1"/>
  <c r="Z10" i="1"/>
  <c r="G80" i="1" s="1"/>
  <c r="Z14" i="1"/>
  <c r="G84" i="1" s="1"/>
  <c r="Z12" i="1"/>
  <c r="G82" i="1" s="1"/>
  <c r="Y12" i="1"/>
  <c r="F82" i="1" s="1"/>
  <c r="N50" i="1"/>
  <c r="M35" i="1"/>
  <c r="N35" i="1"/>
  <c r="M34" i="1"/>
  <c r="N49" i="1"/>
  <c r="M49" i="1"/>
  <c r="N34" i="1"/>
  <c r="F34" i="1"/>
  <c r="G34" i="1"/>
  <c r="F35" i="1"/>
  <c r="G35" i="1"/>
  <c r="F36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V54" i="1" l="1"/>
  <c r="F69" i="1"/>
  <c r="G54" i="1"/>
  <c r="G69" i="1"/>
  <c r="O39" i="1"/>
  <c r="Q39" i="1"/>
  <c r="L39" i="1"/>
  <c r="H39" i="1"/>
  <c r="F54" i="1"/>
  <c r="Q54" i="1"/>
  <c r="O54" i="1"/>
  <c r="V51" i="1"/>
  <c r="L37" i="1"/>
  <c r="V50" i="1"/>
  <c r="F65" i="1"/>
  <c r="G51" i="1"/>
  <c r="G68" i="1"/>
  <c r="V52" i="1"/>
  <c r="G50" i="1"/>
  <c r="G65" i="1"/>
  <c r="F50" i="1"/>
  <c r="F66" i="1"/>
  <c r="F51" i="1"/>
  <c r="Q51" i="1"/>
  <c r="O51" i="1"/>
  <c r="O36" i="1"/>
  <c r="G66" i="1"/>
  <c r="F64" i="1"/>
  <c r="F49" i="1"/>
  <c r="G67" i="1"/>
  <c r="G52" i="1"/>
  <c r="V53" i="1"/>
  <c r="F67" i="1"/>
  <c r="F52" i="1"/>
  <c r="V48" i="1"/>
  <c r="Q53" i="1"/>
  <c r="O53" i="1"/>
  <c r="G49" i="1"/>
  <c r="G64" i="1"/>
  <c r="F68" i="1"/>
  <c r="F53" i="1"/>
  <c r="G53" i="1"/>
  <c r="Q52" i="1"/>
  <c r="O52" i="1"/>
  <c r="Q36" i="1"/>
  <c r="Q38" i="1"/>
  <c r="O38" i="1"/>
  <c r="L38" i="1"/>
  <c r="H38" i="1"/>
  <c r="Q37" i="1"/>
  <c r="O37" i="1"/>
  <c r="H37" i="1"/>
  <c r="H36" i="1"/>
  <c r="V46" i="1"/>
  <c r="V43" i="1"/>
  <c r="V47" i="1"/>
  <c r="V45" i="1"/>
  <c r="V49" i="1"/>
  <c r="V44" i="1"/>
  <c r="Q49" i="1"/>
  <c r="O49" i="1"/>
  <c r="O50" i="1"/>
  <c r="Q50" i="1"/>
  <c r="Q35" i="1"/>
  <c r="O35" i="1"/>
  <c r="O34" i="1"/>
  <c r="Q34" i="1"/>
  <c r="N28" i="1"/>
  <c r="N43" i="1"/>
  <c r="M48" i="1"/>
  <c r="M33" i="1"/>
  <c r="N46" i="1"/>
  <c r="N31" i="1"/>
  <c r="F29" i="1"/>
  <c r="M29" i="1"/>
  <c r="M44" i="1"/>
  <c r="M28" i="1"/>
  <c r="M43" i="1"/>
  <c r="N33" i="1"/>
  <c r="N48" i="1"/>
  <c r="N32" i="1"/>
  <c r="M32" i="1"/>
  <c r="M47" i="1"/>
  <c r="M46" i="1"/>
  <c r="M31" i="1"/>
  <c r="N45" i="1"/>
  <c r="N30" i="1"/>
  <c r="M30" i="1"/>
  <c r="M45" i="1"/>
  <c r="N44" i="1"/>
  <c r="N29" i="1"/>
  <c r="L35" i="1"/>
  <c r="H35" i="1"/>
  <c r="L34" i="1"/>
  <c r="L36" i="1"/>
  <c r="F28" i="1"/>
  <c r="H34" i="1"/>
  <c r="G31" i="1"/>
  <c r="F30" i="1"/>
  <c r="F33" i="1"/>
  <c r="G33" i="1"/>
  <c r="G30" i="1"/>
  <c r="F31" i="1"/>
  <c r="G29" i="1"/>
  <c r="F32" i="1"/>
  <c r="G28" i="1"/>
  <c r="G32" i="1"/>
  <c r="H69" i="1" l="1"/>
  <c r="L69" i="1"/>
  <c r="H54" i="1"/>
  <c r="L54" i="1"/>
  <c r="L51" i="1"/>
  <c r="L68" i="1"/>
  <c r="H65" i="1"/>
  <c r="L66" i="1"/>
  <c r="L65" i="1"/>
  <c r="H67" i="1"/>
  <c r="L67" i="1"/>
  <c r="H64" i="1"/>
  <c r="L64" i="1"/>
  <c r="H52" i="1"/>
  <c r="L52" i="1"/>
  <c r="H53" i="1"/>
  <c r="L53" i="1"/>
  <c r="H49" i="1"/>
  <c r="H68" i="1"/>
  <c r="F63" i="1"/>
  <c r="F48" i="1"/>
  <c r="H51" i="1"/>
  <c r="H66" i="1"/>
  <c r="G63" i="1"/>
  <c r="G48" i="1"/>
  <c r="L49" i="1"/>
  <c r="G60" i="1"/>
  <c r="G45" i="1"/>
  <c r="F60" i="1"/>
  <c r="F45" i="1"/>
  <c r="F46" i="1"/>
  <c r="F61" i="1"/>
  <c r="F59" i="1"/>
  <c r="F44" i="1"/>
  <c r="F43" i="1"/>
  <c r="F58" i="1"/>
  <c r="G46" i="1"/>
  <c r="G61" i="1"/>
  <c r="F47" i="1"/>
  <c r="F62" i="1"/>
  <c r="G43" i="1"/>
  <c r="G58" i="1"/>
  <c r="G47" i="1"/>
  <c r="G62" i="1"/>
  <c r="G59" i="1"/>
  <c r="G44" i="1"/>
  <c r="H50" i="1"/>
  <c r="O44" i="1"/>
  <c r="Q44" i="1"/>
  <c r="O47" i="1"/>
  <c r="Q47" i="1"/>
  <c r="Q48" i="1"/>
  <c r="O48" i="1"/>
  <c r="Q46" i="1"/>
  <c r="O46" i="1"/>
  <c r="O45" i="1"/>
  <c r="Q45" i="1"/>
  <c r="O43" i="1"/>
  <c r="Q43" i="1"/>
  <c r="L50" i="1"/>
  <c r="Q30" i="1"/>
  <c r="O30" i="1"/>
  <c r="Q29" i="1"/>
  <c r="O29" i="1"/>
  <c r="Q33" i="1"/>
  <c r="Q28" i="1"/>
  <c r="O33" i="1"/>
  <c r="O31" i="1"/>
  <c r="Q31" i="1"/>
  <c r="O28" i="1"/>
  <c r="Q32" i="1"/>
  <c r="O32" i="1"/>
  <c r="L31" i="1"/>
  <c r="L29" i="1"/>
  <c r="L28" i="1"/>
  <c r="L33" i="1"/>
  <c r="L32" i="1"/>
  <c r="L30" i="1"/>
  <c r="H31" i="1"/>
  <c r="H32" i="1"/>
  <c r="H29" i="1"/>
  <c r="H33" i="1"/>
  <c r="H30" i="1"/>
  <c r="H28" i="1"/>
  <c r="L60" i="1" l="1"/>
  <c r="L61" i="1"/>
  <c r="L63" i="1"/>
  <c r="L58" i="1"/>
  <c r="L62" i="1"/>
  <c r="L59" i="1"/>
  <c r="L48" i="1"/>
  <c r="H63" i="1"/>
  <c r="H48" i="1"/>
  <c r="L46" i="1"/>
  <c r="H61" i="1"/>
  <c r="L45" i="1"/>
  <c r="L43" i="1"/>
  <c r="H58" i="1"/>
  <c r="H59" i="1"/>
  <c r="H62" i="1"/>
  <c r="L44" i="1"/>
  <c r="L47" i="1"/>
  <c r="H60" i="1"/>
  <c r="H46" i="1"/>
  <c r="H44" i="1"/>
  <c r="H45" i="1"/>
  <c r="H43" i="1"/>
  <c r="H47" i="1"/>
</calcChain>
</file>

<file path=xl/sharedStrings.xml><?xml version="1.0" encoding="utf-8"?>
<sst xmlns="http://schemas.openxmlformats.org/spreadsheetml/2006/main" count="193" uniqueCount="79">
  <si>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</si>
  <si>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</si>
  <si>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</si>
  <si>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</si>
  <si>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</si>
  <si>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</si>
  <si>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</si>
  <si>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</si>
  <si>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</si>
  <si>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</si>
  <si>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</si>
  <si>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</si>
  <si>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</si>
  <si>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</si>
  <si>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</si>
  <si>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</si>
  <si>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</si>
  <si>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</si>
  <si>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</si>
  <si>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</si>
  <si>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</si>
  <si>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</si>
  <si>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</si>
  <si>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</si>
  <si>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</si>
  <si>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</si>
  <si>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</si>
  <si>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</si>
  <si>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</si>
  <si>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</si>
  <si>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</si>
  <si>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</si>
  <si>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</si>
  <si>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</si>
  <si>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</si>
  <si>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</si>
  <si>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</si>
  <si>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</si>
  <si>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</si>
  <si>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</si>
  <si>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</si>
  <si>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</si>
  <si>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</si>
  <si>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</si>
  <si>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</si>
  <si>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</si>
  <si>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</si>
  <si>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</si>
  <si>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</si>
  <si>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</si>
  <si>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</si>
  <si>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</si>
  <si>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</si>
  <si>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 xml:space="preserve">My Favorites </t>
  </si>
  <si>
    <t>Away Team</t>
  </si>
  <si>
    <t>Home Team</t>
  </si>
  <si>
    <t>My favorites</t>
  </si>
  <si>
    <t>ATL</t>
  </si>
  <si>
    <t>PHI</t>
  </si>
  <si>
    <t>MIA</t>
  </si>
  <si>
    <t>SAC</t>
  </si>
  <si>
    <t>NYK</t>
  </si>
  <si>
    <t>DAL</t>
  </si>
  <si>
    <t>GSW</t>
  </si>
  <si>
    <t>HOU</t>
  </si>
  <si>
    <t>DEN</t>
  </si>
  <si>
    <t>LAC</t>
  </si>
  <si>
    <t>MIA -1.5</t>
  </si>
  <si>
    <t>NYK -3.5</t>
  </si>
  <si>
    <t>DAL -11.5</t>
  </si>
  <si>
    <t>GSW -4.5</t>
  </si>
  <si>
    <t>DEN -4.5</t>
  </si>
  <si>
    <t>Under</t>
  </si>
  <si>
    <t>Over</t>
  </si>
  <si>
    <t>PHI 4</t>
  </si>
  <si>
    <t>KYK 11</t>
  </si>
  <si>
    <t>DAL 14</t>
  </si>
  <si>
    <t>GSW 23</t>
  </si>
  <si>
    <t>LAC by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</si>
</sst>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2" fontId="0" fillId="3" borderId="2" xfId="0" applyNumberFormat="1" applyFill="1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95"/>
  <sheetViews>
    <sheetView tabSelected="1" topLeftCell="C26" zoomScale="80" zoomScaleNormal="80" workbookViewId="0">
      <selection activeCell="U61" sqref="U61:Z61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30.664062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58</v>
      </c>
      <c r="B2" t="s">
        <v>59</v>
      </c>
      <c r="C2" s="5">
        <f>RF!B2</f>
        <v>103.73</v>
      </c>
      <c r="D2" s="5">
        <f>LR!B2</f>
        <v>103.75</v>
      </c>
      <c r="E2" s="5">
        <f>Adaboost!B2</f>
        <v>103.289855072463</v>
      </c>
      <c r="F2" s="5">
        <f>XGBR!B2</f>
        <v>102.173134</v>
      </c>
      <c r="G2" s="5">
        <f>Huber!B2</f>
        <v>103.750009291551</v>
      </c>
      <c r="H2" s="5">
        <f>BayesRidge!B2</f>
        <v>103.750000000028</v>
      </c>
      <c r="I2" s="5">
        <f>Elastic!B2</f>
        <v>104.824147006156</v>
      </c>
      <c r="J2" s="5">
        <f>GBR!B2</f>
        <v>105.06694813525699</v>
      </c>
      <c r="K2" s="6">
        <f t="shared" ref="K2:K23" si="0">AVERAGE(C2:J2,B29)</f>
        <v>103.78530604238676</v>
      </c>
      <c r="L2">
        <f>MAX(C2:J2)</f>
        <v>105.06694813525699</v>
      </c>
      <c r="M2">
        <f>MIN(C2:J2)</f>
        <v>102.173134</v>
      </c>
      <c r="N2" s="5">
        <f>RF!C2</f>
        <v>106.77</v>
      </c>
      <c r="O2" s="5">
        <f>LR!C2</f>
        <v>105.3125</v>
      </c>
      <c r="P2" s="5">
        <f>Adaboost!C2</f>
        <v>105.65934065934</v>
      </c>
      <c r="Q2" s="5">
        <f>XGBR!C2</f>
        <v>105.86293000000001</v>
      </c>
      <c r="R2" s="5">
        <f>Huber!C2</f>
        <v>105.312485560459</v>
      </c>
      <c r="S2" s="5">
        <f>BayesRidge!C2</f>
        <v>105.312499999878</v>
      </c>
      <c r="T2" s="5">
        <f>Elastic!C2</f>
        <v>107.010764026012</v>
      </c>
      <c r="U2" s="5">
        <f>GBR!C2</f>
        <v>105.40131893810501</v>
      </c>
      <c r="V2" s="6">
        <f t="shared" ref="V2:V23" si="1">AVERAGE(N2:U2,C29)</f>
        <v>105.75303935892912</v>
      </c>
      <c r="W2" s="6">
        <f>MAX(N2:U2)</f>
        <v>107.010764026012</v>
      </c>
      <c r="X2" s="6">
        <f>MIN(N2:U2)</f>
        <v>105.312485560459</v>
      </c>
      <c r="Y2" s="6">
        <f>MAX(L2,M2,W3,X3)-MIN(L3,M3,W2,X2)</f>
        <v>-0.24553742520200217</v>
      </c>
      <c r="Z2" s="6">
        <f>MIN(L2,M2,W3,X3)-MAX(L3,M3,W2,X2)</f>
        <v>-7.6304312277950004</v>
      </c>
    </row>
    <row r="3" spans="1:26" ht="15" thickBot="1" x14ac:dyDescent="0.35">
      <c r="A3" t="s">
        <v>59</v>
      </c>
      <c r="B3" t="s">
        <v>58</v>
      </c>
      <c r="C3" s="5">
        <f>RF!B3</f>
        <v>108.51</v>
      </c>
      <c r="D3" s="5">
        <f>LR!B3</f>
        <v>106.86666666666601</v>
      </c>
      <c r="E3" s="5">
        <f>Adaboost!B3</f>
        <v>108.557971014492</v>
      </c>
      <c r="F3" s="5">
        <f>XGBR!B3</f>
        <v>105.478615</v>
      </c>
      <c r="G3" s="5">
        <f>Huber!B3</f>
        <v>106.866671622098</v>
      </c>
      <c r="H3" s="5">
        <f>BayesRidge!B3</f>
        <v>106.866666666821</v>
      </c>
      <c r="I3" s="5">
        <f>Elastic!B3</f>
        <v>107.442565860405</v>
      </c>
      <c r="J3" s="5">
        <f>GBR!B3</f>
        <v>108.425115228485</v>
      </c>
      <c r="K3" s="6">
        <f t="shared" si="0"/>
        <v>107.31285271259887</v>
      </c>
      <c r="L3">
        <f t="shared" ref="L3:L13" si="2">MAX(C3:J3)</f>
        <v>108.557971014492</v>
      </c>
      <c r="M3">
        <f t="shared" ref="M3:M13" si="3">MIN(C3:J3)</f>
        <v>105.478615</v>
      </c>
      <c r="N3" s="5">
        <f>RF!C3</f>
        <v>101.24</v>
      </c>
      <c r="O3" s="5">
        <f>LR!C3</f>
        <v>102.799999999999</v>
      </c>
      <c r="P3" s="5">
        <f>Adaboost!C3</f>
        <v>102.949579831932</v>
      </c>
      <c r="Q3" s="5">
        <f>XGBR!C3</f>
        <v>101.13575</v>
      </c>
      <c r="R3" s="5">
        <f>Huber!C3</f>
        <v>102.79999229897599</v>
      </c>
      <c r="S3" s="5">
        <f>BayesRidge!C3</f>
        <v>102.79999999981899</v>
      </c>
      <c r="T3" s="5">
        <f>Elastic!C3</f>
        <v>104.77580218606001</v>
      </c>
      <c r="U3" s="5">
        <f>GBR!C3</f>
        <v>100.927539786697</v>
      </c>
      <c r="V3" s="6">
        <f t="shared" si="1"/>
        <v>102.45324885958888</v>
      </c>
      <c r="W3" s="6">
        <f t="shared" ref="W3:W13" si="4">MAX(N3:U3)</f>
        <v>104.77580218606001</v>
      </c>
      <c r="X3" s="6">
        <f t="shared" ref="X3:X13" si="5">MIN(N3:U3)</f>
        <v>100.927539786697</v>
      </c>
    </row>
    <row r="4" spans="1:26" ht="15" thickBot="1" x14ac:dyDescent="0.35">
      <c r="A4" t="s">
        <v>60</v>
      </c>
      <c r="B4" t="s">
        <v>61</v>
      </c>
      <c r="C4" s="5">
        <f>RF!B4</f>
        <v>111.5</v>
      </c>
      <c r="D4" s="5">
        <f>LR!B4</f>
        <v>112.8</v>
      </c>
      <c r="E4" s="5">
        <f>Adaboost!B4</f>
        <v>113.37579617834299</v>
      </c>
      <c r="F4" s="5">
        <f>XGBR!B4</f>
        <v>110.28426</v>
      </c>
      <c r="G4" s="5">
        <f>Huber!B4</f>
        <v>112.799995044379</v>
      </c>
      <c r="H4" s="5">
        <f>BayesRidge!B4</f>
        <v>112.799999999928</v>
      </c>
      <c r="I4" s="5">
        <f>Elastic!B4</f>
        <v>112.399891207593</v>
      </c>
      <c r="J4" s="5">
        <f>GBR!B4</f>
        <v>111.804444141489</v>
      </c>
      <c r="K4" s="6">
        <f t="shared" si="0"/>
        <v>112.28154499566691</v>
      </c>
      <c r="L4">
        <f t="shared" si="2"/>
        <v>113.37579617834299</v>
      </c>
      <c r="M4">
        <f t="shared" si="3"/>
        <v>110.28426</v>
      </c>
      <c r="N4" s="5">
        <f>RF!C4</f>
        <v>107.78</v>
      </c>
      <c r="O4" s="5">
        <f>LR!C4</f>
        <v>107.86666666666601</v>
      </c>
      <c r="P4" s="5">
        <f>Adaboost!C4</f>
        <v>106.632653061224</v>
      </c>
      <c r="Q4" s="5">
        <f>XGBR!C4</f>
        <v>109.45226</v>
      </c>
      <c r="R4" s="5">
        <f>Huber!C4</f>
        <v>107.866674367794</v>
      </c>
      <c r="S4" s="5">
        <f>BayesRidge!C4</f>
        <v>107.866666666418</v>
      </c>
      <c r="T4" s="5">
        <f>Elastic!C4</f>
        <v>107.819673327224</v>
      </c>
      <c r="U4" s="5">
        <f>GBR!C4</f>
        <v>106.574311944082</v>
      </c>
      <c r="V4" s="6">
        <f t="shared" si="1"/>
        <v>107.74567745958777</v>
      </c>
      <c r="W4" s="6">
        <f t="shared" si="4"/>
        <v>109.45226</v>
      </c>
      <c r="X4" s="6">
        <f t="shared" si="5"/>
        <v>106.574311944082</v>
      </c>
      <c r="Y4" s="6">
        <f>MAX(L4,M4,W5,X5)-MIN(L5,M5,W4,X4)</f>
        <v>8.1887261783429892</v>
      </c>
      <c r="Z4" s="6">
        <f t="shared" ref="Z4:Z14" si="6">MIN(L4,M4,W5,X5)-MAX(L5,M5,W4,X4)</f>
        <v>-12.591040334328</v>
      </c>
    </row>
    <row r="5" spans="1:26" ht="15" thickBot="1" x14ac:dyDescent="0.35">
      <c r="A5" t="s">
        <v>61</v>
      </c>
      <c r="B5" t="s">
        <v>60</v>
      </c>
      <c r="C5" s="5">
        <f>RF!B5</f>
        <v>110.11</v>
      </c>
      <c r="D5" s="5">
        <f>LR!B5</f>
        <v>109.571428571428</v>
      </c>
      <c r="E5" s="5">
        <f>Adaboost!B5</f>
        <v>110.884615384615</v>
      </c>
      <c r="F5" s="5">
        <f>XGBR!B5</f>
        <v>105.18707000000001</v>
      </c>
      <c r="G5" s="5">
        <f>Huber!B5</f>
        <v>109.571428571407</v>
      </c>
      <c r="H5" s="5">
        <f>BayesRidge!B5</f>
        <v>109.571428571398</v>
      </c>
      <c r="I5" s="5">
        <f>Elastic!B5</f>
        <v>109.38532091808101</v>
      </c>
      <c r="J5" s="5">
        <f>GBR!B5</f>
        <v>111.13879033432799</v>
      </c>
      <c r="K5" s="6">
        <f t="shared" si="0"/>
        <v>109.44448543936932</v>
      </c>
      <c r="L5">
        <f t="shared" si="2"/>
        <v>111.13879033432799</v>
      </c>
      <c r="M5">
        <f t="shared" si="3"/>
        <v>105.18707000000001</v>
      </c>
      <c r="N5" s="5">
        <f>RF!C5</f>
        <v>99.86</v>
      </c>
      <c r="O5" s="5">
        <f>LR!C5</f>
        <v>99.285714285714207</v>
      </c>
      <c r="P5" s="5">
        <f>Adaboost!C5</f>
        <v>99.710526315789394</v>
      </c>
      <c r="Q5" s="5">
        <f>XGBR!C5</f>
        <v>98.547749999999994</v>
      </c>
      <c r="R5" s="5">
        <f>Huber!C5</f>
        <v>99.285714285614503</v>
      </c>
      <c r="S5" s="5">
        <f>BayesRidge!C5</f>
        <v>99.285714285462703</v>
      </c>
      <c r="T5" s="5">
        <f>Elastic!C5</f>
        <v>101.873530164217</v>
      </c>
      <c r="U5" s="5">
        <f>GBR!C5</f>
        <v>99.925128134732304</v>
      </c>
      <c r="V5" s="6">
        <f t="shared" si="1"/>
        <v>99.663309404920852</v>
      </c>
      <c r="W5" s="6">
        <f t="shared" si="4"/>
        <v>101.873530164217</v>
      </c>
      <c r="X5" s="6">
        <f t="shared" si="5"/>
        <v>98.547749999999994</v>
      </c>
    </row>
    <row r="6" spans="1:26" ht="15" thickBot="1" x14ac:dyDescent="0.35">
      <c r="A6" t="s">
        <v>57</v>
      </c>
      <c r="B6" t="s">
        <v>62</v>
      </c>
      <c r="C6" s="5">
        <f>RF!B6</f>
        <v>116.13</v>
      </c>
      <c r="D6" s="5">
        <f>LR!B6</f>
        <v>114.12499999999901</v>
      </c>
      <c r="E6" s="5">
        <f>Adaboost!B6</f>
        <v>113.47651006711401</v>
      </c>
      <c r="F6" s="5">
        <f>XGBR!B6</f>
        <v>108.33786000000001</v>
      </c>
      <c r="G6" s="5">
        <f>Huber!B6</f>
        <v>114.12500929158701</v>
      </c>
      <c r="H6" s="5">
        <f>BayesRidge!B6</f>
        <v>114.125000000024</v>
      </c>
      <c r="I6" s="5">
        <f>Elastic!B6</f>
        <v>113.769411275381</v>
      </c>
      <c r="J6" s="5">
        <f>GBR!B6</f>
        <v>114.523255826949</v>
      </c>
      <c r="K6" s="6">
        <f t="shared" si="0"/>
        <v>113.64432322453001</v>
      </c>
      <c r="L6">
        <f t="shared" si="2"/>
        <v>116.13</v>
      </c>
      <c r="M6">
        <f t="shared" si="3"/>
        <v>108.33786000000001</v>
      </c>
      <c r="N6" s="5">
        <f>RF!C6</f>
        <v>109.16</v>
      </c>
      <c r="O6" s="5">
        <f>LR!C6</f>
        <v>110.5625</v>
      </c>
      <c r="P6" s="5">
        <f>Adaboost!C6</f>
        <v>109.53488372093</v>
      </c>
      <c r="Q6" s="5">
        <f>XGBR!C6</f>
        <v>108.98950000000001</v>
      </c>
      <c r="R6" s="5">
        <f>Huber!C6</f>
        <v>110.562485560524</v>
      </c>
      <c r="S6" s="5">
        <f>BayesRidge!C6</f>
        <v>110.56250000017801</v>
      </c>
      <c r="T6" s="5">
        <f>Elastic!C6</f>
        <v>110.343696030804</v>
      </c>
      <c r="U6" s="5">
        <f>GBR!C6</f>
        <v>109.325650335238</v>
      </c>
      <c r="V6" s="6">
        <f t="shared" si="1"/>
        <v>109.97087562441456</v>
      </c>
      <c r="W6" s="6">
        <f t="shared" si="4"/>
        <v>110.56250000017801</v>
      </c>
      <c r="X6" s="6">
        <f t="shared" si="5"/>
        <v>108.98950000000001</v>
      </c>
      <c r="Y6" s="6">
        <f t="shared" ref="Y6:Y14" si="7">MAX(L6,M6,W7,X7)-MIN(L7,M7,W6,X6)</f>
        <v>7.1404999999999887</v>
      </c>
      <c r="Z6" s="6">
        <f t="shared" si="6"/>
        <v>-15.761819072258007</v>
      </c>
    </row>
    <row r="7" spans="1:26" ht="15" thickBot="1" x14ac:dyDescent="0.35">
      <c r="A7" t="s">
        <v>62</v>
      </c>
      <c r="B7" t="s">
        <v>57</v>
      </c>
      <c r="C7" s="5">
        <f>RF!B7</f>
        <v>115.86</v>
      </c>
      <c r="D7" s="5">
        <f>LR!B7</f>
        <v>117.28571428571399</v>
      </c>
      <c r="E7" s="5">
        <f>Adaboost!B7</f>
        <v>118.745762711864</v>
      </c>
      <c r="F7" s="5">
        <f>XGBR!B7</f>
        <v>114.992035</v>
      </c>
      <c r="G7" s="5">
        <f>Huber!B7</f>
        <v>117.28570897618999</v>
      </c>
      <c r="H7" s="5">
        <f>BayesRidge!B7</f>
        <v>117.285714285759</v>
      </c>
      <c r="I7" s="5">
        <f>Elastic!B7</f>
        <v>116.070925357362</v>
      </c>
      <c r="J7" s="5">
        <f>GBR!B7</f>
        <v>119.811819072258</v>
      </c>
      <c r="K7" s="6">
        <f t="shared" si="0"/>
        <v>117.18055742377702</v>
      </c>
      <c r="L7">
        <f t="shared" si="2"/>
        <v>119.811819072258</v>
      </c>
      <c r="M7">
        <f t="shared" si="3"/>
        <v>114.992035</v>
      </c>
      <c r="N7" s="5">
        <f>RF!C7</f>
        <v>105.55</v>
      </c>
      <c r="O7" s="5">
        <f>LR!C7</f>
        <v>105.714285714285</v>
      </c>
      <c r="P7" s="5">
        <f>Adaboost!C7</f>
        <v>104.05</v>
      </c>
      <c r="Q7" s="5">
        <f>XGBR!C7</f>
        <v>106.75927</v>
      </c>
      <c r="R7" s="5">
        <f>Huber!C7</f>
        <v>105.71429396540501</v>
      </c>
      <c r="S7" s="5">
        <f>BayesRidge!C7</f>
        <v>105.71428571440499</v>
      </c>
      <c r="T7" s="5">
        <f>Elastic!C7</f>
        <v>107.13663767224899</v>
      </c>
      <c r="U7" s="5">
        <f>GBR!C7</f>
        <v>105.96145931783001</v>
      </c>
      <c r="V7" s="6">
        <f t="shared" si="1"/>
        <v>105.83293825406689</v>
      </c>
      <c r="W7" s="6">
        <f t="shared" si="4"/>
        <v>107.13663767224899</v>
      </c>
      <c r="X7" s="6">
        <f t="shared" si="5"/>
        <v>104.05</v>
      </c>
    </row>
    <row r="8" spans="1:26" ht="15" thickBot="1" x14ac:dyDescent="0.35">
      <c r="A8" t="s">
        <v>63</v>
      </c>
      <c r="B8" t="s">
        <v>64</v>
      </c>
      <c r="C8" s="5">
        <f>RF!B8</f>
        <v>114.07</v>
      </c>
      <c r="D8" s="5">
        <f>LR!B8</f>
        <v>111.99999999999901</v>
      </c>
      <c r="E8" s="5">
        <f>Adaboost!B8</f>
        <v>113.73381294964</v>
      </c>
      <c r="F8" s="5">
        <f>XGBR!B8</f>
        <v>110.784645</v>
      </c>
      <c r="G8" s="5">
        <f>Huber!B8</f>
        <v>112.000009911151</v>
      </c>
      <c r="H8" s="5">
        <f>BayesRidge!B8</f>
        <v>111.999999999785</v>
      </c>
      <c r="I8" s="5">
        <f>Elastic!B8</f>
        <v>112.800240961149</v>
      </c>
      <c r="J8" s="5">
        <f>GBR!B8</f>
        <v>112.665052161586</v>
      </c>
      <c r="K8" s="6">
        <f t="shared" si="0"/>
        <v>112.45074430724067</v>
      </c>
      <c r="L8">
        <f t="shared" si="2"/>
        <v>114.07</v>
      </c>
      <c r="M8">
        <f t="shared" si="3"/>
        <v>110.784645</v>
      </c>
      <c r="N8" s="5">
        <f>RF!C8</f>
        <v>108.35</v>
      </c>
      <c r="O8" s="5">
        <f>LR!C8</f>
        <v>111.06666666666599</v>
      </c>
      <c r="P8" s="5">
        <f>Adaboost!C8</f>
        <v>110.626016260162</v>
      </c>
      <c r="Q8" s="5">
        <f>XGBR!C8</f>
        <v>106.9598</v>
      </c>
      <c r="R8" s="5">
        <f>Huber!C8</f>
        <v>111.066651264642</v>
      </c>
      <c r="S8" s="5">
        <f>BayesRidge!C8</f>
        <v>111.066666666613</v>
      </c>
      <c r="T8" s="5">
        <f>Elastic!C8</f>
        <v>110.885020567312</v>
      </c>
      <c r="U8" s="5">
        <f>GBR!C8</f>
        <v>111.49885542061</v>
      </c>
      <c r="V8" s="6">
        <f t="shared" si="1"/>
        <v>110.3114749191449</v>
      </c>
      <c r="W8" s="6">
        <f t="shared" si="4"/>
        <v>111.49885542061</v>
      </c>
      <c r="X8" s="6">
        <f t="shared" si="5"/>
        <v>106.9598</v>
      </c>
      <c r="Y8" s="6">
        <f t="shared" si="7"/>
        <v>7.1101999999999919</v>
      </c>
      <c r="Z8" s="6">
        <f t="shared" si="6"/>
        <v>-12.098281569207003</v>
      </c>
    </row>
    <row r="9" spans="1:26" ht="15" thickBot="1" x14ac:dyDescent="0.35">
      <c r="A9" t="s">
        <v>64</v>
      </c>
      <c r="B9" t="s">
        <v>63</v>
      </c>
      <c r="C9" s="5">
        <f>RF!B9</f>
        <v>121.26</v>
      </c>
      <c r="D9" s="5">
        <f>LR!B9</f>
        <v>121.06666666666599</v>
      </c>
      <c r="E9" s="5">
        <f>Adaboost!B9</f>
        <v>121.532467532467</v>
      </c>
      <c r="F9" s="5">
        <f>XGBR!B9</f>
        <v>119.62294</v>
      </c>
      <c r="G9" s="5">
        <f>Huber!B9</f>
        <v>121.066661711111</v>
      </c>
      <c r="H9" s="5">
        <f>BayesRidge!B9</f>
        <v>121.066666666405</v>
      </c>
      <c r="I9" s="5">
        <f>Elastic!B9</f>
        <v>117.569454388203</v>
      </c>
      <c r="J9" s="5">
        <f>GBR!B9</f>
        <v>122.114121569207</v>
      </c>
      <c r="K9" s="6">
        <f t="shared" si="0"/>
        <v>120.71883357351632</v>
      </c>
      <c r="L9">
        <f t="shared" si="2"/>
        <v>122.114121569207</v>
      </c>
      <c r="M9">
        <f t="shared" si="3"/>
        <v>117.569454388203</v>
      </c>
      <c r="N9" s="5">
        <f>RF!C9</f>
        <v>112.18</v>
      </c>
      <c r="O9" s="5">
        <f>LR!C9</f>
        <v>112.133333333333</v>
      </c>
      <c r="P9" s="5">
        <f>Adaboost!C9</f>
        <v>113.723004694835</v>
      </c>
      <c r="Q9" s="5">
        <f>XGBR!C9</f>
        <v>110.01584</v>
      </c>
      <c r="R9" s="5">
        <f>Huber!C9</f>
        <v>112.133341034558</v>
      </c>
      <c r="S9" s="5">
        <f>BayesRidge!C9</f>
        <v>112.133333333322</v>
      </c>
      <c r="T9" s="5">
        <f>Elastic!C9</f>
        <v>111.126109588205</v>
      </c>
      <c r="U9" s="5">
        <f>GBR!C9</f>
        <v>112.827759683151</v>
      </c>
      <c r="V9" s="6">
        <f t="shared" si="1"/>
        <v>112.07566966636611</v>
      </c>
      <c r="W9" s="6">
        <f t="shared" si="4"/>
        <v>113.723004694835</v>
      </c>
      <c r="X9" s="6">
        <f t="shared" si="5"/>
        <v>110.01584</v>
      </c>
    </row>
    <row r="10" spans="1:26" ht="15" thickBot="1" x14ac:dyDescent="0.35">
      <c r="A10" t="s">
        <v>65</v>
      </c>
      <c r="B10" t="s">
        <v>66</v>
      </c>
      <c r="C10" s="5">
        <f>RF!B10</f>
        <v>114.52</v>
      </c>
      <c r="D10" s="5">
        <f>LR!B10</f>
        <v>114.06666666666599</v>
      </c>
      <c r="E10" s="5">
        <f>Adaboost!B10</f>
        <v>113.96808510638201</v>
      </c>
      <c r="F10" s="5">
        <f>XGBR!B10</f>
        <v>112.65111</v>
      </c>
      <c r="G10" s="5">
        <f>Huber!B10</f>
        <v>114.06669144441101</v>
      </c>
      <c r="H10" s="5">
        <f>BayesRidge!B10</f>
        <v>114.066666666628</v>
      </c>
      <c r="I10" s="5">
        <f>Elastic!B10</f>
        <v>114.55696685787299</v>
      </c>
      <c r="J10" s="5">
        <f>GBR!B10</f>
        <v>112.954790807241</v>
      </c>
      <c r="K10" s="6">
        <f t="shared" si="0"/>
        <v>113.87988630085955</v>
      </c>
      <c r="L10">
        <f t="shared" si="2"/>
        <v>114.55696685787299</v>
      </c>
      <c r="M10">
        <f t="shared" si="3"/>
        <v>112.65111</v>
      </c>
      <c r="N10" s="5">
        <f>RF!C10</f>
        <v>108.21</v>
      </c>
      <c r="O10" s="5">
        <f>LR!C10</f>
        <v>106.666666666666</v>
      </c>
      <c r="P10" s="5">
        <f>Adaboost!C10</f>
        <v>108.13861386138601</v>
      </c>
      <c r="Q10" s="5">
        <f>XGBR!C10</f>
        <v>106.31269</v>
      </c>
      <c r="R10" s="5">
        <f>Huber!C10</f>
        <v>106.66662816148499</v>
      </c>
      <c r="S10" s="5">
        <f>BayesRidge!C10</f>
        <v>106.666666666867</v>
      </c>
      <c r="T10" s="5">
        <f>Elastic!C10</f>
        <v>107.619071214968</v>
      </c>
      <c r="U10" s="5">
        <f>GBR!C10</f>
        <v>108.189001196161</v>
      </c>
      <c r="V10" s="6">
        <f t="shared" si="1"/>
        <v>107.26025557926313</v>
      </c>
      <c r="W10" s="6">
        <f t="shared" si="4"/>
        <v>108.21</v>
      </c>
      <c r="X10" s="6">
        <f t="shared" si="5"/>
        <v>106.31269</v>
      </c>
      <c r="Y10" s="6">
        <f t="shared" si="7"/>
        <v>10.457309999999993</v>
      </c>
      <c r="Z10" s="6">
        <f t="shared" si="6"/>
        <v>-0.11949806299999466</v>
      </c>
    </row>
    <row r="11" spans="1:26" ht="15" thickBot="1" x14ac:dyDescent="0.35">
      <c r="A11" t="s">
        <v>66</v>
      </c>
      <c r="B11" t="s">
        <v>65</v>
      </c>
      <c r="C11" s="5">
        <f>RF!B11</f>
        <v>110.03</v>
      </c>
      <c r="D11" s="5">
        <f>LR!B11</f>
        <v>110.399999999999</v>
      </c>
      <c r="E11" s="5">
        <f>Adaboost!B11</f>
        <v>109.41176470588201</v>
      </c>
      <c r="F11" s="5">
        <f>XGBR!B11</f>
        <v>109.39123499999999</v>
      </c>
      <c r="G11" s="5">
        <f>Huber!B11</f>
        <v>110.399995044346</v>
      </c>
      <c r="H11" s="5">
        <f>BayesRidge!B11</f>
        <v>110.400000000124</v>
      </c>
      <c r="I11" s="5">
        <f>Elastic!B11</f>
        <v>110.803468063</v>
      </c>
      <c r="J11" s="5">
        <f>GBR!B11</f>
        <v>108.49278338766101</v>
      </c>
      <c r="K11" s="6">
        <f t="shared" si="0"/>
        <v>109.96537465258855</v>
      </c>
      <c r="L11">
        <f t="shared" si="2"/>
        <v>110.803468063</v>
      </c>
      <c r="M11">
        <f t="shared" si="3"/>
        <v>108.49278338766101</v>
      </c>
      <c r="N11" s="5">
        <f>RF!C11</f>
        <v>116.77</v>
      </c>
      <c r="O11" s="5">
        <f>LR!C11</f>
        <v>113.399999999999</v>
      </c>
      <c r="P11" s="5">
        <f>Adaboost!C11</f>
        <v>114.225806451612</v>
      </c>
      <c r="Q11" s="5">
        <f>XGBR!C11</f>
        <v>110.68397</v>
      </c>
      <c r="R11" s="5">
        <f>Huber!C11</f>
        <v>113.40000770117901</v>
      </c>
      <c r="S11" s="5">
        <f>BayesRidge!C11</f>
        <v>113.39999999989401</v>
      </c>
      <c r="T11" s="5">
        <f>Elastic!C11</f>
        <v>113.216465681649</v>
      </c>
      <c r="U11" s="5">
        <f>GBR!C11</f>
        <v>114.043952403226</v>
      </c>
      <c r="V11" s="6">
        <f t="shared" si="1"/>
        <v>113.60003080212333</v>
      </c>
      <c r="W11" s="6">
        <f t="shared" si="4"/>
        <v>116.77</v>
      </c>
      <c r="X11" s="6">
        <f t="shared" si="5"/>
        <v>110.68397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ref="K24:K25" si="16">AVERAGE(C24:J24,B51)</f>
        <v>0</v>
      </c>
      <c r="L24">
        <f t="shared" ref="L24:L25" si="17">MAX(C24:J24)</f>
        <v>0</v>
      </c>
      <c r="M24">
        <f t="shared" ref="M24:M25" si="18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ref="V24:V25" si="19">AVERAGE(N24:U24,C51)</f>
        <v>0</v>
      </c>
      <c r="W24" s="6">
        <f t="shared" ref="W24:W25" si="20">MAX(N24:U24)</f>
        <v>0</v>
      </c>
      <c r="X24" s="6">
        <f t="shared" ref="X24:X25" si="21">MIN(N24:U24)</f>
        <v>0</v>
      </c>
      <c r="Y24" s="6">
        <f t="shared" ref="Y24" si="22">MAX(L24,M24,W25,X25)-MIN(L25,M25,W24,X24)</f>
        <v>0</v>
      </c>
      <c r="Z24" s="6">
        <f t="shared" ref="Z24" si="23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16"/>
        <v>0</v>
      </c>
      <c r="L25">
        <f t="shared" si="17"/>
        <v>0</v>
      </c>
      <c r="M25">
        <f t="shared" si="18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9"/>
        <v>0</v>
      </c>
      <c r="W25" s="6">
        <f t="shared" si="20"/>
        <v>0</v>
      </c>
      <c r="X25" s="6">
        <f t="shared" si="21"/>
        <v>0</v>
      </c>
    </row>
    <row r="26" spans="1:26" ht="15" thickBot="1" x14ac:dyDescent="0.35">
      <c r="C26" s="7"/>
      <c r="D26" s="8" t="s">
        <v>40</v>
      </c>
      <c r="E26" s="8"/>
      <c r="F26" s="7"/>
      <c r="G26" s="8"/>
      <c r="L26" s="5" t="s">
        <v>39</v>
      </c>
      <c r="M26"/>
      <c r="N26" s="5"/>
      <c r="O26" s="8"/>
      <c r="P26" s="9"/>
      <c r="Q26" s="8"/>
      <c r="R26" s="8"/>
      <c r="S26" s="7"/>
    </row>
    <row r="27" spans="1:26" x14ac:dyDescent="0.3">
      <c r="D27" s="6" t="s">
        <v>54</v>
      </c>
      <c r="E27" s="6" t="s">
        <v>55</v>
      </c>
      <c r="F27" s="6" t="s">
        <v>10</v>
      </c>
      <c r="G27" s="6" t="s">
        <v>11</v>
      </c>
      <c r="H27" s="6" t="s">
        <v>12</v>
      </c>
      <c r="I27" s="6" t="s">
        <v>13</v>
      </c>
      <c r="J27" s="6" t="s">
        <v>15</v>
      </c>
      <c r="K27" s="6" t="s">
        <v>16</v>
      </c>
      <c r="L27" s="8" t="s">
        <v>17</v>
      </c>
      <c r="M27" s="6" t="s">
        <v>33</v>
      </c>
      <c r="N27" s="6" t="s">
        <v>34</v>
      </c>
      <c r="O27" s="6" t="s">
        <v>12</v>
      </c>
      <c r="P27" s="6" t="s">
        <v>13</v>
      </c>
      <c r="Q27" s="6" t="s">
        <v>17</v>
      </c>
      <c r="R27" s="6" t="s">
        <v>15</v>
      </c>
      <c r="S27" s="6" t="s">
        <v>16</v>
      </c>
    </row>
    <row r="28" spans="1:26" x14ac:dyDescent="0.3">
      <c r="A28" s="4" t="s">
        <v>0</v>
      </c>
      <c r="B28" s="4" t="s">
        <v>19</v>
      </c>
      <c r="C28" s="6" t="s">
        <v>20</v>
      </c>
      <c r="D28" s="6" t="str">
        <f>A2</f>
        <v>PHI</v>
      </c>
      <c r="E28" s="6" t="str">
        <f>B2</f>
        <v>MIA</v>
      </c>
      <c r="F28" s="6">
        <f>(K2+V3)/2</f>
        <v>103.11927745098782</v>
      </c>
      <c r="G28" s="6">
        <f>(K3+V2)/2</f>
        <v>106.53294603576398</v>
      </c>
      <c r="H28" s="6">
        <f>F28-G28</f>
        <v>-3.4136685847761612</v>
      </c>
      <c r="L28" s="6">
        <f t="shared" ref="L28:L38" si="24">F28+G28</f>
        <v>209.65222348675181</v>
      </c>
      <c r="M28" s="10">
        <f>MAX(K2,V3)</f>
        <v>103.78530604238676</v>
      </c>
      <c r="N28" s="6">
        <f>MAX(K3,V2)</f>
        <v>107.31285271259887</v>
      </c>
      <c r="O28" s="6">
        <f>M28-N28</f>
        <v>-3.5275466702121037</v>
      </c>
      <c r="Q28" s="6">
        <f t="shared" ref="Q28:Q38" si="25">M28+N28</f>
        <v>211.09815875498563</v>
      </c>
    </row>
    <row r="29" spans="1:26" ht="15" thickBot="1" x14ac:dyDescent="0.35">
      <c r="A29" t="str">
        <f>A2</f>
        <v>PHI</v>
      </c>
      <c r="B29" s="5">
        <f>Neural!B2</f>
        <v>103.73366087602599</v>
      </c>
      <c r="C29" s="5">
        <f>Neural!C2</f>
        <v>105.135515046568</v>
      </c>
      <c r="D29" s="6" t="str">
        <f>A4</f>
        <v>SAC</v>
      </c>
      <c r="E29" s="6" t="str">
        <f>B4</f>
        <v>NYK</v>
      </c>
      <c r="F29" s="6">
        <f>(K4+V5)/2</f>
        <v>105.97242720029388</v>
      </c>
      <c r="G29" s="6">
        <f>(K5+V4)/2</f>
        <v>108.59508144947854</v>
      </c>
      <c r="H29" s="6">
        <f t="shared" ref="H29:H36" si="26">F29-G29</f>
        <v>-2.6226542491846629</v>
      </c>
      <c r="L29" s="6">
        <f t="shared" si="24"/>
        <v>214.56750864977244</v>
      </c>
      <c r="M29" s="10">
        <f>MAX(K4,V5)</f>
        <v>112.28154499566691</v>
      </c>
      <c r="N29" s="11">
        <f>MAX(K5,V4)</f>
        <v>109.44448543936932</v>
      </c>
      <c r="O29" s="6">
        <f t="shared" ref="O29:O38" si="27">M29-N29</f>
        <v>2.8370595562975893</v>
      </c>
      <c r="Q29" s="6">
        <f t="shared" si="25"/>
        <v>221.72603043503622</v>
      </c>
    </row>
    <row r="30" spans="1:26" ht="15" thickBot="1" x14ac:dyDescent="0.35">
      <c r="A30" t="str">
        <f t="shared" ref="A30:A52" si="28">A3</f>
        <v>MIA</v>
      </c>
      <c r="B30" s="5">
        <f>Neural!B3</f>
        <v>106.801402354423</v>
      </c>
      <c r="C30" s="5">
        <f>Neural!C3</f>
        <v>102.650575632817</v>
      </c>
      <c r="D30" s="6" t="str">
        <f>A6</f>
        <v>ATL</v>
      </c>
      <c r="E30" s="6" t="str">
        <f>B6</f>
        <v>DAL</v>
      </c>
      <c r="F30" s="6">
        <f>(K6+V7)/2</f>
        <v>109.73863073929846</v>
      </c>
      <c r="G30" s="6">
        <f>(K7+V6)/2</f>
        <v>113.57571652409578</v>
      </c>
      <c r="H30" s="6">
        <f t="shared" si="26"/>
        <v>-3.8370857847973241</v>
      </c>
      <c r="L30" s="6">
        <f t="shared" si="24"/>
        <v>223.31434726339424</v>
      </c>
      <c r="M30" s="10">
        <f>MAX(K6,V7)</f>
        <v>113.64432322453001</v>
      </c>
      <c r="N30" s="10">
        <f>MAX(K7,V6)</f>
        <v>117.18055742377702</v>
      </c>
      <c r="O30" s="6">
        <f t="shared" si="27"/>
        <v>-3.536234199247005</v>
      </c>
      <c r="Q30" s="6">
        <f t="shared" si="25"/>
        <v>230.82488064830704</v>
      </c>
    </row>
    <row r="31" spans="1:26" ht="15" thickBot="1" x14ac:dyDescent="0.35">
      <c r="A31" t="str">
        <f t="shared" si="28"/>
        <v>SAC</v>
      </c>
      <c r="B31" s="5">
        <f>Neural!B4</f>
        <v>112.76951838927</v>
      </c>
      <c r="C31" s="5">
        <f>Neural!C4</f>
        <v>107.852191102882</v>
      </c>
      <c r="D31" s="6" t="str">
        <f>A8</f>
        <v>GSW</v>
      </c>
      <c r="E31" s="6" t="str">
        <f>B8</f>
        <v>HOU</v>
      </c>
      <c r="F31" s="6">
        <f>(K8+V9)/2</f>
        <v>112.2632069868034</v>
      </c>
      <c r="G31" s="6">
        <f>(K9+V8)/2</f>
        <v>115.51515424633061</v>
      </c>
      <c r="H31" s="6">
        <f t="shared" si="26"/>
        <v>-3.2519472595272134</v>
      </c>
      <c r="L31" s="6">
        <f t="shared" si="24"/>
        <v>227.77836123313401</v>
      </c>
      <c r="M31" s="10">
        <f>MAX(K8,V9)</f>
        <v>112.45074430724067</v>
      </c>
      <c r="N31" s="10">
        <f>MAX(K9,V8)</f>
        <v>120.71883357351632</v>
      </c>
      <c r="O31" s="6">
        <f t="shared" si="27"/>
        <v>-8.268089266275652</v>
      </c>
      <c r="Q31" s="6">
        <f t="shared" si="25"/>
        <v>233.169577880757</v>
      </c>
    </row>
    <row r="32" spans="1:26" ht="15" thickBot="1" x14ac:dyDescent="0.35">
      <c r="A32" t="str">
        <f t="shared" si="28"/>
        <v>NYK</v>
      </c>
      <c r="B32" s="5">
        <f>Neural!B5</f>
        <v>109.58028660306699</v>
      </c>
      <c r="C32" s="5">
        <f>Neural!C5</f>
        <v>99.195707172757594</v>
      </c>
      <c r="D32" s="6" t="str">
        <f>A10</f>
        <v>DEN</v>
      </c>
      <c r="E32" s="6" t="str">
        <f>B10</f>
        <v>LAC</v>
      </c>
      <c r="F32" s="6">
        <f>(K10+V11)/2</f>
        <v>113.73995855149144</v>
      </c>
      <c r="G32" s="6">
        <f>(K11+V10)/2</f>
        <v>108.61281511592584</v>
      </c>
      <c r="H32" s="6">
        <f t="shared" si="26"/>
        <v>5.1271434355655998</v>
      </c>
      <c r="L32" s="6">
        <f t="shared" si="24"/>
        <v>222.3527736674173</v>
      </c>
      <c r="M32" s="10">
        <f>MAX(K10,V11)</f>
        <v>113.87988630085955</v>
      </c>
      <c r="N32" s="6">
        <f>MAX(K11,V10)</f>
        <v>109.96537465258855</v>
      </c>
      <c r="O32" s="6">
        <f t="shared" si="27"/>
        <v>3.9145116482710023</v>
      </c>
      <c r="Q32" s="6">
        <f t="shared" si="25"/>
        <v>223.8452609534481</v>
      </c>
    </row>
    <row r="33" spans="1:22" ht="15" thickBot="1" x14ac:dyDescent="0.35">
      <c r="A33" t="str">
        <f t="shared" si="28"/>
        <v>ATL</v>
      </c>
      <c r="B33" s="5">
        <f>Neural!B6</f>
        <v>114.186862559716</v>
      </c>
      <c r="C33" s="5">
        <f>Neural!C6</f>
        <v>110.69666497205699</v>
      </c>
      <c r="D33" s="6">
        <f>A12</f>
        <v>0</v>
      </c>
      <c r="E33" s="6">
        <f>B12</f>
        <v>0</v>
      </c>
      <c r="F33" s="6">
        <f>(K12+V13)/2</f>
        <v>0</v>
      </c>
      <c r="G33" s="6">
        <f>(K13+V12)/2</f>
        <v>0</v>
      </c>
      <c r="H33" s="6">
        <f t="shared" si="26"/>
        <v>0</v>
      </c>
      <c r="L33" s="6">
        <f t="shared" si="24"/>
        <v>0</v>
      </c>
      <c r="M33" s="10">
        <f>MAX(K12,V13)</f>
        <v>0</v>
      </c>
      <c r="N33" s="6">
        <f>MAX(K13,V12)</f>
        <v>0</v>
      </c>
      <c r="O33" s="6">
        <f t="shared" si="27"/>
        <v>0</v>
      </c>
      <c r="Q33" s="6">
        <f t="shared" si="25"/>
        <v>0</v>
      </c>
    </row>
    <row r="34" spans="1:22" ht="15" thickBot="1" x14ac:dyDescent="0.35">
      <c r="A34" t="str">
        <f t="shared" si="28"/>
        <v>DAL</v>
      </c>
      <c r="B34" s="5">
        <f>Neural!B7</f>
        <v>117.287337124846</v>
      </c>
      <c r="C34" s="5">
        <f>Neural!C7</f>
        <v>105.89621190242801</v>
      </c>
      <c r="D34" s="6">
        <f>A14</f>
        <v>0</v>
      </c>
      <c r="E34" s="6">
        <f>B14</f>
        <v>0</v>
      </c>
      <c r="F34" s="6">
        <f>(K14+V15)/2</f>
        <v>0</v>
      </c>
      <c r="G34" s="6">
        <f>(K15+V14)/2</f>
        <v>0</v>
      </c>
      <c r="H34" s="6">
        <f t="shared" si="26"/>
        <v>0</v>
      </c>
      <c r="L34" s="6">
        <f t="shared" si="24"/>
        <v>0</v>
      </c>
      <c r="M34" s="10">
        <f>MAX(K14,V15)</f>
        <v>0</v>
      </c>
      <c r="N34" s="6">
        <f>MAX(K15,V14)</f>
        <v>0</v>
      </c>
      <c r="O34" s="6">
        <f t="shared" si="27"/>
        <v>0</v>
      </c>
      <c r="Q34" s="6">
        <f t="shared" si="25"/>
        <v>0</v>
      </c>
    </row>
    <row r="35" spans="1:22" ht="15" thickBot="1" x14ac:dyDescent="0.35">
      <c r="A35" t="str">
        <f t="shared" si="28"/>
        <v>GSW</v>
      </c>
      <c r="B35" s="5">
        <f>Neural!B8</f>
        <v>112.00293778185601</v>
      </c>
      <c r="C35" s="5">
        <f>Neural!C8</f>
        <v>111.283597426299</v>
      </c>
      <c r="D35" s="6">
        <f>A16</f>
        <v>0</v>
      </c>
      <c r="E35" s="6">
        <f>B16</f>
        <v>0</v>
      </c>
      <c r="F35" s="6">
        <f>(K16+V17)/2</f>
        <v>0</v>
      </c>
      <c r="G35" s="6">
        <f>(K17+V16)/2</f>
        <v>0</v>
      </c>
      <c r="H35" s="6">
        <f t="shared" si="26"/>
        <v>0</v>
      </c>
      <c r="L35" s="6">
        <f t="shared" si="24"/>
        <v>0</v>
      </c>
      <c r="M35" s="10">
        <f>MAX(K16,V17)</f>
        <v>0</v>
      </c>
      <c r="N35" s="6">
        <f>MAX(K17,V16)</f>
        <v>0</v>
      </c>
      <c r="O35" s="6">
        <f t="shared" si="27"/>
        <v>0</v>
      </c>
      <c r="Q35" s="6">
        <f t="shared" si="25"/>
        <v>0</v>
      </c>
    </row>
    <row r="36" spans="1:22" ht="15" thickBot="1" x14ac:dyDescent="0.35">
      <c r="A36" t="str">
        <f t="shared" si="28"/>
        <v>HOU</v>
      </c>
      <c r="B36" s="5">
        <f>Neural!B9</f>
        <v>121.170523627588</v>
      </c>
      <c r="C36" s="5">
        <f>Neural!C9</f>
        <v>112.40830532989099</v>
      </c>
      <c r="D36" s="6">
        <f>A18</f>
        <v>0</v>
      </c>
      <c r="E36" s="6">
        <f>B18</f>
        <v>0</v>
      </c>
      <c r="F36" s="6">
        <f>(K18+V19)/2</f>
        <v>0</v>
      </c>
      <c r="G36" s="6">
        <f>(K19+V18)/2</f>
        <v>0</v>
      </c>
      <c r="H36" s="6">
        <f t="shared" si="26"/>
        <v>0</v>
      </c>
      <c r="L36" s="6">
        <f t="shared" si="24"/>
        <v>0</v>
      </c>
      <c r="M36" s="10">
        <f>MAX(K18,V19)</f>
        <v>0</v>
      </c>
      <c r="N36" s="6">
        <f>MAX(K19,V18)</f>
        <v>0</v>
      </c>
      <c r="O36" s="6">
        <f t="shared" si="27"/>
        <v>0</v>
      </c>
      <c r="Q36" s="6">
        <f t="shared" si="25"/>
        <v>0</v>
      </c>
    </row>
    <row r="37" spans="1:22" ht="15" thickBot="1" x14ac:dyDescent="0.35">
      <c r="A37" t="str">
        <f t="shared" si="28"/>
        <v>DEN</v>
      </c>
      <c r="B37" s="5">
        <f>Neural!B10</f>
        <v>114.067999158535</v>
      </c>
      <c r="C37" s="5">
        <f>Neural!C10</f>
        <v>106.872962445835</v>
      </c>
      <c r="D37" s="6">
        <f>A20</f>
        <v>0</v>
      </c>
      <c r="E37" s="6">
        <f>B20</f>
        <v>0</v>
      </c>
      <c r="F37" s="6">
        <f>(K20+V21)/2</f>
        <v>0</v>
      </c>
      <c r="G37" s="6">
        <f>(K21+V20)/2</f>
        <v>0</v>
      </c>
      <c r="H37" s="6">
        <f t="shared" ref="H37:H38" si="29">F37-G37</f>
        <v>0</v>
      </c>
      <c r="L37" s="6">
        <f t="shared" si="24"/>
        <v>0</v>
      </c>
      <c r="M37" s="10">
        <f>MAX(K20,V21)</f>
        <v>0</v>
      </c>
      <c r="N37" s="6">
        <f>MAX(K21,V20)</f>
        <v>0</v>
      </c>
      <c r="O37" s="6">
        <f t="shared" si="27"/>
        <v>0</v>
      </c>
      <c r="Q37" s="6">
        <f t="shared" si="25"/>
        <v>0</v>
      </c>
    </row>
    <row r="38" spans="1:22" ht="15" thickBot="1" x14ac:dyDescent="0.35">
      <c r="A38" t="str">
        <f t="shared" si="28"/>
        <v>LAC</v>
      </c>
      <c r="B38" s="5">
        <f>Neural!B11</f>
        <v>110.359125672285</v>
      </c>
      <c r="C38" s="5">
        <f>Neural!C11</f>
        <v>113.260074981551</v>
      </c>
      <c r="F38" s="6">
        <f>(K22+V23)/2</f>
        <v>0</v>
      </c>
      <c r="G38" s="6">
        <f>(K23+V22)/2</f>
        <v>0</v>
      </c>
      <c r="H38" s="6">
        <f t="shared" si="29"/>
        <v>0</v>
      </c>
      <c r="L38" s="6">
        <f t="shared" si="24"/>
        <v>0</v>
      </c>
      <c r="M38" s="10">
        <f>MAX(K22,V23)</f>
        <v>0</v>
      </c>
      <c r="N38" s="6">
        <f>MAX(K23,V22)</f>
        <v>0</v>
      </c>
      <c r="O38" s="6">
        <f t="shared" si="27"/>
        <v>0</v>
      </c>
      <c r="Q38" s="6">
        <f t="shared" si="25"/>
        <v>0</v>
      </c>
    </row>
    <row r="39" spans="1:22" ht="15" thickBot="1" x14ac:dyDescent="0.35">
      <c r="A39">
        <f t="shared" si="28"/>
        <v>0</v>
      </c>
      <c r="B39" s="5">
        <f>Neural!B12</f>
        <v>0</v>
      </c>
      <c r="C39" s="5">
        <f>Neural!C12</f>
        <v>0</v>
      </c>
      <c r="F39" s="6">
        <f>(K24+V25)/2</f>
        <v>0</v>
      </c>
      <c r="G39" s="6">
        <f>(K25+V24)/2</f>
        <v>0</v>
      </c>
      <c r="H39" s="6">
        <f t="shared" ref="H39" si="30">F39-G39</f>
        <v>0</v>
      </c>
      <c r="L39" s="6">
        <f t="shared" ref="L39" si="31">F39+G39</f>
        <v>0</v>
      </c>
      <c r="M39" s="10">
        <f>MAX(K24,V25)</f>
        <v>0</v>
      </c>
      <c r="N39" s="6">
        <f>MAX(K25,V24)</f>
        <v>0</v>
      </c>
      <c r="O39" s="6">
        <f t="shared" ref="O39" si="32">M39-N39</f>
        <v>0</v>
      </c>
      <c r="Q39" s="6">
        <f t="shared" ref="Q39" si="33">M39+N39</f>
        <v>0</v>
      </c>
    </row>
    <row r="40" spans="1:22" ht="15" thickBot="1" x14ac:dyDescent="0.35">
      <c r="A40">
        <f t="shared" si="28"/>
        <v>0</v>
      </c>
      <c r="B40" s="5">
        <f>Neural!B13</f>
        <v>0</v>
      </c>
      <c r="C40" s="5">
        <f>Neural!C13</f>
        <v>0</v>
      </c>
      <c r="D40" s="16"/>
      <c r="M40" s="10"/>
    </row>
    <row r="41" spans="1:22" ht="15" thickBot="1" x14ac:dyDescent="0.35">
      <c r="A41">
        <f t="shared" si="28"/>
        <v>0</v>
      </c>
      <c r="B41" s="5">
        <f>Neural!B14</f>
        <v>0</v>
      </c>
      <c r="C41" s="5">
        <f>Neural!C14</f>
        <v>0</v>
      </c>
      <c r="D41" s="6" t="s">
        <v>41</v>
      </c>
      <c r="L41" s="6" t="s">
        <v>37</v>
      </c>
      <c r="S41" s="6" t="s">
        <v>47</v>
      </c>
    </row>
    <row r="42" spans="1:22" ht="15" thickBot="1" x14ac:dyDescent="0.35">
      <c r="A42">
        <f t="shared" si="28"/>
        <v>0</v>
      </c>
      <c r="B42" s="5">
        <f>Neural!B15</f>
        <v>0</v>
      </c>
      <c r="C42" s="17">
        <f>Neural!C15</f>
        <v>0</v>
      </c>
      <c r="D42" s="8" t="s">
        <v>54</v>
      </c>
      <c r="E42" s="6" t="s">
        <v>55</v>
      </c>
      <c r="F42" s="6" t="s">
        <v>10</v>
      </c>
      <c r="G42" s="6" t="s">
        <v>11</v>
      </c>
      <c r="H42" s="6" t="s">
        <v>12</v>
      </c>
      <c r="I42" s="6" t="s">
        <v>13</v>
      </c>
      <c r="J42" s="6" t="s">
        <v>15</v>
      </c>
      <c r="K42" s="6" t="s">
        <v>16</v>
      </c>
      <c r="L42" s="6" t="s">
        <v>17</v>
      </c>
      <c r="M42" s="6" t="s">
        <v>35</v>
      </c>
      <c r="N42" s="6" t="s">
        <v>36</v>
      </c>
      <c r="O42" s="6" t="s">
        <v>12</v>
      </c>
      <c r="P42" s="6" t="s">
        <v>13</v>
      </c>
      <c r="Q42" s="6" t="s">
        <v>17</v>
      </c>
      <c r="R42" s="6" t="s">
        <v>15</v>
      </c>
      <c r="S42" s="6" t="s">
        <v>16</v>
      </c>
      <c r="T42" s="6" t="s">
        <v>35</v>
      </c>
      <c r="U42" s="6" t="s">
        <v>36</v>
      </c>
      <c r="V42" s="6" t="s">
        <v>48</v>
      </c>
    </row>
    <row r="43" spans="1:22" ht="15" thickBot="1" x14ac:dyDescent="0.35">
      <c r="A43">
        <f t="shared" si="28"/>
        <v>0</v>
      </c>
      <c r="B43" s="5">
        <f>Neural!B16</f>
        <v>0</v>
      </c>
      <c r="C43" s="17">
        <f>Neural!C16</f>
        <v>0</v>
      </c>
      <c r="D43" s="8" t="str">
        <f>D28</f>
        <v>PHI</v>
      </c>
      <c r="E43" s="8" t="str">
        <f>E28</f>
        <v>MIA</v>
      </c>
      <c r="F43" s="6">
        <f t="shared" ref="F43:F54" si="34">MIN(M28,M43)</f>
        <v>102.45324885958888</v>
      </c>
      <c r="G43" s="6">
        <f t="shared" ref="G43:G54" si="35">MAX(N28,N43)</f>
        <v>107.31285271259887</v>
      </c>
      <c r="H43" s="6">
        <f t="shared" ref="H43:H54" si="36">F43-G43</f>
        <v>-4.8596038530099861</v>
      </c>
      <c r="L43" s="6">
        <f t="shared" ref="L43:L54" si="37">F43+G43</f>
        <v>209.76610157218775</v>
      </c>
      <c r="M43" s="6">
        <f>MIN(K2,V3)</f>
        <v>102.45324885958888</v>
      </c>
      <c r="N43" s="6">
        <f>MIN(K3,V2)</f>
        <v>105.75303935892912</v>
      </c>
      <c r="O43" s="6">
        <f>M43-N43</f>
        <v>-3.2997904993402329</v>
      </c>
      <c r="Q43" s="6">
        <f>M43+N43</f>
        <v>208.20628821851801</v>
      </c>
      <c r="T43" s="6">
        <f>MIN(M2,X3)</f>
        <v>100.927539786697</v>
      </c>
      <c r="U43" s="6">
        <f>MIN(M3,X2)</f>
        <v>105.312485560459</v>
      </c>
      <c r="V43" s="6">
        <f>T43+U43</f>
        <v>206.24002534715601</v>
      </c>
    </row>
    <row r="44" spans="1:22" ht="15" thickBot="1" x14ac:dyDescent="0.35">
      <c r="A44">
        <f t="shared" si="28"/>
        <v>0</v>
      </c>
      <c r="B44" s="5">
        <f>Neural!B17</f>
        <v>0</v>
      </c>
      <c r="C44" s="17">
        <f>Neural!C17</f>
        <v>0</v>
      </c>
      <c r="D44" s="8" t="str">
        <f t="shared" ref="D44:E44" si="38">D29</f>
        <v>SAC</v>
      </c>
      <c r="E44" s="8" t="str">
        <f t="shared" si="38"/>
        <v>NYK</v>
      </c>
      <c r="F44" s="6">
        <f t="shared" si="34"/>
        <v>99.663309404920852</v>
      </c>
      <c r="G44" s="6">
        <f t="shared" si="35"/>
        <v>109.44448543936932</v>
      </c>
      <c r="H44" s="6">
        <f t="shared" si="36"/>
        <v>-9.781176034448464</v>
      </c>
      <c r="L44" s="6">
        <f t="shared" si="37"/>
        <v>209.10779484429017</v>
      </c>
      <c r="M44" s="6">
        <f>MIN(K4,V5)</f>
        <v>99.663309404920852</v>
      </c>
      <c r="N44" s="6">
        <f>MIN(K5,V4)</f>
        <v>107.74567745958777</v>
      </c>
      <c r="O44" s="6">
        <f t="shared" ref="O44:O53" si="39">M44-N44</f>
        <v>-8.0823680546669152</v>
      </c>
      <c r="Q44" s="6">
        <f t="shared" ref="Q44:Q53" si="40">M44+N44</f>
        <v>207.40898686450862</v>
      </c>
      <c r="T44" s="6">
        <f>MIN(M4,X5)</f>
        <v>98.547749999999994</v>
      </c>
      <c r="U44" s="6">
        <f>MIN(M5,X4)</f>
        <v>105.18707000000001</v>
      </c>
      <c r="V44" s="6">
        <f t="shared" ref="V44:V53" si="41">T44+U44</f>
        <v>203.73482000000001</v>
      </c>
    </row>
    <row r="45" spans="1:22" ht="15" thickBot="1" x14ac:dyDescent="0.35">
      <c r="A45">
        <f t="shared" si="28"/>
        <v>0</v>
      </c>
      <c r="B45" s="5">
        <f>Neural!B18</f>
        <v>0</v>
      </c>
      <c r="C45" s="17">
        <f>Neural!C18</f>
        <v>0</v>
      </c>
      <c r="D45" s="8" t="str">
        <f t="shared" ref="D45:E45" si="42">D30</f>
        <v>ATL</v>
      </c>
      <c r="E45" s="8" t="str">
        <f t="shared" si="42"/>
        <v>DAL</v>
      </c>
      <c r="F45" s="6">
        <f t="shared" si="34"/>
        <v>105.83293825406689</v>
      </c>
      <c r="G45" s="6">
        <f t="shared" si="35"/>
        <v>117.18055742377702</v>
      </c>
      <c r="H45" s="6">
        <f t="shared" si="36"/>
        <v>-11.347619169710129</v>
      </c>
      <c r="L45" s="6">
        <f t="shared" si="37"/>
        <v>223.01349567784391</v>
      </c>
      <c r="M45" s="6">
        <f>MIN(K6,V7)</f>
        <v>105.83293825406689</v>
      </c>
      <c r="N45" s="6">
        <f>MIN(K7,V6)</f>
        <v>109.97087562441456</v>
      </c>
      <c r="O45" s="6">
        <f t="shared" si="39"/>
        <v>-4.1379373703476716</v>
      </c>
      <c r="Q45" s="6">
        <f t="shared" si="40"/>
        <v>215.80381387848144</v>
      </c>
      <c r="T45" s="6">
        <f>MIN(M6,X7)</f>
        <v>104.05</v>
      </c>
      <c r="U45" s="6">
        <f>MIN(M7,X6)</f>
        <v>108.98950000000001</v>
      </c>
      <c r="V45" s="6">
        <f t="shared" si="41"/>
        <v>213.0395</v>
      </c>
    </row>
    <row r="46" spans="1:22" ht="15" thickBot="1" x14ac:dyDescent="0.35">
      <c r="A46">
        <f t="shared" si="28"/>
        <v>0</v>
      </c>
      <c r="B46" s="5">
        <f>Neural!B19</f>
        <v>0</v>
      </c>
      <c r="C46" s="17">
        <f>Neural!C19</f>
        <v>0</v>
      </c>
      <c r="D46" s="8" t="str">
        <f t="shared" ref="D46:E46" si="43">D31</f>
        <v>GSW</v>
      </c>
      <c r="E46" s="8" t="str">
        <f t="shared" si="43"/>
        <v>HOU</v>
      </c>
      <c r="F46" s="6">
        <f t="shared" si="34"/>
        <v>112.07566966636611</v>
      </c>
      <c r="G46" s="6">
        <f t="shared" si="35"/>
        <v>120.71883357351632</v>
      </c>
      <c r="H46" s="6">
        <f t="shared" si="36"/>
        <v>-8.6431639071502104</v>
      </c>
      <c r="L46" s="6">
        <f t="shared" si="37"/>
        <v>232.79450323988243</v>
      </c>
      <c r="M46" s="6">
        <f>MIN(K8,V9)</f>
        <v>112.07566966636611</v>
      </c>
      <c r="N46" s="6">
        <f>MIN(K9,V8)</f>
        <v>110.3114749191449</v>
      </c>
      <c r="O46" s="6">
        <f t="shared" si="39"/>
        <v>1.7641947472212109</v>
      </c>
      <c r="Q46" s="6">
        <f t="shared" si="40"/>
        <v>222.38714458551101</v>
      </c>
      <c r="T46" s="6">
        <f>MIN(M8,X9)</f>
        <v>110.01584</v>
      </c>
      <c r="U46" s="6">
        <f>MIN(M9,X8)</f>
        <v>106.9598</v>
      </c>
      <c r="V46" s="6">
        <f t="shared" si="41"/>
        <v>216.97564</v>
      </c>
    </row>
    <row r="47" spans="1:22" ht="15" thickBot="1" x14ac:dyDescent="0.35">
      <c r="A47">
        <f t="shared" si="28"/>
        <v>0</v>
      </c>
      <c r="B47" s="5">
        <f>Neural!B20</f>
        <v>0</v>
      </c>
      <c r="C47" s="17">
        <f>Neural!C20</f>
        <v>0</v>
      </c>
      <c r="D47" s="8" t="str">
        <f t="shared" ref="D47:E47" si="44">D32</f>
        <v>DEN</v>
      </c>
      <c r="E47" s="8" t="str">
        <f t="shared" si="44"/>
        <v>LAC</v>
      </c>
      <c r="F47" s="6">
        <f t="shared" si="34"/>
        <v>113.60003080212333</v>
      </c>
      <c r="G47" s="6">
        <f t="shared" si="35"/>
        <v>109.96537465258855</v>
      </c>
      <c r="H47" s="6">
        <f t="shared" si="36"/>
        <v>3.6346561495347771</v>
      </c>
      <c r="L47" s="6">
        <f t="shared" si="37"/>
        <v>223.56540545471188</v>
      </c>
      <c r="M47" s="6">
        <f>MIN(K10,V11)</f>
        <v>113.60003080212333</v>
      </c>
      <c r="N47" s="6">
        <f>MIN(K11,V10)</f>
        <v>107.26025557926313</v>
      </c>
      <c r="O47" s="6">
        <f t="shared" si="39"/>
        <v>6.3397752228601973</v>
      </c>
      <c r="Q47" s="6">
        <f t="shared" si="40"/>
        <v>220.86028638138646</v>
      </c>
      <c r="T47" s="6">
        <f>MIN(M10,X11)</f>
        <v>110.68397</v>
      </c>
      <c r="U47" s="6">
        <f>MIN(M11,X10)</f>
        <v>106.31269</v>
      </c>
      <c r="V47" s="6">
        <f t="shared" si="41"/>
        <v>216.99666000000002</v>
      </c>
    </row>
    <row r="48" spans="1:22" ht="15" thickBot="1" x14ac:dyDescent="0.35">
      <c r="A48">
        <f t="shared" si="28"/>
        <v>0</v>
      </c>
      <c r="B48" s="5">
        <f>Neural!B21</f>
        <v>0</v>
      </c>
      <c r="C48" s="17">
        <f>Neural!C21</f>
        <v>0</v>
      </c>
      <c r="D48" s="8">
        <f t="shared" ref="D48:E48" si="45">D33</f>
        <v>0</v>
      </c>
      <c r="E48" s="8">
        <f t="shared" si="45"/>
        <v>0</v>
      </c>
      <c r="F48" s="6">
        <f t="shared" si="34"/>
        <v>0</v>
      </c>
      <c r="G48" s="6">
        <f t="shared" si="35"/>
        <v>0</v>
      </c>
      <c r="H48" s="6">
        <f t="shared" si="36"/>
        <v>0</v>
      </c>
      <c r="L48" s="6">
        <f t="shared" si="37"/>
        <v>0</v>
      </c>
      <c r="M48" s="6">
        <f>MIN(K12,V13)</f>
        <v>0</v>
      </c>
      <c r="N48" s="6">
        <f>MIN(K13,V12)</f>
        <v>0</v>
      </c>
      <c r="O48" s="6">
        <f t="shared" si="39"/>
        <v>0</v>
      </c>
      <c r="Q48" s="6">
        <f t="shared" si="40"/>
        <v>0</v>
      </c>
      <c r="T48" s="6">
        <f>MIN(M12,X13)</f>
        <v>0</v>
      </c>
      <c r="U48" s="6">
        <f>MIN(M13,X12)</f>
        <v>0</v>
      </c>
      <c r="V48" s="6">
        <f t="shared" si="41"/>
        <v>0</v>
      </c>
    </row>
    <row r="49" spans="1:26" ht="15" thickBot="1" x14ac:dyDescent="0.35">
      <c r="A49">
        <f t="shared" si="28"/>
        <v>0</v>
      </c>
      <c r="B49" s="5">
        <f>Neural!B22</f>
        <v>0</v>
      </c>
      <c r="C49" s="17">
        <f>Neural!C22</f>
        <v>0</v>
      </c>
      <c r="D49" s="8">
        <f t="shared" ref="D49:E49" si="46">D34</f>
        <v>0</v>
      </c>
      <c r="E49" s="8">
        <f t="shared" si="46"/>
        <v>0</v>
      </c>
      <c r="F49" s="6">
        <f t="shared" si="34"/>
        <v>0</v>
      </c>
      <c r="G49" s="6">
        <f t="shared" si="35"/>
        <v>0</v>
      </c>
      <c r="H49" s="6">
        <f t="shared" si="36"/>
        <v>0</v>
      </c>
      <c r="L49" s="6">
        <f t="shared" si="37"/>
        <v>0</v>
      </c>
      <c r="M49" s="6">
        <f>MIN(K14,V15)</f>
        <v>0</v>
      </c>
      <c r="N49" s="6">
        <f>MIN(K15,V14)</f>
        <v>0</v>
      </c>
      <c r="O49" s="6">
        <f t="shared" si="39"/>
        <v>0</v>
      </c>
      <c r="Q49" s="6">
        <f t="shared" si="40"/>
        <v>0</v>
      </c>
      <c r="T49" s="6">
        <f>MIN(M14,X15)</f>
        <v>0</v>
      </c>
      <c r="U49" s="6">
        <f>MIN(M15,X14)</f>
        <v>0</v>
      </c>
      <c r="V49" s="6">
        <f t="shared" si="41"/>
        <v>0</v>
      </c>
    </row>
    <row r="50" spans="1:26" ht="15" thickBot="1" x14ac:dyDescent="0.35">
      <c r="A50">
        <f t="shared" si="28"/>
        <v>0</v>
      </c>
      <c r="B50" s="5">
        <f>Neural!B23</f>
        <v>0</v>
      </c>
      <c r="C50" s="17">
        <f>Neural!C23</f>
        <v>0</v>
      </c>
      <c r="D50" s="8">
        <f t="shared" ref="D50:E50" si="47">D35</f>
        <v>0</v>
      </c>
      <c r="E50" s="8">
        <f t="shared" si="47"/>
        <v>0</v>
      </c>
      <c r="F50" s="6">
        <f t="shared" si="34"/>
        <v>0</v>
      </c>
      <c r="G50" s="6">
        <f t="shared" si="35"/>
        <v>0</v>
      </c>
      <c r="H50" s="6">
        <f t="shared" si="36"/>
        <v>0</v>
      </c>
      <c r="L50" s="6">
        <f t="shared" si="37"/>
        <v>0</v>
      </c>
      <c r="M50" s="6">
        <f>MIN(K16,V17)</f>
        <v>0</v>
      </c>
      <c r="N50" s="6">
        <f>MIN(K17,V16)</f>
        <v>0</v>
      </c>
      <c r="O50" s="6">
        <f t="shared" si="39"/>
        <v>0</v>
      </c>
      <c r="Q50" s="6">
        <f t="shared" si="40"/>
        <v>0</v>
      </c>
      <c r="T50" s="6">
        <f>MIN(M16,X17)</f>
        <v>0</v>
      </c>
      <c r="U50" s="6">
        <f>MIN(M17,X16)</f>
        <v>0</v>
      </c>
      <c r="V50" s="6">
        <f t="shared" si="41"/>
        <v>0</v>
      </c>
    </row>
    <row r="51" spans="1:26" ht="15" thickBot="1" x14ac:dyDescent="0.35">
      <c r="A51">
        <f t="shared" si="28"/>
        <v>0</v>
      </c>
      <c r="B51" s="5">
        <f>Neural!B24</f>
        <v>0</v>
      </c>
      <c r="C51" s="17">
        <f>Neural!C24</f>
        <v>0</v>
      </c>
      <c r="D51" s="8">
        <f t="shared" ref="D51:E51" si="48">D36</f>
        <v>0</v>
      </c>
      <c r="E51" s="8">
        <f t="shared" si="48"/>
        <v>0</v>
      </c>
      <c r="F51" s="6">
        <f t="shared" si="34"/>
        <v>0</v>
      </c>
      <c r="G51" s="6">
        <f t="shared" si="35"/>
        <v>0</v>
      </c>
      <c r="H51" s="6">
        <f t="shared" si="36"/>
        <v>0</v>
      </c>
      <c r="L51" s="6">
        <f t="shared" si="37"/>
        <v>0</v>
      </c>
      <c r="M51" s="10">
        <f>MIN(K18,V19)</f>
        <v>0</v>
      </c>
      <c r="N51" s="6">
        <f>MIN(K19,V18)</f>
        <v>0</v>
      </c>
      <c r="O51" s="6">
        <f t="shared" si="39"/>
        <v>0</v>
      </c>
      <c r="Q51" s="6">
        <f t="shared" si="40"/>
        <v>0</v>
      </c>
      <c r="T51" s="6">
        <f>MIN(M18,X19)</f>
        <v>0</v>
      </c>
      <c r="U51" s="6">
        <f>MIN(M19,X18)</f>
        <v>0</v>
      </c>
      <c r="V51" s="6">
        <f t="shared" si="41"/>
        <v>0</v>
      </c>
    </row>
    <row r="52" spans="1:26" ht="15" thickBot="1" x14ac:dyDescent="0.35">
      <c r="A52">
        <f t="shared" si="28"/>
        <v>0</v>
      </c>
      <c r="B52" s="5">
        <f>Neural!B25</f>
        <v>0</v>
      </c>
      <c r="C52" s="17">
        <f>Neural!C25</f>
        <v>0</v>
      </c>
      <c r="D52" s="8">
        <f t="shared" ref="D52:E52" si="49">D37</f>
        <v>0</v>
      </c>
      <c r="E52" s="8">
        <f t="shared" si="49"/>
        <v>0</v>
      </c>
      <c r="F52" s="6">
        <f t="shared" si="34"/>
        <v>0</v>
      </c>
      <c r="G52" s="6">
        <f t="shared" si="35"/>
        <v>0</v>
      </c>
      <c r="H52" s="6">
        <f t="shared" si="36"/>
        <v>0</v>
      </c>
      <c r="L52" s="6">
        <f t="shared" si="37"/>
        <v>0</v>
      </c>
      <c r="M52" s="10">
        <f>MIN(K20,V21)</f>
        <v>0</v>
      </c>
      <c r="N52" s="6">
        <f>MIN(K21,V20)</f>
        <v>0</v>
      </c>
      <c r="O52" s="6">
        <f t="shared" si="39"/>
        <v>0</v>
      </c>
      <c r="Q52" s="6">
        <f t="shared" si="40"/>
        <v>0</v>
      </c>
      <c r="T52" s="6">
        <f>MIN(M20,X21)</f>
        <v>0</v>
      </c>
      <c r="U52" s="6">
        <f>MIN(M21,X20)</f>
        <v>0</v>
      </c>
      <c r="V52" s="6">
        <f t="shared" si="41"/>
        <v>0</v>
      </c>
    </row>
    <row r="53" spans="1:26" x14ac:dyDescent="0.3">
      <c r="A53"/>
      <c r="F53" s="6">
        <f t="shared" si="34"/>
        <v>0</v>
      </c>
      <c r="G53" s="6">
        <f t="shared" si="35"/>
        <v>0</v>
      </c>
      <c r="H53" s="6">
        <f t="shared" si="36"/>
        <v>0</v>
      </c>
      <c r="L53" s="6">
        <f t="shared" si="37"/>
        <v>0</v>
      </c>
      <c r="M53" s="10">
        <f>MIN(K22,V23)</f>
        <v>0</v>
      </c>
      <c r="N53" s="6">
        <f>MIN(K23,V22)</f>
        <v>0</v>
      </c>
      <c r="O53" s="6">
        <f t="shared" si="39"/>
        <v>0</v>
      </c>
      <c r="Q53" s="6">
        <f t="shared" si="40"/>
        <v>0</v>
      </c>
      <c r="T53" s="6">
        <f>MIN(M22,X23)</f>
        <v>0</v>
      </c>
      <c r="U53" s="6">
        <f>MIN(M23,X22)</f>
        <v>0</v>
      </c>
      <c r="V53" s="6">
        <f t="shared" si="41"/>
        <v>0</v>
      </c>
    </row>
    <row r="54" spans="1:26" x14ac:dyDescent="0.3">
      <c r="F54" s="6">
        <f t="shared" si="34"/>
        <v>0</v>
      </c>
      <c r="G54" s="6">
        <f t="shared" si="35"/>
        <v>0</v>
      </c>
      <c r="H54" s="6">
        <f t="shared" si="36"/>
        <v>0</v>
      </c>
      <c r="L54" s="6">
        <f t="shared" si="37"/>
        <v>0</v>
      </c>
      <c r="M54" s="10">
        <f>MIN(K24,V25)</f>
        <v>0</v>
      </c>
      <c r="N54" s="6">
        <f>MIN(K25,V24)</f>
        <v>0</v>
      </c>
      <c r="O54" s="6">
        <f t="shared" ref="O54" si="50">M54-N54</f>
        <v>0</v>
      </c>
      <c r="Q54" s="6">
        <f t="shared" ref="Q54" si="51">M54+N54</f>
        <v>0</v>
      </c>
      <c r="T54" s="6">
        <f>MIN(M24,X25)</f>
        <v>0</v>
      </c>
      <c r="U54" s="6">
        <f>MIN(M25,X24)</f>
        <v>0</v>
      </c>
      <c r="V54" s="6">
        <f t="shared" ref="V54" si="52">T54+U54</f>
        <v>0</v>
      </c>
    </row>
    <row r="55" spans="1:26" x14ac:dyDescent="0.3">
      <c r="L55" s="10"/>
    </row>
    <row r="56" spans="1:26" x14ac:dyDescent="0.3">
      <c r="D56" s="6" t="s">
        <v>42</v>
      </c>
      <c r="G56" s="6">
        <f>E56-F56</f>
        <v>0</v>
      </c>
    </row>
    <row r="57" spans="1:26" ht="57.6" x14ac:dyDescent="0.3">
      <c r="D57" s="8" t="s">
        <v>54</v>
      </c>
      <c r="E57" s="6" t="s">
        <v>55</v>
      </c>
      <c r="F57" s="6" t="s">
        <v>10</v>
      </c>
      <c r="G57" s="6" t="s">
        <v>11</v>
      </c>
      <c r="H57" s="6" t="s">
        <v>12</v>
      </c>
      <c r="I57" s="6" t="s">
        <v>13</v>
      </c>
      <c r="J57" s="6" t="s">
        <v>15</v>
      </c>
      <c r="K57" s="6" t="s">
        <v>16</v>
      </c>
      <c r="L57" s="6" t="s">
        <v>50</v>
      </c>
      <c r="M57" s="18" t="s">
        <v>54</v>
      </c>
      <c r="N57" s="12" t="s">
        <v>55</v>
      </c>
      <c r="O57" s="12" t="s">
        <v>14</v>
      </c>
      <c r="P57" s="13" t="s">
        <v>38</v>
      </c>
      <c r="Q57" s="13" t="s">
        <v>43</v>
      </c>
      <c r="R57" s="14" t="s">
        <v>49</v>
      </c>
      <c r="S57" s="14" t="s">
        <v>53</v>
      </c>
      <c r="T57" s="14" t="s">
        <v>15</v>
      </c>
      <c r="U57" s="13" t="s">
        <v>18</v>
      </c>
      <c r="V57" s="13" t="s">
        <v>51</v>
      </c>
      <c r="W57" s="13" t="s">
        <v>52</v>
      </c>
      <c r="X57" s="14" t="s">
        <v>49</v>
      </c>
      <c r="Y57" s="13" t="s">
        <v>56</v>
      </c>
      <c r="Z57" s="12" t="s">
        <v>15</v>
      </c>
    </row>
    <row r="58" spans="1:26" x14ac:dyDescent="0.3">
      <c r="D58" s="8" t="str">
        <f>D28</f>
        <v>PHI</v>
      </c>
      <c r="E58" s="8" t="str">
        <f>E28</f>
        <v>MIA</v>
      </c>
      <c r="F58" s="6">
        <f t="shared" ref="F58:F69" si="53">MAX(M28,M43)</f>
        <v>103.78530604238676</v>
      </c>
      <c r="G58" s="6">
        <f t="shared" ref="G58:G69" si="54">MIN(N28,N43)</f>
        <v>105.75303935892912</v>
      </c>
      <c r="H58" s="6">
        <f t="shared" ref="H58:H69" si="55">F58-G58</f>
        <v>-1.9677333165423505</v>
      </c>
      <c r="L58" s="6">
        <f t="shared" ref="L58:L69" si="56">F58+G58</f>
        <v>209.53834540131589</v>
      </c>
      <c r="M58" s="18" t="str">
        <f>D58</f>
        <v>PHI</v>
      </c>
      <c r="N58" s="18" t="str">
        <f>E58</f>
        <v>MIA</v>
      </c>
      <c r="O58" s="19" t="s">
        <v>67</v>
      </c>
      <c r="P58" s="19" t="s">
        <v>59</v>
      </c>
      <c r="Q58" s="20">
        <v>0.8571428571428571</v>
      </c>
      <c r="R58" s="20">
        <v>4</v>
      </c>
      <c r="S58" s="20"/>
      <c r="T58" s="20" t="s">
        <v>74</v>
      </c>
      <c r="U58" s="19">
        <v>209.5</v>
      </c>
      <c r="V58" s="19" t="s">
        <v>72</v>
      </c>
      <c r="W58" s="20">
        <v>0.2</v>
      </c>
      <c r="X58" s="20"/>
      <c r="Y58" s="20"/>
      <c r="Z58" s="20">
        <v>214</v>
      </c>
    </row>
    <row r="59" spans="1:26" x14ac:dyDescent="0.3">
      <c r="D59" s="8" t="str">
        <f t="shared" ref="D59:E59" si="57">D29</f>
        <v>SAC</v>
      </c>
      <c r="E59" s="8" t="str">
        <f t="shared" si="57"/>
        <v>NYK</v>
      </c>
      <c r="F59" s="6">
        <f t="shared" si="53"/>
        <v>112.28154499566691</v>
      </c>
      <c r="G59" s="6">
        <f t="shared" si="54"/>
        <v>107.74567745958777</v>
      </c>
      <c r="H59" s="6">
        <f t="shared" si="55"/>
        <v>4.5358675360791381</v>
      </c>
      <c r="L59" s="6">
        <f t="shared" si="56"/>
        <v>220.02722245525467</v>
      </c>
      <c r="M59" s="18" t="str">
        <f t="shared" ref="M59:M67" si="58">D59</f>
        <v>SAC</v>
      </c>
      <c r="N59" s="18" t="str">
        <f t="shared" ref="N59:N67" si="59">E59</f>
        <v>NYK</v>
      </c>
      <c r="O59" s="21" t="s">
        <v>68</v>
      </c>
      <c r="P59" s="21" t="s">
        <v>61</v>
      </c>
      <c r="Q59" s="22">
        <v>0.5714285714285714</v>
      </c>
      <c r="R59" s="22">
        <v>3</v>
      </c>
      <c r="S59" s="22"/>
      <c r="T59" s="22" t="s">
        <v>75</v>
      </c>
      <c r="U59" s="19">
        <v>213.5</v>
      </c>
      <c r="V59" s="19" t="s">
        <v>72</v>
      </c>
      <c r="W59" s="20">
        <v>0.4</v>
      </c>
      <c r="X59" s="20"/>
      <c r="Y59" s="20"/>
      <c r="Z59" s="20">
        <v>229</v>
      </c>
    </row>
    <row r="60" spans="1:26" x14ac:dyDescent="0.3">
      <c r="D60" s="8" t="str">
        <f t="shared" ref="D60:E60" si="60">D30</f>
        <v>ATL</v>
      </c>
      <c r="E60" s="8" t="str">
        <f t="shared" si="60"/>
        <v>DAL</v>
      </c>
      <c r="F60" s="6">
        <f t="shared" si="53"/>
        <v>113.64432322453001</v>
      </c>
      <c r="G60" s="6">
        <f t="shared" si="54"/>
        <v>109.97087562441456</v>
      </c>
      <c r="H60" s="6">
        <f t="shared" si="55"/>
        <v>3.6734476001154519</v>
      </c>
      <c r="L60" s="6">
        <f t="shared" si="56"/>
        <v>223.61519884894457</v>
      </c>
      <c r="M60" s="18" t="str">
        <f t="shared" si="58"/>
        <v>ATL</v>
      </c>
      <c r="N60" s="18" t="str">
        <f t="shared" si="59"/>
        <v>DAL</v>
      </c>
      <c r="O60" s="19" t="s">
        <v>69</v>
      </c>
      <c r="P60" s="19" t="s">
        <v>57</v>
      </c>
      <c r="Q60" s="20">
        <v>0.8571428571428571</v>
      </c>
      <c r="R60" s="20">
        <v>4</v>
      </c>
      <c r="S60" s="20"/>
      <c r="T60" s="20" t="s">
        <v>76</v>
      </c>
      <c r="U60" s="21">
        <v>227.5</v>
      </c>
      <c r="V60" s="21" t="s">
        <v>72</v>
      </c>
      <c r="W60" s="22">
        <v>0.8</v>
      </c>
      <c r="X60" s="22"/>
      <c r="Y60" s="22"/>
      <c r="Z60" s="22">
        <v>214</v>
      </c>
    </row>
    <row r="61" spans="1:26" x14ac:dyDescent="0.3">
      <c r="D61" s="8" t="str">
        <f t="shared" ref="D61:E61" si="61">D31</f>
        <v>GSW</v>
      </c>
      <c r="E61" s="8" t="str">
        <f t="shared" si="61"/>
        <v>HOU</v>
      </c>
      <c r="F61" s="6">
        <f t="shared" si="53"/>
        <v>112.45074430724067</v>
      </c>
      <c r="G61" s="6">
        <f t="shared" si="54"/>
        <v>110.3114749191449</v>
      </c>
      <c r="H61" s="6">
        <f t="shared" si="55"/>
        <v>2.1392693880957694</v>
      </c>
      <c r="L61" s="6">
        <f t="shared" si="56"/>
        <v>222.76221922638558</v>
      </c>
      <c r="M61" s="18" t="str">
        <f t="shared" si="58"/>
        <v>GSW</v>
      </c>
      <c r="N61" s="18" t="str">
        <f t="shared" si="59"/>
        <v>HOU</v>
      </c>
      <c r="O61" s="19" t="s">
        <v>70</v>
      </c>
      <c r="P61" s="19" t="s">
        <v>64</v>
      </c>
      <c r="Q61" s="20">
        <v>0.8571428571428571</v>
      </c>
      <c r="R61" s="20">
        <v>4</v>
      </c>
      <c r="S61" s="20"/>
      <c r="T61" s="20" t="s">
        <v>77</v>
      </c>
      <c r="U61" s="21">
        <v>227.5</v>
      </c>
      <c r="V61" s="21" t="s">
        <v>73</v>
      </c>
      <c r="W61" s="22">
        <v>0.6</v>
      </c>
      <c r="X61" s="22"/>
      <c r="Y61" s="22"/>
      <c r="Z61" s="22">
        <v>243</v>
      </c>
    </row>
    <row r="62" spans="1:26" x14ac:dyDescent="0.3">
      <c r="D62" s="8" t="str">
        <f t="shared" ref="D62:E62" si="62">D32</f>
        <v>DEN</v>
      </c>
      <c r="E62" s="8" t="str">
        <f t="shared" si="62"/>
        <v>LAC</v>
      </c>
      <c r="F62" s="6">
        <f t="shared" si="53"/>
        <v>113.87988630085955</v>
      </c>
      <c r="G62" s="6">
        <f t="shared" si="54"/>
        <v>107.26025557926313</v>
      </c>
      <c r="H62" s="6">
        <f t="shared" si="55"/>
        <v>6.6196307215964225</v>
      </c>
      <c r="L62" s="6">
        <f t="shared" si="56"/>
        <v>221.14014188012268</v>
      </c>
      <c r="M62" s="18" t="str">
        <f t="shared" si="58"/>
        <v>DEN</v>
      </c>
      <c r="N62" s="18" t="str">
        <f t="shared" si="59"/>
        <v>LAC</v>
      </c>
      <c r="O62" s="19" t="s">
        <v>71</v>
      </c>
      <c r="P62" s="19" t="s">
        <v>65</v>
      </c>
      <c r="Q62" s="20">
        <v>0.5714285714285714</v>
      </c>
      <c r="R62" s="20">
        <v>3</v>
      </c>
      <c r="S62" s="20"/>
      <c r="T62" s="20" t="s">
        <v>78</v>
      </c>
      <c r="U62" s="19">
        <v>221.5</v>
      </c>
      <c r="V62" s="19" t="s">
        <v>73</v>
      </c>
      <c r="W62" s="20">
        <v>0.6</v>
      </c>
      <c r="X62" s="20"/>
      <c r="Y62" s="20"/>
      <c r="Z62" s="20">
        <v>202</v>
      </c>
    </row>
    <row r="63" spans="1:26" x14ac:dyDescent="0.3">
      <c r="D63" s="8">
        <f t="shared" ref="D63:E63" si="63">D33</f>
        <v>0</v>
      </c>
      <c r="E63" s="8">
        <f t="shared" si="63"/>
        <v>0</v>
      </c>
      <c r="F63" s="6">
        <f t="shared" si="53"/>
        <v>0</v>
      </c>
      <c r="G63" s="6">
        <f t="shared" si="54"/>
        <v>0</v>
      </c>
      <c r="H63" s="6">
        <f t="shared" si="55"/>
        <v>0</v>
      </c>
      <c r="L63" s="6">
        <f t="shared" si="56"/>
        <v>0</v>
      </c>
      <c r="M63" s="18">
        <f t="shared" si="58"/>
        <v>0</v>
      </c>
      <c r="N63" s="18">
        <f t="shared" si="59"/>
        <v>0</v>
      </c>
      <c r="O63" s="12"/>
      <c r="P63" s="12"/>
      <c r="Q63" s="15"/>
      <c r="R63" s="15"/>
      <c r="S63" s="15"/>
      <c r="T63" s="15"/>
      <c r="U63" s="12"/>
      <c r="V63" s="12"/>
      <c r="W63" s="15"/>
      <c r="X63" s="15"/>
      <c r="Y63" s="15"/>
      <c r="Z63" s="15"/>
    </row>
    <row r="64" spans="1:26" x14ac:dyDescent="0.3">
      <c r="D64" s="8">
        <f t="shared" ref="D64:E64" si="64">D34</f>
        <v>0</v>
      </c>
      <c r="E64" s="8">
        <f t="shared" si="64"/>
        <v>0</v>
      </c>
      <c r="F64" s="6">
        <f t="shared" si="53"/>
        <v>0</v>
      </c>
      <c r="G64" s="6">
        <f t="shared" si="54"/>
        <v>0</v>
      </c>
      <c r="H64" s="6">
        <f t="shared" si="55"/>
        <v>0</v>
      </c>
      <c r="L64" s="6">
        <f t="shared" si="56"/>
        <v>0</v>
      </c>
      <c r="M64" s="18">
        <f t="shared" si="58"/>
        <v>0</v>
      </c>
      <c r="N64" s="18">
        <f t="shared" si="59"/>
        <v>0</v>
      </c>
      <c r="O64" s="12"/>
      <c r="P64" s="12"/>
      <c r="Q64" s="15"/>
      <c r="R64" s="15"/>
      <c r="S64" s="15"/>
      <c r="T64" s="15"/>
      <c r="U64" s="12"/>
      <c r="V64" s="12"/>
      <c r="W64" s="15"/>
      <c r="X64" s="15"/>
      <c r="Y64" s="15"/>
      <c r="Z64" s="15"/>
    </row>
    <row r="65" spans="4:26" x14ac:dyDescent="0.3">
      <c r="D65" s="8">
        <f t="shared" ref="D65:E65" si="65">D35</f>
        <v>0</v>
      </c>
      <c r="E65" s="8">
        <f t="shared" si="65"/>
        <v>0</v>
      </c>
      <c r="F65" s="6">
        <f t="shared" si="53"/>
        <v>0</v>
      </c>
      <c r="G65" s="6">
        <f t="shared" si="54"/>
        <v>0</v>
      </c>
      <c r="H65" s="6">
        <f t="shared" si="55"/>
        <v>0</v>
      </c>
      <c r="L65" s="6">
        <f t="shared" si="56"/>
        <v>0</v>
      </c>
      <c r="M65" s="18">
        <f t="shared" si="58"/>
        <v>0</v>
      </c>
      <c r="N65" s="18">
        <f t="shared" si="59"/>
        <v>0</v>
      </c>
      <c r="O65" s="12"/>
      <c r="P65" s="12"/>
      <c r="Q65" s="15"/>
      <c r="R65" s="15"/>
      <c r="S65" s="15"/>
      <c r="T65" s="15"/>
      <c r="U65" s="12"/>
      <c r="V65" s="12"/>
      <c r="W65" s="15"/>
      <c r="X65" s="15"/>
      <c r="Y65" s="15"/>
      <c r="Z65" s="15"/>
    </row>
    <row r="66" spans="4:26" x14ac:dyDescent="0.3">
      <c r="D66" s="8">
        <f t="shared" ref="D66:E66" si="66">D36</f>
        <v>0</v>
      </c>
      <c r="E66" s="8">
        <f t="shared" si="66"/>
        <v>0</v>
      </c>
      <c r="F66" s="6">
        <f t="shared" si="53"/>
        <v>0</v>
      </c>
      <c r="G66" s="6">
        <f t="shared" si="54"/>
        <v>0</v>
      </c>
      <c r="H66" s="6">
        <f t="shared" si="55"/>
        <v>0</v>
      </c>
      <c r="L66" s="6">
        <f t="shared" si="56"/>
        <v>0</v>
      </c>
      <c r="M66" s="18">
        <f t="shared" si="58"/>
        <v>0</v>
      </c>
      <c r="N66" s="18">
        <f t="shared" si="59"/>
        <v>0</v>
      </c>
      <c r="O66" s="12"/>
      <c r="P66" s="12"/>
      <c r="Q66" s="15"/>
      <c r="R66" s="15"/>
      <c r="S66" s="15"/>
      <c r="T66" s="15"/>
      <c r="U66" s="12"/>
      <c r="V66" s="12"/>
      <c r="W66" s="15"/>
      <c r="X66" s="15"/>
      <c r="Y66" s="15"/>
      <c r="Z66" s="15"/>
    </row>
    <row r="67" spans="4:26" x14ac:dyDescent="0.3">
      <c r="D67" s="8">
        <f t="shared" ref="D67:E67" si="67">D37</f>
        <v>0</v>
      </c>
      <c r="E67" s="8">
        <f t="shared" si="67"/>
        <v>0</v>
      </c>
      <c r="F67" s="6">
        <f t="shared" si="53"/>
        <v>0</v>
      </c>
      <c r="G67" s="6">
        <f t="shared" si="54"/>
        <v>0</v>
      </c>
      <c r="H67" s="6">
        <f t="shared" si="55"/>
        <v>0</v>
      </c>
      <c r="L67" s="6">
        <f t="shared" si="56"/>
        <v>0</v>
      </c>
      <c r="M67" s="18">
        <f t="shared" si="58"/>
        <v>0</v>
      </c>
      <c r="N67" s="18">
        <f t="shared" si="59"/>
        <v>0</v>
      </c>
      <c r="O67" s="12"/>
      <c r="P67" s="12"/>
      <c r="Q67" s="15"/>
      <c r="R67" s="15"/>
      <c r="S67" s="15"/>
      <c r="T67" s="15"/>
      <c r="U67" s="12"/>
      <c r="V67" s="12"/>
      <c r="W67" s="15"/>
      <c r="X67" s="15"/>
      <c r="Y67" s="15"/>
      <c r="Z67" s="15"/>
    </row>
    <row r="68" spans="4:26" x14ac:dyDescent="0.3">
      <c r="F68" s="6">
        <f t="shared" si="53"/>
        <v>0</v>
      </c>
      <c r="G68" s="6">
        <f t="shared" si="54"/>
        <v>0</v>
      </c>
      <c r="H68" s="6">
        <f t="shared" si="55"/>
        <v>0</v>
      </c>
      <c r="L68" s="6">
        <f t="shared" si="56"/>
        <v>0</v>
      </c>
      <c r="M68" s="12"/>
      <c r="N68" s="12"/>
      <c r="O68" s="12"/>
      <c r="P68" s="12"/>
      <c r="Q68" s="15"/>
      <c r="R68" s="15"/>
      <c r="S68" s="15"/>
      <c r="T68" s="15"/>
      <c r="U68" s="12"/>
      <c r="V68" s="12"/>
      <c r="W68" s="15"/>
      <c r="X68" s="15"/>
      <c r="Y68" s="15"/>
      <c r="Z68" s="15"/>
    </row>
    <row r="69" spans="4:26" x14ac:dyDescent="0.3">
      <c r="F69" s="6">
        <f t="shared" si="53"/>
        <v>0</v>
      </c>
      <c r="G69" s="6">
        <f t="shared" si="54"/>
        <v>0</v>
      </c>
      <c r="H69" s="6">
        <f t="shared" si="55"/>
        <v>0</v>
      </c>
      <c r="L69" s="6">
        <f t="shared" si="56"/>
        <v>0</v>
      </c>
      <c r="M69" s="12"/>
      <c r="N69" s="12"/>
      <c r="O69" s="12"/>
      <c r="P69" s="12"/>
      <c r="Q69" s="15"/>
      <c r="R69" s="15"/>
      <c r="S69" s="15"/>
      <c r="T69" s="15"/>
      <c r="U69" s="12"/>
      <c r="V69" s="12"/>
      <c r="W69" s="15"/>
      <c r="X69" s="15"/>
      <c r="Y69" s="15"/>
      <c r="Z69" s="15"/>
    </row>
    <row r="71" spans="4:26" x14ac:dyDescent="0.3">
      <c r="D71" s="4" t="s">
        <v>0</v>
      </c>
      <c r="E71" s="4" t="s">
        <v>1</v>
      </c>
      <c r="F71" s="6" t="s">
        <v>45</v>
      </c>
      <c r="G71" s="6" t="s">
        <v>46</v>
      </c>
    </row>
    <row r="72" spans="4:26" x14ac:dyDescent="0.3">
      <c r="D72" t="str">
        <f>A2</f>
        <v>PHI</v>
      </c>
      <c r="E72" t="str">
        <f>B2</f>
        <v>MIA</v>
      </c>
      <c r="F72" s="6">
        <f>Y2</f>
        <v>-0.24553742520200217</v>
      </c>
      <c r="G72" s="6">
        <f>Z2</f>
        <v>-7.6304312277950004</v>
      </c>
    </row>
    <row r="73" spans="4:26" x14ac:dyDescent="0.3">
      <c r="D73" t="str">
        <f t="shared" ref="D73:E73" si="68">A3</f>
        <v>MIA</v>
      </c>
      <c r="E73" t="str">
        <f t="shared" si="68"/>
        <v>PHI</v>
      </c>
      <c r="F73" s="6">
        <f t="shared" ref="F73:G73" si="69">Y3</f>
        <v>0</v>
      </c>
      <c r="G73" s="6">
        <f t="shared" si="69"/>
        <v>0</v>
      </c>
    </row>
    <row r="74" spans="4:26" x14ac:dyDescent="0.3">
      <c r="D74" t="str">
        <f t="shared" ref="D74:E74" si="70">A4</f>
        <v>SAC</v>
      </c>
      <c r="E74" t="str">
        <f t="shared" si="70"/>
        <v>NYK</v>
      </c>
      <c r="F74" s="6">
        <f t="shared" ref="F74:G74" si="71">Y4</f>
        <v>8.1887261783429892</v>
      </c>
      <c r="G74" s="6">
        <f t="shared" si="71"/>
        <v>-12.591040334328</v>
      </c>
    </row>
    <row r="75" spans="4:26" x14ac:dyDescent="0.3">
      <c r="D75" t="str">
        <f t="shared" ref="D75:E75" si="72">A5</f>
        <v>NYK</v>
      </c>
      <c r="E75" t="str">
        <f t="shared" si="72"/>
        <v>SAC</v>
      </c>
      <c r="F75" s="6">
        <f t="shared" ref="F75:G75" si="73">Y5</f>
        <v>0</v>
      </c>
      <c r="G75" s="6">
        <f t="shared" si="73"/>
        <v>0</v>
      </c>
    </row>
    <row r="76" spans="4:26" x14ac:dyDescent="0.3">
      <c r="D76" t="str">
        <f t="shared" ref="D76:E76" si="74">A6</f>
        <v>ATL</v>
      </c>
      <c r="E76" t="str">
        <f t="shared" si="74"/>
        <v>DAL</v>
      </c>
      <c r="F76" s="6">
        <f t="shared" ref="F76:G76" si="75">Y6</f>
        <v>7.1404999999999887</v>
      </c>
      <c r="G76" s="6">
        <f t="shared" si="75"/>
        <v>-15.761819072258007</v>
      </c>
    </row>
    <row r="77" spans="4:26" x14ac:dyDescent="0.3">
      <c r="D77" t="str">
        <f t="shared" ref="D77:E77" si="76">A7</f>
        <v>DAL</v>
      </c>
      <c r="E77" t="str">
        <f t="shared" si="76"/>
        <v>ATL</v>
      </c>
      <c r="F77" s="6">
        <f t="shared" ref="F77:G77" si="77">Y7</f>
        <v>0</v>
      </c>
      <c r="G77" s="6">
        <f t="shared" si="77"/>
        <v>0</v>
      </c>
    </row>
    <row r="78" spans="4:26" x14ac:dyDescent="0.3">
      <c r="D78" t="str">
        <f t="shared" ref="D78:E78" si="78">A8</f>
        <v>GSW</v>
      </c>
      <c r="E78" t="str">
        <f t="shared" si="78"/>
        <v>HOU</v>
      </c>
      <c r="F78" s="6">
        <f t="shared" ref="F78:G78" si="79">Y8</f>
        <v>7.1101999999999919</v>
      </c>
      <c r="G78" s="6">
        <f t="shared" si="79"/>
        <v>-12.098281569207003</v>
      </c>
    </row>
    <row r="79" spans="4:26" x14ac:dyDescent="0.3">
      <c r="D79" t="str">
        <f t="shared" ref="D79:E79" si="80">A9</f>
        <v>HOU</v>
      </c>
      <c r="E79" t="str">
        <f t="shared" si="80"/>
        <v>GSW</v>
      </c>
      <c r="F79" s="6">
        <f t="shared" ref="F79:G79" si="81">Y9</f>
        <v>0</v>
      </c>
      <c r="G79" s="6">
        <f t="shared" si="81"/>
        <v>0</v>
      </c>
    </row>
    <row r="80" spans="4:26" x14ac:dyDescent="0.3">
      <c r="D80" t="str">
        <f t="shared" ref="D80:E80" si="82">A10</f>
        <v>DEN</v>
      </c>
      <c r="E80" t="str">
        <f t="shared" si="82"/>
        <v>LAC</v>
      </c>
      <c r="F80" s="6">
        <f t="shared" ref="F80:G80" si="83">Y10</f>
        <v>10.457309999999993</v>
      </c>
      <c r="G80" s="6">
        <f t="shared" si="83"/>
        <v>-0.11949806299999466</v>
      </c>
    </row>
    <row r="81" spans="4:7" x14ac:dyDescent="0.3">
      <c r="D81" t="str">
        <f t="shared" ref="D81:E81" si="84">A11</f>
        <v>LAC</v>
      </c>
      <c r="E81" t="str">
        <f t="shared" si="84"/>
        <v>DEN</v>
      </c>
      <c r="F81" s="6">
        <f t="shared" ref="F81:G81" si="85">Y11</f>
        <v>0</v>
      </c>
      <c r="G81" s="6">
        <f t="shared" si="85"/>
        <v>0</v>
      </c>
    </row>
    <row r="82" spans="4:7" x14ac:dyDescent="0.3">
      <c r="D82">
        <f t="shared" ref="D82:E82" si="86">A12</f>
        <v>0</v>
      </c>
      <c r="E82">
        <f t="shared" si="86"/>
        <v>0</v>
      </c>
      <c r="F82" s="6">
        <f t="shared" ref="F82:G82" si="87">Y12</f>
        <v>0</v>
      </c>
      <c r="G82" s="6">
        <f t="shared" si="87"/>
        <v>0</v>
      </c>
    </row>
    <row r="83" spans="4:7" x14ac:dyDescent="0.3">
      <c r="D83">
        <f t="shared" ref="D83:E83" si="88">A13</f>
        <v>0</v>
      </c>
      <c r="E83">
        <f t="shared" si="88"/>
        <v>0</v>
      </c>
      <c r="F83" s="6">
        <f t="shared" ref="F83:G83" si="89">Y13</f>
        <v>0</v>
      </c>
      <c r="G83" s="6">
        <f t="shared" si="89"/>
        <v>0</v>
      </c>
    </row>
    <row r="84" spans="4:7" x14ac:dyDescent="0.3">
      <c r="D84">
        <f>A14</f>
        <v>0</v>
      </c>
      <c r="E84">
        <f>B14</f>
        <v>0</v>
      </c>
      <c r="F84" s="6">
        <f t="shared" ref="F84:G84" si="90">Y14</f>
        <v>0</v>
      </c>
      <c r="G84" s="6">
        <f t="shared" si="90"/>
        <v>0</v>
      </c>
    </row>
    <row r="85" spans="4:7" x14ac:dyDescent="0.3">
      <c r="D85">
        <f t="shared" ref="D85:D93" si="91">A15</f>
        <v>0</v>
      </c>
      <c r="E85">
        <f t="shared" ref="E85:E93" si="92">B15</f>
        <v>0</v>
      </c>
      <c r="F85" s="6">
        <f t="shared" ref="F85:G85" si="93">Y15</f>
        <v>0</v>
      </c>
      <c r="G85" s="6">
        <f t="shared" si="93"/>
        <v>0</v>
      </c>
    </row>
    <row r="86" spans="4:7" x14ac:dyDescent="0.3">
      <c r="D86">
        <f t="shared" si="91"/>
        <v>0</v>
      </c>
      <c r="E86">
        <f t="shared" si="92"/>
        <v>0</v>
      </c>
      <c r="F86" s="6">
        <f t="shared" ref="F86:G86" si="94">Y16</f>
        <v>0</v>
      </c>
      <c r="G86" s="6">
        <f t="shared" si="94"/>
        <v>0</v>
      </c>
    </row>
    <row r="87" spans="4:7" x14ac:dyDescent="0.3">
      <c r="D87">
        <f t="shared" si="91"/>
        <v>0</v>
      </c>
      <c r="E87">
        <f t="shared" si="92"/>
        <v>0</v>
      </c>
      <c r="F87" s="6">
        <f t="shared" ref="F87:G87" si="95">Y17</f>
        <v>0</v>
      </c>
      <c r="G87" s="6">
        <f t="shared" si="95"/>
        <v>0</v>
      </c>
    </row>
    <row r="88" spans="4:7" x14ac:dyDescent="0.3">
      <c r="D88">
        <f t="shared" si="91"/>
        <v>0</v>
      </c>
      <c r="E88">
        <f t="shared" si="92"/>
        <v>0</v>
      </c>
      <c r="F88" s="6">
        <f t="shared" ref="F88:G88" si="96">Y18</f>
        <v>0</v>
      </c>
      <c r="G88" s="6">
        <f t="shared" si="96"/>
        <v>0</v>
      </c>
    </row>
    <row r="89" spans="4:7" x14ac:dyDescent="0.3">
      <c r="D89">
        <f t="shared" si="91"/>
        <v>0</v>
      </c>
      <c r="E89">
        <f t="shared" si="92"/>
        <v>0</v>
      </c>
      <c r="F89" s="6">
        <f t="shared" ref="F89:G89" si="97">Y19</f>
        <v>0</v>
      </c>
      <c r="G89" s="6">
        <f t="shared" si="97"/>
        <v>0</v>
      </c>
    </row>
    <row r="90" spans="4:7" x14ac:dyDescent="0.3">
      <c r="D90">
        <f t="shared" si="91"/>
        <v>0</v>
      </c>
      <c r="E90">
        <f t="shared" si="92"/>
        <v>0</v>
      </c>
    </row>
    <row r="91" spans="4:7" x14ac:dyDescent="0.3">
      <c r="D91">
        <f t="shared" si="91"/>
        <v>0</v>
      </c>
      <c r="E91">
        <f t="shared" si="92"/>
        <v>0</v>
      </c>
    </row>
    <row r="92" spans="4:7" x14ac:dyDescent="0.3">
      <c r="D92">
        <f t="shared" si="91"/>
        <v>0</v>
      </c>
      <c r="E92">
        <f t="shared" si="92"/>
        <v>0</v>
      </c>
    </row>
    <row r="93" spans="4:7" x14ac:dyDescent="0.3">
      <c r="D93">
        <f t="shared" si="91"/>
        <v>0</v>
      </c>
      <c r="E93">
        <f t="shared" si="92"/>
        <v>0</v>
      </c>
    </row>
    <row r="94" spans="4:7" x14ac:dyDescent="0.3">
      <c r="D94"/>
      <c r="E94"/>
    </row>
    <row r="95" spans="4:7" x14ac:dyDescent="0.3">
      <c r="D95"/>
      <c r="E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25"/>
  <sheetViews>
    <sheetView workbookViewId="0">
      <selection sqref="A1:C11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</v>
      </c>
      <c r="B2" s="1">
        <v>103.73</v>
      </c>
      <c r="C2" s="1">
        <v>106.77</v>
      </c>
      <c r="F2" s="1"/>
      <c r="G2" s="1"/>
      <c r="H2" s="1"/>
    </row>
    <row r="3" spans="1:8" ht="15" thickBot="1" x14ac:dyDescent="0.35">
      <c r="A3" s="1">
        <v>2</v>
      </c>
      <c r="B3" s="1">
        <v>108.51</v>
      </c>
      <c r="C3" s="1">
        <v>101.24</v>
      </c>
      <c r="F3" s="1"/>
      <c r="G3" s="1"/>
      <c r="H3" s="1"/>
    </row>
    <row r="4" spans="1:8" ht="15" thickBot="1" x14ac:dyDescent="0.35">
      <c r="A4" s="1">
        <v>3</v>
      </c>
      <c r="B4" s="1">
        <v>111.5</v>
      </c>
      <c r="C4" s="1">
        <v>107.78</v>
      </c>
      <c r="F4" s="1"/>
      <c r="G4" s="1"/>
      <c r="H4" s="1"/>
    </row>
    <row r="5" spans="1:8" ht="15" thickBot="1" x14ac:dyDescent="0.35">
      <c r="A5" s="1">
        <v>4</v>
      </c>
      <c r="B5" s="1">
        <v>110.11</v>
      </c>
      <c r="C5" s="1">
        <v>99.86</v>
      </c>
      <c r="F5" s="1"/>
      <c r="G5" s="1"/>
      <c r="H5" s="1"/>
    </row>
    <row r="6" spans="1:8" ht="15" thickBot="1" x14ac:dyDescent="0.35">
      <c r="A6" s="1">
        <v>5</v>
      </c>
      <c r="B6" s="1">
        <v>116.13</v>
      </c>
      <c r="C6" s="1">
        <v>109.16</v>
      </c>
      <c r="F6" s="1"/>
      <c r="G6" s="1"/>
      <c r="H6" s="1"/>
    </row>
    <row r="7" spans="1:8" ht="15" thickBot="1" x14ac:dyDescent="0.35">
      <c r="A7" s="1">
        <v>6</v>
      </c>
      <c r="B7" s="1">
        <v>115.86</v>
      </c>
      <c r="C7" s="1">
        <v>105.55</v>
      </c>
      <c r="F7" s="1"/>
      <c r="G7" s="1"/>
      <c r="H7" s="1"/>
    </row>
    <row r="8" spans="1:8" ht="15" thickBot="1" x14ac:dyDescent="0.35">
      <c r="A8" s="1">
        <v>7</v>
      </c>
      <c r="B8" s="1">
        <v>114.07</v>
      </c>
      <c r="C8" s="1">
        <v>108.35</v>
      </c>
      <c r="F8" s="1"/>
      <c r="G8" s="1"/>
      <c r="H8" s="1"/>
    </row>
    <row r="9" spans="1:8" ht="15" thickBot="1" x14ac:dyDescent="0.35">
      <c r="A9" s="1">
        <v>8</v>
      </c>
      <c r="B9" s="1">
        <v>121.26</v>
      </c>
      <c r="C9" s="1">
        <v>112.18</v>
      </c>
      <c r="F9" s="1"/>
      <c r="G9" s="1"/>
      <c r="H9" s="1"/>
    </row>
    <row r="10" spans="1:8" ht="15" thickBot="1" x14ac:dyDescent="0.35">
      <c r="A10" s="1">
        <v>9</v>
      </c>
      <c r="B10" s="1">
        <v>114.52</v>
      </c>
      <c r="C10" s="1">
        <v>108.21</v>
      </c>
      <c r="F10" s="1"/>
      <c r="G10" s="1"/>
      <c r="H10" s="1"/>
    </row>
    <row r="11" spans="1:8" ht="15" thickBot="1" x14ac:dyDescent="0.35">
      <c r="A11" s="1">
        <v>10</v>
      </c>
      <c r="B11" s="1">
        <v>110.03</v>
      </c>
      <c r="C11" s="1">
        <v>116.77</v>
      </c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25"/>
  <sheetViews>
    <sheetView workbookViewId="0">
      <selection sqref="A1:C11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</v>
      </c>
      <c r="B2" s="1">
        <v>103.73366087602599</v>
      </c>
      <c r="C2" s="1">
        <v>105.135515046568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2</v>
      </c>
      <c r="B3" s="1">
        <v>106.801402354423</v>
      </c>
      <c r="C3" s="1">
        <v>102.650575632817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3</v>
      </c>
      <c r="B4" s="1">
        <v>112.76951838927</v>
      </c>
      <c r="C4" s="1">
        <v>107.852191102882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4</v>
      </c>
      <c r="B5" s="1">
        <v>109.58028660306699</v>
      </c>
      <c r="C5" s="1">
        <v>99.195707172757594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5</v>
      </c>
      <c r="B6" s="1">
        <v>114.186862559716</v>
      </c>
      <c r="C6" s="1">
        <v>110.69666497205699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6</v>
      </c>
      <c r="B7" s="1">
        <v>117.287337124846</v>
      </c>
      <c r="C7" s="1">
        <v>105.89621190242801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7</v>
      </c>
      <c r="B8" s="1">
        <v>112.00293778185601</v>
      </c>
      <c r="C8" s="1">
        <v>111.283597426299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8</v>
      </c>
      <c r="B9" s="1">
        <v>121.170523627588</v>
      </c>
      <c r="C9" s="1">
        <v>112.40830532989099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9</v>
      </c>
      <c r="B10" s="1">
        <v>114.067999158535</v>
      </c>
      <c r="C10" s="1">
        <v>106.872962445835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10</v>
      </c>
      <c r="B11" s="1">
        <v>110.359125672285</v>
      </c>
      <c r="C11" s="1">
        <v>113.260074981551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25"/>
  <sheetViews>
    <sheetView workbookViewId="0">
      <selection sqref="A1:C1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103.75</v>
      </c>
      <c r="C2" s="1">
        <v>105.3125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2</v>
      </c>
      <c r="B3" s="1">
        <v>106.86666666666601</v>
      </c>
      <c r="C3" s="1">
        <v>102.799999999999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3</v>
      </c>
      <c r="B4" s="1">
        <v>112.8</v>
      </c>
      <c r="C4" s="1">
        <v>107.86666666666601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4</v>
      </c>
      <c r="B5" s="1">
        <v>109.571428571428</v>
      </c>
      <c r="C5" s="1">
        <v>99.285714285714207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1">
        <v>5</v>
      </c>
      <c r="B6" s="1">
        <v>114.12499999999901</v>
      </c>
      <c r="C6" s="1">
        <v>110.5625</v>
      </c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1">
        <v>6</v>
      </c>
      <c r="B7" s="1">
        <v>117.28571428571399</v>
      </c>
      <c r="C7" s="1">
        <v>105.714285714285</v>
      </c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>
        <v>7</v>
      </c>
      <c r="B8" s="1">
        <v>111.99999999999901</v>
      </c>
      <c r="C8" s="1">
        <v>111.06666666666599</v>
      </c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>
        <v>8</v>
      </c>
      <c r="B9" s="1">
        <v>121.06666666666599</v>
      </c>
      <c r="C9" s="1">
        <v>112.133333333333</v>
      </c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>
        <v>9</v>
      </c>
      <c r="B10" s="1">
        <v>114.06666666666599</v>
      </c>
      <c r="C10" s="1">
        <v>106.666666666666</v>
      </c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>
        <v>10</v>
      </c>
      <c r="B11" s="1">
        <v>110.399999999999</v>
      </c>
      <c r="C11" s="1">
        <v>113.399999999999</v>
      </c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25"/>
  <sheetViews>
    <sheetView workbookViewId="0">
      <selection sqref="A1:C11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103.289855072463</v>
      </c>
      <c r="C2" s="1">
        <v>105.65934065934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2</v>
      </c>
      <c r="B3" s="1">
        <v>108.557971014492</v>
      </c>
      <c r="C3" s="1">
        <v>102.949579831932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3</v>
      </c>
      <c r="B4" s="1">
        <v>113.37579617834299</v>
      </c>
      <c r="C4" s="1">
        <v>106.632653061224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4</v>
      </c>
      <c r="B5" s="1">
        <v>110.884615384615</v>
      </c>
      <c r="C5" s="1">
        <v>99.710526315789394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5</v>
      </c>
      <c r="B6" s="1">
        <v>113.47651006711401</v>
      </c>
      <c r="C6" s="1">
        <v>109.53488372093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6</v>
      </c>
      <c r="B7" s="1">
        <v>118.745762711864</v>
      </c>
      <c r="C7" s="1">
        <v>104.05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7</v>
      </c>
      <c r="B8" s="1">
        <v>113.73381294964</v>
      </c>
      <c r="C8" s="1">
        <v>110.626016260162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8</v>
      </c>
      <c r="B9" s="1">
        <v>121.532467532467</v>
      </c>
      <c r="C9" s="1">
        <v>113.723004694835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9</v>
      </c>
      <c r="B10" s="1">
        <v>113.96808510638201</v>
      </c>
      <c r="C10" s="1">
        <v>108.13861386138601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10</v>
      </c>
      <c r="B11" s="1">
        <v>109.41176470588201</v>
      </c>
      <c r="C11" s="1">
        <v>114.225806451612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25"/>
  <sheetViews>
    <sheetView workbookViewId="0">
      <selection sqref="A1:C1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102.173134</v>
      </c>
      <c r="C2" s="1">
        <v>105.86293000000001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2</v>
      </c>
      <c r="B3" s="1">
        <v>105.478615</v>
      </c>
      <c r="C3" s="1">
        <v>101.13575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3</v>
      </c>
      <c r="B4" s="1">
        <v>110.28426</v>
      </c>
      <c r="C4" s="1">
        <v>109.45226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4</v>
      </c>
      <c r="B5" s="1">
        <v>105.18707000000001</v>
      </c>
      <c r="C5" s="1">
        <v>98.547749999999994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5</v>
      </c>
      <c r="B6" s="1">
        <v>108.33786000000001</v>
      </c>
      <c r="C6" s="1">
        <v>108.98950000000001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6</v>
      </c>
      <c r="B7" s="1">
        <v>114.992035</v>
      </c>
      <c r="C7" s="1">
        <v>106.75927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7</v>
      </c>
      <c r="B8" s="1">
        <v>110.784645</v>
      </c>
      <c r="C8" s="1">
        <v>106.9598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8</v>
      </c>
      <c r="B9" s="1">
        <v>119.62294</v>
      </c>
      <c r="C9" s="1">
        <v>110.01584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9</v>
      </c>
      <c r="B10" s="1">
        <v>112.65111</v>
      </c>
      <c r="C10" s="1">
        <v>106.31269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10</v>
      </c>
      <c r="B11" s="1">
        <v>109.39123499999999</v>
      </c>
      <c r="C11" s="1">
        <v>110.68397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25"/>
  <sheetViews>
    <sheetView workbookViewId="0">
      <selection sqref="A1:C1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103.750009291551</v>
      </c>
      <c r="C2" s="1">
        <v>105.312485560459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2</v>
      </c>
      <c r="B3" s="1">
        <v>106.866671622098</v>
      </c>
      <c r="C3" s="1">
        <v>102.79999229897599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3</v>
      </c>
      <c r="B4" s="1">
        <v>112.799995044379</v>
      </c>
      <c r="C4" s="1">
        <v>107.866674367794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4</v>
      </c>
      <c r="B5" s="1">
        <v>109.571428571407</v>
      </c>
      <c r="C5" s="1">
        <v>99.285714285614503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5</v>
      </c>
      <c r="B6" s="1">
        <v>114.12500929158701</v>
      </c>
      <c r="C6" s="1">
        <v>110.562485560524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6</v>
      </c>
      <c r="B7" s="1">
        <v>117.28570897618999</v>
      </c>
      <c r="C7" s="1">
        <v>105.71429396540501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7</v>
      </c>
      <c r="B8" s="1">
        <v>112.000009911151</v>
      </c>
      <c r="C8" s="1">
        <v>111.066651264642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8</v>
      </c>
      <c r="B9" s="1">
        <v>121.066661711111</v>
      </c>
      <c r="C9" s="1">
        <v>112.133341034558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9</v>
      </c>
      <c r="B10" s="1">
        <v>114.06669144441101</v>
      </c>
      <c r="C10" s="1">
        <v>106.66662816148499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10</v>
      </c>
      <c r="B11" s="1">
        <v>110.399995044346</v>
      </c>
      <c r="C11" s="1">
        <v>113.40000770117901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25"/>
  <sheetViews>
    <sheetView workbookViewId="0">
      <selection sqref="A1:C1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1</v>
      </c>
      <c r="B2" s="1">
        <v>103.750000000028</v>
      </c>
      <c r="C2" s="1">
        <v>105.312499999878</v>
      </c>
    </row>
    <row r="3" spans="1:5" ht="15" thickBot="1" x14ac:dyDescent="0.35">
      <c r="A3" s="1">
        <v>2</v>
      </c>
      <c r="B3" s="1">
        <v>106.866666666821</v>
      </c>
      <c r="C3" s="1">
        <v>102.79999999981899</v>
      </c>
    </row>
    <row r="4" spans="1:5" ht="15" thickBot="1" x14ac:dyDescent="0.35">
      <c r="A4" s="1">
        <v>3</v>
      </c>
      <c r="B4" s="1">
        <v>112.799999999928</v>
      </c>
      <c r="C4" s="1">
        <v>107.866666666418</v>
      </c>
    </row>
    <row r="5" spans="1:5" ht="15" thickBot="1" x14ac:dyDescent="0.35">
      <c r="A5" s="1">
        <v>4</v>
      </c>
      <c r="B5" s="1">
        <v>109.571428571398</v>
      </c>
      <c r="C5" s="1">
        <v>99.285714285462703</v>
      </c>
    </row>
    <row r="6" spans="1:5" ht="15" thickBot="1" x14ac:dyDescent="0.35">
      <c r="A6" s="1">
        <v>5</v>
      </c>
      <c r="B6" s="1">
        <v>114.125000000024</v>
      </c>
      <c r="C6" s="1">
        <v>110.56250000017801</v>
      </c>
    </row>
    <row r="7" spans="1:5" ht="15" thickBot="1" x14ac:dyDescent="0.35">
      <c r="A7" s="1">
        <v>6</v>
      </c>
      <c r="B7" s="1">
        <v>117.285714285759</v>
      </c>
      <c r="C7" s="1">
        <v>105.71428571440499</v>
      </c>
    </row>
    <row r="8" spans="1:5" ht="15" thickBot="1" x14ac:dyDescent="0.35">
      <c r="A8" s="1">
        <v>7</v>
      </c>
      <c r="B8" s="1">
        <v>111.999999999785</v>
      </c>
      <c r="C8" s="1">
        <v>111.066666666613</v>
      </c>
    </row>
    <row r="9" spans="1:5" ht="15" thickBot="1" x14ac:dyDescent="0.35">
      <c r="A9" s="1">
        <v>8</v>
      </c>
      <c r="B9" s="1">
        <v>121.066666666405</v>
      </c>
      <c r="C9" s="1">
        <v>112.133333333322</v>
      </c>
    </row>
    <row r="10" spans="1:5" ht="15" thickBot="1" x14ac:dyDescent="0.35">
      <c r="A10" s="1">
        <v>9</v>
      </c>
      <c r="B10" s="1">
        <v>114.066666666628</v>
      </c>
      <c r="C10" s="1">
        <v>106.666666666867</v>
      </c>
    </row>
    <row r="11" spans="1:5" ht="15" thickBot="1" x14ac:dyDescent="0.35">
      <c r="A11" s="1">
        <v>10</v>
      </c>
      <c r="B11" s="1">
        <v>110.400000000124</v>
      </c>
      <c r="C11" s="1">
        <v>113.39999999989401</v>
      </c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25"/>
  <sheetViews>
    <sheetView workbookViewId="0">
      <selection sqref="A1:C1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104.824147006156</v>
      </c>
      <c r="C2" s="1">
        <v>107.010764026012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2</v>
      </c>
      <c r="B3" s="1">
        <v>107.442565860405</v>
      </c>
      <c r="C3" s="1">
        <v>104.77580218606001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3</v>
      </c>
      <c r="B4" s="1">
        <v>112.399891207593</v>
      </c>
      <c r="C4" s="1">
        <v>107.819673327224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4</v>
      </c>
      <c r="B5" s="1">
        <v>109.38532091808101</v>
      </c>
      <c r="C5" s="1">
        <v>101.873530164217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5</v>
      </c>
      <c r="B6" s="1">
        <v>113.769411275381</v>
      </c>
      <c r="C6" s="1">
        <v>110.343696030804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6</v>
      </c>
      <c r="B7" s="1">
        <v>116.070925357362</v>
      </c>
      <c r="C7" s="1">
        <v>107.13663767224899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7</v>
      </c>
      <c r="B8" s="1">
        <v>112.800240961149</v>
      </c>
      <c r="C8" s="1">
        <v>110.885020567312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8</v>
      </c>
      <c r="B9" s="1">
        <v>117.569454388203</v>
      </c>
      <c r="C9" s="1">
        <v>111.126109588205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9</v>
      </c>
      <c r="B10" s="1">
        <v>114.55696685787299</v>
      </c>
      <c r="C10" s="1">
        <v>107.619071214968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10</v>
      </c>
      <c r="B11" s="1">
        <v>110.803468063</v>
      </c>
      <c r="C11" s="1">
        <v>113.216465681649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H25"/>
  <sheetViews>
    <sheetView workbookViewId="0">
      <selection sqref="A1:C1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105.06694813525699</v>
      </c>
      <c r="C2" s="1">
        <v>105.40131893810501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2</v>
      </c>
      <c r="B3" s="1">
        <v>108.425115228485</v>
      </c>
      <c r="C3" s="1">
        <v>100.927539786697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3</v>
      </c>
      <c r="B4" s="1">
        <v>111.804444141489</v>
      </c>
      <c r="C4" s="1">
        <v>106.574311944082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4</v>
      </c>
      <c r="B5" s="1">
        <v>111.13879033432799</v>
      </c>
      <c r="C5" s="1">
        <v>99.925128134732304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1">
        <v>5</v>
      </c>
      <c r="B6" s="1">
        <v>114.523255826949</v>
      </c>
      <c r="C6" s="1">
        <v>109.325650335238</v>
      </c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1">
        <v>6</v>
      </c>
      <c r="B7" s="1">
        <v>119.811819072258</v>
      </c>
      <c r="C7" s="1">
        <v>105.96145931783001</v>
      </c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>
        <v>7</v>
      </c>
      <c r="B8" s="1">
        <v>112.665052161586</v>
      </c>
      <c r="C8" s="1">
        <v>111.49885542061</v>
      </c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>
        <v>8</v>
      </c>
      <c r="B9" s="1">
        <v>122.114121569207</v>
      </c>
      <c r="C9" s="1">
        <v>112.827759683151</v>
      </c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>
        <v>9</v>
      </c>
      <c r="B10" s="1">
        <v>112.954790807241</v>
      </c>
      <c r="C10" s="1">
        <v>108.189001196161</v>
      </c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>
        <v>10</v>
      </c>
      <c r="B11" s="1">
        <v>108.49278338766101</v>
      </c>
      <c r="C11" s="1">
        <v>114.043952403226</v>
      </c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2024-04-05T16:38:42Z</dcterms:modified>
</cp:coreProperties>
</file>