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68CE6546-C00F-4110-BB25-006476751B58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RF" sheetId="2" r:id="rId2"/>
    <sheet name="Neural" sheetId="3" r:id="rId3"/>
    <sheet name="LR" sheetId="4" r:id="rId4"/>
    <sheet name="Adaboost" sheetId="6" r:id="rId5"/>
    <sheet name="XGBR" sheetId="7" r:id="rId6"/>
    <sheet name="Huber" sheetId="12" r:id="rId7"/>
    <sheet name="BayesRidge" sheetId="16" r:id="rId8"/>
    <sheet name="Elastic" sheetId="15" r:id="rId9"/>
    <sheet name="GBR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9" i="1" l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N58" i="1"/>
  <c r="M58" i="1"/>
  <c r="P44" i="1"/>
  <c r="P45" i="1"/>
  <c r="P46" i="1"/>
  <c r="P47" i="1"/>
  <c r="P48" i="1"/>
  <c r="P49" i="1"/>
  <c r="P50" i="1"/>
  <c r="P51" i="1"/>
  <c r="P52" i="1"/>
  <c r="P53" i="1"/>
  <c r="P54" i="1"/>
  <c r="P43" i="1"/>
  <c r="P29" i="1"/>
  <c r="P30" i="1"/>
  <c r="P31" i="1"/>
  <c r="P32" i="1"/>
  <c r="P33" i="1"/>
  <c r="P34" i="1"/>
  <c r="P35" i="1"/>
  <c r="P36" i="1"/>
  <c r="P37" i="1"/>
  <c r="P38" i="1"/>
  <c r="P39" i="1"/>
  <c r="P28" i="1"/>
  <c r="I59" i="1"/>
  <c r="I60" i="1"/>
  <c r="I61" i="1"/>
  <c r="I62" i="1"/>
  <c r="I63" i="1"/>
  <c r="I64" i="1"/>
  <c r="I65" i="1"/>
  <c r="I66" i="1"/>
  <c r="I67" i="1"/>
  <c r="I68" i="1"/>
  <c r="I69" i="1"/>
  <c r="I58" i="1"/>
  <c r="I44" i="1"/>
  <c r="I45" i="1"/>
  <c r="I46" i="1"/>
  <c r="I47" i="1"/>
  <c r="I48" i="1"/>
  <c r="I49" i="1"/>
  <c r="I50" i="1"/>
  <c r="I51" i="1"/>
  <c r="I52" i="1"/>
  <c r="I53" i="1"/>
  <c r="I54" i="1"/>
  <c r="I43" i="1"/>
  <c r="I29" i="1"/>
  <c r="I30" i="1"/>
  <c r="I31" i="1"/>
  <c r="I32" i="1"/>
  <c r="I33" i="1"/>
  <c r="I34" i="1"/>
  <c r="I35" i="1"/>
  <c r="I36" i="1"/>
  <c r="I37" i="1"/>
  <c r="I38" i="1"/>
  <c r="I39" i="1"/>
  <c r="I28" i="1"/>
  <c r="D68" i="1"/>
  <c r="E68" i="1"/>
  <c r="D69" i="1"/>
  <c r="E69" i="1"/>
  <c r="D53" i="1"/>
  <c r="E53" i="1"/>
  <c r="D54" i="1"/>
  <c r="E54" i="1"/>
  <c r="E39" i="1"/>
  <c r="D39" i="1"/>
  <c r="E38" i="1"/>
  <c r="D38" i="1"/>
  <c r="F73" i="1"/>
  <c r="G73" i="1"/>
  <c r="F75" i="1"/>
  <c r="G75" i="1"/>
  <c r="F77" i="1"/>
  <c r="G77" i="1"/>
  <c r="F79" i="1"/>
  <c r="G79" i="1"/>
  <c r="F81" i="1"/>
  <c r="G81" i="1"/>
  <c r="F83" i="1"/>
  <c r="G83" i="1"/>
  <c r="F85" i="1"/>
  <c r="G85" i="1"/>
  <c r="F87" i="1"/>
  <c r="G87" i="1"/>
  <c r="F89" i="1"/>
  <c r="G89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E72" i="1"/>
  <c r="D72" i="1"/>
  <c r="D67" i="1"/>
  <c r="E67" i="1"/>
  <c r="E50" i="1"/>
  <c r="D52" i="1"/>
  <c r="E52" i="1"/>
  <c r="E37" i="1"/>
  <c r="D37" i="1"/>
  <c r="E36" i="1"/>
  <c r="E66" i="1" s="1"/>
  <c r="D36" i="1"/>
  <c r="D66" i="1" s="1"/>
  <c r="E35" i="1"/>
  <c r="E65" i="1" s="1"/>
  <c r="D35" i="1"/>
  <c r="D50" i="1" s="1"/>
  <c r="E34" i="1"/>
  <c r="E49" i="1" s="1"/>
  <c r="D34" i="1"/>
  <c r="D49" i="1" s="1"/>
  <c r="E33" i="1"/>
  <c r="E63" i="1" s="1"/>
  <c r="D33" i="1"/>
  <c r="D63" i="1" s="1"/>
  <c r="E32" i="1"/>
  <c r="E62" i="1" s="1"/>
  <c r="D32" i="1"/>
  <c r="D62" i="1" s="1"/>
  <c r="D31" i="1"/>
  <c r="D46" i="1" s="1"/>
  <c r="E31" i="1"/>
  <c r="E61" i="1" s="1"/>
  <c r="E30" i="1"/>
  <c r="E60" i="1" s="1"/>
  <c r="D30" i="1"/>
  <c r="D60" i="1" s="1"/>
  <c r="E29" i="1"/>
  <c r="E59" i="1" s="1"/>
  <c r="D29" i="1"/>
  <c r="D44" i="1" s="1"/>
  <c r="E28" i="1"/>
  <c r="E58" i="1" s="1"/>
  <c r="D28" i="1"/>
  <c r="D58" i="1" s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29" i="1"/>
  <c r="C24" i="1"/>
  <c r="D24" i="1"/>
  <c r="E24" i="1"/>
  <c r="F24" i="1"/>
  <c r="G24" i="1"/>
  <c r="H24" i="1"/>
  <c r="I24" i="1"/>
  <c r="J24" i="1"/>
  <c r="N24" i="1"/>
  <c r="O24" i="1"/>
  <c r="P24" i="1"/>
  <c r="Q24" i="1"/>
  <c r="R24" i="1"/>
  <c r="S24" i="1"/>
  <c r="T24" i="1"/>
  <c r="U24" i="1"/>
  <c r="C25" i="1"/>
  <c r="D25" i="1"/>
  <c r="E25" i="1"/>
  <c r="F25" i="1"/>
  <c r="G25" i="1"/>
  <c r="H25" i="1"/>
  <c r="I25" i="1"/>
  <c r="J25" i="1"/>
  <c r="N25" i="1"/>
  <c r="O25" i="1"/>
  <c r="P25" i="1"/>
  <c r="Q25" i="1"/>
  <c r="R25" i="1"/>
  <c r="S25" i="1"/>
  <c r="T25" i="1"/>
  <c r="U25" i="1"/>
  <c r="B51" i="1"/>
  <c r="C51" i="1"/>
  <c r="B52" i="1"/>
  <c r="C52" i="1"/>
  <c r="G56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N14" i="1"/>
  <c r="O14" i="1"/>
  <c r="P14" i="1"/>
  <c r="Q14" i="1"/>
  <c r="R14" i="1"/>
  <c r="S14" i="1"/>
  <c r="T14" i="1"/>
  <c r="U14" i="1"/>
  <c r="N15" i="1"/>
  <c r="O15" i="1"/>
  <c r="P15" i="1"/>
  <c r="Q15" i="1"/>
  <c r="R15" i="1"/>
  <c r="S15" i="1"/>
  <c r="T15" i="1"/>
  <c r="U15" i="1"/>
  <c r="N16" i="1"/>
  <c r="O16" i="1"/>
  <c r="P16" i="1"/>
  <c r="Q16" i="1"/>
  <c r="R16" i="1"/>
  <c r="S16" i="1"/>
  <c r="T16" i="1"/>
  <c r="U16" i="1"/>
  <c r="N17" i="1"/>
  <c r="O17" i="1"/>
  <c r="P17" i="1"/>
  <c r="Q17" i="1"/>
  <c r="R17" i="1"/>
  <c r="S17" i="1"/>
  <c r="T17" i="1"/>
  <c r="U17" i="1"/>
  <c r="N18" i="1"/>
  <c r="O18" i="1"/>
  <c r="P18" i="1"/>
  <c r="Q18" i="1"/>
  <c r="R18" i="1"/>
  <c r="S18" i="1"/>
  <c r="T18" i="1"/>
  <c r="U18" i="1"/>
  <c r="N19" i="1"/>
  <c r="O19" i="1"/>
  <c r="P19" i="1"/>
  <c r="Q19" i="1"/>
  <c r="R19" i="1"/>
  <c r="S19" i="1"/>
  <c r="T19" i="1"/>
  <c r="U19" i="1"/>
  <c r="N20" i="1"/>
  <c r="O20" i="1"/>
  <c r="P20" i="1"/>
  <c r="Q20" i="1"/>
  <c r="R20" i="1"/>
  <c r="S20" i="1"/>
  <c r="T20" i="1"/>
  <c r="U20" i="1"/>
  <c r="N21" i="1"/>
  <c r="O21" i="1"/>
  <c r="P21" i="1"/>
  <c r="Q21" i="1"/>
  <c r="R21" i="1"/>
  <c r="S21" i="1"/>
  <c r="T21" i="1"/>
  <c r="U21" i="1"/>
  <c r="N22" i="1"/>
  <c r="O22" i="1"/>
  <c r="P22" i="1"/>
  <c r="Q22" i="1"/>
  <c r="R22" i="1"/>
  <c r="S22" i="1"/>
  <c r="T22" i="1"/>
  <c r="U22" i="1"/>
  <c r="N23" i="1"/>
  <c r="O23" i="1"/>
  <c r="P23" i="1"/>
  <c r="Q23" i="1"/>
  <c r="R23" i="1"/>
  <c r="S23" i="1"/>
  <c r="T23" i="1"/>
  <c r="U23" i="1"/>
  <c r="J14" i="1"/>
  <c r="J15" i="1"/>
  <c r="J16" i="1"/>
  <c r="J17" i="1"/>
  <c r="J18" i="1"/>
  <c r="J19" i="1"/>
  <c r="J20" i="1"/>
  <c r="J21" i="1"/>
  <c r="J22" i="1"/>
  <c r="J23" i="1"/>
  <c r="I14" i="1"/>
  <c r="I15" i="1"/>
  <c r="I16" i="1"/>
  <c r="I17" i="1"/>
  <c r="I18" i="1"/>
  <c r="I19" i="1"/>
  <c r="I20" i="1"/>
  <c r="I21" i="1"/>
  <c r="I22" i="1"/>
  <c r="I23" i="1"/>
  <c r="H14" i="1"/>
  <c r="H15" i="1"/>
  <c r="H16" i="1"/>
  <c r="H17" i="1"/>
  <c r="H18" i="1"/>
  <c r="H19" i="1"/>
  <c r="H20" i="1"/>
  <c r="H21" i="1"/>
  <c r="H22" i="1"/>
  <c r="H23" i="1"/>
  <c r="G14" i="1"/>
  <c r="G15" i="1"/>
  <c r="G16" i="1"/>
  <c r="G17" i="1"/>
  <c r="G18" i="1"/>
  <c r="G19" i="1"/>
  <c r="G20" i="1"/>
  <c r="G21" i="1"/>
  <c r="G22" i="1"/>
  <c r="G23" i="1"/>
  <c r="F14" i="1"/>
  <c r="F15" i="1"/>
  <c r="F16" i="1"/>
  <c r="F17" i="1"/>
  <c r="F18" i="1"/>
  <c r="F19" i="1"/>
  <c r="F20" i="1"/>
  <c r="F21" i="1"/>
  <c r="F22" i="1"/>
  <c r="F23" i="1"/>
  <c r="E14" i="1"/>
  <c r="E15" i="1"/>
  <c r="E16" i="1"/>
  <c r="E17" i="1"/>
  <c r="E18" i="1"/>
  <c r="E19" i="1"/>
  <c r="E20" i="1"/>
  <c r="E21" i="1"/>
  <c r="E22" i="1"/>
  <c r="E23" i="1"/>
  <c r="D14" i="1"/>
  <c r="D15" i="1"/>
  <c r="D16" i="1"/>
  <c r="D17" i="1"/>
  <c r="D18" i="1"/>
  <c r="D19" i="1"/>
  <c r="D20" i="1"/>
  <c r="D21" i="1"/>
  <c r="D22" i="1"/>
  <c r="D23" i="1"/>
  <c r="C14" i="1"/>
  <c r="C15" i="1"/>
  <c r="C16" i="1"/>
  <c r="C17" i="1"/>
  <c r="C18" i="1"/>
  <c r="C19" i="1"/>
  <c r="C20" i="1"/>
  <c r="C21" i="1"/>
  <c r="C22" i="1"/>
  <c r="C23" i="1"/>
  <c r="U3" i="1"/>
  <c r="U4" i="1"/>
  <c r="U5" i="1"/>
  <c r="U6" i="1"/>
  <c r="U7" i="1"/>
  <c r="U8" i="1"/>
  <c r="U9" i="1"/>
  <c r="U10" i="1"/>
  <c r="U11" i="1"/>
  <c r="U12" i="1"/>
  <c r="U13" i="1"/>
  <c r="U2" i="1"/>
  <c r="J3" i="1"/>
  <c r="J4" i="1"/>
  <c r="J5" i="1"/>
  <c r="J6" i="1"/>
  <c r="J7" i="1"/>
  <c r="J8" i="1"/>
  <c r="J9" i="1"/>
  <c r="J10" i="1"/>
  <c r="J11" i="1"/>
  <c r="J12" i="1"/>
  <c r="J13" i="1"/>
  <c r="J2" i="1"/>
  <c r="T3" i="1"/>
  <c r="T4" i="1"/>
  <c r="T5" i="1"/>
  <c r="T6" i="1"/>
  <c r="T7" i="1"/>
  <c r="T8" i="1"/>
  <c r="T9" i="1"/>
  <c r="T10" i="1"/>
  <c r="T11" i="1"/>
  <c r="T12" i="1"/>
  <c r="T13" i="1"/>
  <c r="T2" i="1"/>
  <c r="I3" i="1"/>
  <c r="I4" i="1"/>
  <c r="I5" i="1"/>
  <c r="I6" i="1"/>
  <c r="I7" i="1"/>
  <c r="I8" i="1"/>
  <c r="I9" i="1"/>
  <c r="I10" i="1"/>
  <c r="I11" i="1"/>
  <c r="I12" i="1"/>
  <c r="I13" i="1"/>
  <c r="I2" i="1"/>
  <c r="S3" i="1"/>
  <c r="S4" i="1"/>
  <c r="S5" i="1"/>
  <c r="S6" i="1"/>
  <c r="S7" i="1"/>
  <c r="S8" i="1"/>
  <c r="S9" i="1"/>
  <c r="S10" i="1"/>
  <c r="S11" i="1"/>
  <c r="S12" i="1"/>
  <c r="S13" i="1"/>
  <c r="S2" i="1"/>
  <c r="H3" i="1"/>
  <c r="H4" i="1"/>
  <c r="H5" i="1"/>
  <c r="H6" i="1"/>
  <c r="H7" i="1"/>
  <c r="H8" i="1"/>
  <c r="H9" i="1"/>
  <c r="H10" i="1"/>
  <c r="H11" i="1"/>
  <c r="H12" i="1"/>
  <c r="H13" i="1"/>
  <c r="H2" i="1"/>
  <c r="R3" i="1"/>
  <c r="R4" i="1"/>
  <c r="R5" i="1"/>
  <c r="R6" i="1"/>
  <c r="R7" i="1"/>
  <c r="R8" i="1"/>
  <c r="R9" i="1"/>
  <c r="R10" i="1"/>
  <c r="R11" i="1"/>
  <c r="R12" i="1"/>
  <c r="R13" i="1"/>
  <c r="R2" i="1"/>
  <c r="G3" i="1"/>
  <c r="G4" i="1"/>
  <c r="G5" i="1"/>
  <c r="G6" i="1"/>
  <c r="G7" i="1"/>
  <c r="G8" i="1"/>
  <c r="G9" i="1"/>
  <c r="G10" i="1"/>
  <c r="G11" i="1"/>
  <c r="G12" i="1"/>
  <c r="G13" i="1"/>
  <c r="G2" i="1"/>
  <c r="Q3" i="1"/>
  <c r="Q4" i="1"/>
  <c r="Q5" i="1"/>
  <c r="Q6" i="1"/>
  <c r="Q7" i="1"/>
  <c r="Q8" i="1"/>
  <c r="Q9" i="1"/>
  <c r="Q10" i="1"/>
  <c r="Q11" i="1"/>
  <c r="Q12" i="1"/>
  <c r="Q13" i="1"/>
  <c r="Q2" i="1"/>
  <c r="F3" i="1"/>
  <c r="F4" i="1"/>
  <c r="F5" i="1"/>
  <c r="F6" i="1"/>
  <c r="F7" i="1"/>
  <c r="F8" i="1"/>
  <c r="F9" i="1"/>
  <c r="F10" i="1"/>
  <c r="F11" i="1"/>
  <c r="F12" i="1"/>
  <c r="F13" i="1"/>
  <c r="F2" i="1"/>
  <c r="P3" i="1"/>
  <c r="P4" i="1"/>
  <c r="P5" i="1"/>
  <c r="P6" i="1"/>
  <c r="P7" i="1"/>
  <c r="P8" i="1"/>
  <c r="P9" i="1"/>
  <c r="P10" i="1"/>
  <c r="P11" i="1"/>
  <c r="P12" i="1"/>
  <c r="P13" i="1"/>
  <c r="P2" i="1"/>
  <c r="E3" i="1"/>
  <c r="E4" i="1"/>
  <c r="E5" i="1"/>
  <c r="E6" i="1"/>
  <c r="E7" i="1"/>
  <c r="E8" i="1"/>
  <c r="E9" i="1"/>
  <c r="E10" i="1"/>
  <c r="E11" i="1"/>
  <c r="E12" i="1"/>
  <c r="E13" i="1"/>
  <c r="E2" i="1"/>
  <c r="O3" i="1"/>
  <c r="O4" i="1"/>
  <c r="O5" i="1"/>
  <c r="O6" i="1"/>
  <c r="O7" i="1"/>
  <c r="O8" i="1"/>
  <c r="O9" i="1"/>
  <c r="O10" i="1"/>
  <c r="O11" i="1"/>
  <c r="O12" i="1"/>
  <c r="O13" i="1"/>
  <c r="O2" i="1"/>
  <c r="D3" i="1"/>
  <c r="D4" i="1"/>
  <c r="D5" i="1"/>
  <c r="D6" i="1"/>
  <c r="D7" i="1"/>
  <c r="D8" i="1"/>
  <c r="D9" i="1"/>
  <c r="D10" i="1"/>
  <c r="D11" i="1"/>
  <c r="D12" i="1"/>
  <c r="D13" i="1"/>
  <c r="D2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C29" i="1"/>
  <c r="B29" i="1"/>
  <c r="N3" i="1"/>
  <c r="N4" i="1"/>
  <c r="N5" i="1"/>
  <c r="N6" i="1"/>
  <c r="N7" i="1"/>
  <c r="N8" i="1"/>
  <c r="N9" i="1"/>
  <c r="N10" i="1"/>
  <c r="N11" i="1"/>
  <c r="N12" i="1"/>
  <c r="N13" i="1"/>
  <c r="N2" i="1"/>
  <c r="C3" i="1"/>
  <c r="C4" i="1"/>
  <c r="C5" i="1"/>
  <c r="C6" i="1"/>
  <c r="C7" i="1"/>
  <c r="C8" i="1"/>
  <c r="C9" i="1"/>
  <c r="C10" i="1"/>
  <c r="C11" i="1"/>
  <c r="C12" i="1"/>
  <c r="C13" i="1"/>
  <c r="C2" i="1"/>
  <c r="E47" i="1" l="1"/>
  <c r="E45" i="1"/>
  <c r="E51" i="1"/>
  <c r="E48" i="1"/>
  <c r="E44" i="1"/>
  <c r="E64" i="1"/>
  <c r="D51" i="1"/>
  <c r="E46" i="1"/>
  <c r="D45" i="1"/>
  <c r="D43" i="1"/>
  <c r="D48" i="1"/>
  <c r="D61" i="1"/>
  <c r="E43" i="1"/>
  <c r="D47" i="1"/>
  <c r="D64" i="1"/>
  <c r="D65" i="1"/>
  <c r="D59" i="1"/>
  <c r="X25" i="1"/>
  <c r="V24" i="1"/>
  <c r="K25" i="1"/>
  <c r="V25" i="1"/>
  <c r="K24" i="1"/>
  <c r="W24" i="1"/>
  <c r="M25" i="1"/>
  <c r="L25" i="1"/>
  <c r="M24" i="1"/>
  <c r="X24" i="1"/>
  <c r="L24" i="1"/>
  <c r="W25" i="1"/>
  <c r="X13" i="1"/>
  <c r="L15" i="1"/>
  <c r="W14" i="1"/>
  <c r="K14" i="1"/>
  <c r="L18" i="1"/>
  <c r="L23" i="1"/>
  <c r="L14" i="1"/>
  <c r="X15" i="1"/>
  <c r="K21" i="1"/>
  <c r="M22" i="1"/>
  <c r="L19" i="1"/>
  <c r="M23" i="1"/>
  <c r="L20" i="1"/>
  <c r="X19" i="1"/>
  <c r="M14" i="1"/>
  <c r="K18" i="1"/>
  <c r="V19" i="1"/>
  <c r="W16" i="1"/>
  <c r="M17" i="1"/>
  <c r="M15" i="1"/>
  <c r="M16" i="1"/>
  <c r="X20" i="1"/>
  <c r="M20" i="1"/>
  <c r="X16" i="1"/>
  <c r="W17" i="1"/>
  <c r="K16" i="1"/>
  <c r="V21" i="1"/>
  <c r="V15" i="1"/>
  <c r="K23" i="1"/>
  <c r="V16" i="1"/>
  <c r="M21" i="1"/>
  <c r="K17" i="1"/>
  <c r="K22" i="1"/>
  <c r="X22" i="1"/>
  <c r="W18" i="1"/>
  <c r="K20" i="1"/>
  <c r="K15" i="1"/>
  <c r="V18" i="1"/>
  <c r="V17" i="1"/>
  <c r="V23" i="1"/>
  <c r="V14" i="1"/>
  <c r="M18" i="1"/>
  <c r="L17" i="1"/>
  <c r="L16" i="1"/>
  <c r="L22" i="1"/>
  <c r="K19" i="1"/>
  <c r="W22" i="1"/>
  <c r="L21" i="1"/>
  <c r="W15" i="1"/>
  <c r="M19" i="1"/>
  <c r="V22" i="1"/>
  <c r="X21" i="1"/>
  <c r="X23" i="1"/>
  <c r="W21" i="1"/>
  <c r="V20" i="1"/>
  <c r="W19" i="1"/>
  <c r="X18" i="1"/>
  <c r="W20" i="1"/>
  <c r="X17" i="1"/>
  <c r="W23" i="1"/>
  <c r="X14" i="1"/>
  <c r="W6" i="1"/>
  <c r="X2" i="1"/>
  <c r="X8" i="1"/>
  <c r="M8" i="1"/>
  <c r="L3" i="1"/>
  <c r="X7" i="1"/>
  <c r="W5" i="1"/>
  <c r="L2" i="1"/>
  <c r="W4" i="1"/>
  <c r="W3" i="1"/>
  <c r="W12" i="1"/>
  <c r="W11" i="1"/>
  <c r="W7" i="1"/>
  <c r="W10" i="1"/>
  <c r="W9" i="1"/>
  <c r="W8" i="1"/>
  <c r="W2" i="1"/>
  <c r="X12" i="1"/>
  <c r="X6" i="1"/>
  <c r="W13" i="1"/>
  <c r="X11" i="1"/>
  <c r="X5" i="1"/>
  <c r="L7" i="1"/>
  <c r="M6" i="1"/>
  <c r="X10" i="1"/>
  <c r="X4" i="1"/>
  <c r="L9" i="1"/>
  <c r="M5" i="1"/>
  <c r="L8" i="1"/>
  <c r="M4" i="1"/>
  <c r="X9" i="1"/>
  <c r="X3" i="1"/>
  <c r="L5" i="1"/>
  <c r="L4" i="1"/>
  <c r="L6" i="1"/>
  <c r="M7" i="1"/>
  <c r="M3" i="1"/>
  <c r="L10" i="1"/>
  <c r="M10" i="1"/>
  <c r="M9" i="1"/>
  <c r="M13" i="1"/>
  <c r="M12" i="1"/>
  <c r="M11" i="1"/>
  <c r="M2" i="1"/>
  <c r="L13" i="1"/>
  <c r="L12" i="1"/>
  <c r="L11" i="1"/>
  <c r="U54" i="1" l="1"/>
  <c r="N54" i="1"/>
  <c r="N39" i="1"/>
  <c r="G39" i="1"/>
  <c r="M54" i="1"/>
  <c r="M39" i="1"/>
  <c r="F39" i="1"/>
  <c r="T54" i="1"/>
  <c r="Y24" i="1"/>
  <c r="Z24" i="1"/>
  <c r="U51" i="1"/>
  <c r="N52" i="1"/>
  <c r="N53" i="1"/>
  <c r="M51" i="1"/>
  <c r="M50" i="1"/>
  <c r="M52" i="1"/>
  <c r="U53" i="1"/>
  <c r="T52" i="1"/>
  <c r="N51" i="1"/>
  <c r="T53" i="1"/>
  <c r="M53" i="1"/>
  <c r="T50" i="1"/>
  <c r="T48" i="1"/>
  <c r="U52" i="1"/>
  <c r="M36" i="1"/>
  <c r="F37" i="1"/>
  <c r="M37" i="1"/>
  <c r="G36" i="1"/>
  <c r="N36" i="1"/>
  <c r="F38" i="1"/>
  <c r="M38" i="1"/>
  <c r="G37" i="1"/>
  <c r="N37" i="1"/>
  <c r="G38" i="1"/>
  <c r="N38" i="1"/>
  <c r="Y22" i="1"/>
  <c r="Z22" i="1"/>
  <c r="Y18" i="1"/>
  <c r="F88" i="1" s="1"/>
  <c r="Z18" i="1"/>
  <c r="G88" i="1" s="1"/>
  <c r="Y20" i="1"/>
  <c r="Z20" i="1"/>
  <c r="T51" i="1"/>
  <c r="T46" i="1"/>
  <c r="U43" i="1"/>
  <c r="T45" i="1"/>
  <c r="U48" i="1"/>
  <c r="U50" i="1"/>
  <c r="U49" i="1"/>
  <c r="Z8" i="1"/>
  <c r="G78" i="1" s="1"/>
  <c r="T47" i="1"/>
  <c r="T44" i="1"/>
  <c r="U44" i="1"/>
  <c r="U47" i="1"/>
  <c r="Y16" i="1"/>
  <c r="F86" i="1" s="1"/>
  <c r="T43" i="1"/>
  <c r="U45" i="1"/>
  <c r="Y6" i="1"/>
  <c r="F76" i="1" s="1"/>
  <c r="T49" i="1"/>
  <c r="Z16" i="1"/>
  <c r="G86" i="1" s="1"/>
  <c r="Y4" i="1"/>
  <c r="F74" i="1" s="1"/>
  <c r="Z4" i="1"/>
  <c r="G74" i="1" s="1"/>
  <c r="Z6" i="1"/>
  <c r="G76" i="1" s="1"/>
  <c r="U46" i="1"/>
  <c r="Y8" i="1"/>
  <c r="F78" i="1" s="1"/>
  <c r="Y14" i="1"/>
  <c r="F84" i="1" s="1"/>
  <c r="Y10" i="1"/>
  <c r="F80" i="1" s="1"/>
  <c r="Z2" i="1"/>
  <c r="G72" i="1" s="1"/>
  <c r="Y2" i="1"/>
  <c r="F72" i="1" s="1"/>
  <c r="Z10" i="1"/>
  <c r="G80" i="1" s="1"/>
  <c r="Z14" i="1"/>
  <c r="G84" i="1" s="1"/>
  <c r="Z12" i="1"/>
  <c r="G82" i="1" s="1"/>
  <c r="Y12" i="1"/>
  <c r="F82" i="1" s="1"/>
  <c r="N50" i="1"/>
  <c r="M35" i="1"/>
  <c r="N35" i="1"/>
  <c r="M34" i="1"/>
  <c r="N49" i="1"/>
  <c r="M49" i="1"/>
  <c r="N34" i="1"/>
  <c r="F34" i="1"/>
  <c r="G34" i="1"/>
  <c r="F35" i="1"/>
  <c r="G35" i="1"/>
  <c r="F36" i="1"/>
  <c r="V3" i="1"/>
  <c r="V4" i="1"/>
  <c r="V5" i="1"/>
  <c r="V6" i="1"/>
  <c r="V7" i="1"/>
  <c r="V8" i="1"/>
  <c r="V9" i="1"/>
  <c r="V10" i="1"/>
  <c r="V11" i="1"/>
  <c r="V12" i="1"/>
  <c r="V13" i="1"/>
  <c r="K3" i="1"/>
  <c r="K4" i="1"/>
  <c r="K5" i="1"/>
  <c r="K6" i="1"/>
  <c r="K7" i="1"/>
  <c r="K8" i="1"/>
  <c r="K9" i="1"/>
  <c r="K10" i="1"/>
  <c r="K11" i="1"/>
  <c r="K12" i="1"/>
  <c r="K13" i="1"/>
  <c r="K2" i="1"/>
  <c r="V2" i="1"/>
  <c r="N47" i="1" l="1"/>
  <c r="V54" i="1"/>
  <c r="F69" i="1"/>
  <c r="G54" i="1"/>
  <c r="G69" i="1"/>
  <c r="O39" i="1"/>
  <c r="Q39" i="1"/>
  <c r="L39" i="1"/>
  <c r="H39" i="1"/>
  <c r="F54" i="1"/>
  <c r="Q54" i="1"/>
  <c r="O54" i="1"/>
  <c r="V51" i="1"/>
  <c r="L37" i="1"/>
  <c r="V50" i="1"/>
  <c r="F65" i="1"/>
  <c r="G51" i="1"/>
  <c r="G68" i="1"/>
  <c r="V52" i="1"/>
  <c r="G50" i="1"/>
  <c r="G65" i="1"/>
  <c r="F50" i="1"/>
  <c r="F66" i="1"/>
  <c r="F51" i="1"/>
  <c r="Q51" i="1"/>
  <c r="O51" i="1"/>
  <c r="O36" i="1"/>
  <c r="G66" i="1"/>
  <c r="F64" i="1"/>
  <c r="F49" i="1"/>
  <c r="G67" i="1"/>
  <c r="G52" i="1"/>
  <c r="V53" i="1"/>
  <c r="F67" i="1"/>
  <c r="F52" i="1"/>
  <c r="V48" i="1"/>
  <c r="Q53" i="1"/>
  <c r="O53" i="1"/>
  <c r="G49" i="1"/>
  <c r="G64" i="1"/>
  <c r="F68" i="1"/>
  <c r="F53" i="1"/>
  <c r="G53" i="1"/>
  <c r="Q52" i="1"/>
  <c r="O52" i="1"/>
  <c r="Q36" i="1"/>
  <c r="Q38" i="1"/>
  <c r="O38" i="1"/>
  <c r="L38" i="1"/>
  <c r="H38" i="1"/>
  <c r="Q37" i="1"/>
  <c r="O37" i="1"/>
  <c r="H37" i="1"/>
  <c r="H36" i="1"/>
  <c r="V46" i="1"/>
  <c r="V43" i="1"/>
  <c r="V47" i="1"/>
  <c r="V45" i="1"/>
  <c r="V49" i="1"/>
  <c r="V44" i="1"/>
  <c r="Q49" i="1"/>
  <c r="O49" i="1"/>
  <c r="O50" i="1"/>
  <c r="Q50" i="1"/>
  <c r="Q35" i="1"/>
  <c r="O35" i="1"/>
  <c r="O34" i="1"/>
  <c r="Q34" i="1"/>
  <c r="N28" i="1"/>
  <c r="N43" i="1"/>
  <c r="M48" i="1"/>
  <c r="M33" i="1"/>
  <c r="N46" i="1"/>
  <c r="N31" i="1"/>
  <c r="F29" i="1"/>
  <c r="M29" i="1"/>
  <c r="M44" i="1"/>
  <c r="M28" i="1"/>
  <c r="M43" i="1"/>
  <c r="N33" i="1"/>
  <c r="N48" i="1"/>
  <c r="N32" i="1"/>
  <c r="M32" i="1"/>
  <c r="M47" i="1"/>
  <c r="M46" i="1"/>
  <c r="M31" i="1"/>
  <c r="N45" i="1"/>
  <c r="N30" i="1"/>
  <c r="M30" i="1"/>
  <c r="M45" i="1"/>
  <c r="N44" i="1"/>
  <c r="N29" i="1"/>
  <c r="L35" i="1"/>
  <c r="H35" i="1"/>
  <c r="L34" i="1"/>
  <c r="L36" i="1"/>
  <c r="F28" i="1"/>
  <c r="H34" i="1"/>
  <c r="G31" i="1"/>
  <c r="F30" i="1"/>
  <c r="F33" i="1"/>
  <c r="G33" i="1"/>
  <c r="G30" i="1"/>
  <c r="F31" i="1"/>
  <c r="G29" i="1"/>
  <c r="F32" i="1"/>
  <c r="G28" i="1"/>
  <c r="G32" i="1"/>
  <c r="H69" i="1" l="1"/>
  <c r="L69" i="1"/>
  <c r="H54" i="1"/>
  <c r="L54" i="1"/>
  <c r="L51" i="1"/>
  <c r="L68" i="1"/>
  <c r="H65" i="1"/>
  <c r="L66" i="1"/>
  <c r="L65" i="1"/>
  <c r="H67" i="1"/>
  <c r="L67" i="1"/>
  <c r="H64" i="1"/>
  <c r="L64" i="1"/>
  <c r="H52" i="1"/>
  <c r="L52" i="1"/>
  <c r="H53" i="1"/>
  <c r="L53" i="1"/>
  <c r="H49" i="1"/>
  <c r="H68" i="1"/>
  <c r="F63" i="1"/>
  <c r="F48" i="1"/>
  <c r="H51" i="1"/>
  <c r="H66" i="1"/>
  <c r="G63" i="1"/>
  <c r="G48" i="1"/>
  <c r="L49" i="1"/>
  <c r="G60" i="1"/>
  <c r="G45" i="1"/>
  <c r="F60" i="1"/>
  <c r="F45" i="1"/>
  <c r="F46" i="1"/>
  <c r="F61" i="1"/>
  <c r="F59" i="1"/>
  <c r="F44" i="1"/>
  <c r="F43" i="1"/>
  <c r="F58" i="1"/>
  <c r="G46" i="1"/>
  <c r="G61" i="1"/>
  <c r="F47" i="1"/>
  <c r="F62" i="1"/>
  <c r="G43" i="1"/>
  <c r="G58" i="1"/>
  <c r="G47" i="1"/>
  <c r="G62" i="1"/>
  <c r="G59" i="1"/>
  <c r="G44" i="1"/>
  <c r="H50" i="1"/>
  <c r="O44" i="1"/>
  <c r="Q44" i="1"/>
  <c r="O47" i="1"/>
  <c r="Q47" i="1"/>
  <c r="Q48" i="1"/>
  <c r="O48" i="1"/>
  <c r="Q46" i="1"/>
  <c r="O46" i="1"/>
  <c r="O45" i="1"/>
  <c r="Q45" i="1"/>
  <c r="O43" i="1"/>
  <c r="Q43" i="1"/>
  <c r="L50" i="1"/>
  <c r="Q30" i="1"/>
  <c r="O30" i="1"/>
  <c r="Q29" i="1"/>
  <c r="O29" i="1"/>
  <c r="Q33" i="1"/>
  <c r="Q28" i="1"/>
  <c r="O33" i="1"/>
  <c r="O31" i="1"/>
  <c r="Q31" i="1"/>
  <c r="O28" i="1"/>
  <c r="Q32" i="1"/>
  <c r="O32" i="1"/>
  <c r="L31" i="1"/>
  <c r="L29" i="1"/>
  <c r="L28" i="1"/>
  <c r="L33" i="1"/>
  <c r="L32" i="1"/>
  <c r="L30" i="1"/>
  <c r="H31" i="1"/>
  <c r="H32" i="1"/>
  <c r="H29" i="1"/>
  <c r="H33" i="1"/>
  <c r="H30" i="1"/>
  <c r="H28" i="1"/>
  <c r="L60" i="1" l="1"/>
  <c r="L61" i="1"/>
  <c r="L63" i="1"/>
  <c r="L58" i="1"/>
  <c r="L62" i="1"/>
  <c r="L59" i="1"/>
  <c r="L48" i="1"/>
  <c r="H63" i="1"/>
  <c r="H48" i="1"/>
  <c r="L46" i="1"/>
  <c r="H61" i="1"/>
  <c r="L45" i="1"/>
  <c r="L43" i="1"/>
  <c r="H58" i="1"/>
  <c r="H59" i="1"/>
  <c r="H62" i="1"/>
  <c r="L44" i="1"/>
  <c r="L47" i="1"/>
  <c r="H60" i="1"/>
  <c r="H46" i="1"/>
  <c r="H44" i="1"/>
  <c r="H45" i="1"/>
  <c r="H43" i="1"/>
  <c r="H47" i="1"/>
</calcChain>
</file>

<file path=xl/sharedStrings.xml><?xml version="1.0" encoding="utf-8"?>
<sst xmlns="http://schemas.openxmlformats.org/spreadsheetml/2006/main" count="261" uniqueCount="109">
  <si>
    <t>TEAM</t>
  </si>
  <si>
    <t>OPPONENT</t>
  </si>
  <si>
    <t>PTS FOR RF</t>
  </si>
  <si>
    <t>PTS FOR LR</t>
  </si>
  <si>
    <t>PTS GBR</t>
  </si>
  <si>
    <t>PTS Elastic</t>
  </si>
  <si>
    <t>Average All</t>
  </si>
  <si>
    <t>Oppt PTS RF</t>
  </si>
  <si>
    <t>Oppt PTS LR</t>
  </si>
  <si>
    <t>Average Opp</t>
  </si>
  <si>
    <t>Away</t>
  </si>
  <si>
    <t>Home</t>
  </si>
  <si>
    <t>Away Spread</t>
  </si>
  <si>
    <t>Spread win</t>
  </si>
  <si>
    <t>Spread listed</t>
  </si>
  <si>
    <t>Result</t>
  </si>
  <si>
    <t>Difference</t>
  </si>
  <si>
    <t>Total Points</t>
  </si>
  <si>
    <t>ESPN Over/Under</t>
  </si>
  <si>
    <t>PTS Neural</t>
  </si>
  <si>
    <t>Opp Neural</t>
  </si>
  <si>
    <t>PTS</t>
  </si>
  <si>
    <t>PTS Adaboost</t>
  </si>
  <si>
    <t>Oppt PTS Adaboost</t>
  </si>
  <si>
    <t>PTS XGBR</t>
  </si>
  <si>
    <t>Oppt PTS XGBR</t>
  </si>
  <si>
    <t>PTS Huber</t>
  </si>
  <si>
    <t>Oppt PTS Huber</t>
  </si>
  <si>
    <t>Pts BayesRidge</t>
  </si>
  <si>
    <t>Oppt Points BayesRidge</t>
  </si>
  <si>
    <t xml:space="preserve"> Oppt Points GBR</t>
  </si>
  <si>
    <t>Oppt Pts Elastic</t>
  </si>
  <si>
    <t>opponent_PTS</t>
  </si>
  <si>
    <t>Away Max</t>
  </si>
  <si>
    <t>Home Max</t>
  </si>
  <si>
    <t>Away Min</t>
  </si>
  <si>
    <t>Home Min</t>
  </si>
  <si>
    <t>MIN</t>
  </si>
  <si>
    <t>Against the spread</t>
  </si>
  <si>
    <t>MAX</t>
  </si>
  <si>
    <t>AVERAGE</t>
  </si>
  <si>
    <t>MAX SPREAD Home</t>
  </si>
  <si>
    <t>MAX SPREAD Away</t>
  </si>
  <si>
    <t>% of Cover based on Different Models</t>
  </si>
  <si>
    <t>Filtered</t>
  </si>
  <si>
    <t>Biggest Away Difference</t>
  </si>
  <si>
    <t>Smallest Away Difference</t>
  </si>
  <si>
    <t>MULTI-MODEL MIN</t>
  </si>
  <si>
    <t>Total Point</t>
  </si>
  <si>
    <t>Stars</t>
  </si>
  <si>
    <t>Total Poiints</t>
  </si>
  <si>
    <t>Take</t>
  </si>
  <si>
    <t>% Over/under</t>
  </si>
  <si>
    <t xml:space="preserve">My Favorites </t>
  </si>
  <si>
    <t>Away Team</t>
  </si>
  <si>
    <t>Home Team</t>
  </si>
  <si>
    <t>My favorites</t>
  </si>
  <si>
    <t>MIA</t>
  </si>
  <si>
    <t>SAC</t>
  </si>
  <si>
    <t>NYK</t>
  </si>
  <si>
    <t>DAL</t>
  </si>
  <si>
    <t>GSW</t>
  </si>
  <si>
    <t>HOU</t>
  </si>
  <si>
    <t>LAC</t>
  </si>
  <si>
    <t>Under</t>
  </si>
  <si>
    <t>Over</t>
  </si>
  <si>
    <t>ORL</t>
  </si>
  <si>
    <t>CHA</t>
  </si>
  <si>
    <t>OKC</t>
  </si>
  <si>
    <t>IND</t>
  </si>
  <si>
    <t>POR</t>
  </si>
  <si>
    <t>WAS</t>
  </si>
  <si>
    <t>BOS</t>
  </si>
  <si>
    <t>CHI</t>
  </si>
  <si>
    <t>DET</t>
  </si>
  <si>
    <t>MEM</t>
  </si>
  <si>
    <t>TOR</t>
  </si>
  <si>
    <t>MIL</t>
  </si>
  <si>
    <t>SAS</t>
  </si>
  <si>
    <t>NOP</t>
  </si>
  <si>
    <t>PHX</t>
  </si>
  <si>
    <t>UTA</t>
  </si>
  <si>
    <t>ORL -11.5</t>
  </si>
  <si>
    <t>IND -5.5</t>
  </si>
  <si>
    <t>WAS -2.5</t>
  </si>
  <si>
    <t>BOS -9.5</t>
  </si>
  <si>
    <t>CHI -1.5</t>
  </si>
  <si>
    <t>MIA -3.5</t>
  </si>
  <si>
    <t>MEM -1.5</t>
  </si>
  <si>
    <t>MIL -14.5</t>
  </si>
  <si>
    <t>NOP -11.5</t>
  </si>
  <si>
    <t>DAL -4.5</t>
  </si>
  <si>
    <t>PHX -4.5</t>
  </si>
  <si>
    <t>LAC -12.5</t>
  </si>
  <si>
    <t>***</t>
  </si>
  <si>
    <t>**</t>
  </si>
  <si>
    <t xml:space="preserve">Over </t>
  </si>
  <si>
    <t>CHA 9</t>
  </si>
  <si>
    <t>IND 14</t>
  </si>
  <si>
    <t>POR 6</t>
  </si>
  <si>
    <t>BOS 1</t>
  </si>
  <si>
    <t>CHI 8</t>
  </si>
  <si>
    <t>MIA 15</t>
  </si>
  <si>
    <t>MEM 18</t>
  </si>
  <si>
    <t>TOR 6</t>
  </si>
  <si>
    <t>SAS 2</t>
  </si>
  <si>
    <t>DAL 2</t>
  </si>
  <si>
    <t>PHX 10</t>
  </si>
  <si>
    <t>LAC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</si>
</sst>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sz val="8"/>
      <color rgb="FF21212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7" fillId="0" borderId="2" xfId="0" applyFont="1" applyBorder="1" applyAlignment="1">
      <alignment vertical="center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/>
    <xf numFmtId="2" fontId="0" fillId="4" borderId="2" xfId="0" applyNumberFormat="1" applyFill="1" applyBorder="1"/>
    <xf numFmtId="0" fontId="0" fillId="0" borderId="2" xfId="0" applyFill="1" applyBorder="1"/>
    <xf numFmtId="2" fontId="0" fillId="0" borderId="2" xfId="0" applyNumberFormat="1" applyFill="1" applyBorder="1"/>
    <xf numFmtId="0" fontId="0" fillId="5" borderId="2" xfId="0" applyFill="1" applyBorder="1"/>
    <xf numFmtId="2" fontId="0" fillId="5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Z95"/>
  <sheetViews>
    <sheetView tabSelected="1" topLeftCell="J37" zoomScale="80" zoomScaleNormal="80" workbookViewId="0">
      <selection activeCell="U64" sqref="U64:Z64"/>
    </sheetView>
  </sheetViews>
  <sheetFormatPr defaultRowHeight="14.4" x14ac:dyDescent="0.3"/>
  <cols>
    <col min="1" max="1" width="8.88671875" style="6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3" width="12.21875" style="6" customWidth="1"/>
    <col min="14" max="14" width="12.88671875" style="6" customWidth="1"/>
    <col min="15" max="15" width="14.6640625" style="6" customWidth="1"/>
    <col min="16" max="16" width="18" style="6" bestFit="1" customWidth="1"/>
    <col min="17" max="17" width="13.5546875" style="6" customWidth="1"/>
    <col min="18" max="18" width="18.33203125" style="6" bestFit="1" customWidth="1"/>
    <col min="19" max="19" width="30.6640625" style="6" bestFit="1" customWidth="1"/>
    <col min="20" max="20" width="16.21875" style="6" customWidth="1"/>
    <col min="21" max="21" width="12.77734375" style="6" bestFit="1" customWidth="1"/>
    <col min="22" max="22" width="12.6640625" style="6" customWidth="1"/>
    <col min="23" max="23" width="14.5546875" style="6" customWidth="1"/>
    <col min="24" max="24" width="8.88671875" style="6"/>
    <col min="25" max="25" width="23.44140625" style="6" bestFit="1" customWidth="1"/>
    <col min="26" max="26" width="24.88671875" style="6" bestFit="1" customWidth="1"/>
    <col min="27" max="16384" width="8.88671875" style="6"/>
  </cols>
  <sheetData>
    <row r="1" spans="1:26" s="4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22</v>
      </c>
      <c r="F1" s="4" t="s">
        <v>24</v>
      </c>
      <c r="G1" s="4" t="s">
        <v>26</v>
      </c>
      <c r="H1" s="4" t="s">
        <v>28</v>
      </c>
      <c r="I1" s="4" t="s">
        <v>5</v>
      </c>
      <c r="J1" s="4" t="s">
        <v>4</v>
      </c>
      <c r="K1" s="4" t="s">
        <v>6</v>
      </c>
      <c r="L1" s="4" t="s">
        <v>39</v>
      </c>
      <c r="M1" s="4" t="s">
        <v>37</v>
      </c>
      <c r="N1" s="4" t="s">
        <v>7</v>
      </c>
      <c r="O1" s="4" t="s">
        <v>8</v>
      </c>
      <c r="P1" s="4" t="s">
        <v>23</v>
      </c>
      <c r="Q1" s="4" t="s">
        <v>25</v>
      </c>
      <c r="R1" s="4" t="s">
        <v>27</v>
      </c>
      <c r="S1" s="4" t="s">
        <v>29</v>
      </c>
      <c r="T1" s="4" t="s">
        <v>31</v>
      </c>
      <c r="U1" s="4" t="s">
        <v>30</v>
      </c>
      <c r="V1" s="4" t="s">
        <v>9</v>
      </c>
      <c r="W1" s="4" t="s">
        <v>39</v>
      </c>
      <c r="X1" s="4" t="s">
        <v>37</v>
      </c>
      <c r="Y1" s="4" t="s">
        <v>45</v>
      </c>
      <c r="Z1" s="4" t="s">
        <v>46</v>
      </c>
    </row>
    <row r="2" spans="1:26" ht="15" thickBot="1" x14ac:dyDescent="0.35">
      <c r="A2" t="s">
        <v>66</v>
      </c>
      <c r="B2" t="s">
        <v>67</v>
      </c>
      <c r="C2" s="5">
        <f>RF!B2</f>
        <v>108.55</v>
      </c>
      <c r="D2" s="5">
        <f>LR!B2</f>
        <v>107.6</v>
      </c>
      <c r="E2" s="5">
        <f>Adaboost!B2</f>
        <v>107.072463768115</v>
      </c>
      <c r="F2" s="5">
        <f>XGBR!B2</f>
        <v>107.55124000000001</v>
      </c>
      <c r="G2" s="5">
        <f>Huber!B2</f>
        <v>107.600003603696</v>
      </c>
      <c r="H2" s="5">
        <f>BayesRidge!B2</f>
        <v>107.600000000018</v>
      </c>
      <c r="I2" s="5">
        <f>Elastic!B2</f>
        <v>108.249559704612</v>
      </c>
      <c r="J2" s="5">
        <f>GBR!B2</f>
        <v>108.35177633965201</v>
      </c>
      <c r="K2" s="6">
        <f t="shared" ref="K2:K23" si="0">AVERAGE(C2:J2,B29)</f>
        <v>107.79863735505856</v>
      </c>
      <c r="L2">
        <f>MAX(C2:J2)</f>
        <v>108.55</v>
      </c>
      <c r="M2">
        <f>MIN(C2:J2)</f>
        <v>107.072463768115</v>
      </c>
      <c r="N2" s="5">
        <f>RF!C2</f>
        <v>102.8</v>
      </c>
      <c r="O2" s="5">
        <f>LR!C2</f>
        <v>103.19999999999899</v>
      </c>
      <c r="P2" s="5">
        <f>Adaboost!C2</f>
        <v>104.032786885245</v>
      </c>
      <c r="Q2" s="5">
        <f>XGBR!C2</f>
        <v>100.58034000000001</v>
      </c>
      <c r="R2" s="5">
        <f>Huber!C2</f>
        <v>103.199994297863</v>
      </c>
      <c r="S2" s="5">
        <f>BayesRidge!C2</f>
        <v>103.200000000063</v>
      </c>
      <c r="T2" s="5">
        <f>Elastic!C2</f>
        <v>104.23438398619</v>
      </c>
      <c r="U2" s="5">
        <f>GBR!C2</f>
        <v>102.264560115086</v>
      </c>
      <c r="V2" s="6">
        <f t="shared" ref="V2:V23" si="1">AVERAGE(N2:U2,C29)</f>
        <v>102.96349274278566</v>
      </c>
      <c r="W2" s="6">
        <f>MAX(N2:U2)</f>
        <v>104.23438398619</v>
      </c>
      <c r="X2" s="6">
        <f>MIN(N2:U2)</f>
        <v>100.58034000000001</v>
      </c>
      <c r="Y2" s="6">
        <f>MAX(L2,M2,W3,X3)-MIN(L3,M3,W2,X2)</f>
        <v>12.900927849401</v>
      </c>
      <c r="Z2" s="6">
        <f>MIN(L2,M2,W3,X3)-MAX(L3,M3,W2,X2)</f>
        <v>2.8380797819250034</v>
      </c>
    </row>
    <row r="3" spans="1:26" ht="15" thickBot="1" x14ac:dyDescent="0.35">
      <c r="A3" t="s">
        <v>67</v>
      </c>
      <c r="B3" t="s">
        <v>66</v>
      </c>
      <c r="C3" s="5">
        <f>RF!B3</f>
        <v>100.84</v>
      </c>
      <c r="D3" s="5">
        <f>LR!B3</f>
        <v>99.866666666666603</v>
      </c>
      <c r="E3" s="5">
        <f>Adaboost!B3</f>
        <v>103.235294117647</v>
      </c>
      <c r="F3" s="5">
        <f>XGBR!B3</f>
        <v>98.633899999999997</v>
      </c>
      <c r="G3" s="5">
        <f>Huber!B3</f>
        <v>99.866655855325405</v>
      </c>
      <c r="H3" s="5">
        <f>BayesRidge!B3</f>
        <v>99.866666667055597</v>
      </c>
      <c r="I3" s="5">
        <f>Elastic!B3</f>
        <v>102.161021783425</v>
      </c>
      <c r="J3" s="5">
        <f>GBR!B3</f>
        <v>100.36487176333701</v>
      </c>
      <c r="K3" s="6">
        <f t="shared" si="0"/>
        <v>100.52623724938836</v>
      </c>
      <c r="L3">
        <f t="shared" ref="L3:L13" si="2">MAX(C3:J3)</f>
        <v>103.235294117647</v>
      </c>
      <c r="M3">
        <f t="shared" ref="M3:M13" si="3">MIN(C3:J3)</f>
        <v>98.633899999999997</v>
      </c>
      <c r="N3" s="5">
        <f>RF!C3</f>
        <v>109.97</v>
      </c>
      <c r="O3" s="5">
        <f>LR!C3</f>
        <v>110.8</v>
      </c>
      <c r="P3" s="5">
        <f>Adaboost!C3</f>
        <v>110.93902439024301</v>
      </c>
      <c r="Q3" s="5">
        <f>XGBR!C3</f>
        <v>108.35064</v>
      </c>
      <c r="R3" s="5">
        <f>Huber!C3</f>
        <v>110.800017106181</v>
      </c>
      <c r="S3" s="5">
        <f>BayesRidge!C3</f>
        <v>110.800000000094</v>
      </c>
      <c r="T3" s="5">
        <f>Elastic!C3</f>
        <v>111.534827849401</v>
      </c>
      <c r="U3" s="5">
        <f>GBR!C3</f>
        <v>110.50486075478101</v>
      </c>
      <c r="V3" s="6">
        <f t="shared" si="1"/>
        <v>110.50268435636799</v>
      </c>
      <c r="W3" s="6">
        <f t="shared" ref="W3:W13" si="4">MAX(N3:U3)</f>
        <v>111.534827849401</v>
      </c>
      <c r="X3" s="6">
        <f t="shared" ref="X3:X13" si="5">MIN(N3:U3)</f>
        <v>108.35064</v>
      </c>
    </row>
    <row r="4" spans="1:26" ht="15" thickBot="1" x14ac:dyDescent="0.35">
      <c r="A4" t="s">
        <v>68</v>
      </c>
      <c r="B4" t="s">
        <v>69</v>
      </c>
      <c r="C4" s="5">
        <f>RF!B4</f>
        <v>115.9</v>
      </c>
      <c r="D4" s="5">
        <f>LR!B4</f>
        <v>115.19999999999899</v>
      </c>
      <c r="E4" s="5">
        <f>Adaboost!B4</f>
        <v>114.273885350318</v>
      </c>
      <c r="F4" s="5">
        <f>XGBR!B4</f>
        <v>115.26551000000001</v>
      </c>
      <c r="G4" s="5">
        <f>Huber!B4</f>
        <v>115.19999639617799</v>
      </c>
      <c r="H4" s="5">
        <f>BayesRidge!B4</f>
        <v>115.199999999973</v>
      </c>
      <c r="I4" s="5">
        <f>Elastic!B4</f>
        <v>114.25943339509701</v>
      </c>
      <c r="J4" s="5">
        <f>GBR!B4</f>
        <v>114.924272919069</v>
      </c>
      <c r="K4" s="6">
        <f t="shared" si="0"/>
        <v>115.04164080543023</v>
      </c>
      <c r="L4">
        <f t="shared" si="2"/>
        <v>115.9</v>
      </c>
      <c r="M4">
        <f t="shared" si="3"/>
        <v>114.25943339509701</v>
      </c>
      <c r="N4" s="5">
        <f>RF!C4</f>
        <v>110.5</v>
      </c>
      <c r="O4" s="5">
        <f>LR!C4</f>
        <v>110.8</v>
      </c>
      <c r="P4" s="5">
        <f>Adaboost!C4</f>
        <v>110.47199999999999</v>
      </c>
      <c r="Q4" s="5">
        <f>XGBR!C4</f>
        <v>109.27395</v>
      </c>
      <c r="R4" s="5">
        <f>Huber!C4</f>
        <v>110.80000570224399</v>
      </c>
      <c r="S4" s="5">
        <f>BayesRidge!C4</f>
        <v>110.799999999883</v>
      </c>
      <c r="T4" s="5">
        <f>Elastic!C4</f>
        <v>111.11460330083101</v>
      </c>
      <c r="U4" s="5">
        <f>GBR!C4</f>
        <v>110.354631515619</v>
      </c>
      <c r="V4" s="6">
        <f t="shared" si="1"/>
        <v>110.53861373947035</v>
      </c>
      <c r="W4" s="6">
        <f t="shared" si="4"/>
        <v>111.11460330083101</v>
      </c>
      <c r="X4" s="6">
        <f t="shared" si="5"/>
        <v>109.27395</v>
      </c>
      <c r="Y4" s="6">
        <f>MAX(L4,M4,W5,X5)-MIN(L5,M5,W4,X4)</f>
        <v>6.6260500000000064</v>
      </c>
      <c r="Z4" s="6">
        <f t="shared" ref="Z4:Z14" si="6">MIN(L4,M4,W5,X5)-MAX(L5,M5,W4,X4)</f>
        <v>-8.6968042990650076</v>
      </c>
    </row>
    <row r="5" spans="1:26" ht="15" thickBot="1" x14ac:dyDescent="0.35">
      <c r="A5" t="s">
        <v>69</v>
      </c>
      <c r="B5" t="s">
        <v>68</v>
      </c>
      <c r="C5" s="5">
        <f>RF!B5</f>
        <v>118.6</v>
      </c>
      <c r="D5" s="5">
        <f>LR!B5</f>
        <v>119.6</v>
      </c>
      <c r="E5" s="5">
        <f>Adaboost!B5</f>
        <v>120.168224299065</v>
      </c>
      <c r="F5" s="5">
        <f>XGBR!B5</f>
        <v>116.98265000000001</v>
      </c>
      <c r="G5" s="5">
        <f>Huber!B5</f>
        <v>119.599992792386</v>
      </c>
      <c r="H5" s="5">
        <f>BayesRidge!B5</f>
        <v>119.600000000058</v>
      </c>
      <c r="I5" s="5">
        <f>Elastic!B5</f>
        <v>118.272904938528</v>
      </c>
      <c r="J5" s="5">
        <f>GBR!B5</f>
        <v>119.87461554326801</v>
      </c>
      <c r="K5" s="6">
        <f t="shared" si="0"/>
        <v>119.1464166499001</v>
      </c>
      <c r="L5">
        <f t="shared" si="2"/>
        <v>120.168224299065</v>
      </c>
      <c r="M5">
        <f t="shared" si="3"/>
        <v>116.98265000000001</v>
      </c>
      <c r="N5" s="5">
        <f>RF!C5</f>
        <v>112.13</v>
      </c>
      <c r="O5" s="5">
        <f>LR!C5</f>
        <v>112.86666666666601</v>
      </c>
      <c r="P5" s="5">
        <f>Adaboost!C5</f>
        <v>113.506493506493</v>
      </c>
      <c r="Q5" s="5">
        <f>XGBR!C5</f>
        <v>111.47141999999999</v>
      </c>
      <c r="R5" s="5">
        <f>Huber!C5</f>
        <v>112.866678070925</v>
      </c>
      <c r="S5" s="5">
        <f>BayesRidge!C5</f>
        <v>112.866666666778</v>
      </c>
      <c r="T5" s="5">
        <f>Elastic!C5</f>
        <v>111.62660812806099</v>
      </c>
      <c r="U5" s="5">
        <f>GBR!C5</f>
        <v>112.239070658323</v>
      </c>
      <c r="V5" s="6">
        <f t="shared" si="1"/>
        <v>112.49510517451755</v>
      </c>
      <c r="W5" s="6">
        <f t="shared" si="4"/>
        <v>113.506493506493</v>
      </c>
      <c r="X5" s="6">
        <f t="shared" si="5"/>
        <v>111.47141999999999</v>
      </c>
    </row>
    <row r="6" spans="1:26" ht="15" thickBot="1" x14ac:dyDescent="0.35">
      <c r="A6" t="s">
        <v>70</v>
      </c>
      <c r="B6" t="s">
        <v>71</v>
      </c>
      <c r="C6" s="5">
        <f>RF!B6</f>
        <v>103.8</v>
      </c>
      <c r="D6" s="5">
        <f>LR!B6</f>
        <v>105</v>
      </c>
      <c r="E6" s="5">
        <f>Adaboost!B6</f>
        <v>107.387096774193</v>
      </c>
      <c r="F6" s="5">
        <f>XGBR!B6</f>
        <v>102.28341</v>
      </c>
      <c r="G6" s="5">
        <f>Huber!B6</f>
        <v>104.99999999990099</v>
      </c>
      <c r="H6" s="5">
        <f>BayesRidge!B6</f>
        <v>105.00000000001999</v>
      </c>
      <c r="I6" s="5">
        <f>Elastic!B6</f>
        <v>105.982022646245</v>
      </c>
      <c r="J6" s="5">
        <f>GBR!B6</f>
        <v>104.30508244930699</v>
      </c>
      <c r="K6" s="6">
        <f t="shared" si="0"/>
        <v>104.86668720444712</v>
      </c>
      <c r="L6">
        <f t="shared" si="2"/>
        <v>107.387096774193</v>
      </c>
      <c r="M6">
        <f t="shared" si="3"/>
        <v>102.28341</v>
      </c>
      <c r="N6" s="5">
        <f>RF!C6</f>
        <v>112.35</v>
      </c>
      <c r="O6" s="5">
        <f>LR!C6</f>
        <v>114.75</v>
      </c>
      <c r="P6" s="5">
        <f>Adaboost!C6</f>
        <v>116.388888888888</v>
      </c>
      <c r="Q6" s="5">
        <f>XGBR!C6</f>
        <v>112.12061</v>
      </c>
      <c r="R6" s="5">
        <f>Huber!C6</f>
        <v>114.750000000084</v>
      </c>
      <c r="S6" s="5">
        <f>BayesRidge!C6</f>
        <v>114.75000000008799</v>
      </c>
      <c r="T6" s="5">
        <f>Elastic!C6</f>
        <v>114.16949592277101</v>
      </c>
      <c r="U6" s="5">
        <f>GBR!C6</f>
        <v>115.17572885314</v>
      </c>
      <c r="V6" s="6">
        <f t="shared" si="1"/>
        <v>114.37097297714789</v>
      </c>
      <c r="W6" s="6">
        <f t="shared" si="4"/>
        <v>116.388888888888</v>
      </c>
      <c r="X6" s="6">
        <f t="shared" si="5"/>
        <v>112.12061</v>
      </c>
      <c r="Y6" s="6">
        <f t="shared" ref="Y6:Y14" si="7">MAX(L6,M6,W7,X7)-MIN(L7,M7,W6,X6)</f>
        <v>11.820000000000007</v>
      </c>
      <c r="Z6" s="6">
        <f t="shared" si="6"/>
        <v>-14.105478888888001</v>
      </c>
    </row>
    <row r="7" spans="1:26" ht="15" thickBot="1" x14ac:dyDescent="0.35">
      <c r="A7" t="s">
        <v>71</v>
      </c>
      <c r="B7" t="s">
        <v>70</v>
      </c>
      <c r="C7" s="5">
        <f>RF!B7</f>
        <v>105.38</v>
      </c>
      <c r="D7" s="5">
        <f>LR!B7</f>
        <v>108.875</v>
      </c>
      <c r="E7" s="5">
        <f>Adaboost!B7</f>
        <v>109</v>
      </c>
      <c r="F7" s="5">
        <f>XGBR!B7</f>
        <v>107.01224000000001</v>
      </c>
      <c r="G7" s="5">
        <f>Huber!B7</f>
        <v>108.874996621329</v>
      </c>
      <c r="H7" s="5">
        <f>BayesRidge!B7</f>
        <v>108.875000000407</v>
      </c>
      <c r="I7" s="5">
        <f>Elastic!B7</f>
        <v>109.44244925321399</v>
      </c>
      <c r="J7" s="5">
        <f>GBR!B7</f>
        <v>108.39395115489</v>
      </c>
      <c r="K7" s="6">
        <f t="shared" si="0"/>
        <v>108.30679815308667</v>
      </c>
      <c r="L7">
        <f t="shared" si="2"/>
        <v>109.44244925321399</v>
      </c>
      <c r="M7">
        <f t="shared" si="3"/>
        <v>105.38</v>
      </c>
      <c r="N7" s="5">
        <f>RF!C7</f>
        <v>117.2</v>
      </c>
      <c r="O7" s="5">
        <f>LR!C7</f>
        <v>115.3125</v>
      </c>
      <c r="P7" s="5">
        <f>Adaboost!C7</f>
        <v>116.388888888888</v>
      </c>
      <c r="Q7" s="5">
        <f>XGBR!C7</f>
        <v>112.67412</v>
      </c>
      <c r="R7" s="5">
        <f>Huber!C7</f>
        <v>115.312505345703</v>
      </c>
      <c r="S7" s="5">
        <f>BayesRidge!C7</f>
        <v>115.312500000133</v>
      </c>
      <c r="T7" s="5">
        <f>Elastic!C7</f>
        <v>113.512990492605</v>
      </c>
      <c r="U7" s="5">
        <f>GBR!C7</f>
        <v>115.380197178895</v>
      </c>
      <c r="V7" s="6">
        <f t="shared" si="1"/>
        <v>115.15541300393177</v>
      </c>
      <c r="W7" s="6">
        <f t="shared" si="4"/>
        <v>117.2</v>
      </c>
      <c r="X7" s="6">
        <f t="shared" si="5"/>
        <v>112.67412</v>
      </c>
    </row>
    <row r="8" spans="1:26" ht="15" thickBot="1" x14ac:dyDescent="0.35">
      <c r="A8" t="s">
        <v>58</v>
      </c>
      <c r="B8" t="s">
        <v>72</v>
      </c>
      <c r="C8" s="5">
        <f>RF!B8</f>
        <v>110.86</v>
      </c>
      <c r="D8" s="5">
        <f>LR!B8</f>
        <v>112.5625</v>
      </c>
      <c r="E8" s="5">
        <f>Adaboost!B8</f>
        <v>112.08275862068901</v>
      </c>
      <c r="F8" s="5">
        <f>XGBR!B8</f>
        <v>110.98506999999999</v>
      </c>
      <c r="G8" s="5">
        <f>Huber!B8</f>
        <v>112.562493242939</v>
      </c>
      <c r="H8" s="5">
        <f>BayesRidge!B8</f>
        <v>112.562499999926</v>
      </c>
      <c r="I8" s="5">
        <f>Elastic!B8</f>
        <v>112.282835098107</v>
      </c>
      <c r="J8" s="5">
        <f>GBR!B8</f>
        <v>111.046963817033</v>
      </c>
      <c r="K8" s="6">
        <f t="shared" si="0"/>
        <v>111.94606974348056</v>
      </c>
      <c r="L8">
        <f t="shared" si="2"/>
        <v>112.5625</v>
      </c>
      <c r="M8">
        <f t="shared" si="3"/>
        <v>110.86</v>
      </c>
      <c r="N8" s="5">
        <f>RF!C8</f>
        <v>107.94</v>
      </c>
      <c r="O8" s="5">
        <f>LR!C8</f>
        <v>108.62499999999901</v>
      </c>
      <c r="P8" s="5">
        <f>Adaboost!C8</f>
        <v>106.693333333333</v>
      </c>
      <c r="Q8" s="5">
        <f>XGBR!C8</f>
        <v>106.79838599999999</v>
      </c>
      <c r="R8" s="5">
        <f>Huber!C8</f>
        <v>108.62501069148</v>
      </c>
      <c r="S8" s="5">
        <f>BayesRidge!C8</f>
        <v>108.624999999989</v>
      </c>
      <c r="T8" s="5">
        <f>Elastic!C8</f>
        <v>108.62022751536399</v>
      </c>
      <c r="U8" s="5">
        <f>GBR!C8</f>
        <v>107.608562411259</v>
      </c>
      <c r="V8" s="6">
        <f t="shared" si="1"/>
        <v>108.01447835588422</v>
      </c>
      <c r="W8" s="6">
        <f t="shared" si="4"/>
        <v>108.62501069148</v>
      </c>
      <c r="X8" s="6">
        <f t="shared" si="5"/>
        <v>106.693333333333</v>
      </c>
      <c r="Y8" s="6">
        <f t="shared" si="7"/>
        <v>5.8691666666669988</v>
      </c>
      <c r="Z8" s="6">
        <f t="shared" si="6"/>
        <v>-16.615600000000001</v>
      </c>
    </row>
    <row r="9" spans="1:26" ht="15" thickBot="1" x14ac:dyDescent="0.35">
      <c r="A9" t="s">
        <v>72</v>
      </c>
      <c r="B9" t="s">
        <v>58</v>
      </c>
      <c r="C9" s="5">
        <f>RF!B9</f>
        <v>119.13</v>
      </c>
      <c r="D9" s="5">
        <f>LR!B9</f>
        <v>120.12499999999901</v>
      </c>
      <c r="E9" s="5">
        <f>Adaboost!B9</f>
        <v>120.168224299065</v>
      </c>
      <c r="F9" s="5">
        <f>XGBR!B9</f>
        <v>120.49259000000001</v>
      </c>
      <c r="G9" s="5">
        <f>Huber!B9</f>
        <v>120.12500337857399</v>
      </c>
      <c r="H9" s="5">
        <f>BayesRidge!B9</f>
        <v>120.124999999943</v>
      </c>
      <c r="I9" s="5">
        <f>Elastic!B9</f>
        <v>118.10822986969001</v>
      </c>
      <c r="J9" s="5">
        <f>GBR!B9</f>
        <v>119.553601735559</v>
      </c>
      <c r="K9" s="6">
        <f t="shared" si="0"/>
        <v>119.76870561947811</v>
      </c>
      <c r="L9">
        <f t="shared" si="2"/>
        <v>120.49259000000001</v>
      </c>
      <c r="M9">
        <f t="shared" si="3"/>
        <v>118.10822986969001</v>
      </c>
      <c r="N9" s="5">
        <f>RF!C9</f>
        <v>106.17</v>
      </c>
      <c r="O9" s="5">
        <f>LR!C9</f>
        <v>107.25</v>
      </c>
      <c r="P9" s="5">
        <f>Adaboost!C9</f>
        <v>110.247422680412</v>
      </c>
      <c r="Q9" s="5">
        <f>XGBR!C9</f>
        <v>103.87699000000001</v>
      </c>
      <c r="R9" s="5">
        <f>Huber!C9</f>
        <v>107.24999465432801</v>
      </c>
      <c r="S9" s="5">
        <f>BayesRidge!C9</f>
        <v>107.249999999899</v>
      </c>
      <c r="T9" s="5">
        <f>Elastic!C9</f>
        <v>107.83472125969899</v>
      </c>
      <c r="U9" s="5">
        <f>GBR!C9</f>
        <v>106.25689426798</v>
      </c>
      <c r="V9" s="6">
        <f t="shared" si="1"/>
        <v>107.03669799849268</v>
      </c>
      <c r="W9" s="6">
        <f t="shared" si="4"/>
        <v>110.247422680412</v>
      </c>
      <c r="X9" s="6">
        <f t="shared" si="5"/>
        <v>103.87699000000001</v>
      </c>
    </row>
    <row r="10" spans="1:26" ht="15" thickBot="1" x14ac:dyDescent="0.35">
      <c r="A10" t="s">
        <v>59</v>
      </c>
      <c r="B10" t="s">
        <v>73</v>
      </c>
      <c r="C10" s="5">
        <f>RF!B10</f>
        <v>110.05</v>
      </c>
      <c r="D10" s="5">
        <f>LR!B10</f>
        <v>110.266666666666</v>
      </c>
      <c r="E10" s="5">
        <f>Adaboost!B10</f>
        <v>111.271186440677</v>
      </c>
      <c r="F10" s="5">
        <f>XGBR!B10</f>
        <v>110.73138</v>
      </c>
      <c r="G10" s="5">
        <f>Huber!B10</f>
        <v>110.26667027042301</v>
      </c>
      <c r="H10" s="5">
        <f>BayesRidge!B10</f>
        <v>110.266666666652</v>
      </c>
      <c r="I10" s="5">
        <f>Elastic!B10</f>
        <v>110.134855062157</v>
      </c>
      <c r="J10" s="5">
        <f>GBR!B10</f>
        <v>111.35152511969901</v>
      </c>
      <c r="K10" s="6">
        <f t="shared" si="0"/>
        <v>110.51434854850956</v>
      </c>
      <c r="L10">
        <f t="shared" si="2"/>
        <v>111.35152511969901</v>
      </c>
      <c r="M10">
        <f t="shared" si="3"/>
        <v>110.05</v>
      </c>
      <c r="N10" s="5">
        <f>RF!C10</f>
        <v>101.33</v>
      </c>
      <c r="O10" s="5">
        <f>LR!C10</f>
        <v>99.933333333333294</v>
      </c>
      <c r="P10" s="5">
        <f>Adaboost!C10</f>
        <v>101.333333333333</v>
      </c>
      <c r="Q10" s="5">
        <f>XGBR!C10</f>
        <v>99.674610000000001</v>
      </c>
      <c r="R10" s="5">
        <f>Huber!C10</f>
        <v>99.933327631098095</v>
      </c>
      <c r="S10" s="5">
        <f>BayesRidge!C10</f>
        <v>99.933333333271307</v>
      </c>
      <c r="T10" s="5">
        <f>Elastic!C10</f>
        <v>102.441440820883</v>
      </c>
      <c r="U10" s="5">
        <f>GBR!C10</f>
        <v>101.596489092005</v>
      </c>
      <c r="V10" s="6">
        <f t="shared" si="1"/>
        <v>100.67524093433904</v>
      </c>
      <c r="W10" s="6">
        <f t="shared" si="4"/>
        <v>102.441440820883</v>
      </c>
      <c r="X10" s="6">
        <f t="shared" si="5"/>
        <v>99.674610000000001</v>
      </c>
      <c r="Y10" s="6">
        <f t="shared" si="7"/>
        <v>15.925390000069001</v>
      </c>
      <c r="Z10" s="6">
        <f t="shared" si="6"/>
        <v>-3.3893939393930026</v>
      </c>
    </row>
    <row r="11" spans="1:26" ht="15" thickBot="1" x14ac:dyDescent="0.35">
      <c r="A11" t="s">
        <v>73</v>
      </c>
      <c r="B11" t="s">
        <v>59</v>
      </c>
      <c r="C11" s="5">
        <f>RF!B11</f>
        <v>112.27</v>
      </c>
      <c r="D11" s="5">
        <f>LR!B11</f>
        <v>113.06666666666599</v>
      </c>
      <c r="E11" s="5">
        <f>Adaboost!B11</f>
        <v>113.439393939393</v>
      </c>
      <c r="F11" s="5">
        <f>XGBR!B11</f>
        <v>110.3437</v>
      </c>
      <c r="G11" s="5">
        <f>Huber!B11</f>
        <v>113.06667747786</v>
      </c>
      <c r="H11" s="5">
        <f>BayesRidge!B11</f>
        <v>113.06666666677999</v>
      </c>
      <c r="I11" s="5">
        <f>Elastic!B11</f>
        <v>112.712885314901</v>
      </c>
      <c r="J11" s="5">
        <f>GBR!B11</f>
        <v>112.90686466413</v>
      </c>
      <c r="K11" s="6">
        <f t="shared" si="0"/>
        <v>112.65700477369222</v>
      </c>
      <c r="L11">
        <f t="shared" si="2"/>
        <v>113.439393939393</v>
      </c>
      <c r="M11">
        <f t="shared" si="3"/>
        <v>110.3437</v>
      </c>
      <c r="N11" s="5">
        <f>RF!C11</f>
        <v>112.32</v>
      </c>
      <c r="O11" s="5">
        <f>LR!C11</f>
        <v>115.6</v>
      </c>
      <c r="P11" s="5">
        <f>Adaboost!C11</f>
        <v>114.55801104972301</v>
      </c>
      <c r="Q11" s="5">
        <f>XGBR!C11</f>
        <v>112.72224</v>
      </c>
      <c r="R11" s="5">
        <f>Huber!C11</f>
        <v>115.599982893671</v>
      </c>
      <c r="S11" s="5">
        <f>BayesRidge!C11</f>
        <v>115.600000000069</v>
      </c>
      <c r="T11" s="5">
        <f>Elastic!C11</f>
        <v>114.637959473659</v>
      </c>
      <c r="U11" s="5">
        <f>GBR!C11</f>
        <v>112.71231884920699</v>
      </c>
      <c r="V11" s="6">
        <f t="shared" si="1"/>
        <v>114.37092815886756</v>
      </c>
      <c r="W11" s="6">
        <f t="shared" si="4"/>
        <v>115.600000000069</v>
      </c>
      <c r="X11" s="6">
        <f t="shared" si="5"/>
        <v>112.32</v>
      </c>
    </row>
    <row r="12" spans="1:26" ht="15" thickBot="1" x14ac:dyDescent="0.35">
      <c r="A12" t="s">
        <v>57</v>
      </c>
      <c r="B12" t="s">
        <v>62</v>
      </c>
      <c r="C12" s="5">
        <f>RF!B12</f>
        <v>107.35</v>
      </c>
      <c r="D12" s="5">
        <f>LR!B12</f>
        <v>106.74999999999901</v>
      </c>
      <c r="E12" s="5">
        <f>Adaboost!B12</f>
        <v>105.113207547169</v>
      </c>
      <c r="F12" s="5">
        <f>XGBR!B12</f>
        <v>105.77955</v>
      </c>
      <c r="G12" s="5">
        <f>Huber!B12</f>
        <v>106.750003378503</v>
      </c>
      <c r="H12" s="5">
        <f>BayesRidge!B12</f>
        <v>106.75000000011499</v>
      </c>
      <c r="I12" s="5">
        <f>Elastic!B12</f>
        <v>107.321999269004</v>
      </c>
      <c r="J12" s="5">
        <f>GBR!B12</f>
        <v>106.27396994696301</v>
      </c>
      <c r="K12" s="6">
        <f t="shared" si="0"/>
        <v>106.54014027904256</v>
      </c>
      <c r="L12">
        <f t="shared" si="2"/>
        <v>107.35</v>
      </c>
      <c r="M12">
        <f t="shared" si="3"/>
        <v>105.113207547169</v>
      </c>
      <c r="N12" s="5">
        <f>RF!C12</f>
        <v>103.25</v>
      </c>
      <c r="O12" s="5">
        <f>LR!C12</f>
        <v>103.18749999999901</v>
      </c>
      <c r="P12" s="5">
        <f>Adaboost!C12</f>
        <v>104.032786885245</v>
      </c>
      <c r="Q12" s="5">
        <f>XGBR!C12</f>
        <v>100.932106</v>
      </c>
      <c r="R12" s="5">
        <f>Huber!C12</f>
        <v>103.187494654386</v>
      </c>
      <c r="S12" s="5">
        <f>BayesRidge!C12</f>
        <v>103.187500000052</v>
      </c>
      <c r="T12" s="5">
        <f>Elastic!C12</f>
        <v>105.089682705315</v>
      </c>
      <c r="U12" s="5">
        <f>GBR!C12</f>
        <v>103.217088288875</v>
      </c>
      <c r="V12" s="6">
        <f t="shared" si="1"/>
        <v>103.24817335603677</v>
      </c>
      <c r="W12" s="6">
        <f t="shared" si="4"/>
        <v>105.089682705315</v>
      </c>
      <c r="X12" s="6">
        <f t="shared" si="5"/>
        <v>100.932106</v>
      </c>
      <c r="Y12" s="6">
        <f t="shared" si="7"/>
        <v>12.908658331209992</v>
      </c>
      <c r="Z12" s="6">
        <f t="shared" si="6"/>
        <v>-15.261792452831003</v>
      </c>
    </row>
    <row r="13" spans="1:26" ht="15" thickBot="1" x14ac:dyDescent="0.35">
      <c r="A13" t="s">
        <v>62</v>
      </c>
      <c r="B13" t="s">
        <v>57</v>
      </c>
      <c r="C13" s="5">
        <f>RF!B13</f>
        <v>120.25</v>
      </c>
      <c r="D13" s="5">
        <f>LR!B13</f>
        <v>120.375</v>
      </c>
      <c r="E13" s="5">
        <f>Adaboost!B13</f>
        <v>117.848837209302</v>
      </c>
      <c r="F13" s="5">
        <f>XGBR!B13</f>
        <v>119.59335</v>
      </c>
      <c r="G13" s="5">
        <f>Huber!B13</f>
        <v>120.37499662146099</v>
      </c>
      <c r="H13" s="5">
        <f>BayesRidge!B13</f>
        <v>120.374999999791</v>
      </c>
      <c r="I13" s="5">
        <f>Elastic!B13</f>
        <v>116.920839954934</v>
      </c>
      <c r="J13" s="5">
        <f>GBR!B13</f>
        <v>119.24996001344699</v>
      </c>
      <c r="K13" s="6">
        <f t="shared" si="0"/>
        <v>119.49509169638613</v>
      </c>
      <c r="L13">
        <f t="shared" si="2"/>
        <v>120.375</v>
      </c>
      <c r="M13">
        <f t="shared" si="3"/>
        <v>116.920839954934</v>
      </c>
      <c r="N13" s="5">
        <f>RF!C13</f>
        <v>112.32</v>
      </c>
      <c r="O13" s="5">
        <f>LR!C13</f>
        <v>113.43749999999901</v>
      </c>
      <c r="P13" s="5">
        <f>Adaboost!C13</f>
        <v>113.84076433121</v>
      </c>
      <c r="Q13" s="5">
        <f>XGBR!C13</f>
        <v>110.05853</v>
      </c>
      <c r="R13" s="5">
        <f>Huber!C13</f>
        <v>113.437505345795</v>
      </c>
      <c r="S13" s="5">
        <f>BayesRidge!C13</f>
        <v>113.437500000234</v>
      </c>
      <c r="T13" s="5">
        <f>Elastic!C13</f>
        <v>112.21034221886001</v>
      </c>
      <c r="U13" s="5">
        <f>GBR!C13</f>
        <v>113.641466840108</v>
      </c>
      <c r="V13" s="6">
        <f t="shared" si="1"/>
        <v>112.88889305514823</v>
      </c>
      <c r="W13" s="6">
        <f t="shared" si="4"/>
        <v>113.84076433121</v>
      </c>
      <c r="X13" s="6">
        <f t="shared" si="5"/>
        <v>110.05853</v>
      </c>
    </row>
    <row r="14" spans="1:26" ht="15" thickBot="1" x14ac:dyDescent="0.35">
      <c r="A14" t="s">
        <v>74</v>
      </c>
      <c r="B14" t="s">
        <v>75</v>
      </c>
      <c r="C14" s="5">
        <f>RF!B14</f>
        <v>106.22</v>
      </c>
      <c r="D14" s="5">
        <f>LR!B14</f>
        <v>104.75</v>
      </c>
      <c r="E14" s="5">
        <f>Adaboost!B14</f>
        <v>106.928571428571</v>
      </c>
      <c r="F14" s="5">
        <f>XGBR!B14</f>
        <v>105.55747</v>
      </c>
      <c r="G14" s="5">
        <f>Huber!B14</f>
        <v>104.74999662136401</v>
      </c>
      <c r="H14" s="5">
        <f>BayesRidge!B14</f>
        <v>104.750000000029</v>
      </c>
      <c r="I14" s="5">
        <f>Elastic!B14</f>
        <v>104.865088602459</v>
      </c>
      <c r="J14" s="5">
        <f>GBR!B14</f>
        <v>104.258665109342</v>
      </c>
      <c r="K14" s="6">
        <f t="shared" si="0"/>
        <v>105.2084157690452</v>
      </c>
      <c r="L14">
        <f t="shared" ref="L14:L23" si="8">MAX(C14:J14)</f>
        <v>106.928571428571</v>
      </c>
      <c r="M14">
        <f t="shared" ref="M14:M23" si="9">MIN(C14:J14)</f>
        <v>104.258665109342</v>
      </c>
      <c r="N14" s="5">
        <f>RF!C14</f>
        <v>112.5</v>
      </c>
      <c r="O14" s="5">
        <f>LR!C14</f>
        <v>112.9375</v>
      </c>
      <c r="P14" s="5">
        <f>Adaboost!C14</f>
        <v>115.15942028985501</v>
      </c>
      <c r="Q14" s="5">
        <f>XGBR!C14</f>
        <v>111.77809000000001</v>
      </c>
      <c r="R14" s="5">
        <f>Huber!C14</f>
        <v>112.937505345806</v>
      </c>
      <c r="S14" s="5">
        <f>BayesRidge!C14</f>
        <v>112.937500000223</v>
      </c>
      <c r="T14" s="5">
        <f>Elastic!C14</f>
        <v>112.923023282315</v>
      </c>
      <c r="U14" s="5">
        <f>GBR!C14</f>
        <v>113.813768978567</v>
      </c>
      <c r="V14" s="6">
        <f t="shared" si="1"/>
        <v>113.10288973956732</v>
      </c>
      <c r="W14" s="6">
        <f t="shared" ref="W14:W23" si="10">MAX(N14:U14)</f>
        <v>115.15942028985501</v>
      </c>
      <c r="X14" s="6">
        <f t="shared" ref="X14:X23" si="11">MIN(N14:U14)</f>
        <v>111.77809000000001</v>
      </c>
      <c r="Y14" s="6">
        <f t="shared" si="7"/>
        <v>12.313124000000002</v>
      </c>
      <c r="Z14" s="6">
        <f t="shared" si="6"/>
        <v>-10.900755180513002</v>
      </c>
    </row>
    <row r="15" spans="1:26" ht="15" thickBot="1" x14ac:dyDescent="0.35">
      <c r="A15" t="s">
        <v>75</v>
      </c>
      <c r="B15" t="s">
        <v>74</v>
      </c>
      <c r="C15" s="5">
        <f>RF!B15</f>
        <v>106.37</v>
      </c>
      <c r="D15" s="5">
        <f>LR!B15</f>
        <v>104.928571428571</v>
      </c>
      <c r="E15" s="5">
        <f>Adaboost!B15</f>
        <v>107.09090909090899</v>
      </c>
      <c r="F15" s="5">
        <f>XGBR!B15</f>
        <v>103.586876</v>
      </c>
      <c r="G15" s="5">
        <f>Huber!B15</f>
        <v>104.928575289741</v>
      </c>
      <c r="H15" s="5">
        <f>BayesRidge!B15</f>
        <v>104.928571428247</v>
      </c>
      <c r="I15" s="5">
        <f>Elastic!B15</f>
        <v>105.56604750605599</v>
      </c>
      <c r="J15" s="5">
        <f>GBR!B15</f>
        <v>106.28859186833699</v>
      </c>
      <c r="K15" s="6">
        <f t="shared" si="0"/>
        <v>105.40811556164921</v>
      </c>
      <c r="L15">
        <f t="shared" si="8"/>
        <v>107.09090909090899</v>
      </c>
      <c r="M15">
        <f t="shared" si="9"/>
        <v>103.586876</v>
      </c>
      <c r="N15" s="5">
        <f>RF!C15</f>
        <v>115.9</v>
      </c>
      <c r="O15" s="5">
        <f>LR!C15</f>
        <v>113.99999999999901</v>
      </c>
      <c r="P15" s="5">
        <f>Adaboost!C15</f>
        <v>115.6328125</v>
      </c>
      <c r="Q15" s="5">
        <f>XGBR!C15</f>
        <v>111.63493</v>
      </c>
      <c r="R15" s="5">
        <f>Huber!C15</f>
        <v>113.999993890775</v>
      </c>
      <c r="S15" s="5">
        <f>BayesRidge!C15</f>
        <v>114.00000000004999</v>
      </c>
      <c r="T15" s="5">
        <f>Elastic!C15</f>
        <v>113.969002018385</v>
      </c>
      <c r="U15" s="5">
        <f>GBR!C15</f>
        <v>115.835182888834</v>
      </c>
      <c r="V15" s="6">
        <f t="shared" si="1"/>
        <v>114.34688089390144</v>
      </c>
      <c r="W15" s="6">
        <f t="shared" si="10"/>
        <v>115.9</v>
      </c>
      <c r="X15" s="6">
        <f t="shared" si="11"/>
        <v>111.63493</v>
      </c>
    </row>
    <row r="16" spans="1:26" ht="15" thickBot="1" x14ac:dyDescent="0.35">
      <c r="A16" t="s">
        <v>76</v>
      </c>
      <c r="B16" t="s">
        <v>77</v>
      </c>
      <c r="C16" s="5">
        <f>RF!B16</f>
        <v>104.74</v>
      </c>
      <c r="D16" s="5">
        <f>LR!B16</f>
        <v>104.86666666666601</v>
      </c>
      <c r="E16" s="5">
        <f>Adaboost!B16</f>
        <v>107.387096774193</v>
      </c>
      <c r="F16" s="5">
        <f>XGBR!B16</f>
        <v>101.65022999999999</v>
      </c>
      <c r="G16" s="5">
        <f>Huber!B16</f>
        <v>104.866659459259</v>
      </c>
      <c r="H16" s="5">
        <f>BayesRidge!B16</f>
        <v>104.86666666648399</v>
      </c>
      <c r="I16" s="5">
        <f>Elastic!B16</f>
        <v>105.896137942718</v>
      </c>
      <c r="J16" s="5">
        <f>GBR!B16</f>
        <v>105.04550411586899</v>
      </c>
      <c r="K16" s="6">
        <f t="shared" si="0"/>
        <v>104.90181411864621</v>
      </c>
      <c r="L16">
        <f t="shared" si="8"/>
        <v>107.387096774193</v>
      </c>
      <c r="M16">
        <f t="shared" si="9"/>
        <v>101.65022999999999</v>
      </c>
      <c r="N16" s="5">
        <f>RF!C16</f>
        <v>120.95</v>
      </c>
      <c r="O16" s="5">
        <f>LR!C16</f>
        <v>122.333333333333</v>
      </c>
      <c r="P16" s="5">
        <f>Adaboost!C16</f>
        <v>120.454054054054</v>
      </c>
      <c r="Q16" s="5">
        <f>XGBR!C16</f>
        <v>118.42846</v>
      </c>
      <c r="R16" s="5">
        <f>Huber!C16</f>
        <v>122.33334473722201</v>
      </c>
      <c r="S16" s="5">
        <f>BayesRidge!C16</f>
        <v>122.333333333014</v>
      </c>
      <c r="T16" s="5">
        <f>Elastic!C16</f>
        <v>120.391834759376</v>
      </c>
      <c r="U16" s="5">
        <f>GBR!C16</f>
        <v>121.601600257897</v>
      </c>
      <c r="V16" s="6">
        <f t="shared" si="1"/>
        <v>121.23723015888865</v>
      </c>
      <c r="W16" s="6">
        <f t="shared" si="10"/>
        <v>122.33334473722201</v>
      </c>
      <c r="X16" s="6">
        <f t="shared" si="11"/>
        <v>118.42846</v>
      </c>
      <c r="Y16" s="6">
        <f t="shared" ref="Y16" si="12">MAX(L16,M16,W17,X17)-MIN(L17,M17,W16,X16)</f>
        <v>4.3987323943659931</v>
      </c>
      <c r="Z16" s="6">
        <f t="shared" ref="Z16" si="13">MIN(L16,M16,W17,X17)-MAX(L17,M17,W16,X16)</f>
        <v>-20.683114737222013</v>
      </c>
    </row>
    <row r="17" spans="1:26" ht="15" thickBot="1" x14ac:dyDescent="0.35">
      <c r="A17" t="s">
        <v>77</v>
      </c>
      <c r="B17" t="s">
        <v>76</v>
      </c>
      <c r="C17" s="5">
        <f>RF!B17</f>
        <v>111.39</v>
      </c>
      <c r="D17" s="5">
        <f>LR!B17</f>
        <v>114.28571428571399</v>
      </c>
      <c r="E17" s="5">
        <f>Adaboost!B17</f>
        <v>112.08275862068901</v>
      </c>
      <c r="F17" s="5">
        <f>XGBR!B17</f>
        <v>112.09592000000001</v>
      </c>
      <c r="G17" s="5">
        <f>Huber!B17</f>
        <v>114.285729730322</v>
      </c>
      <c r="H17" s="5">
        <f>BayesRidge!B17</f>
        <v>114.285714286071</v>
      </c>
      <c r="I17" s="5">
        <f>Elastic!B17</f>
        <v>113.617901973881</v>
      </c>
      <c r="J17" s="5">
        <f>GBR!B17</f>
        <v>111.91369413206201</v>
      </c>
      <c r="K17" s="6">
        <f t="shared" si="0"/>
        <v>113.1335848810231</v>
      </c>
      <c r="L17">
        <f t="shared" si="8"/>
        <v>114.285729730322</v>
      </c>
      <c r="M17">
        <f t="shared" si="9"/>
        <v>111.39</v>
      </c>
      <c r="N17" s="5">
        <f>RF!C17</f>
        <v>115.58</v>
      </c>
      <c r="O17" s="5">
        <f>LR!C17</f>
        <v>114.214285714285</v>
      </c>
      <c r="P17" s="5">
        <f>Adaboost!C17</f>
        <v>115.78873239436599</v>
      </c>
      <c r="Q17" s="5">
        <f>XGBR!C17</f>
        <v>111.87591999999999</v>
      </c>
      <c r="R17" s="5">
        <f>Huber!C17</f>
        <v>114.21426127658999</v>
      </c>
      <c r="S17" s="5">
        <f>BayesRidge!C17</f>
        <v>114.21428571435</v>
      </c>
      <c r="T17" s="5">
        <f>Elastic!C17</f>
        <v>113.756569599093</v>
      </c>
      <c r="U17" s="5">
        <f>GBR!C17</f>
        <v>115.22080448193</v>
      </c>
      <c r="V17" s="6">
        <f t="shared" si="1"/>
        <v>114.32459909256312</v>
      </c>
      <c r="W17" s="6">
        <f t="shared" si="10"/>
        <v>115.78873239436599</v>
      </c>
      <c r="X17" s="6">
        <f t="shared" si="11"/>
        <v>111.87591999999999</v>
      </c>
    </row>
    <row r="18" spans="1:26" ht="15" thickBot="1" x14ac:dyDescent="0.35">
      <c r="A18" t="s">
        <v>78</v>
      </c>
      <c r="B18" t="s">
        <v>79</v>
      </c>
      <c r="C18" s="5">
        <f>RF!B18</f>
        <v>108.71</v>
      </c>
      <c r="D18" s="5">
        <f>LR!B18</f>
        <v>110.86666666666601</v>
      </c>
      <c r="E18" s="5">
        <f>Adaboost!B18</f>
        <v>109.078571428571</v>
      </c>
      <c r="F18" s="5">
        <f>XGBR!B18</f>
        <v>105.9706</v>
      </c>
      <c r="G18" s="5">
        <f>Huber!B18</f>
        <v>110.86666666655699</v>
      </c>
      <c r="H18" s="5">
        <f>BayesRidge!B18</f>
        <v>110.866666666911</v>
      </c>
      <c r="I18" s="5">
        <f>Elastic!B18</f>
        <v>111.356462323721</v>
      </c>
      <c r="J18" s="5">
        <f>GBR!B18</f>
        <v>109.559790639241</v>
      </c>
      <c r="K18" s="6">
        <f t="shared" si="0"/>
        <v>109.79258468766076</v>
      </c>
      <c r="L18">
        <f t="shared" si="8"/>
        <v>111.356462323721</v>
      </c>
      <c r="M18">
        <f t="shared" si="9"/>
        <v>105.9706</v>
      </c>
      <c r="N18" s="5">
        <f>RF!C18</f>
        <v>112.16</v>
      </c>
      <c r="O18" s="5">
        <f>LR!C18</f>
        <v>112.933333333333</v>
      </c>
      <c r="P18" s="5">
        <f>Adaboost!C18</f>
        <v>113.506493506493</v>
      </c>
      <c r="Q18" s="5">
        <f>XGBR!C18</f>
        <v>110.59866</v>
      </c>
      <c r="R18" s="5">
        <f>Huber!C18</f>
        <v>112.933333333363</v>
      </c>
      <c r="S18" s="5">
        <f>BayesRidge!C18</f>
        <v>112.933333333438</v>
      </c>
      <c r="T18" s="5">
        <f>Elastic!C18</f>
        <v>112.93822270675599</v>
      </c>
      <c r="U18" s="5">
        <f>GBR!C18</f>
        <v>113.98286117446099</v>
      </c>
      <c r="V18" s="6">
        <f t="shared" si="1"/>
        <v>112.76359727549456</v>
      </c>
      <c r="W18" s="6">
        <f t="shared" si="10"/>
        <v>113.98286117446099</v>
      </c>
      <c r="X18" s="6">
        <f t="shared" si="11"/>
        <v>110.59866</v>
      </c>
      <c r="Y18" s="6">
        <f t="shared" ref="Y18:Y22" si="14">MAX(L18,M18,W19,X19)-MIN(L19,M19,W18,X18)</f>
        <v>4.7388523237210052</v>
      </c>
      <c r="Z18" s="6">
        <f t="shared" ref="Z18:Z22" si="15">MIN(L18,M18,W19,X19)-MAX(L19,M19,W18,X18)</f>
        <v>-12.007051174460997</v>
      </c>
    </row>
    <row r="19" spans="1:26" ht="15" thickBot="1" x14ac:dyDescent="0.35">
      <c r="A19" t="s">
        <v>79</v>
      </c>
      <c r="B19" t="s">
        <v>78</v>
      </c>
      <c r="C19" s="5">
        <f>RF!B19</f>
        <v>110.65</v>
      </c>
      <c r="D19" s="5">
        <f>LR!B19</f>
        <v>108.06666666666599</v>
      </c>
      <c r="E19" s="5">
        <f>Adaboost!B19</f>
        <v>109.078571428571</v>
      </c>
      <c r="F19" s="5">
        <f>XGBR!B19</f>
        <v>106.61761</v>
      </c>
      <c r="G19" s="5">
        <f>Huber!B19</f>
        <v>108.066659459164</v>
      </c>
      <c r="H19" s="5">
        <f>BayesRidge!B19</f>
        <v>108.066666666969</v>
      </c>
      <c r="I19" s="5">
        <f>Elastic!B19</f>
        <v>109.207979493618</v>
      </c>
      <c r="J19" s="5">
        <f>GBR!B19</f>
        <v>110.24174060621699</v>
      </c>
      <c r="K19" s="6">
        <f t="shared" si="0"/>
        <v>108.66359977558278</v>
      </c>
      <c r="L19">
        <f t="shared" si="8"/>
        <v>110.65</v>
      </c>
      <c r="M19">
        <f t="shared" si="9"/>
        <v>106.61761</v>
      </c>
      <c r="N19" s="5">
        <f>RF!C19</f>
        <v>105.77</v>
      </c>
      <c r="O19" s="5">
        <f>LR!C19</f>
        <v>106.533333333333</v>
      </c>
      <c r="P19" s="5">
        <f>Adaboost!C19</f>
        <v>105.336633663366</v>
      </c>
      <c r="Q19" s="5">
        <f>XGBR!C19</f>
        <v>101.97581</v>
      </c>
      <c r="R19" s="5">
        <f>Huber!C19</f>
        <v>106.53334473749899</v>
      </c>
      <c r="S19" s="5">
        <f>BayesRidge!C19</f>
        <v>106.533333333149</v>
      </c>
      <c r="T19" s="5">
        <f>Elastic!C19</f>
        <v>106.994538868221</v>
      </c>
      <c r="U19" s="5">
        <f>GBR!C19</f>
        <v>107.16487357884699</v>
      </c>
      <c r="V19" s="6">
        <f t="shared" si="1"/>
        <v>105.90779252464077</v>
      </c>
      <c r="W19" s="6">
        <f t="shared" si="10"/>
        <v>107.16487357884699</v>
      </c>
      <c r="X19" s="6">
        <f t="shared" si="11"/>
        <v>101.97581</v>
      </c>
    </row>
    <row r="20" spans="1:26" ht="15" thickBot="1" x14ac:dyDescent="0.35">
      <c r="A20" t="s">
        <v>61</v>
      </c>
      <c r="B20" t="s">
        <v>60</v>
      </c>
      <c r="C20" s="5">
        <f>RF!B20</f>
        <v>113.87</v>
      </c>
      <c r="D20" s="5">
        <f>LR!B20</f>
        <v>113.31249999999901</v>
      </c>
      <c r="E20" s="5">
        <f>Adaboost!B20</f>
        <v>115.613333333333</v>
      </c>
      <c r="F20" s="5">
        <f>XGBR!B20</f>
        <v>112.847786</v>
      </c>
      <c r="G20" s="5">
        <f>Huber!B20</f>
        <v>113.31250675712501</v>
      </c>
      <c r="H20" s="5">
        <f>BayesRidge!B20</f>
        <v>113.31249999983601</v>
      </c>
      <c r="I20" s="5">
        <f>Elastic!B20</f>
        <v>113.801596899967</v>
      </c>
      <c r="J20" s="5">
        <f>GBR!B20</f>
        <v>113.429018638549</v>
      </c>
      <c r="K20" s="6">
        <f t="shared" si="0"/>
        <v>113.64801101280101</v>
      </c>
      <c r="L20">
        <f t="shared" si="8"/>
        <v>115.613333333333</v>
      </c>
      <c r="M20">
        <f t="shared" si="9"/>
        <v>112.847786</v>
      </c>
      <c r="N20" s="5">
        <f>RF!C20</f>
        <v>108.96</v>
      </c>
      <c r="O20" s="5">
        <f>LR!C20</f>
        <v>111</v>
      </c>
      <c r="P20" s="5">
        <f>Adaboost!C20</f>
        <v>110.51048951048899</v>
      </c>
      <c r="Q20" s="5">
        <f>XGBR!C20</f>
        <v>107.49771</v>
      </c>
      <c r="R20" s="5">
        <f>Huber!C20</f>
        <v>110.99998930876301</v>
      </c>
      <c r="S20" s="5">
        <f>BayesRidge!C20</f>
        <v>110.999999999991</v>
      </c>
      <c r="T20" s="5">
        <f>Elastic!C20</f>
        <v>110.662766338221</v>
      </c>
      <c r="U20" s="5">
        <f>GBR!C20</f>
        <v>109.956161373835</v>
      </c>
      <c r="V20" s="6">
        <f t="shared" si="1"/>
        <v>110.18683573427234</v>
      </c>
      <c r="W20" s="6">
        <f t="shared" si="10"/>
        <v>111</v>
      </c>
      <c r="X20" s="6">
        <f t="shared" si="11"/>
        <v>107.49771</v>
      </c>
      <c r="Y20" s="6">
        <f t="shared" si="14"/>
        <v>8.115623333333005</v>
      </c>
      <c r="Z20" s="6">
        <f t="shared" si="15"/>
        <v>-13.400283980895992</v>
      </c>
    </row>
    <row r="21" spans="1:26" ht="15" thickBot="1" x14ac:dyDescent="0.35">
      <c r="A21" t="s">
        <v>60</v>
      </c>
      <c r="B21" t="s">
        <v>61</v>
      </c>
      <c r="C21" s="5">
        <f>RF!B21</f>
        <v>115.9</v>
      </c>
      <c r="D21" s="5">
        <f>LR!B21</f>
        <v>116.73333333333299</v>
      </c>
      <c r="E21" s="5">
        <f>Adaboost!B21</f>
        <v>117.43307086614099</v>
      </c>
      <c r="F21" s="5">
        <f>XGBR!B21</f>
        <v>115.22338999999999</v>
      </c>
      <c r="G21" s="5">
        <f>Huber!B21</f>
        <v>116.73332972956899</v>
      </c>
      <c r="H21" s="5">
        <f>BayesRidge!B21</f>
        <v>116.733333333418</v>
      </c>
      <c r="I21" s="5">
        <f>Elastic!B21</f>
        <v>115.49228119191299</v>
      </c>
      <c r="J21" s="5">
        <f>GBR!B21</f>
        <v>116.879754672503</v>
      </c>
      <c r="K21" s="6">
        <f t="shared" si="0"/>
        <v>116.43145778629378</v>
      </c>
      <c r="L21">
        <f t="shared" si="8"/>
        <v>117.43307086614099</v>
      </c>
      <c r="M21">
        <f t="shared" si="9"/>
        <v>115.22338999999999</v>
      </c>
      <c r="N21" s="5">
        <f>RF!C21</f>
        <v>105.75</v>
      </c>
      <c r="O21" s="5">
        <f>LR!C21</f>
        <v>105</v>
      </c>
      <c r="P21" s="5">
        <f>Adaboost!C21</f>
        <v>104.032786885245</v>
      </c>
      <c r="Q21" s="5">
        <f>XGBR!C21</f>
        <v>104.47635</v>
      </c>
      <c r="R21" s="5">
        <f>Huber!C21</f>
        <v>105.000005702046</v>
      </c>
      <c r="S21" s="5">
        <f>BayesRidge!C21</f>
        <v>105.000000000176</v>
      </c>
      <c r="T21" s="5">
        <f>Elastic!C21</f>
        <v>106.488973762523</v>
      </c>
      <c r="U21" s="5">
        <f>GBR!C21</f>
        <v>105.98924163486301</v>
      </c>
      <c r="V21" s="6">
        <f t="shared" si="1"/>
        <v>105.1920195060061</v>
      </c>
      <c r="W21" s="6">
        <f t="shared" si="10"/>
        <v>106.488973762523</v>
      </c>
      <c r="X21" s="6">
        <f t="shared" si="11"/>
        <v>104.032786885245</v>
      </c>
    </row>
    <row r="22" spans="1:26" ht="15" thickBot="1" x14ac:dyDescent="0.35">
      <c r="A22" t="s">
        <v>37</v>
      </c>
      <c r="B22" t="s">
        <v>80</v>
      </c>
      <c r="C22" s="5">
        <f>RF!B22</f>
        <v>110.85</v>
      </c>
      <c r="D22" s="5">
        <f>LR!B22</f>
        <v>112.071428571428</v>
      </c>
      <c r="E22" s="5">
        <f>Adaboost!B22</f>
        <v>112.366071428571</v>
      </c>
      <c r="F22" s="5">
        <f>XGBR!B22</f>
        <v>110.67865999999999</v>
      </c>
      <c r="G22" s="5">
        <f>Huber!B22</f>
        <v>112.071428571392</v>
      </c>
      <c r="H22" s="5">
        <f>BayesRidge!B22</f>
        <v>112.071428571399</v>
      </c>
      <c r="I22" s="5">
        <f>Elastic!B22</f>
        <v>112.274312028537</v>
      </c>
      <c r="J22" s="5">
        <f>GBR!B22</f>
        <v>112.069552598169</v>
      </c>
      <c r="K22" s="6">
        <f t="shared" si="0"/>
        <v>111.83146126507432</v>
      </c>
      <c r="L22">
        <f t="shared" si="8"/>
        <v>112.366071428571</v>
      </c>
      <c r="M22">
        <f t="shared" si="9"/>
        <v>110.67865999999999</v>
      </c>
      <c r="N22" s="5">
        <f>RF!C22</f>
        <v>105.08</v>
      </c>
      <c r="O22" s="5">
        <f>LR!C22</f>
        <v>103.28571428571399</v>
      </c>
      <c r="P22" s="5">
        <f>Adaboost!C22</f>
        <v>104.541666666666</v>
      </c>
      <c r="Q22" s="5">
        <f>XGBR!C22</f>
        <v>101.05015</v>
      </c>
      <c r="R22" s="5">
        <f>Huber!C22</f>
        <v>103.285714285694</v>
      </c>
      <c r="S22" s="5">
        <f>BayesRidge!C22</f>
        <v>103.285714285656</v>
      </c>
      <c r="T22" s="5">
        <f>Elastic!C22</f>
        <v>104.61731322752</v>
      </c>
      <c r="U22" s="5">
        <f>GBR!C22</f>
        <v>103.84111638853901</v>
      </c>
      <c r="V22" s="6">
        <f t="shared" si="1"/>
        <v>103.57573022911878</v>
      </c>
      <c r="W22" s="6">
        <f t="shared" si="10"/>
        <v>105.08</v>
      </c>
      <c r="X22" s="6">
        <f t="shared" si="11"/>
        <v>101.05015</v>
      </c>
      <c r="Y22" s="6">
        <f t="shared" si="14"/>
        <v>14.582662499999998</v>
      </c>
      <c r="Z22" s="6">
        <f t="shared" si="15"/>
        <v>-6.7544108661410007</v>
      </c>
    </row>
    <row r="23" spans="1:26" ht="15" thickBot="1" x14ac:dyDescent="0.35">
      <c r="A23" t="s">
        <v>80</v>
      </c>
      <c r="B23" t="s">
        <v>37</v>
      </c>
      <c r="C23" s="5">
        <f>RF!B23</f>
        <v>115.58</v>
      </c>
      <c r="D23" s="5">
        <f>LR!B23</f>
        <v>115.466666666666</v>
      </c>
      <c r="E23" s="5">
        <f>Adaboost!B23</f>
        <v>117.43307086614099</v>
      </c>
      <c r="F23" s="5">
        <f>XGBR!B23</f>
        <v>113.3439</v>
      </c>
      <c r="G23" s="5">
        <f>Huber!B23</f>
        <v>115.466648647943</v>
      </c>
      <c r="H23" s="5">
        <f>BayesRidge!B23</f>
        <v>115.466666666563</v>
      </c>
      <c r="I23" s="5">
        <f>Elastic!B23</f>
        <v>115.370504379957</v>
      </c>
      <c r="J23" s="5">
        <f>GBR!B23</f>
        <v>115.224062858767</v>
      </c>
      <c r="K23" s="6">
        <f t="shared" si="0"/>
        <v>115.41940721293344</v>
      </c>
      <c r="L23">
        <f t="shared" si="8"/>
        <v>117.43307086614099</v>
      </c>
      <c r="M23">
        <f t="shared" si="9"/>
        <v>113.3439</v>
      </c>
      <c r="N23" s="5">
        <f>RF!C23</f>
        <v>113.42</v>
      </c>
      <c r="O23" s="5">
        <f>LR!C23</f>
        <v>112.73333333333299</v>
      </c>
      <c r="P23" s="5">
        <f>Adaboost!C23</f>
        <v>115.6328125</v>
      </c>
      <c r="Q23" s="5">
        <f>XGBR!C23</f>
        <v>112.035416</v>
      </c>
      <c r="R23" s="5">
        <f>Huber!C23</f>
        <v>112.73336184386299</v>
      </c>
      <c r="S23" s="5">
        <f>BayesRidge!C23</f>
        <v>112.73333333333601</v>
      </c>
      <c r="T23" s="5">
        <f>Elastic!C23</f>
        <v>112.203398921054</v>
      </c>
      <c r="U23" s="5">
        <f>GBR!C23</f>
        <v>115.44383896768301</v>
      </c>
      <c r="V23" s="6">
        <f t="shared" si="1"/>
        <v>113.29185577043843</v>
      </c>
      <c r="W23" s="6">
        <f t="shared" si="10"/>
        <v>115.6328125</v>
      </c>
      <c r="X23" s="6">
        <f t="shared" si="11"/>
        <v>112.035416</v>
      </c>
    </row>
    <row r="24" spans="1:26" ht="15" thickBot="1" x14ac:dyDescent="0.35">
      <c r="A24" t="s">
        <v>81</v>
      </c>
      <c r="B24" t="s">
        <v>63</v>
      </c>
      <c r="C24" s="5">
        <f>RF!B24</f>
        <v>109.33</v>
      </c>
      <c r="D24" s="5">
        <f>LR!B24</f>
        <v>109.571428571428</v>
      </c>
      <c r="E24" s="5">
        <f>Adaboost!B24</f>
        <v>109</v>
      </c>
      <c r="F24" s="5">
        <f>XGBR!B24</f>
        <v>106.899124</v>
      </c>
      <c r="G24" s="5">
        <f>Huber!B24</f>
        <v>109.571413126772</v>
      </c>
      <c r="H24" s="5">
        <f>BayesRidge!B24</f>
        <v>109.57142857129</v>
      </c>
      <c r="I24" s="5">
        <f>Elastic!B24</f>
        <v>108.98137352156699</v>
      </c>
      <c r="J24" s="5">
        <f>GBR!B24</f>
        <v>107.36008267142</v>
      </c>
      <c r="K24" s="6">
        <f t="shared" ref="K24:K25" si="16">AVERAGE(C24:J24,B51)</f>
        <v>108.87342847616122</v>
      </c>
      <c r="L24">
        <f t="shared" ref="L24:L25" si="17">MAX(C24:J24)</f>
        <v>109.571428571428</v>
      </c>
      <c r="M24">
        <f t="shared" ref="M24:M25" si="18">MIN(C24:J24)</f>
        <v>106.899124</v>
      </c>
      <c r="N24" s="5">
        <f>RF!C24</f>
        <v>120.54</v>
      </c>
      <c r="O24" s="5">
        <f>LR!C24</f>
        <v>123.714285714285</v>
      </c>
      <c r="P24" s="5">
        <f>Adaboost!C24</f>
        <v>120.90909090909</v>
      </c>
      <c r="Q24" s="5">
        <f>XGBR!C24</f>
        <v>121.86748</v>
      </c>
      <c r="R24" s="5">
        <f>Huber!C24</f>
        <v>123.714310151807</v>
      </c>
      <c r="S24" s="5">
        <f>BayesRidge!C24</f>
        <v>123.714285714317</v>
      </c>
      <c r="T24" s="5">
        <f>Elastic!C24</f>
        <v>121.144373802281</v>
      </c>
      <c r="U24" s="5">
        <f>GBR!C24</f>
        <v>123.51981350461</v>
      </c>
      <c r="V24" s="6">
        <f t="shared" ref="V24:V25" si="19">AVERAGE(N24:U24,C51)</f>
        <v>122.5556231248149</v>
      </c>
      <c r="W24" s="6">
        <f t="shared" ref="W24:W25" si="20">MAX(N24:U24)</f>
        <v>123.714310151807</v>
      </c>
      <c r="X24" s="6">
        <f t="shared" ref="X24:X25" si="21">MIN(N24:U24)</f>
        <v>120.54</v>
      </c>
      <c r="Y24" s="6">
        <f t="shared" ref="Y24" si="22">MAX(L24,M24,W25,X25)-MIN(L25,M25,W24,X24)</f>
        <v>4.1459609529210013</v>
      </c>
      <c r="Z24" s="6">
        <f t="shared" ref="Z24" si="23">MIN(L24,M24,W25,X25)-MAX(L25,M25,W24,X24)</f>
        <v>-16.815186151806998</v>
      </c>
    </row>
    <row r="25" spans="1:26" ht="15" thickBot="1" x14ac:dyDescent="0.35">
      <c r="A25" t="s">
        <v>63</v>
      </c>
      <c r="B25" t="s">
        <v>81</v>
      </c>
      <c r="C25" s="5">
        <f>RF!B25</f>
        <v>110.43</v>
      </c>
      <c r="D25" s="5">
        <f>LR!B25</f>
        <v>109.87499999999901</v>
      </c>
      <c r="E25" s="5">
        <f>Adaboost!B25</f>
        <v>109.078571428571</v>
      </c>
      <c r="F25" s="5">
        <f>XGBR!B25</f>
        <v>108.426315</v>
      </c>
      <c r="G25" s="5">
        <f>Huber!B25</f>
        <v>109.874996621638</v>
      </c>
      <c r="H25" s="5">
        <f>BayesRidge!B25</f>
        <v>109.87500000003099</v>
      </c>
      <c r="I25" s="5">
        <f>Elastic!B25</f>
        <v>110.196771587494</v>
      </c>
      <c r="J25" s="5">
        <f>GBR!B25</f>
        <v>108.534332256638</v>
      </c>
      <c r="K25" s="6">
        <f t="shared" si="16"/>
        <v>109.56639605573956</v>
      </c>
      <c r="L25">
        <f t="shared" si="17"/>
        <v>110.43</v>
      </c>
      <c r="M25">
        <f t="shared" si="18"/>
        <v>108.426315</v>
      </c>
      <c r="N25" s="5">
        <f>RF!C25</f>
        <v>110.91</v>
      </c>
      <c r="O25" s="5">
        <f>LR!C25</f>
        <v>112.5625</v>
      </c>
      <c r="P25" s="5">
        <f>Adaboost!C25</f>
        <v>110.93902439024301</v>
      </c>
      <c r="Q25" s="5">
        <f>XGBR!C25</f>
        <v>111.46775</v>
      </c>
      <c r="R25" s="5">
        <f>Huber!C25</f>
        <v>112.56250534577499</v>
      </c>
      <c r="S25" s="5">
        <f>BayesRidge!C25</f>
        <v>112.56249999981701</v>
      </c>
      <c r="T25" s="5">
        <f>Elastic!C25</f>
        <v>112.572275952921</v>
      </c>
      <c r="U25" s="5">
        <f>GBR!C25</f>
        <v>110.130385831008</v>
      </c>
      <c r="V25" s="6">
        <f t="shared" si="19"/>
        <v>111.79217847680233</v>
      </c>
      <c r="W25" s="6">
        <f t="shared" si="20"/>
        <v>112.572275952921</v>
      </c>
      <c r="X25" s="6">
        <f t="shared" si="21"/>
        <v>110.130385831008</v>
      </c>
    </row>
    <row r="26" spans="1:26" ht="15" thickBot="1" x14ac:dyDescent="0.35">
      <c r="C26" s="7"/>
      <c r="D26" s="8" t="s">
        <v>40</v>
      </c>
      <c r="E26" s="8"/>
      <c r="F26" s="7"/>
      <c r="G26" s="8"/>
      <c r="L26" s="5" t="s">
        <v>39</v>
      </c>
      <c r="M26"/>
      <c r="N26" s="5"/>
      <c r="O26" s="8"/>
      <c r="P26" s="9"/>
      <c r="Q26" s="8"/>
      <c r="R26" s="8"/>
      <c r="S26" s="7"/>
    </row>
    <row r="27" spans="1:26" x14ac:dyDescent="0.3">
      <c r="D27" s="6" t="s">
        <v>54</v>
      </c>
      <c r="E27" s="6" t="s">
        <v>55</v>
      </c>
      <c r="F27" s="6" t="s">
        <v>10</v>
      </c>
      <c r="G27" s="6" t="s">
        <v>11</v>
      </c>
      <c r="H27" s="6" t="s">
        <v>12</v>
      </c>
      <c r="I27" s="6" t="s">
        <v>13</v>
      </c>
      <c r="J27" s="6" t="s">
        <v>15</v>
      </c>
      <c r="K27" s="6" t="s">
        <v>16</v>
      </c>
      <c r="L27" s="8" t="s">
        <v>17</v>
      </c>
      <c r="M27" s="6" t="s">
        <v>33</v>
      </c>
      <c r="N27" s="6" t="s">
        <v>34</v>
      </c>
      <c r="O27" s="6" t="s">
        <v>12</v>
      </c>
      <c r="P27" s="6" t="s">
        <v>13</v>
      </c>
      <c r="Q27" s="6" t="s">
        <v>17</v>
      </c>
      <c r="R27" s="6" t="s">
        <v>15</v>
      </c>
      <c r="S27" s="6" t="s">
        <v>16</v>
      </c>
    </row>
    <row r="28" spans="1:26" x14ac:dyDescent="0.3">
      <c r="A28" s="4" t="s">
        <v>0</v>
      </c>
      <c r="B28" s="4" t="s">
        <v>19</v>
      </c>
      <c r="C28" s="6" t="s">
        <v>20</v>
      </c>
      <c r="D28" s="6" t="str">
        <f>A2</f>
        <v>ORL</v>
      </c>
      <c r="E28" s="6" t="str">
        <f>B2</f>
        <v>CHA</v>
      </c>
      <c r="F28" s="6">
        <f>(K2+V3)/2</f>
        <v>109.15066085571328</v>
      </c>
      <c r="G28" s="6">
        <f>(K3+V2)/2</f>
        <v>101.74486499608702</v>
      </c>
      <c r="H28" s="6">
        <f>F28-G28</f>
        <v>7.4057958596262665</v>
      </c>
      <c r="I28" s="6" t="str">
        <f>IF(G28&gt;F28,E28,D28)</f>
        <v>ORL</v>
      </c>
      <c r="L28" s="6">
        <f t="shared" ref="L28:L38" si="24">F28+G28</f>
        <v>210.8955258518003</v>
      </c>
      <c r="M28" s="10">
        <f>MAX(K2,V3)</f>
        <v>110.50268435636799</v>
      </c>
      <c r="N28" s="6">
        <f>MAX(K3,V2)</f>
        <v>102.96349274278566</v>
      </c>
      <c r="O28" s="6">
        <f>M28-N28</f>
        <v>7.5391916135823323</v>
      </c>
      <c r="P28" s="6" t="str">
        <f>IF(N28&gt;M28,E28,D28)</f>
        <v>ORL</v>
      </c>
      <c r="Q28" s="6">
        <f t="shared" ref="Q28:Q38" si="25">M28+N28</f>
        <v>213.46617709915364</v>
      </c>
    </row>
    <row r="29" spans="1:26" ht="15" thickBot="1" x14ac:dyDescent="0.35">
      <c r="A29" t="str">
        <f>A2</f>
        <v>ORL</v>
      </c>
      <c r="B29" s="5">
        <f>Neural!B2</f>
        <v>107.612692779434</v>
      </c>
      <c r="C29" s="5">
        <f>Neural!C2</f>
        <v>103.159369400625</v>
      </c>
      <c r="D29" s="6" t="str">
        <f>A4</f>
        <v>OKC</v>
      </c>
      <c r="E29" s="6" t="str">
        <f>B4</f>
        <v>IND</v>
      </c>
      <c r="F29" s="6">
        <f>(K4+V5)/2</f>
        <v>113.7683729899739</v>
      </c>
      <c r="G29" s="6">
        <f>(K5+V4)/2</f>
        <v>114.84251519468523</v>
      </c>
      <c r="H29" s="6">
        <f t="shared" ref="H29:H36" si="26">F29-G29</f>
        <v>-1.074142204711336</v>
      </c>
      <c r="I29" s="6" t="str">
        <f t="shared" ref="I29:I39" si="27">IF(G29&gt;F29,E29,D29)</f>
        <v>IND</v>
      </c>
      <c r="L29" s="6">
        <f t="shared" si="24"/>
        <v>228.61088818465913</v>
      </c>
      <c r="M29" s="10">
        <f>MAX(K4,V5)</f>
        <v>115.04164080543023</v>
      </c>
      <c r="N29" s="11">
        <f>MAX(K5,V4)</f>
        <v>119.1464166499001</v>
      </c>
      <c r="O29" s="6">
        <f t="shared" ref="O29:O38" si="28">M29-N29</f>
        <v>-4.1047758444698701</v>
      </c>
      <c r="P29" s="6" t="str">
        <f t="shared" ref="P29:P39" si="29">IF(N29&gt;M29,E29,D29)</f>
        <v>IND</v>
      </c>
      <c r="Q29" s="6">
        <f t="shared" si="25"/>
        <v>234.18805745533035</v>
      </c>
    </row>
    <row r="30" spans="1:26" ht="15" thickBot="1" x14ac:dyDescent="0.35">
      <c r="A30" t="str">
        <f t="shared" ref="A30:A52" si="30">A3</f>
        <v>CHA</v>
      </c>
      <c r="B30" s="5">
        <f>Neural!B3</f>
        <v>99.901058391038703</v>
      </c>
      <c r="C30" s="5">
        <f>Neural!C3</f>
        <v>110.824789106612</v>
      </c>
      <c r="D30" s="6" t="str">
        <f>A6</f>
        <v>POR</v>
      </c>
      <c r="E30" s="6" t="str">
        <f>B6</f>
        <v>WAS</v>
      </c>
      <c r="F30" s="6">
        <f>(K6+V7)/2</f>
        <v>110.01105010418945</v>
      </c>
      <c r="G30" s="6">
        <f>(K7+V6)/2</f>
        <v>111.33888556511728</v>
      </c>
      <c r="H30" s="6">
        <f t="shared" si="26"/>
        <v>-1.3278354609278296</v>
      </c>
      <c r="I30" s="6" t="str">
        <f t="shared" si="27"/>
        <v>WAS</v>
      </c>
      <c r="L30" s="6">
        <f t="shared" si="24"/>
        <v>221.34993566930672</v>
      </c>
      <c r="M30" s="10">
        <f>MAX(K6,V7)</f>
        <v>115.15541300393177</v>
      </c>
      <c r="N30" s="10">
        <f>MAX(K7,V6)</f>
        <v>114.37097297714789</v>
      </c>
      <c r="O30" s="6">
        <f t="shared" si="28"/>
        <v>0.78444002678388358</v>
      </c>
      <c r="P30" s="6" t="str">
        <f t="shared" si="29"/>
        <v>POR</v>
      </c>
      <c r="Q30" s="6">
        <f t="shared" si="25"/>
        <v>229.52638598107967</v>
      </c>
    </row>
    <row r="31" spans="1:26" ht="15" thickBot="1" x14ac:dyDescent="0.35">
      <c r="A31" t="str">
        <f t="shared" si="30"/>
        <v>OKC</v>
      </c>
      <c r="B31" s="5">
        <f>Neural!B4</f>
        <v>115.151669188238</v>
      </c>
      <c r="C31" s="5">
        <f>Neural!C4</f>
        <v>110.732333136656</v>
      </c>
      <c r="D31" s="6" t="str">
        <f>A8</f>
        <v>SAC</v>
      </c>
      <c r="E31" s="6" t="str">
        <f>B8</f>
        <v>BOS</v>
      </c>
      <c r="F31" s="6">
        <f>(K8+V9)/2</f>
        <v>109.49138387098662</v>
      </c>
      <c r="G31" s="6">
        <f>(K9+V8)/2</f>
        <v>113.89159198768117</v>
      </c>
      <c r="H31" s="6">
        <f t="shared" si="26"/>
        <v>-4.400208116694543</v>
      </c>
      <c r="I31" s="6" t="str">
        <f t="shared" si="27"/>
        <v>BOS</v>
      </c>
      <c r="L31" s="6">
        <f t="shared" si="24"/>
        <v>223.38297585866781</v>
      </c>
      <c r="M31" s="10">
        <f>MAX(K8,V9)</f>
        <v>111.94606974348056</v>
      </c>
      <c r="N31" s="10">
        <f>MAX(K9,V8)</f>
        <v>119.76870561947811</v>
      </c>
      <c r="O31" s="6">
        <f t="shared" si="28"/>
        <v>-7.8226358759975483</v>
      </c>
      <c r="P31" s="6" t="str">
        <f t="shared" si="29"/>
        <v>BOS</v>
      </c>
      <c r="Q31" s="6">
        <f t="shared" si="25"/>
        <v>231.71477536295868</v>
      </c>
    </row>
    <row r="32" spans="1:26" ht="15" thickBot="1" x14ac:dyDescent="0.35">
      <c r="A32" t="str">
        <f t="shared" si="30"/>
        <v>IND</v>
      </c>
      <c r="B32" s="5">
        <f>Neural!B5</f>
        <v>119.61936227579599</v>
      </c>
      <c r="C32" s="5">
        <f>Neural!C5</f>
        <v>112.882342873412</v>
      </c>
      <c r="D32" s="6" t="str">
        <f>A10</f>
        <v>NYK</v>
      </c>
      <c r="E32" s="6" t="str">
        <f>B10</f>
        <v>CHI</v>
      </c>
      <c r="F32" s="6">
        <f>(K10+V11)/2</f>
        <v>112.44263835368855</v>
      </c>
      <c r="G32" s="6">
        <f>(K11+V10)/2</f>
        <v>106.66612285401564</v>
      </c>
      <c r="H32" s="6">
        <f t="shared" si="26"/>
        <v>5.7765154996729109</v>
      </c>
      <c r="I32" s="6" t="str">
        <f t="shared" si="27"/>
        <v>NYK</v>
      </c>
      <c r="L32" s="6">
        <f t="shared" si="24"/>
        <v>219.10876120770419</v>
      </c>
      <c r="M32" s="10">
        <f>MAX(K10,V11)</f>
        <v>114.37092815886756</v>
      </c>
      <c r="N32" s="6">
        <f>MAX(K11,V10)</f>
        <v>112.65700477369222</v>
      </c>
      <c r="O32" s="6">
        <f t="shared" si="28"/>
        <v>1.7139233851753346</v>
      </c>
      <c r="P32" s="6" t="str">
        <f t="shared" si="29"/>
        <v>NYK</v>
      </c>
      <c r="Q32" s="6">
        <f t="shared" si="25"/>
        <v>227.02793293255979</v>
      </c>
    </row>
    <row r="33" spans="1:22" ht="15" thickBot="1" x14ac:dyDescent="0.35">
      <c r="A33" t="str">
        <f t="shared" si="30"/>
        <v>POR</v>
      </c>
      <c r="B33" s="5">
        <f>Neural!B6</f>
        <v>105.04257297035799</v>
      </c>
      <c r="C33" s="5">
        <f>Neural!C6</f>
        <v>114.88403312936001</v>
      </c>
      <c r="D33" s="6" t="str">
        <f>A12</f>
        <v>MIA</v>
      </c>
      <c r="E33" s="6" t="str">
        <f>B12</f>
        <v>HOU</v>
      </c>
      <c r="F33" s="6">
        <f>(K12+V13)/2</f>
        <v>109.7145166670954</v>
      </c>
      <c r="G33" s="6">
        <f>(K13+V12)/2</f>
        <v>111.37163252621144</v>
      </c>
      <c r="H33" s="6">
        <f t="shared" si="26"/>
        <v>-1.6571158591160469</v>
      </c>
      <c r="I33" s="6" t="str">
        <f t="shared" si="27"/>
        <v>HOU</v>
      </c>
      <c r="L33" s="6">
        <f t="shared" si="24"/>
        <v>221.08614919330682</v>
      </c>
      <c r="M33" s="10">
        <f>MAX(K12,V13)</f>
        <v>112.88889305514823</v>
      </c>
      <c r="N33" s="6">
        <f>MAX(K13,V12)</f>
        <v>119.49509169638613</v>
      </c>
      <c r="O33" s="6">
        <f t="shared" si="28"/>
        <v>-6.6061986412378957</v>
      </c>
      <c r="P33" s="6" t="str">
        <f t="shared" si="29"/>
        <v>HOU</v>
      </c>
      <c r="Q33" s="6">
        <f t="shared" si="25"/>
        <v>232.38398475153434</v>
      </c>
    </row>
    <row r="34" spans="1:22" ht="15" thickBot="1" x14ac:dyDescent="0.35">
      <c r="A34" t="str">
        <f t="shared" si="30"/>
        <v>WAS</v>
      </c>
      <c r="B34" s="5">
        <f>Neural!B7</f>
        <v>108.90754634794</v>
      </c>
      <c r="C34" s="5">
        <f>Neural!C7</f>
        <v>115.305015129162</v>
      </c>
      <c r="D34" s="6" t="str">
        <f>A14</f>
        <v>DET</v>
      </c>
      <c r="E34" s="6" t="str">
        <f>B14</f>
        <v>MEM</v>
      </c>
      <c r="F34" s="6">
        <f>(K14+V15)/2</f>
        <v>109.77764833147333</v>
      </c>
      <c r="G34" s="6">
        <f>(K15+V14)/2</f>
        <v>109.25550265060826</v>
      </c>
      <c r="H34" s="6">
        <f t="shared" si="26"/>
        <v>0.52214568086506574</v>
      </c>
      <c r="I34" s="6" t="str">
        <f t="shared" si="27"/>
        <v>DET</v>
      </c>
      <c r="L34" s="6">
        <f t="shared" si="24"/>
        <v>219.03315098208159</v>
      </c>
      <c r="M34" s="10">
        <f>MAX(K14,V15)</f>
        <v>114.34688089390144</v>
      </c>
      <c r="N34" s="6">
        <f>MAX(K15,V14)</f>
        <v>113.10288973956732</v>
      </c>
      <c r="O34" s="6">
        <f t="shared" si="28"/>
        <v>1.2439911543341253</v>
      </c>
      <c r="P34" s="6" t="str">
        <f t="shared" si="29"/>
        <v>DET</v>
      </c>
      <c r="Q34" s="6">
        <f t="shared" si="25"/>
        <v>227.44977063346875</v>
      </c>
    </row>
    <row r="35" spans="1:22" ht="15" thickBot="1" x14ac:dyDescent="0.35">
      <c r="A35" t="str">
        <f t="shared" si="30"/>
        <v>SAC</v>
      </c>
      <c r="B35" s="5">
        <f>Neural!B8</f>
        <v>112.569506912631</v>
      </c>
      <c r="C35" s="5">
        <f>Neural!C8</f>
        <v>108.59478525153401</v>
      </c>
      <c r="D35" s="6" t="str">
        <f>A16</f>
        <v>TOR</v>
      </c>
      <c r="E35" s="6" t="str">
        <f>B16</f>
        <v>MIL</v>
      </c>
      <c r="F35" s="6">
        <f>(K16+V17)/2</f>
        <v>109.61320660560466</v>
      </c>
      <c r="G35" s="6">
        <f>(K17+V16)/2</f>
        <v>117.18540751995587</v>
      </c>
      <c r="H35" s="6">
        <f t="shared" si="26"/>
        <v>-7.5722009143512139</v>
      </c>
      <c r="I35" s="6" t="str">
        <f t="shared" si="27"/>
        <v>MIL</v>
      </c>
      <c r="L35" s="6">
        <f t="shared" si="24"/>
        <v>226.79861412556053</v>
      </c>
      <c r="M35" s="10">
        <f>MAX(K16,V17)</f>
        <v>114.32459909256312</v>
      </c>
      <c r="N35" s="6">
        <f>MAX(K17,V16)</f>
        <v>121.23723015888865</v>
      </c>
      <c r="O35" s="6">
        <f t="shared" si="28"/>
        <v>-6.912631066325531</v>
      </c>
      <c r="P35" s="6" t="str">
        <f t="shared" si="29"/>
        <v>MIL</v>
      </c>
      <c r="Q35" s="6">
        <f t="shared" si="25"/>
        <v>235.56182925145177</v>
      </c>
    </row>
    <row r="36" spans="1:22" ht="15" thickBot="1" x14ac:dyDescent="0.35">
      <c r="A36" t="str">
        <f t="shared" si="30"/>
        <v>BOS</v>
      </c>
      <c r="B36" s="5">
        <f>Neural!B9</f>
        <v>120.090701292473</v>
      </c>
      <c r="C36" s="5">
        <f>Neural!C9</f>
        <v>107.194259124116</v>
      </c>
      <c r="D36" s="6" t="str">
        <f>A18</f>
        <v>SAS</v>
      </c>
      <c r="E36" s="6" t="str">
        <f>B18</f>
        <v>NOP</v>
      </c>
      <c r="F36" s="6">
        <f>(K18+V19)/2</f>
        <v>107.85018860615077</v>
      </c>
      <c r="G36" s="6">
        <f>(K19+V18)/2</f>
        <v>110.71359852553867</v>
      </c>
      <c r="H36" s="6">
        <f t="shared" si="26"/>
        <v>-2.8634099193879052</v>
      </c>
      <c r="I36" s="6" t="str">
        <f t="shared" si="27"/>
        <v>NOP</v>
      </c>
      <c r="L36" s="6">
        <f t="shared" si="24"/>
        <v>218.56378713168942</v>
      </c>
      <c r="M36" s="10">
        <f>MAX(K18,V19)</f>
        <v>109.79258468766076</v>
      </c>
      <c r="N36" s="6">
        <f>MAX(K19,V18)</f>
        <v>112.76359727549456</v>
      </c>
      <c r="O36" s="6">
        <f t="shared" si="28"/>
        <v>-2.9710125878337976</v>
      </c>
      <c r="P36" s="6" t="str">
        <f t="shared" si="29"/>
        <v>NOP</v>
      </c>
      <c r="Q36" s="6">
        <f t="shared" si="25"/>
        <v>222.55618196315532</v>
      </c>
    </row>
    <row r="37" spans="1:22" ht="15" thickBot="1" x14ac:dyDescent="0.35">
      <c r="A37" t="str">
        <f t="shared" si="30"/>
        <v>NYK</v>
      </c>
      <c r="B37" s="5">
        <f>Neural!B10</f>
        <v>110.290186710312</v>
      </c>
      <c r="C37" s="5">
        <f>Neural!C10</f>
        <v>99.901300865127695</v>
      </c>
      <c r="D37" s="6" t="str">
        <f>A20</f>
        <v>GSW</v>
      </c>
      <c r="E37" s="6" t="str">
        <f>B20</f>
        <v>DAL</v>
      </c>
      <c r="F37" s="6">
        <f>(K20+V21)/2</f>
        <v>109.42001525940356</v>
      </c>
      <c r="G37" s="6">
        <f>(K21+V20)/2</f>
        <v>113.30914676028306</v>
      </c>
      <c r="H37" s="6">
        <f t="shared" ref="H37:H38" si="31">F37-G37</f>
        <v>-3.8891315008795004</v>
      </c>
      <c r="I37" s="6" t="str">
        <f t="shared" si="27"/>
        <v>DAL</v>
      </c>
      <c r="L37" s="6">
        <f t="shared" si="24"/>
        <v>222.72916201968661</v>
      </c>
      <c r="M37" s="10">
        <f>MAX(K20,V21)</f>
        <v>113.64801101280101</v>
      </c>
      <c r="N37" s="6">
        <f>MAX(K21,V20)</f>
        <v>116.43145778629378</v>
      </c>
      <c r="O37" s="6">
        <f t="shared" si="28"/>
        <v>-2.7834467734927699</v>
      </c>
      <c r="P37" s="6" t="str">
        <f t="shared" si="29"/>
        <v>DAL</v>
      </c>
      <c r="Q37" s="6">
        <f t="shared" si="25"/>
        <v>230.0794687990948</v>
      </c>
    </row>
    <row r="38" spans="1:22" ht="15" thickBot="1" x14ac:dyDescent="0.35">
      <c r="A38" t="str">
        <f t="shared" si="30"/>
        <v>CHI</v>
      </c>
      <c r="B38" s="5">
        <f>Neural!B11</f>
        <v>113.0401882335</v>
      </c>
      <c r="C38" s="5">
        <f>Neural!C11</f>
        <v>115.587841163479</v>
      </c>
      <c r="D38" s="6" t="str">
        <f>A22</f>
        <v>MIN</v>
      </c>
      <c r="E38" s="6" t="str">
        <f>B22</f>
        <v>PHX</v>
      </c>
      <c r="F38" s="6">
        <f>(K22+V23)/2</f>
        <v>112.56165851775637</v>
      </c>
      <c r="G38" s="6">
        <f>(K23+V22)/2</f>
        <v>109.49756872102611</v>
      </c>
      <c r="H38" s="6">
        <f t="shared" si="31"/>
        <v>3.0640897967302578</v>
      </c>
      <c r="I38" s="6" t="str">
        <f t="shared" si="27"/>
        <v>MIN</v>
      </c>
      <c r="L38" s="6">
        <f t="shared" si="24"/>
        <v>222.05922723878248</v>
      </c>
      <c r="M38" s="10">
        <f>MAX(K22,V23)</f>
        <v>113.29185577043843</v>
      </c>
      <c r="N38" s="6">
        <f>MAX(K23,V22)</f>
        <v>115.41940721293344</v>
      </c>
      <c r="O38" s="6">
        <f t="shared" si="28"/>
        <v>-2.1275514424950046</v>
      </c>
      <c r="P38" s="6" t="str">
        <f t="shared" si="29"/>
        <v>PHX</v>
      </c>
      <c r="Q38" s="6">
        <f t="shared" si="25"/>
        <v>228.71126298337185</v>
      </c>
    </row>
    <row r="39" spans="1:22" ht="15" thickBot="1" x14ac:dyDescent="0.35">
      <c r="A39" t="str">
        <f t="shared" si="30"/>
        <v>MIA</v>
      </c>
      <c r="B39" s="5">
        <f>Neural!B12</f>
        <v>106.77253236963</v>
      </c>
      <c r="C39" s="5">
        <f>Neural!C12</f>
        <v>103.149401670459</v>
      </c>
      <c r="D39" s="6" t="str">
        <f>A24</f>
        <v>UTA</v>
      </c>
      <c r="E39" s="6" t="str">
        <f>B24</f>
        <v>LAC</v>
      </c>
      <c r="F39" s="6">
        <f>(K24+V25)/2</f>
        <v>110.33280347648179</v>
      </c>
      <c r="G39" s="6">
        <f>(K25+V24)/2</f>
        <v>116.06100959027722</v>
      </c>
      <c r="H39" s="6">
        <f t="shared" ref="H39" si="32">F39-G39</f>
        <v>-5.7282061137954372</v>
      </c>
      <c r="I39" s="6" t="str">
        <f t="shared" si="27"/>
        <v>LAC</v>
      </c>
      <c r="L39" s="6">
        <f t="shared" ref="L39" si="33">F39+G39</f>
        <v>226.39381306675901</v>
      </c>
      <c r="M39" s="10">
        <f>MAX(K24,V25)</f>
        <v>111.79217847680233</v>
      </c>
      <c r="N39" s="6">
        <f>MAX(K25,V24)</f>
        <v>122.5556231248149</v>
      </c>
      <c r="O39" s="6">
        <f t="shared" ref="O39" si="34">M39-N39</f>
        <v>-10.763444648012566</v>
      </c>
      <c r="P39" s="6" t="str">
        <f t="shared" si="29"/>
        <v>LAC</v>
      </c>
      <c r="Q39" s="6">
        <f t="shared" ref="Q39" si="35">M39+N39</f>
        <v>234.34780160161722</v>
      </c>
    </row>
    <row r="40" spans="1:22" ht="15" thickBot="1" x14ac:dyDescent="0.35">
      <c r="A40" t="str">
        <f t="shared" si="30"/>
        <v>HOU</v>
      </c>
      <c r="B40" s="5">
        <f>Neural!B13</f>
        <v>120.46784146854</v>
      </c>
      <c r="C40" s="5">
        <f>Neural!C13</f>
        <v>113.616428760128</v>
      </c>
      <c r="D40" s="15"/>
      <c r="M40" s="10"/>
    </row>
    <row r="41" spans="1:22" ht="15" thickBot="1" x14ac:dyDescent="0.35">
      <c r="A41" t="str">
        <f t="shared" si="30"/>
        <v>DET</v>
      </c>
      <c r="B41" s="5">
        <f>Neural!B14</f>
        <v>104.795950159642</v>
      </c>
      <c r="C41" s="5">
        <f>Neural!C14</f>
        <v>112.93919975934</v>
      </c>
      <c r="D41" s="6" t="s">
        <v>41</v>
      </c>
      <c r="L41" s="6" t="s">
        <v>37</v>
      </c>
      <c r="S41" s="6" t="s">
        <v>47</v>
      </c>
    </row>
    <row r="42" spans="1:22" ht="15" thickBot="1" x14ac:dyDescent="0.35">
      <c r="A42" t="str">
        <f t="shared" si="30"/>
        <v>MEM</v>
      </c>
      <c r="B42" s="5">
        <f>Neural!B15</f>
        <v>104.984897442982</v>
      </c>
      <c r="C42" s="16">
        <f>Neural!C15</f>
        <v>114.15000674706999</v>
      </c>
      <c r="D42" s="8" t="s">
        <v>54</v>
      </c>
      <c r="E42" s="6" t="s">
        <v>55</v>
      </c>
      <c r="F42" s="6" t="s">
        <v>10</v>
      </c>
      <c r="G42" s="6" t="s">
        <v>11</v>
      </c>
      <c r="H42" s="6" t="s">
        <v>12</v>
      </c>
      <c r="I42" s="6" t="s">
        <v>13</v>
      </c>
      <c r="J42" s="6" t="s">
        <v>15</v>
      </c>
      <c r="K42" s="6" t="s">
        <v>16</v>
      </c>
      <c r="L42" s="6" t="s">
        <v>17</v>
      </c>
      <c r="M42" s="6" t="s">
        <v>35</v>
      </c>
      <c r="N42" s="6" t="s">
        <v>36</v>
      </c>
      <c r="O42" s="6" t="s">
        <v>12</v>
      </c>
      <c r="P42" s="6" t="s">
        <v>13</v>
      </c>
      <c r="Q42" s="6" t="s">
        <v>17</v>
      </c>
      <c r="R42" s="6" t="s">
        <v>15</v>
      </c>
      <c r="S42" s="6" t="s">
        <v>16</v>
      </c>
      <c r="T42" s="6" t="s">
        <v>35</v>
      </c>
      <c r="U42" s="6" t="s">
        <v>36</v>
      </c>
      <c r="V42" s="6" t="s">
        <v>48</v>
      </c>
    </row>
    <row r="43" spans="1:22" ht="15" thickBot="1" x14ac:dyDescent="0.35">
      <c r="A43" t="str">
        <f t="shared" si="30"/>
        <v>TOR</v>
      </c>
      <c r="B43" s="5">
        <f>Neural!B16</f>
        <v>104.797365442627</v>
      </c>
      <c r="C43" s="16">
        <f>Neural!C16</f>
        <v>122.309110955102</v>
      </c>
      <c r="D43" s="8" t="str">
        <f>D28</f>
        <v>ORL</v>
      </c>
      <c r="E43" s="8" t="str">
        <f>E28</f>
        <v>CHA</v>
      </c>
      <c r="F43" s="6">
        <f t="shared" ref="F43:F54" si="36">MIN(M28,M43)</f>
        <v>107.79863735505856</v>
      </c>
      <c r="G43" s="6">
        <f t="shared" ref="G43:G54" si="37">MAX(N28,N43)</f>
        <v>102.96349274278566</v>
      </c>
      <c r="H43" s="6">
        <f t="shared" ref="H43:H54" si="38">F43-G43</f>
        <v>4.8351446122728987</v>
      </c>
      <c r="I43" s="6" t="str">
        <f>IF(G43&gt;F43,E28,D28)</f>
        <v>ORL</v>
      </c>
      <c r="L43" s="6">
        <f t="shared" ref="L43:L54" si="39">F43+G43</f>
        <v>210.76213009784422</v>
      </c>
      <c r="M43" s="6">
        <f>MIN(K2,V3)</f>
        <v>107.79863735505856</v>
      </c>
      <c r="N43" s="6">
        <f>MIN(K3,V2)</f>
        <v>100.52623724938836</v>
      </c>
      <c r="O43" s="6">
        <f>M43-N43</f>
        <v>7.2724001056702008</v>
      </c>
      <c r="P43" s="6" t="str">
        <f>IF(N43&gt;M43,E43,D43)</f>
        <v>ORL</v>
      </c>
      <c r="Q43" s="6">
        <f>M43+N43</f>
        <v>208.3248746044469</v>
      </c>
      <c r="T43" s="6">
        <f>MIN(M2,X3)</f>
        <v>107.072463768115</v>
      </c>
      <c r="U43" s="6">
        <f>MIN(M3,X2)</f>
        <v>98.633899999999997</v>
      </c>
      <c r="V43" s="6">
        <f>T43+U43</f>
        <v>205.70636376811501</v>
      </c>
    </row>
    <row r="44" spans="1:22" ht="15" thickBot="1" x14ac:dyDescent="0.35">
      <c r="A44" t="str">
        <f t="shared" si="30"/>
        <v>MIL</v>
      </c>
      <c r="B44" s="5">
        <f>Neural!B17</f>
        <v>114.244830900469</v>
      </c>
      <c r="C44" s="16">
        <f>Neural!C17</f>
        <v>114.056532652454</v>
      </c>
      <c r="D44" s="8" t="str">
        <f t="shared" ref="D44:E44" si="40">D29</f>
        <v>OKC</v>
      </c>
      <c r="E44" s="8" t="str">
        <f t="shared" si="40"/>
        <v>IND</v>
      </c>
      <c r="F44" s="6">
        <f t="shared" si="36"/>
        <v>112.49510517451755</v>
      </c>
      <c r="G44" s="6">
        <f t="shared" si="37"/>
        <v>119.1464166499001</v>
      </c>
      <c r="H44" s="6">
        <f t="shared" si="38"/>
        <v>-6.6513114753825562</v>
      </c>
      <c r="I44" s="6" t="str">
        <f t="shared" ref="I44:I54" si="41">IF(G44&gt;F44,E29,D29)</f>
        <v>IND</v>
      </c>
      <c r="L44" s="6">
        <f t="shared" si="39"/>
        <v>231.64152182441765</v>
      </c>
      <c r="M44" s="6">
        <f>MIN(K4,V5)</f>
        <v>112.49510517451755</v>
      </c>
      <c r="N44" s="6">
        <f>MIN(K5,V4)</f>
        <v>110.53861373947035</v>
      </c>
      <c r="O44" s="6">
        <f t="shared" ref="O44:O53" si="42">M44-N44</f>
        <v>1.956491435047198</v>
      </c>
      <c r="P44" s="6" t="str">
        <f t="shared" ref="P44:P54" si="43">IF(N44&gt;M44,E44,D44)</f>
        <v>OKC</v>
      </c>
      <c r="Q44" s="6">
        <f t="shared" ref="Q44:Q53" si="44">M44+N44</f>
        <v>223.03371891398791</v>
      </c>
      <c r="T44" s="6">
        <f>MIN(M4,X5)</f>
        <v>111.47141999999999</v>
      </c>
      <c r="U44" s="6">
        <f>MIN(M5,X4)</f>
        <v>109.27395</v>
      </c>
      <c r="V44" s="6">
        <f t="shared" ref="V44:V53" si="45">T44+U44</f>
        <v>220.74536999999998</v>
      </c>
    </row>
    <row r="45" spans="1:22" ht="15" thickBot="1" x14ac:dyDescent="0.35">
      <c r="A45" t="str">
        <f t="shared" si="30"/>
        <v>SAS</v>
      </c>
      <c r="B45" s="5">
        <f>Neural!B18</f>
        <v>110.85783779728</v>
      </c>
      <c r="C45" s="16">
        <f>Neural!C18</f>
        <v>112.88613809160699</v>
      </c>
      <c r="D45" s="8" t="str">
        <f t="shared" ref="D45:E45" si="46">D30</f>
        <v>POR</v>
      </c>
      <c r="E45" s="8" t="str">
        <f t="shared" si="46"/>
        <v>WAS</v>
      </c>
      <c r="F45" s="6">
        <f t="shared" si="36"/>
        <v>104.86668720444712</v>
      </c>
      <c r="G45" s="6">
        <f t="shared" si="37"/>
        <v>114.37097297714789</v>
      </c>
      <c r="H45" s="6">
        <f t="shared" si="38"/>
        <v>-9.5042857727007686</v>
      </c>
      <c r="I45" s="6" t="str">
        <f t="shared" si="41"/>
        <v>WAS</v>
      </c>
      <c r="L45" s="6">
        <f t="shared" si="39"/>
        <v>219.237660181595</v>
      </c>
      <c r="M45" s="6">
        <f>MIN(K6,V7)</f>
        <v>104.86668720444712</v>
      </c>
      <c r="N45" s="6">
        <f>MIN(K7,V6)</f>
        <v>108.30679815308667</v>
      </c>
      <c r="O45" s="6">
        <f t="shared" si="42"/>
        <v>-3.4401109486395569</v>
      </c>
      <c r="P45" s="6" t="str">
        <f t="shared" si="43"/>
        <v>WAS</v>
      </c>
      <c r="Q45" s="6">
        <f t="shared" si="44"/>
        <v>213.17348535753379</v>
      </c>
      <c r="T45" s="6">
        <f>MIN(M6,X7)</f>
        <v>102.28341</v>
      </c>
      <c r="U45" s="6">
        <f>MIN(M7,X6)</f>
        <v>105.38</v>
      </c>
      <c r="V45" s="6">
        <f t="shared" si="45"/>
        <v>207.66341</v>
      </c>
    </row>
    <row r="46" spans="1:22" ht="15" thickBot="1" x14ac:dyDescent="0.35">
      <c r="A46" t="str">
        <f t="shared" si="30"/>
        <v>NOP</v>
      </c>
      <c r="B46" s="5">
        <f>Neural!B19</f>
        <v>107.97650365904001</v>
      </c>
      <c r="C46" s="16">
        <f>Neural!C19</f>
        <v>106.328265207352</v>
      </c>
      <c r="D46" s="8" t="str">
        <f t="shared" ref="D46:E46" si="47">D31</f>
        <v>SAC</v>
      </c>
      <c r="E46" s="8" t="str">
        <f t="shared" si="47"/>
        <v>BOS</v>
      </c>
      <c r="F46" s="6">
        <f t="shared" si="36"/>
        <v>107.03669799849268</v>
      </c>
      <c r="G46" s="6">
        <f t="shared" si="37"/>
        <v>119.76870561947811</v>
      </c>
      <c r="H46" s="6">
        <f t="shared" si="38"/>
        <v>-12.732007620985428</v>
      </c>
      <c r="I46" s="6" t="str">
        <f t="shared" si="41"/>
        <v>BOS</v>
      </c>
      <c r="L46" s="6">
        <f t="shared" si="39"/>
        <v>226.8054036179708</v>
      </c>
      <c r="M46" s="6">
        <f>MIN(K8,V9)</f>
        <v>107.03669799849268</v>
      </c>
      <c r="N46" s="6">
        <f>MIN(K9,V8)</f>
        <v>108.01447835588422</v>
      </c>
      <c r="O46" s="6">
        <f t="shared" si="42"/>
        <v>-0.97778035739153779</v>
      </c>
      <c r="P46" s="6" t="str">
        <f t="shared" si="43"/>
        <v>BOS</v>
      </c>
      <c r="Q46" s="6">
        <f t="shared" si="44"/>
        <v>215.05117635437691</v>
      </c>
      <c r="T46" s="6">
        <f>MIN(M8,X9)</f>
        <v>103.87699000000001</v>
      </c>
      <c r="U46" s="6">
        <f>MIN(M9,X8)</f>
        <v>106.693333333333</v>
      </c>
      <c r="V46" s="6">
        <f t="shared" si="45"/>
        <v>210.57032333333302</v>
      </c>
    </row>
    <row r="47" spans="1:22" ht="15" thickBot="1" x14ac:dyDescent="0.35">
      <c r="A47" t="str">
        <f t="shared" si="30"/>
        <v>GSW</v>
      </c>
      <c r="B47" s="5">
        <f>Neural!B20</f>
        <v>113.3328574864</v>
      </c>
      <c r="C47" s="16">
        <f>Neural!C20</f>
        <v>111.094405077152</v>
      </c>
      <c r="D47" s="8" t="str">
        <f t="shared" ref="D47:E47" si="48">D32</f>
        <v>NYK</v>
      </c>
      <c r="E47" s="8" t="str">
        <f t="shared" si="48"/>
        <v>CHI</v>
      </c>
      <c r="F47" s="6">
        <f t="shared" si="36"/>
        <v>110.51434854850956</v>
      </c>
      <c r="G47" s="6">
        <f t="shared" si="37"/>
        <v>112.65700477369222</v>
      </c>
      <c r="H47" s="6">
        <f t="shared" si="38"/>
        <v>-2.1426562251826624</v>
      </c>
      <c r="I47" s="6" t="str">
        <f t="shared" si="41"/>
        <v>CHI</v>
      </c>
      <c r="L47" s="6">
        <f t="shared" si="39"/>
        <v>223.17135332220178</v>
      </c>
      <c r="M47" s="6">
        <f>MIN(K10,V11)</f>
        <v>110.51434854850956</v>
      </c>
      <c r="N47" s="6">
        <f>MIN(K11,V10)</f>
        <v>100.67524093433904</v>
      </c>
      <c r="O47" s="6">
        <f t="shared" si="42"/>
        <v>9.8391076141705156</v>
      </c>
      <c r="P47" s="6" t="str">
        <f t="shared" si="43"/>
        <v>NYK</v>
      </c>
      <c r="Q47" s="6">
        <f t="shared" si="44"/>
        <v>211.18958948284859</v>
      </c>
      <c r="T47" s="6">
        <f>MIN(M10,X11)</f>
        <v>110.05</v>
      </c>
      <c r="U47" s="6">
        <f>MIN(M11,X10)</f>
        <v>99.674610000000001</v>
      </c>
      <c r="V47" s="6">
        <f t="shared" si="45"/>
        <v>209.72460999999998</v>
      </c>
    </row>
    <row r="48" spans="1:22" ht="15" thickBot="1" x14ac:dyDescent="0.35">
      <c r="A48" t="str">
        <f t="shared" si="30"/>
        <v>DAL</v>
      </c>
      <c r="B48" s="5">
        <f>Neural!B21</f>
        <v>116.754626949767</v>
      </c>
      <c r="C48" s="16">
        <f>Neural!C21</f>
        <v>104.99081756920199</v>
      </c>
      <c r="D48" s="8" t="str">
        <f t="shared" ref="D48:E48" si="49">D33</f>
        <v>MIA</v>
      </c>
      <c r="E48" s="8" t="str">
        <f t="shared" si="49"/>
        <v>HOU</v>
      </c>
      <c r="F48" s="6">
        <f t="shared" si="36"/>
        <v>106.54014027904256</v>
      </c>
      <c r="G48" s="6">
        <f t="shared" si="37"/>
        <v>119.49509169638613</v>
      </c>
      <c r="H48" s="6">
        <f t="shared" si="38"/>
        <v>-12.954951417343565</v>
      </c>
      <c r="I48" s="6" t="str">
        <f t="shared" si="41"/>
        <v>HOU</v>
      </c>
      <c r="L48" s="6">
        <f t="shared" si="39"/>
        <v>226.0352319754287</v>
      </c>
      <c r="M48" s="6">
        <f>MIN(K12,V13)</f>
        <v>106.54014027904256</v>
      </c>
      <c r="N48" s="6">
        <f>MIN(K13,V12)</f>
        <v>103.24817335603677</v>
      </c>
      <c r="O48" s="6">
        <f t="shared" si="42"/>
        <v>3.2919669230057877</v>
      </c>
      <c r="P48" s="6" t="str">
        <f t="shared" si="43"/>
        <v>MIA</v>
      </c>
      <c r="Q48" s="6">
        <f t="shared" si="44"/>
        <v>209.78831363507933</v>
      </c>
      <c r="T48" s="6">
        <f>MIN(M12,X13)</f>
        <v>105.113207547169</v>
      </c>
      <c r="U48" s="6">
        <f>MIN(M13,X12)</f>
        <v>100.932106</v>
      </c>
      <c r="V48" s="6">
        <f t="shared" si="45"/>
        <v>206.045313547169</v>
      </c>
    </row>
    <row r="49" spans="1:26" ht="15" thickBot="1" x14ac:dyDescent="0.35">
      <c r="A49" t="str">
        <f t="shared" si="30"/>
        <v>MIN</v>
      </c>
      <c r="B49" s="5">
        <f>Neural!B22</f>
        <v>112.030269616173</v>
      </c>
      <c r="C49" s="16">
        <f>Neural!C22</f>
        <v>103.19418292228001</v>
      </c>
      <c r="D49" s="8" t="str">
        <f t="shared" ref="D49:E49" si="50">D34</f>
        <v>DET</v>
      </c>
      <c r="E49" s="8" t="str">
        <f t="shared" si="50"/>
        <v>MEM</v>
      </c>
      <c r="F49" s="6">
        <f t="shared" si="36"/>
        <v>105.2084157690452</v>
      </c>
      <c r="G49" s="6">
        <f t="shared" si="37"/>
        <v>113.10288973956732</v>
      </c>
      <c r="H49" s="6">
        <f t="shared" si="38"/>
        <v>-7.8944739705221139</v>
      </c>
      <c r="I49" s="6" t="str">
        <f t="shared" si="41"/>
        <v>MEM</v>
      </c>
      <c r="L49" s="6">
        <f t="shared" si="39"/>
        <v>218.31130550861252</v>
      </c>
      <c r="M49" s="6">
        <f>MIN(K14,V15)</f>
        <v>105.2084157690452</v>
      </c>
      <c r="N49" s="6">
        <f>MIN(K15,V14)</f>
        <v>105.40811556164921</v>
      </c>
      <c r="O49" s="6">
        <f t="shared" si="42"/>
        <v>-0.19969979260400805</v>
      </c>
      <c r="P49" s="6" t="str">
        <f t="shared" si="43"/>
        <v>MEM</v>
      </c>
      <c r="Q49" s="6">
        <f t="shared" si="44"/>
        <v>210.61653133069441</v>
      </c>
      <c r="T49" s="6">
        <f>MIN(M14,X15)</f>
        <v>104.258665109342</v>
      </c>
      <c r="U49" s="6">
        <f>MIN(M15,X14)</f>
        <v>103.586876</v>
      </c>
      <c r="V49" s="6">
        <f t="shared" si="45"/>
        <v>207.84554110934201</v>
      </c>
    </row>
    <row r="50" spans="1:26" ht="15" thickBot="1" x14ac:dyDescent="0.35">
      <c r="A50" t="str">
        <f t="shared" si="30"/>
        <v>PHX</v>
      </c>
      <c r="B50" s="5">
        <f>Neural!B23</f>
        <v>115.423144830364</v>
      </c>
      <c r="C50" s="16">
        <f>Neural!C23</f>
        <v>112.69120703467701</v>
      </c>
      <c r="D50" s="8" t="str">
        <f t="shared" ref="D50:E50" si="51">D35</f>
        <v>TOR</v>
      </c>
      <c r="E50" s="8" t="str">
        <f t="shared" si="51"/>
        <v>MIL</v>
      </c>
      <c r="F50" s="6">
        <f t="shared" si="36"/>
        <v>104.90181411864621</v>
      </c>
      <c r="G50" s="6">
        <f t="shared" si="37"/>
        <v>121.23723015888865</v>
      </c>
      <c r="H50" s="6">
        <f t="shared" si="38"/>
        <v>-16.335416040242436</v>
      </c>
      <c r="I50" s="6" t="str">
        <f t="shared" si="41"/>
        <v>MIL</v>
      </c>
      <c r="L50" s="6">
        <f t="shared" si="39"/>
        <v>226.13904427753488</v>
      </c>
      <c r="M50" s="6">
        <f>MIN(K16,V17)</f>
        <v>104.90181411864621</v>
      </c>
      <c r="N50" s="6">
        <f>MIN(K17,V16)</f>
        <v>113.1335848810231</v>
      </c>
      <c r="O50" s="6">
        <f t="shared" si="42"/>
        <v>-8.2317707623768825</v>
      </c>
      <c r="P50" s="6" t="str">
        <f t="shared" si="43"/>
        <v>MIL</v>
      </c>
      <c r="Q50" s="6">
        <f t="shared" si="44"/>
        <v>218.03539899966933</v>
      </c>
      <c r="T50" s="6">
        <f>MIN(M16,X17)</f>
        <v>101.65022999999999</v>
      </c>
      <c r="U50" s="6">
        <f>MIN(M17,X16)</f>
        <v>111.39</v>
      </c>
      <c r="V50" s="6">
        <f t="shared" si="45"/>
        <v>213.04023000000001</v>
      </c>
    </row>
    <row r="51" spans="1:26" ht="15" thickBot="1" x14ac:dyDescent="0.35">
      <c r="A51" t="str">
        <f t="shared" si="30"/>
        <v>UTA</v>
      </c>
      <c r="B51" s="5">
        <f>Neural!B24</f>
        <v>109.576005822974</v>
      </c>
      <c r="C51" s="16">
        <f>Neural!C24</f>
        <v>123.876968326944</v>
      </c>
      <c r="D51" s="8" t="str">
        <f t="shared" ref="D51:E51" si="52">D36</f>
        <v>SAS</v>
      </c>
      <c r="E51" s="8" t="str">
        <f t="shared" si="52"/>
        <v>NOP</v>
      </c>
      <c r="F51" s="6">
        <f t="shared" si="36"/>
        <v>105.90779252464077</v>
      </c>
      <c r="G51" s="6">
        <f t="shared" si="37"/>
        <v>112.76359727549456</v>
      </c>
      <c r="H51" s="6">
        <f t="shared" si="38"/>
        <v>-6.8558047508537925</v>
      </c>
      <c r="I51" s="6" t="str">
        <f t="shared" si="41"/>
        <v>NOP</v>
      </c>
      <c r="L51" s="6">
        <f t="shared" si="39"/>
        <v>218.67138980013533</v>
      </c>
      <c r="M51" s="10">
        <f>MIN(K18,V19)</f>
        <v>105.90779252464077</v>
      </c>
      <c r="N51" s="6">
        <f>MIN(K19,V18)</f>
        <v>108.66359977558278</v>
      </c>
      <c r="O51" s="6">
        <f t="shared" si="42"/>
        <v>-2.7558072509420128</v>
      </c>
      <c r="P51" s="6" t="str">
        <f t="shared" si="43"/>
        <v>NOP</v>
      </c>
      <c r="Q51" s="6">
        <f t="shared" si="44"/>
        <v>214.57139230022355</v>
      </c>
      <c r="T51" s="6">
        <f>MIN(M18,X19)</f>
        <v>101.97581</v>
      </c>
      <c r="U51" s="6">
        <f>MIN(M19,X18)</f>
        <v>106.61761</v>
      </c>
      <c r="V51" s="6">
        <f t="shared" si="45"/>
        <v>208.59341999999998</v>
      </c>
    </row>
    <row r="52" spans="1:26" ht="15" thickBot="1" x14ac:dyDescent="0.35">
      <c r="A52" t="str">
        <f t="shared" si="30"/>
        <v>LAC</v>
      </c>
      <c r="B52" s="5">
        <f>Neural!B25</f>
        <v>109.80657760728501</v>
      </c>
      <c r="C52" s="16">
        <f>Neural!C25</f>
        <v>112.42266477145699</v>
      </c>
      <c r="D52" s="8" t="str">
        <f t="shared" ref="D52:E52" si="53">D37</f>
        <v>GSW</v>
      </c>
      <c r="E52" s="8" t="str">
        <f t="shared" si="53"/>
        <v>DAL</v>
      </c>
      <c r="F52" s="6">
        <f t="shared" si="36"/>
        <v>105.1920195060061</v>
      </c>
      <c r="G52" s="6">
        <f t="shared" si="37"/>
        <v>116.43145778629378</v>
      </c>
      <c r="H52" s="6">
        <f t="shared" si="38"/>
        <v>-11.239438280287672</v>
      </c>
      <c r="I52" s="6" t="str">
        <f t="shared" si="41"/>
        <v>DAL</v>
      </c>
      <c r="L52" s="6">
        <f t="shared" si="39"/>
        <v>221.62347729229987</v>
      </c>
      <c r="M52" s="10">
        <f>MIN(K20,V21)</f>
        <v>105.1920195060061</v>
      </c>
      <c r="N52" s="6">
        <f>MIN(K21,V20)</f>
        <v>110.18683573427234</v>
      </c>
      <c r="O52" s="6">
        <f t="shared" si="42"/>
        <v>-4.994816228266231</v>
      </c>
      <c r="P52" s="6" t="str">
        <f t="shared" si="43"/>
        <v>DAL</v>
      </c>
      <c r="Q52" s="6">
        <f t="shared" si="44"/>
        <v>215.37885524027843</v>
      </c>
      <c r="T52" s="6">
        <f>MIN(M20,X21)</f>
        <v>104.032786885245</v>
      </c>
      <c r="U52" s="6">
        <f>MIN(M21,X20)</f>
        <v>107.49771</v>
      </c>
      <c r="V52" s="6">
        <f t="shared" si="45"/>
        <v>211.53049688524499</v>
      </c>
    </row>
    <row r="53" spans="1:26" x14ac:dyDescent="0.3">
      <c r="A53"/>
      <c r="D53" s="8" t="str">
        <f t="shared" ref="D53:E53" si="54">D38</f>
        <v>MIN</v>
      </c>
      <c r="E53" s="8" t="str">
        <f t="shared" si="54"/>
        <v>PHX</v>
      </c>
      <c r="F53" s="6">
        <f t="shared" si="36"/>
        <v>111.83146126507432</v>
      </c>
      <c r="G53" s="6">
        <f t="shared" si="37"/>
        <v>115.41940721293344</v>
      </c>
      <c r="H53" s="6">
        <f t="shared" si="38"/>
        <v>-3.5879459478591116</v>
      </c>
      <c r="I53" s="6" t="str">
        <f t="shared" si="41"/>
        <v>PHX</v>
      </c>
      <c r="L53" s="6">
        <f t="shared" si="39"/>
        <v>227.25086847800776</v>
      </c>
      <c r="M53" s="10">
        <f>MIN(K22,V23)</f>
        <v>111.83146126507432</v>
      </c>
      <c r="N53" s="6">
        <f>MIN(K23,V22)</f>
        <v>103.57573022911878</v>
      </c>
      <c r="O53" s="6">
        <f t="shared" si="42"/>
        <v>8.2557310359555487</v>
      </c>
      <c r="P53" s="6" t="str">
        <f t="shared" si="43"/>
        <v>MIN</v>
      </c>
      <c r="Q53" s="6">
        <f t="shared" si="44"/>
        <v>215.40719149419311</v>
      </c>
      <c r="T53" s="6">
        <f>MIN(M22,X23)</f>
        <v>110.67865999999999</v>
      </c>
      <c r="U53" s="6">
        <f>MIN(M23,X22)</f>
        <v>101.05015</v>
      </c>
      <c r="V53" s="6">
        <f t="shared" si="45"/>
        <v>211.72881000000001</v>
      </c>
    </row>
    <row r="54" spans="1:26" x14ac:dyDescent="0.3">
      <c r="D54" s="8" t="str">
        <f t="shared" ref="D54:E54" si="55">D39</f>
        <v>UTA</v>
      </c>
      <c r="E54" s="8" t="str">
        <f t="shared" si="55"/>
        <v>LAC</v>
      </c>
      <c r="F54" s="6">
        <f t="shared" si="36"/>
        <v>108.87342847616122</v>
      </c>
      <c r="G54" s="6">
        <f t="shared" si="37"/>
        <v>122.5556231248149</v>
      </c>
      <c r="H54" s="6">
        <f t="shared" si="38"/>
        <v>-13.682194648653677</v>
      </c>
      <c r="I54" s="6" t="str">
        <f t="shared" si="41"/>
        <v>LAC</v>
      </c>
      <c r="L54" s="6">
        <f t="shared" si="39"/>
        <v>231.42905160097612</v>
      </c>
      <c r="M54" s="10">
        <f>MIN(K24,V25)</f>
        <v>108.87342847616122</v>
      </c>
      <c r="N54" s="6">
        <f>MIN(K25,V24)</f>
        <v>109.56639605573956</v>
      </c>
      <c r="O54" s="6">
        <f t="shared" ref="O54" si="56">M54-N54</f>
        <v>-0.69296757957833677</v>
      </c>
      <c r="P54" s="6" t="str">
        <f t="shared" si="43"/>
        <v>LAC</v>
      </c>
      <c r="Q54" s="6">
        <f t="shared" ref="Q54" si="57">M54+N54</f>
        <v>218.4398245319008</v>
      </c>
      <c r="T54" s="6">
        <f>MIN(M24,X25)</f>
        <v>106.899124</v>
      </c>
      <c r="U54" s="6">
        <f>MIN(M25,X24)</f>
        <v>108.426315</v>
      </c>
      <c r="V54" s="6">
        <f t="shared" ref="V54" si="58">T54+U54</f>
        <v>215.32543900000002</v>
      </c>
    </row>
    <row r="55" spans="1:26" x14ac:dyDescent="0.3">
      <c r="L55" s="10"/>
    </row>
    <row r="56" spans="1:26" x14ac:dyDescent="0.3">
      <c r="D56" s="6" t="s">
        <v>42</v>
      </c>
      <c r="G56" s="6">
        <f>E56-F56</f>
        <v>0</v>
      </c>
    </row>
    <row r="57" spans="1:26" ht="57.6" x14ac:dyDescent="0.3">
      <c r="D57" s="8" t="s">
        <v>54</v>
      </c>
      <c r="E57" s="6" t="s">
        <v>55</v>
      </c>
      <c r="F57" s="6" t="s">
        <v>10</v>
      </c>
      <c r="G57" s="6" t="s">
        <v>11</v>
      </c>
      <c r="H57" s="6" t="s">
        <v>12</v>
      </c>
      <c r="I57" s="6" t="s">
        <v>13</v>
      </c>
      <c r="J57" s="6" t="s">
        <v>15</v>
      </c>
      <c r="K57" s="6" t="s">
        <v>16</v>
      </c>
      <c r="L57" s="6" t="s">
        <v>50</v>
      </c>
      <c r="M57" s="17" t="s">
        <v>54</v>
      </c>
      <c r="N57" s="12" t="s">
        <v>55</v>
      </c>
      <c r="O57" s="12" t="s">
        <v>14</v>
      </c>
      <c r="P57" s="13" t="s">
        <v>38</v>
      </c>
      <c r="Q57" s="13" t="s">
        <v>43</v>
      </c>
      <c r="R57" s="14" t="s">
        <v>49</v>
      </c>
      <c r="S57" s="14" t="s">
        <v>53</v>
      </c>
      <c r="T57" s="14" t="s">
        <v>15</v>
      </c>
      <c r="U57" s="13" t="s">
        <v>18</v>
      </c>
      <c r="V57" s="13" t="s">
        <v>51</v>
      </c>
      <c r="W57" s="13" t="s">
        <v>52</v>
      </c>
      <c r="X57" s="14" t="s">
        <v>49</v>
      </c>
      <c r="Y57" s="13" t="s">
        <v>56</v>
      </c>
      <c r="Z57" s="12" t="s">
        <v>15</v>
      </c>
    </row>
    <row r="58" spans="1:26" x14ac:dyDescent="0.3">
      <c r="D58" s="8" t="str">
        <f>D28</f>
        <v>ORL</v>
      </c>
      <c r="E58" s="8" t="str">
        <f>E28</f>
        <v>CHA</v>
      </c>
      <c r="F58" s="6">
        <f t="shared" ref="F58:F69" si="59">MAX(M28,M43)</f>
        <v>110.50268435636799</v>
      </c>
      <c r="G58" s="6">
        <f t="shared" ref="G58:G69" si="60">MIN(N28,N43)</f>
        <v>100.52623724938836</v>
      </c>
      <c r="H58" s="6">
        <f t="shared" ref="H58:H69" si="61">F58-G58</f>
        <v>9.9764471069796343</v>
      </c>
      <c r="I58" s="6" t="str">
        <f>IF(G58&gt;F58,E28,D28)</f>
        <v>ORL</v>
      </c>
      <c r="L58" s="6">
        <f t="shared" ref="L58:L69" si="62">F58+G58</f>
        <v>211.02892160575635</v>
      </c>
      <c r="M58" s="17" t="str">
        <f>D58</f>
        <v>ORL</v>
      </c>
      <c r="N58" s="17" t="str">
        <f>E58</f>
        <v>CHA</v>
      </c>
      <c r="O58" s="18" t="s">
        <v>82</v>
      </c>
      <c r="P58" s="18" t="s">
        <v>67</v>
      </c>
      <c r="Q58" s="19">
        <v>1</v>
      </c>
      <c r="R58" s="19">
        <v>5</v>
      </c>
      <c r="S58" s="19" t="s">
        <v>94</v>
      </c>
      <c r="T58" s="19" t="s">
        <v>97</v>
      </c>
      <c r="U58" s="18">
        <v>205.5</v>
      </c>
      <c r="V58" s="18" t="s">
        <v>65</v>
      </c>
      <c r="W58" s="19">
        <v>1</v>
      </c>
      <c r="X58" s="19">
        <v>5</v>
      </c>
      <c r="Y58" s="19" t="s">
        <v>94</v>
      </c>
      <c r="Z58" s="19">
        <v>239</v>
      </c>
    </row>
    <row r="59" spans="1:26" x14ac:dyDescent="0.3">
      <c r="D59" s="8" t="str">
        <f t="shared" ref="D59:E59" si="63">D29</f>
        <v>OKC</v>
      </c>
      <c r="E59" s="8" t="str">
        <f t="shared" si="63"/>
        <v>IND</v>
      </c>
      <c r="F59" s="6">
        <f t="shared" si="59"/>
        <v>115.04164080543023</v>
      </c>
      <c r="G59" s="6">
        <f t="shared" si="60"/>
        <v>110.53861373947035</v>
      </c>
      <c r="H59" s="6">
        <f t="shared" si="61"/>
        <v>4.5030270659598841</v>
      </c>
      <c r="I59" s="6" t="str">
        <f t="shared" ref="I59:I69" si="64">IF(G59&gt;F59,E29,D29)</f>
        <v>OKC</v>
      </c>
      <c r="L59" s="6">
        <f t="shared" si="62"/>
        <v>225.58025454490058</v>
      </c>
      <c r="M59" s="17" t="str">
        <f t="shared" ref="M59:M69" si="65">D59</f>
        <v>OKC</v>
      </c>
      <c r="N59" s="17" t="str">
        <f t="shared" ref="N59:N69" si="66">E59</f>
        <v>IND</v>
      </c>
      <c r="O59" s="22" t="s">
        <v>83</v>
      </c>
      <c r="P59" s="22" t="s">
        <v>68</v>
      </c>
      <c r="Q59" s="23">
        <v>0.8</v>
      </c>
      <c r="R59" s="23">
        <v>4</v>
      </c>
      <c r="S59" s="23"/>
      <c r="T59" s="23" t="s">
        <v>98</v>
      </c>
      <c r="U59" s="22">
        <v>234.5</v>
      </c>
      <c r="V59" s="22" t="s">
        <v>64</v>
      </c>
      <c r="W59" s="23">
        <v>1</v>
      </c>
      <c r="X59" s="23">
        <v>5</v>
      </c>
      <c r="Y59" s="23" t="s">
        <v>94</v>
      </c>
      <c r="Z59" s="23">
        <v>238</v>
      </c>
    </row>
    <row r="60" spans="1:26" x14ac:dyDescent="0.3">
      <c r="D60" s="8" t="str">
        <f t="shared" ref="D60:E60" si="67">D30</f>
        <v>POR</v>
      </c>
      <c r="E60" s="8" t="str">
        <f t="shared" si="67"/>
        <v>WAS</v>
      </c>
      <c r="F60" s="6">
        <f t="shared" si="59"/>
        <v>115.15541300393177</v>
      </c>
      <c r="G60" s="6">
        <f t="shared" si="60"/>
        <v>108.30679815308667</v>
      </c>
      <c r="H60" s="6">
        <f t="shared" si="61"/>
        <v>6.8486148508450952</v>
      </c>
      <c r="I60" s="6" t="str">
        <f t="shared" si="64"/>
        <v>POR</v>
      </c>
      <c r="L60" s="6">
        <f t="shared" si="62"/>
        <v>223.46221115701843</v>
      </c>
      <c r="M60" s="17" t="str">
        <f t="shared" si="65"/>
        <v>POR</v>
      </c>
      <c r="N60" s="17" t="str">
        <f t="shared" si="66"/>
        <v>WAS</v>
      </c>
      <c r="O60" s="22" t="s">
        <v>84</v>
      </c>
      <c r="P60" s="22" t="s">
        <v>71</v>
      </c>
      <c r="Q60" s="23">
        <v>0.4</v>
      </c>
      <c r="R60" s="23">
        <v>2</v>
      </c>
      <c r="S60" s="23" t="s">
        <v>95</v>
      </c>
      <c r="T60" s="23" t="s">
        <v>99</v>
      </c>
      <c r="U60" s="18">
        <v>224.5</v>
      </c>
      <c r="V60" s="18" t="s">
        <v>64</v>
      </c>
      <c r="W60" s="19">
        <v>0.8</v>
      </c>
      <c r="X60" s="19">
        <v>4</v>
      </c>
      <c r="Y60" s="19"/>
      <c r="Z60" s="19">
        <v>210</v>
      </c>
    </row>
    <row r="61" spans="1:26" x14ac:dyDescent="0.3">
      <c r="D61" s="8" t="str">
        <f t="shared" ref="D61:E61" si="68">D31</f>
        <v>SAC</v>
      </c>
      <c r="E61" s="8" t="str">
        <f t="shared" si="68"/>
        <v>BOS</v>
      </c>
      <c r="F61" s="6">
        <f t="shared" si="59"/>
        <v>111.94606974348056</v>
      </c>
      <c r="G61" s="6">
        <f t="shared" si="60"/>
        <v>108.01447835588422</v>
      </c>
      <c r="H61" s="6">
        <f t="shared" si="61"/>
        <v>3.9315913875963417</v>
      </c>
      <c r="I61" s="6" t="str">
        <f t="shared" si="64"/>
        <v>SAC</v>
      </c>
      <c r="L61" s="6">
        <f t="shared" si="62"/>
        <v>219.96054809936479</v>
      </c>
      <c r="M61" s="17" t="str">
        <f t="shared" si="65"/>
        <v>SAC</v>
      </c>
      <c r="N61" s="17" t="str">
        <f t="shared" si="66"/>
        <v>BOS</v>
      </c>
      <c r="O61" s="18" t="s">
        <v>85</v>
      </c>
      <c r="P61" s="18" t="s">
        <v>58</v>
      </c>
      <c r="Q61" s="19">
        <v>0.8</v>
      </c>
      <c r="R61" s="19">
        <v>4</v>
      </c>
      <c r="S61" s="19" t="s">
        <v>94</v>
      </c>
      <c r="T61" s="19" t="s">
        <v>100</v>
      </c>
      <c r="U61" s="18">
        <v>226.5</v>
      </c>
      <c r="V61" s="18" t="s">
        <v>64</v>
      </c>
      <c r="W61" s="19">
        <v>0.6</v>
      </c>
      <c r="X61" s="19">
        <v>3</v>
      </c>
      <c r="Y61" s="19" t="s">
        <v>94</v>
      </c>
      <c r="Z61" s="19">
        <v>201</v>
      </c>
    </row>
    <row r="62" spans="1:26" x14ac:dyDescent="0.3">
      <c r="D62" s="8" t="str">
        <f t="shared" ref="D62:E62" si="69">D32</f>
        <v>NYK</v>
      </c>
      <c r="E62" s="8" t="str">
        <f t="shared" si="69"/>
        <v>CHI</v>
      </c>
      <c r="F62" s="6">
        <f t="shared" si="59"/>
        <v>114.37092815886756</v>
      </c>
      <c r="G62" s="6">
        <f t="shared" si="60"/>
        <v>100.67524093433904</v>
      </c>
      <c r="H62" s="6">
        <f t="shared" si="61"/>
        <v>13.695687224528513</v>
      </c>
      <c r="I62" s="6" t="str">
        <f t="shared" si="64"/>
        <v>NYK</v>
      </c>
      <c r="L62" s="6">
        <f t="shared" si="62"/>
        <v>215.0461690932066</v>
      </c>
      <c r="M62" s="17" t="str">
        <f t="shared" si="65"/>
        <v>NYK</v>
      </c>
      <c r="N62" s="17" t="str">
        <f t="shared" si="66"/>
        <v>CHI</v>
      </c>
      <c r="O62" s="22" t="s">
        <v>86</v>
      </c>
      <c r="P62" s="22" t="s">
        <v>59</v>
      </c>
      <c r="Q62" s="23">
        <v>0.8</v>
      </c>
      <c r="R62" s="23">
        <v>4</v>
      </c>
      <c r="S62" s="23" t="s">
        <v>94</v>
      </c>
      <c r="T62" s="23" t="s">
        <v>101</v>
      </c>
      <c r="U62" s="22">
        <v>212.5</v>
      </c>
      <c r="V62" s="22" t="s">
        <v>65</v>
      </c>
      <c r="W62" s="23">
        <v>0.8</v>
      </c>
      <c r="X62" s="23">
        <v>4</v>
      </c>
      <c r="Y62" s="23"/>
      <c r="Z62" s="23">
        <v>208</v>
      </c>
    </row>
    <row r="63" spans="1:26" x14ac:dyDescent="0.3">
      <c r="D63" s="8" t="str">
        <f t="shared" ref="D63:E63" si="70">D33</f>
        <v>MIA</v>
      </c>
      <c r="E63" s="8" t="str">
        <f t="shared" si="70"/>
        <v>HOU</v>
      </c>
      <c r="F63" s="6">
        <f t="shared" si="59"/>
        <v>112.88889305514823</v>
      </c>
      <c r="G63" s="6">
        <f t="shared" si="60"/>
        <v>103.24817335603677</v>
      </c>
      <c r="H63" s="6">
        <f t="shared" si="61"/>
        <v>9.6407196991114574</v>
      </c>
      <c r="I63" s="6" t="str">
        <f t="shared" si="64"/>
        <v>MIA</v>
      </c>
      <c r="L63" s="6">
        <f t="shared" si="62"/>
        <v>216.137066411185</v>
      </c>
      <c r="M63" s="17" t="str">
        <f t="shared" si="65"/>
        <v>MIA</v>
      </c>
      <c r="N63" s="17" t="str">
        <f t="shared" si="66"/>
        <v>HOU</v>
      </c>
      <c r="O63" s="22" t="s">
        <v>87</v>
      </c>
      <c r="P63" s="22" t="s">
        <v>62</v>
      </c>
      <c r="Q63" s="23">
        <v>0.6</v>
      </c>
      <c r="R63" s="23">
        <v>3</v>
      </c>
      <c r="S63" s="23"/>
      <c r="T63" s="23" t="s">
        <v>102</v>
      </c>
      <c r="U63" s="18">
        <v>216.5</v>
      </c>
      <c r="V63" s="18" t="s">
        <v>96</v>
      </c>
      <c r="W63" s="19">
        <v>0.6</v>
      </c>
      <c r="X63" s="19">
        <v>3</v>
      </c>
      <c r="Y63" s="19"/>
      <c r="Z63" s="19">
        <v>223</v>
      </c>
    </row>
    <row r="64" spans="1:26" x14ac:dyDescent="0.3">
      <c r="D64" s="8" t="str">
        <f t="shared" ref="D64:E64" si="71">D34</f>
        <v>DET</v>
      </c>
      <c r="E64" s="8" t="str">
        <f t="shared" si="71"/>
        <v>MEM</v>
      </c>
      <c r="F64" s="6">
        <f t="shared" si="59"/>
        <v>114.34688089390144</v>
      </c>
      <c r="G64" s="6">
        <f t="shared" si="60"/>
        <v>105.40811556164921</v>
      </c>
      <c r="H64" s="6">
        <f t="shared" si="61"/>
        <v>8.9387653322522311</v>
      </c>
      <c r="I64" s="6" t="str">
        <f t="shared" si="64"/>
        <v>DET</v>
      </c>
      <c r="L64" s="6">
        <f t="shared" si="62"/>
        <v>219.75499645555067</v>
      </c>
      <c r="M64" s="17" t="str">
        <f t="shared" si="65"/>
        <v>DET</v>
      </c>
      <c r="N64" s="17" t="str">
        <f t="shared" si="66"/>
        <v>MEM</v>
      </c>
      <c r="O64" s="22" t="s">
        <v>88</v>
      </c>
      <c r="P64" s="22" t="s">
        <v>74</v>
      </c>
      <c r="Q64" s="23">
        <v>0.6</v>
      </c>
      <c r="R64" s="23">
        <v>3</v>
      </c>
      <c r="S64" s="23"/>
      <c r="T64" s="23" t="s">
        <v>103</v>
      </c>
      <c r="U64" s="22">
        <v>212.5</v>
      </c>
      <c r="V64" s="22" t="s">
        <v>65</v>
      </c>
      <c r="W64" s="23">
        <v>0.8</v>
      </c>
      <c r="X64" s="23">
        <v>3</v>
      </c>
      <c r="Y64" s="23"/>
      <c r="Z64" s="23">
        <v>198</v>
      </c>
    </row>
    <row r="65" spans="4:26" x14ac:dyDescent="0.3">
      <c r="D65" s="8" t="str">
        <f t="shared" ref="D65:E65" si="72">D35</f>
        <v>TOR</v>
      </c>
      <c r="E65" s="8" t="str">
        <f t="shared" si="72"/>
        <v>MIL</v>
      </c>
      <c r="F65" s="6">
        <f t="shared" si="59"/>
        <v>114.32459909256312</v>
      </c>
      <c r="G65" s="6">
        <f t="shared" si="60"/>
        <v>113.1335848810231</v>
      </c>
      <c r="H65" s="6">
        <f t="shared" si="61"/>
        <v>1.191014211540022</v>
      </c>
      <c r="I65" s="6" t="str">
        <f t="shared" si="64"/>
        <v>TOR</v>
      </c>
      <c r="L65" s="6">
        <f t="shared" si="62"/>
        <v>227.45818397358622</v>
      </c>
      <c r="M65" s="17" t="str">
        <f t="shared" si="65"/>
        <v>TOR</v>
      </c>
      <c r="N65" s="17" t="str">
        <f t="shared" si="66"/>
        <v>MIL</v>
      </c>
      <c r="O65" s="22" t="s">
        <v>89</v>
      </c>
      <c r="P65" s="22" t="s">
        <v>77</v>
      </c>
      <c r="Q65" s="23">
        <v>0.2</v>
      </c>
      <c r="R65" s="23">
        <v>1</v>
      </c>
      <c r="S65" s="23" t="s">
        <v>94</v>
      </c>
      <c r="T65" s="23" t="s">
        <v>104</v>
      </c>
      <c r="U65" s="18">
        <v>229.5</v>
      </c>
      <c r="V65" s="18" t="s">
        <v>64</v>
      </c>
      <c r="W65" s="19">
        <v>0.8</v>
      </c>
      <c r="X65" s="19">
        <v>4</v>
      </c>
      <c r="Y65" s="19" t="s">
        <v>94</v>
      </c>
      <c r="Z65" s="19">
        <v>228</v>
      </c>
    </row>
    <row r="66" spans="4:26" x14ac:dyDescent="0.3">
      <c r="D66" s="8" t="str">
        <f t="shared" ref="D66:E66" si="73">D36</f>
        <v>SAS</v>
      </c>
      <c r="E66" s="8" t="str">
        <f t="shared" si="73"/>
        <v>NOP</v>
      </c>
      <c r="F66" s="6">
        <f t="shared" si="59"/>
        <v>109.79258468766076</v>
      </c>
      <c r="G66" s="6">
        <f t="shared" si="60"/>
        <v>108.66359977558278</v>
      </c>
      <c r="H66" s="6">
        <f t="shared" si="61"/>
        <v>1.128984912077982</v>
      </c>
      <c r="I66" s="6" t="str">
        <f t="shared" si="64"/>
        <v>SAS</v>
      </c>
      <c r="L66" s="6">
        <f t="shared" si="62"/>
        <v>218.45618446324355</v>
      </c>
      <c r="M66" s="17" t="str">
        <f t="shared" si="65"/>
        <v>SAS</v>
      </c>
      <c r="N66" s="17" t="str">
        <f t="shared" si="66"/>
        <v>NOP</v>
      </c>
      <c r="O66" s="18" t="s">
        <v>90</v>
      </c>
      <c r="P66" s="18" t="s">
        <v>78</v>
      </c>
      <c r="Q66" s="19">
        <v>1</v>
      </c>
      <c r="R66" s="19">
        <v>5</v>
      </c>
      <c r="S66" s="19"/>
      <c r="T66" s="19" t="s">
        <v>105</v>
      </c>
      <c r="U66" s="22">
        <v>219.5</v>
      </c>
      <c r="V66" s="22" t="s">
        <v>64</v>
      </c>
      <c r="W66" s="23">
        <v>0.8</v>
      </c>
      <c r="X66" s="23">
        <v>4</v>
      </c>
      <c r="Y66" s="23" t="s">
        <v>94</v>
      </c>
      <c r="Z66" s="23">
        <v>220</v>
      </c>
    </row>
    <row r="67" spans="4:26" x14ac:dyDescent="0.3">
      <c r="D67" s="8" t="str">
        <f t="shared" ref="D67:E67" si="74">D37</f>
        <v>GSW</v>
      </c>
      <c r="E67" s="8" t="str">
        <f t="shared" si="74"/>
        <v>DAL</v>
      </c>
      <c r="F67" s="6">
        <f t="shared" si="59"/>
        <v>113.64801101280101</v>
      </c>
      <c r="G67" s="6">
        <f t="shared" si="60"/>
        <v>110.18683573427234</v>
      </c>
      <c r="H67" s="6">
        <f t="shared" si="61"/>
        <v>3.4611752785286711</v>
      </c>
      <c r="I67" s="6" t="str">
        <f t="shared" si="64"/>
        <v>GSW</v>
      </c>
      <c r="L67" s="6">
        <f t="shared" si="62"/>
        <v>223.83484674707336</v>
      </c>
      <c r="M67" s="17" t="str">
        <f t="shared" si="65"/>
        <v>GSW</v>
      </c>
      <c r="N67" s="17" t="str">
        <f t="shared" si="66"/>
        <v>DAL</v>
      </c>
      <c r="O67" s="22" t="s">
        <v>91</v>
      </c>
      <c r="P67" s="22" t="s">
        <v>60</v>
      </c>
      <c r="Q67" s="23">
        <v>0.4</v>
      </c>
      <c r="R67" s="23">
        <v>2</v>
      </c>
      <c r="S67" s="23"/>
      <c r="T67" s="23" t="s">
        <v>106</v>
      </c>
      <c r="U67" s="18">
        <v>226.5</v>
      </c>
      <c r="V67" s="18" t="s">
        <v>64</v>
      </c>
      <c r="W67" s="19">
        <v>0.8</v>
      </c>
      <c r="X67" s="19">
        <v>4</v>
      </c>
      <c r="Y67" s="19"/>
      <c r="Z67" s="19">
        <v>214</v>
      </c>
    </row>
    <row r="68" spans="4:26" x14ac:dyDescent="0.3">
      <c r="D68" s="8" t="str">
        <f t="shared" ref="D68:E68" si="75">D38</f>
        <v>MIN</v>
      </c>
      <c r="E68" s="8" t="str">
        <f t="shared" si="75"/>
        <v>PHX</v>
      </c>
      <c r="F68" s="6">
        <f t="shared" si="59"/>
        <v>113.29185577043843</v>
      </c>
      <c r="G68" s="6">
        <f t="shared" si="60"/>
        <v>103.57573022911878</v>
      </c>
      <c r="H68" s="6">
        <f t="shared" si="61"/>
        <v>9.7161255413196557</v>
      </c>
      <c r="I68" s="6" t="str">
        <f t="shared" si="64"/>
        <v>MIN</v>
      </c>
      <c r="L68" s="6">
        <f t="shared" si="62"/>
        <v>216.86758599955721</v>
      </c>
      <c r="M68" s="17" t="str">
        <f t="shared" si="65"/>
        <v>MIN</v>
      </c>
      <c r="N68" s="17" t="str">
        <f t="shared" si="66"/>
        <v>PHX</v>
      </c>
      <c r="O68" s="22" t="s">
        <v>92</v>
      </c>
      <c r="P68" s="22" t="s">
        <v>37</v>
      </c>
      <c r="Q68" s="23">
        <v>1</v>
      </c>
      <c r="R68" s="23">
        <v>5</v>
      </c>
      <c r="S68" s="23" t="s">
        <v>94</v>
      </c>
      <c r="T68" s="23" t="s">
        <v>107</v>
      </c>
      <c r="U68" s="22">
        <v>216.5</v>
      </c>
      <c r="V68" s="22" t="s">
        <v>65</v>
      </c>
      <c r="W68" s="23">
        <v>0.8</v>
      </c>
      <c r="X68" s="23">
        <v>3</v>
      </c>
      <c r="Y68" s="23" t="s">
        <v>94</v>
      </c>
      <c r="Z68" s="23">
        <v>184</v>
      </c>
    </row>
    <row r="69" spans="4:26" x14ac:dyDescent="0.3">
      <c r="D69" s="8" t="str">
        <f t="shared" ref="D69:E69" si="76">D39</f>
        <v>UTA</v>
      </c>
      <c r="E69" s="8" t="str">
        <f t="shared" si="76"/>
        <v>LAC</v>
      </c>
      <c r="F69" s="6">
        <f t="shared" si="59"/>
        <v>111.79217847680233</v>
      </c>
      <c r="G69" s="6">
        <f t="shared" si="60"/>
        <v>109.56639605573956</v>
      </c>
      <c r="H69" s="6">
        <f t="shared" si="61"/>
        <v>2.2257824210627746</v>
      </c>
      <c r="I69" s="6" t="str">
        <f t="shared" si="64"/>
        <v>UTA</v>
      </c>
      <c r="L69" s="6">
        <f t="shared" si="62"/>
        <v>221.35857453254189</v>
      </c>
      <c r="M69" s="17" t="str">
        <f t="shared" si="65"/>
        <v>UTA</v>
      </c>
      <c r="N69" s="17" t="str">
        <f t="shared" si="66"/>
        <v>LAC</v>
      </c>
      <c r="O69" s="18" t="s">
        <v>93</v>
      </c>
      <c r="P69" s="18" t="s">
        <v>63</v>
      </c>
      <c r="Q69" s="19">
        <v>0.2</v>
      </c>
      <c r="R69" s="19">
        <v>1</v>
      </c>
      <c r="S69" s="19"/>
      <c r="T69" s="19" t="s">
        <v>108</v>
      </c>
      <c r="U69" s="22">
        <v>223.5</v>
      </c>
      <c r="V69" s="22" t="s">
        <v>64</v>
      </c>
      <c r="W69" s="23">
        <v>0.4</v>
      </c>
      <c r="X69" s="23">
        <v>2</v>
      </c>
      <c r="Y69" s="23"/>
      <c r="Z69" s="23">
        <v>233</v>
      </c>
    </row>
    <row r="70" spans="4:26" x14ac:dyDescent="0.3">
      <c r="O70" s="20"/>
      <c r="P70" s="20"/>
      <c r="Q70" s="21"/>
      <c r="R70" s="21"/>
      <c r="S70" s="21"/>
      <c r="T70" s="21"/>
    </row>
    <row r="71" spans="4:26" x14ac:dyDescent="0.3">
      <c r="D71" s="4" t="s">
        <v>0</v>
      </c>
      <c r="E71" s="4" t="s">
        <v>1</v>
      </c>
      <c r="F71" s="6" t="s">
        <v>45</v>
      </c>
      <c r="G71" s="6" t="s">
        <v>46</v>
      </c>
    </row>
    <row r="72" spans="4:26" x14ac:dyDescent="0.3">
      <c r="D72" t="str">
        <f>A2</f>
        <v>ORL</v>
      </c>
      <c r="E72" t="str">
        <f>B2</f>
        <v>CHA</v>
      </c>
      <c r="F72" s="6">
        <f>Y2</f>
        <v>12.900927849401</v>
      </c>
      <c r="G72" s="6">
        <f>Z2</f>
        <v>2.8380797819250034</v>
      </c>
    </row>
    <row r="73" spans="4:26" x14ac:dyDescent="0.3">
      <c r="D73" t="str">
        <f t="shared" ref="D73:E73" si="77">A3</f>
        <v>CHA</v>
      </c>
      <c r="E73" t="str">
        <f t="shared" si="77"/>
        <v>ORL</v>
      </c>
      <c r="F73" s="6">
        <f t="shared" ref="F73:G73" si="78">Y3</f>
        <v>0</v>
      </c>
      <c r="G73" s="6">
        <f t="shared" si="78"/>
        <v>0</v>
      </c>
    </row>
    <row r="74" spans="4:26" x14ac:dyDescent="0.3">
      <c r="D74" t="str">
        <f t="shared" ref="D74:E74" si="79">A4</f>
        <v>OKC</v>
      </c>
      <c r="E74" t="str">
        <f t="shared" si="79"/>
        <v>IND</v>
      </c>
      <c r="F74" s="6">
        <f t="shared" ref="F74:G74" si="80">Y4</f>
        <v>6.6260500000000064</v>
      </c>
      <c r="G74" s="6">
        <f t="shared" si="80"/>
        <v>-8.6968042990650076</v>
      </c>
    </row>
    <row r="75" spans="4:26" x14ac:dyDescent="0.3">
      <c r="D75" t="str">
        <f t="shared" ref="D75:E75" si="81">A5</f>
        <v>IND</v>
      </c>
      <c r="E75" t="str">
        <f t="shared" si="81"/>
        <v>OKC</v>
      </c>
      <c r="F75" s="6">
        <f t="shared" ref="F75:G75" si="82">Y5</f>
        <v>0</v>
      </c>
      <c r="G75" s="6">
        <f t="shared" si="82"/>
        <v>0</v>
      </c>
    </row>
    <row r="76" spans="4:26" x14ac:dyDescent="0.3">
      <c r="D76" t="str">
        <f t="shared" ref="D76:E76" si="83">A6</f>
        <v>POR</v>
      </c>
      <c r="E76" t="str">
        <f t="shared" si="83"/>
        <v>WAS</v>
      </c>
      <c r="F76" s="6">
        <f t="shared" ref="F76:G76" si="84">Y6</f>
        <v>11.820000000000007</v>
      </c>
      <c r="G76" s="6">
        <f t="shared" si="84"/>
        <v>-14.105478888888001</v>
      </c>
    </row>
    <row r="77" spans="4:26" x14ac:dyDescent="0.3">
      <c r="D77" t="str">
        <f t="shared" ref="D77:E77" si="85">A7</f>
        <v>WAS</v>
      </c>
      <c r="E77" t="str">
        <f t="shared" si="85"/>
        <v>POR</v>
      </c>
      <c r="F77" s="6">
        <f t="shared" ref="F77:G77" si="86">Y7</f>
        <v>0</v>
      </c>
      <c r="G77" s="6">
        <f t="shared" si="86"/>
        <v>0</v>
      </c>
    </row>
    <row r="78" spans="4:26" x14ac:dyDescent="0.3">
      <c r="D78" t="str">
        <f t="shared" ref="D78:E78" si="87">A8</f>
        <v>SAC</v>
      </c>
      <c r="E78" t="str">
        <f t="shared" si="87"/>
        <v>BOS</v>
      </c>
      <c r="F78" s="6">
        <f t="shared" ref="F78:G78" si="88">Y8</f>
        <v>5.8691666666669988</v>
      </c>
      <c r="G78" s="6">
        <f t="shared" si="88"/>
        <v>-16.615600000000001</v>
      </c>
    </row>
    <row r="79" spans="4:26" x14ac:dyDescent="0.3">
      <c r="D79" t="str">
        <f t="shared" ref="D79:E79" si="89">A9</f>
        <v>BOS</v>
      </c>
      <c r="E79" t="str">
        <f t="shared" si="89"/>
        <v>SAC</v>
      </c>
      <c r="F79" s="6">
        <f t="shared" ref="F79:G79" si="90">Y9</f>
        <v>0</v>
      </c>
      <c r="G79" s="6">
        <f t="shared" si="90"/>
        <v>0</v>
      </c>
    </row>
    <row r="80" spans="4:26" x14ac:dyDescent="0.3">
      <c r="D80" t="str">
        <f t="shared" ref="D80:E80" si="91">A10</f>
        <v>NYK</v>
      </c>
      <c r="E80" t="str">
        <f t="shared" si="91"/>
        <v>CHI</v>
      </c>
      <c r="F80" s="6">
        <f t="shared" ref="F80:G80" si="92">Y10</f>
        <v>15.925390000069001</v>
      </c>
      <c r="G80" s="6">
        <f t="shared" si="92"/>
        <v>-3.3893939393930026</v>
      </c>
    </row>
    <row r="81" spans="4:7" x14ac:dyDescent="0.3">
      <c r="D81" t="str">
        <f t="shared" ref="D81:E81" si="93">A11</f>
        <v>CHI</v>
      </c>
      <c r="E81" t="str">
        <f t="shared" si="93"/>
        <v>NYK</v>
      </c>
      <c r="F81" s="6">
        <f t="shared" ref="F81:G81" si="94">Y11</f>
        <v>0</v>
      </c>
      <c r="G81" s="6">
        <f t="shared" si="94"/>
        <v>0</v>
      </c>
    </row>
    <row r="82" spans="4:7" x14ac:dyDescent="0.3">
      <c r="D82" t="str">
        <f t="shared" ref="D82:E82" si="95">A12</f>
        <v>MIA</v>
      </c>
      <c r="E82" t="str">
        <f t="shared" si="95"/>
        <v>HOU</v>
      </c>
      <c r="F82" s="6">
        <f t="shared" ref="F82:G82" si="96">Y12</f>
        <v>12.908658331209992</v>
      </c>
      <c r="G82" s="6">
        <f t="shared" si="96"/>
        <v>-15.261792452831003</v>
      </c>
    </row>
    <row r="83" spans="4:7" x14ac:dyDescent="0.3">
      <c r="D83" t="str">
        <f t="shared" ref="D83:E83" si="97">A13</f>
        <v>HOU</v>
      </c>
      <c r="E83" t="str">
        <f t="shared" si="97"/>
        <v>MIA</v>
      </c>
      <c r="F83" s="6">
        <f t="shared" ref="F83:G83" si="98">Y13</f>
        <v>0</v>
      </c>
      <c r="G83" s="6">
        <f t="shared" si="98"/>
        <v>0</v>
      </c>
    </row>
    <row r="84" spans="4:7" x14ac:dyDescent="0.3">
      <c r="D84" t="str">
        <f>A14</f>
        <v>DET</v>
      </c>
      <c r="E84" t="str">
        <f>B14</f>
        <v>MEM</v>
      </c>
      <c r="F84" s="6">
        <f t="shared" ref="F84:G84" si="99">Y14</f>
        <v>12.313124000000002</v>
      </c>
      <c r="G84" s="6">
        <f t="shared" si="99"/>
        <v>-10.900755180513002</v>
      </c>
    </row>
    <row r="85" spans="4:7" x14ac:dyDescent="0.3">
      <c r="D85" t="str">
        <f t="shared" ref="D85:D93" si="100">A15</f>
        <v>MEM</v>
      </c>
      <c r="E85" t="str">
        <f t="shared" ref="E85:E93" si="101">B15</f>
        <v>DET</v>
      </c>
      <c r="F85" s="6">
        <f t="shared" ref="F85:G85" si="102">Y15</f>
        <v>0</v>
      </c>
      <c r="G85" s="6">
        <f t="shared" si="102"/>
        <v>0</v>
      </c>
    </row>
    <row r="86" spans="4:7" x14ac:dyDescent="0.3">
      <c r="D86" t="str">
        <f t="shared" si="100"/>
        <v>TOR</v>
      </c>
      <c r="E86" t="str">
        <f t="shared" si="101"/>
        <v>MIL</v>
      </c>
      <c r="F86" s="6">
        <f t="shared" ref="F86:G86" si="103">Y16</f>
        <v>4.3987323943659931</v>
      </c>
      <c r="G86" s="6">
        <f t="shared" si="103"/>
        <v>-20.683114737222013</v>
      </c>
    </row>
    <row r="87" spans="4:7" x14ac:dyDescent="0.3">
      <c r="D87" t="str">
        <f t="shared" si="100"/>
        <v>MIL</v>
      </c>
      <c r="E87" t="str">
        <f t="shared" si="101"/>
        <v>TOR</v>
      </c>
      <c r="F87" s="6">
        <f t="shared" ref="F87:G87" si="104">Y17</f>
        <v>0</v>
      </c>
      <c r="G87" s="6">
        <f t="shared" si="104"/>
        <v>0</v>
      </c>
    </row>
    <row r="88" spans="4:7" x14ac:dyDescent="0.3">
      <c r="D88" t="str">
        <f t="shared" si="100"/>
        <v>SAS</v>
      </c>
      <c r="E88" t="str">
        <f t="shared" si="101"/>
        <v>NOP</v>
      </c>
      <c r="F88" s="6">
        <f t="shared" ref="F88:G88" si="105">Y18</f>
        <v>4.7388523237210052</v>
      </c>
      <c r="G88" s="6">
        <f t="shared" si="105"/>
        <v>-12.007051174460997</v>
      </c>
    </row>
    <row r="89" spans="4:7" x14ac:dyDescent="0.3">
      <c r="D89" t="str">
        <f t="shared" si="100"/>
        <v>NOP</v>
      </c>
      <c r="E89" t="str">
        <f t="shared" si="101"/>
        <v>SAS</v>
      </c>
      <c r="F89" s="6">
        <f t="shared" ref="F89:G89" si="106">Y19</f>
        <v>0</v>
      </c>
      <c r="G89" s="6">
        <f t="shared" si="106"/>
        <v>0</v>
      </c>
    </row>
    <row r="90" spans="4:7" x14ac:dyDescent="0.3">
      <c r="D90" t="str">
        <f t="shared" si="100"/>
        <v>GSW</v>
      </c>
      <c r="E90" t="str">
        <f t="shared" si="101"/>
        <v>DAL</v>
      </c>
    </row>
    <row r="91" spans="4:7" x14ac:dyDescent="0.3">
      <c r="D91" t="str">
        <f t="shared" si="100"/>
        <v>DAL</v>
      </c>
      <c r="E91" t="str">
        <f t="shared" si="101"/>
        <v>GSW</v>
      </c>
    </row>
    <row r="92" spans="4:7" x14ac:dyDescent="0.3">
      <c r="D92" t="str">
        <f t="shared" si="100"/>
        <v>MIN</v>
      </c>
      <c r="E92" t="str">
        <f t="shared" si="101"/>
        <v>PHX</v>
      </c>
    </row>
    <row r="93" spans="4:7" x14ac:dyDescent="0.3">
      <c r="D93" t="str">
        <f t="shared" si="100"/>
        <v>PHX</v>
      </c>
      <c r="E93" t="str">
        <f t="shared" si="101"/>
        <v>MIN</v>
      </c>
    </row>
    <row r="94" spans="4:7" x14ac:dyDescent="0.3">
      <c r="D94"/>
      <c r="E94"/>
    </row>
    <row r="95" spans="4:7" x14ac:dyDescent="0.3">
      <c r="D95"/>
      <c r="E9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sheetPr codeName="Sheet1"/>
  <dimension ref="A1:H25"/>
  <sheetViews>
    <sheetView workbookViewId="0">
      <selection sqref="A1:C25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/>
      <c r="G1" s="2"/>
      <c r="H1" s="2"/>
    </row>
    <row r="2" spans="1:8" ht="15" thickBot="1" x14ac:dyDescent="0.35">
      <c r="A2" s="1">
        <v>1</v>
      </c>
      <c r="B2" s="1">
        <v>108.55</v>
      </c>
      <c r="C2" s="1">
        <v>102.8</v>
      </c>
      <c r="F2" s="1"/>
      <c r="G2" s="1"/>
      <c r="H2" s="1"/>
    </row>
    <row r="3" spans="1:8" ht="15" thickBot="1" x14ac:dyDescent="0.35">
      <c r="A3" s="1">
        <v>2</v>
      </c>
      <c r="B3" s="1">
        <v>100.84</v>
      </c>
      <c r="C3" s="1">
        <v>109.97</v>
      </c>
      <c r="F3" s="1"/>
      <c r="G3" s="1"/>
      <c r="H3" s="1"/>
    </row>
    <row r="4" spans="1:8" ht="15" thickBot="1" x14ac:dyDescent="0.35">
      <c r="A4" s="1">
        <v>3</v>
      </c>
      <c r="B4" s="1">
        <v>115.9</v>
      </c>
      <c r="C4" s="1">
        <v>110.5</v>
      </c>
      <c r="F4" s="1"/>
      <c r="G4" s="1"/>
      <c r="H4" s="1"/>
    </row>
    <row r="5" spans="1:8" ht="15" thickBot="1" x14ac:dyDescent="0.35">
      <c r="A5" s="1">
        <v>4</v>
      </c>
      <c r="B5" s="1">
        <v>118.6</v>
      </c>
      <c r="C5" s="1">
        <v>112.13</v>
      </c>
      <c r="F5" s="1"/>
      <c r="G5" s="1"/>
      <c r="H5" s="1"/>
    </row>
    <row r="6" spans="1:8" ht="15" thickBot="1" x14ac:dyDescent="0.35">
      <c r="A6" s="1">
        <v>5</v>
      </c>
      <c r="B6" s="1">
        <v>103.8</v>
      </c>
      <c r="C6" s="1">
        <v>112.35</v>
      </c>
      <c r="F6" s="1"/>
      <c r="G6" s="1"/>
      <c r="H6" s="1"/>
    </row>
    <row r="7" spans="1:8" ht="15" thickBot="1" x14ac:dyDescent="0.35">
      <c r="A7" s="1">
        <v>6</v>
      </c>
      <c r="B7" s="1">
        <v>105.38</v>
      </c>
      <c r="C7" s="1">
        <v>117.2</v>
      </c>
      <c r="F7" s="1"/>
      <c r="G7" s="1"/>
      <c r="H7" s="1"/>
    </row>
    <row r="8" spans="1:8" ht="15" thickBot="1" x14ac:dyDescent="0.35">
      <c r="A8" s="1">
        <v>7</v>
      </c>
      <c r="B8" s="1">
        <v>110.86</v>
      </c>
      <c r="C8" s="1">
        <v>107.94</v>
      </c>
      <c r="F8" s="1"/>
      <c r="G8" s="1"/>
      <c r="H8" s="1"/>
    </row>
    <row r="9" spans="1:8" ht="15" thickBot="1" x14ac:dyDescent="0.35">
      <c r="A9" s="1">
        <v>8</v>
      </c>
      <c r="B9" s="1">
        <v>119.13</v>
      </c>
      <c r="C9" s="1">
        <v>106.17</v>
      </c>
      <c r="F9" s="1"/>
      <c r="G9" s="1"/>
      <c r="H9" s="1"/>
    </row>
    <row r="10" spans="1:8" ht="15" thickBot="1" x14ac:dyDescent="0.35">
      <c r="A10" s="1">
        <v>9</v>
      </c>
      <c r="B10" s="1">
        <v>110.05</v>
      </c>
      <c r="C10" s="1">
        <v>101.33</v>
      </c>
      <c r="F10" s="1"/>
      <c r="G10" s="1"/>
      <c r="H10" s="1"/>
    </row>
    <row r="11" spans="1:8" ht="15" thickBot="1" x14ac:dyDescent="0.35">
      <c r="A11" s="1">
        <v>10</v>
      </c>
      <c r="B11" s="1">
        <v>112.27</v>
      </c>
      <c r="C11" s="1">
        <v>112.32</v>
      </c>
      <c r="F11" s="1"/>
      <c r="G11" s="1"/>
      <c r="H11" s="1"/>
    </row>
    <row r="12" spans="1:8" ht="15" thickBot="1" x14ac:dyDescent="0.35">
      <c r="A12" s="1">
        <v>11</v>
      </c>
      <c r="B12" s="1">
        <v>107.35</v>
      </c>
      <c r="C12" s="1">
        <v>103.25</v>
      </c>
      <c r="F12" s="1"/>
      <c r="G12" s="1"/>
      <c r="H12" s="1"/>
    </row>
    <row r="13" spans="1:8" ht="15" thickBot="1" x14ac:dyDescent="0.35">
      <c r="A13" s="1">
        <v>12</v>
      </c>
      <c r="B13" s="1">
        <v>120.25</v>
      </c>
      <c r="C13" s="1">
        <v>112.32</v>
      </c>
      <c r="F13" s="1"/>
      <c r="G13" s="1"/>
      <c r="H13" s="1"/>
    </row>
    <row r="14" spans="1:8" ht="15" thickBot="1" x14ac:dyDescent="0.35">
      <c r="A14" s="1">
        <v>13</v>
      </c>
      <c r="B14" s="1">
        <v>106.22</v>
      </c>
      <c r="C14" s="1">
        <v>112.5</v>
      </c>
      <c r="F14" s="1"/>
      <c r="G14" s="1"/>
      <c r="H14" s="1"/>
    </row>
    <row r="15" spans="1:8" ht="15" thickBot="1" x14ac:dyDescent="0.35">
      <c r="A15" s="1">
        <v>14</v>
      </c>
      <c r="B15" s="1">
        <v>106.37</v>
      </c>
      <c r="C15" s="1">
        <v>115.9</v>
      </c>
      <c r="F15" s="1"/>
      <c r="G15" s="1"/>
      <c r="H15" s="1"/>
    </row>
    <row r="16" spans="1:8" ht="15" thickBot="1" x14ac:dyDescent="0.35">
      <c r="A16" s="1">
        <v>15</v>
      </c>
      <c r="B16" s="1">
        <v>104.74</v>
      </c>
      <c r="C16" s="1">
        <v>120.95</v>
      </c>
    </row>
    <row r="17" spans="1:3" ht="15" thickBot="1" x14ac:dyDescent="0.35">
      <c r="A17" s="1">
        <v>16</v>
      </c>
      <c r="B17" s="1">
        <v>111.39</v>
      </c>
      <c r="C17" s="1">
        <v>115.58</v>
      </c>
    </row>
    <row r="18" spans="1:3" ht="15" thickBot="1" x14ac:dyDescent="0.35">
      <c r="A18" s="1">
        <v>17</v>
      </c>
      <c r="B18" s="1">
        <v>108.71</v>
      </c>
      <c r="C18" s="1">
        <v>112.16</v>
      </c>
    </row>
    <row r="19" spans="1:3" ht="15" thickBot="1" x14ac:dyDescent="0.35">
      <c r="A19" s="1">
        <v>18</v>
      </c>
      <c r="B19" s="1">
        <v>110.65</v>
      </c>
      <c r="C19" s="1">
        <v>105.77</v>
      </c>
    </row>
    <row r="20" spans="1:3" ht="15" thickBot="1" x14ac:dyDescent="0.35">
      <c r="A20" s="1">
        <v>19</v>
      </c>
      <c r="B20" s="1">
        <v>113.87</v>
      </c>
      <c r="C20" s="1">
        <v>108.96</v>
      </c>
    </row>
    <row r="21" spans="1:3" ht="15" thickBot="1" x14ac:dyDescent="0.35">
      <c r="A21" s="1">
        <v>20</v>
      </c>
      <c r="B21" s="1">
        <v>115.9</v>
      </c>
      <c r="C21" s="1">
        <v>105.75</v>
      </c>
    </row>
    <row r="22" spans="1:3" ht="15" thickBot="1" x14ac:dyDescent="0.35">
      <c r="A22" s="1">
        <v>21</v>
      </c>
      <c r="B22" s="1">
        <v>110.85</v>
      </c>
      <c r="C22" s="1">
        <v>105.08</v>
      </c>
    </row>
    <row r="23" spans="1:3" ht="15" thickBot="1" x14ac:dyDescent="0.35">
      <c r="A23" s="1">
        <v>22</v>
      </c>
      <c r="B23" s="1">
        <v>115.58</v>
      </c>
      <c r="C23" s="1">
        <v>113.42</v>
      </c>
    </row>
    <row r="24" spans="1:3" ht="15" thickBot="1" x14ac:dyDescent="0.35">
      <c r="A24" s="1">
        <v>23</v>
      </c>
      <c r="B24" s="1">
        <v>109.33</v>
      </c>
      <c r="C24" s="1">
        <v>120.54</v>
      </c>
    </row>
    <row r="25" spans="1:3" ht="15" thickBot="1" x14ac:dyDescent="0.35">
      <c r="A25" s="1">
        <v>24</v>
      </c>
      <c r="B25" s="1">
        <v>110.43</v>
      </c>
      <c r="C25" s="1">
        <v>110.91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25"/>
  <sheetViews>
    <sheetView workbookViewId="0">
      <selection sqref="A1:C25"/>
    </sheetView>
  </sheetViews>
  <sheetFormatPr defaultRowHeight="14.4" x14ac:dyDescent="0.3"/>
  <sheetData>
    <row r="1" spans="1:9" x14ac:dyDescent="0.3">
      <c r="A1" s="2" t="s">
        <v>0</v>
      </c>
      <c r="B1" s="2" t="s">
        <v>21</v>
      </c>
      <c r="C1" s="2" t="s">
        <v>32</v>
      </c>
      <c r="F1" s="2" t="s">
        <v>44</v>
      </c>
      <c r="G1" s="2" t="s">
        <v>0</v>
      </c>
      <c r="H1" s="2" t="s">
        <v>21</v>
      </c>
      <c r="I1" s="2" t="s">
        <v>32</v>
      </c>
    </row>
    <row r="2" spans="1:9" ht="15" thickBot="1" x14ac:dyDescent="0.35">
      <c r="A2" s="1">
        <v>1</v>
      </c>
      <c r="B2" s="1">
        <v>107.612692779434</v>
      </c>
      <c r="C2" s="1">
        <v>103.159369400625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2</v>
      </c>
      <c r="B3" s="1">
        <v>99.901058391038703</v>
      </c>
      <c r="C3" s="1">
        <v>110.824789106612</v>
      </c>
      <c r="G3" s="1">
        <v>2</v>
      </c>
      <c r="H3" s="1">
        <v>113.771155028881</v>
      </c>
      <c r="I3" s="1">
        <v>124.035353150977</v>
      </c>
    </row>
    <row r="4" spans="1:9" ht="15" thickBot="1" x14ac:dyDescent="0.35">
      <c r="A4" s="1">
        <v>3</v>
      </c>
      <c r="B4" s="1">
        <v>115.151669188238</v>
      </c>
      <c r="C4" s="1">
        <v>110.732333136656</v>
      </c>
      <c r="G4" s="1">
        <v>3</v>
      </c>
      <c r="H4" s="1">
        <v>115.95751617487301</v>
      </c>
      <c r="I4" s="1">
        <v>110.663556551453</v>
      </c>
    </row>
    <row r="5" spans="1:9" ht="15" thickBot="1" x14ac:dyDescent="0.35">
      <c r="A5" s="1">
        <v>4</v>
      </c>
      <c r="B5" s="1">
        <v>119.61936227579599</v>
      </c>
      <c r="C5" s="1">
        <v>112.882342873412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1">
        <v>5</v>
      </c>
      <c r="B6" s="1">
        <v>105.04257297035799</v>
      </c>
      <c r="C6" s="1">
        <v>114.88403312936001</v>
      </c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1">
        <v>6</v>
      </c>
      <c r="B7" s="1">
        <v>108.90754634794</v>
      </c>
      <c r="C7" s="1">
        <v>115.305015129162</v>
      </c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>
        <v>7</v>
      </c>
      <c r="B8" s="1">
        <v>112.569506912631</v>
      </c>
      <c r="C8" s="1">
        <v>108.59478525153401</v>
      </c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>
        <v>8</v>
      </c>
      <c r="B9" s="1">
        <v>120.090701292473</v>
      </c>
      <c r="C9" s="1">
        <v>107.194259124116</v>
      </c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>
        <v>9</v>
      </c>
      <c r="B10" s="1">
        <v>110.290186710312</v>
      </c>
      <c r="C10" s="1">
        <v>99.901300865127695</v>
      </c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>
        <v>10</v>
      </c>
      <c r="B11" s="1">
        <v>113.0401882335</v>
      </c>
      <c r="C11" s="1">
        <v>115.587841163479</v>
      </c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>
        <v>11</v>
      </c>
      <c r="B12" s="1">
        <v>106.77253236963</v>
      </c>
      <c r="C12" s="1">
        <v>103.149401670459</v>
      </c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>
        <v>12</v>
      </c>
      <c r="B13" s="1">
        <v>120.46784146854</v>
      </c>
      <c r="C13" s="1">
        <v>113.616428760128</v>
      </c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>
        <v>13</v>
      </c>
      <c r="B14" s="1">
        <v>104.795950159642</v>
      </c>
      <c r="C14" s="1">
        <v>112.93919975934</v>
      </c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>
        <v>14</v>
      </c>
      <c r="B15" s="1">
        <v>104.984897442982</v>
      </c>
      <c r="C15" s="1">
        <v>114.15000674706999</v>
      </c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>
        <v>15</v>
      </c>
      <c r="B16" s="1">
        <v>104.797365442627</v>
      </c>
      <c r="C16" s="1">
        <v>122.309110955102</v>
      </c>
    </row>
    <row r="17" spans="1:3" ht="15" thickBot="1" x14ac:dyDescent="0.35">
      <c r="A17" s="1">
        <v>16</v>
      </c>
      <c r="B17" s="1">
        <v>114.244830900469</v>
      </c>
      <c r="C17" s="1">
        <v>114.056532652454</v>
      </c>
    </row>
    <row r="18" spans="1:3" ht="15" thickBot="1" x14ac:dyDescent="0.35">
      <c r="A18" s="1">
        <v>17</v>
      </c>
      <c r="B18" s="1">
        <v>110.85783779728</v>
      </c>
      <c r="C18" s="1">
        <v>112.88613809160699</v>
      </c>
    </row>
    <row r="19" spans="1:3" ht="15" thickBot="1" x14ac:dyDescent="0.35">
      <c r="A19" s="1">
        <v>18</v>
      </c>
      <c r="B19" s="1">
        <v>107.97650365904001</v>
      </c>
      <c r="C19" s="1">
        <v>106.328265207352</v>
      </c>
    </row>
    <row r="20" spans="1:3" ht="15" thickBot="1" x14ac:dyDescent="0.35">
      <c r="A20" s="1">
        <v>19</v>
      </c>
      <c r="B20" s="1">
        <v>113.3328574864</v>
      </c>
      <c r="C20" s="1">
        <v>111.094405077152</v>
      </c>
    </row>
    <row r="21" spans="1:3" ht="15" thickBot="1" x14ac:dyDescent="0.35">
      <c r="A21" s="1">
        <v>20</v>
      </c>
      <c r="B21" s="1">
        <v>116.754626949767</v>
      </c>
      <c r="C21" s="1">
        <v>104.99081756920199</v>
      </c>
    </row>
    <row r="22" spans="1:3" ht="15" thickBot="1" x14ac:dyDescent="0.35">
      <c r="A22" s="1">
        <v>21</v>
      </c>
      <c r="B22" s="1">
        <v>112.030269616173</v>
      </c>
      <c r="C22" s="1">
        <v>103.19418292228001</v>
      </c>
    </row>
    <row r="23" spans="1:3" ht="15" thickBot="1" x14ac:dyDescent="0.35">
      <c r="A23" s="1">
        <v>22</v>
      </c>
      <c r="B23" s="1">
        <v>115.423144830364</v>
      </c>
      <c r="C23" s="1">
        <v>112.69120703467701</v>
      </c>
    </row>
    <row r="24" spans="1:3" ht="15" thickBot="1" x14ac:dyDescent="0.35">
      <c r="A24" s="1">
        <v>23</v>
      </c>
      <c r="B24" s="1">
        <v>109.576005822974</v>
      </c>
      <c r="C24" s="1">
        <v>123.876968326944</v>
      </c>
    </row>
    <row r="25" spans="1:3" ht="15" thickBot="1" x14ac:dyDescent="0.35">
      <c r="A25" s="1">
        <v>24</v>
      </c>
      <c r="B25" s="1">
        <v>109.80657760728501</v>
      </c>
      <c r="C25" s="1">
        <v>112.42266477145699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H25"/>
  <sheetViews>
    <sheetView workbookViewId="0">
      <selection sqref="A1:C25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107.6</v>
      </c>
      <c r="C2" s="1">
        <v>103.19999999999899</v>
      </c>
      <c r="F2" s="1">
        <v>1</v>
      </c>
      <c r="G2" s="1">
        <v>118.117647058823</v>
      </c>
      <c r="H2" s="1">
        <v>116.588235294117</v>
      </c>
    </row>
    <row r="3" spans="1:8" ht="15" thickBot="1" x14ac:dyDescent="0.35">
      <c r="A3" s="1">
        <v>2</v>
      </c>
      <c r="B3" s="1">
        <v>99.866666666666603</v>
      </c>
      <c r="C3" s="1">
        <v>110.8</v>
      </c>
      <c r="F3" s="1">
        <v>2</v>
      </c>
      <c r="G3" s="1">
        <v>113.840579710144</v>
      </c>
      <c r="H3" s="1">
        <v>124.188405797101</v>
      </c>
    </row>
    <row r="4" spans="1:8" ht="15" thickBot="1" x14ac:dyDescent="0.35">
      <c r="A4" s="1">
        <v>3</v>
      </c>
      <c r="B4" s="1">
        <v>115.19999999999899</v>
      </c>
      <c r="C4" s="1">
        <v>110.8</v>
      </c>
      <c r="F4" s="1">
        <v>3</v>
      </c>
      <c r="G4" s="1">
        <v>115.970588235294</v>
      </c>
      <c r="H4" s="1">
        <v>110.705882352941</v>
      </c>
    </row>
    <row r="5" spans="1:8" ht="15" thickBot="1" x14ac:dyDescent="0.35">
      <c r="A5" s="1">
        <v>4</v>
      </c>
      <c r="B5" s="1">
        <v>119.6</v>
      </c>
      <c r="C5" s="1">
        <v>112.86666666666601</v>
      </c>
      <c r="F5" s="1">
        <v>4</v>
      </c>
      <c r="G5" s="1">
        <v>110.753623188405</v>
      </c>
      <c r="H5" s="1">
        <v>108.797101449275</v>
      </c>
    </row>
    <row r="6" spans="1:8" ht="15" thickBot="1" x14ac:dyDescent="0.35">
      <c r="A6" s="1">
        <v>5</v>
      </c>
      <c r="B6" s="1">
        <v>105</v>
      </c>
      <c r="C6" s="1">
        <v>114.75</v>
      </c>
      <c r="F6" s="1">
        <v>5</v>
      </c>
      <c r="G6" s="1">
        <v>111.405797101449</v>
      </c>
      <c r="H6" s="1">
        <v>113.94202898550699</v>
      </c>
    </row>
    <row r="7" spans="1:8" ht="15" thickBot="1" x14ac:dyDescent="0.35">
      <c r="A7" s="1">
        <v>6</v>
      </c>
      <c r="B7" s="1">
        <v>108.875</v>
      </c>
      <c r="C7" s="1">
        <v>115.3125</v>
      </c>
      <c r="F7" s="1">
        <v>6</v>
      </c>
      <c r="G7" s="1">
        <v>120.68115942028901</v>
      </c>
      <c r="H7" s="1">
        <v>117.347826086956</v>
      </c>
    </row>
    <row r="8" spans="1:8" ht="15" thickBot="1" x14ac:dyDescent="0.35">
      <c r="A8" s="1">
        <v>7</v>
      </c>
      <c r="B8" s="1">
        <v>112.5625</v>
      </c>
      <c r="C8" s="1">
        <v>108.62499999999901</v>
      </c>
      <c r="F8" s="1">
        <v>7</v>
      </c>
      <c r="G8" s="1">
        <v>112.02898550724601</v>
      </c>
      <c r="H8" s="1">
        <v>113.550724637681</v>
      </c>
    </row>
    <row r="9" spans="1:8" ht="15" thickBot="1" x14ac:dyDescent="0.35">
      <c r="A9" s="1">
        <v>8</v>
      </c>
      <c r="B9" s="1">
        <v>120.12499999999901</v>
      </c>
      <c r="C9" s="1">
        <v>107.25</v>
      </c>
      <c r="F9" s="1">
        <v>8</v>
      </c>
      <c r="G9" s="1">
        <v>113.588235294117</v>
      </c>
      <c r="H9" s="1">
        <v>112.5</v>
      </c>
    </row>
    <row r="10" spans="1:8" ht="15" thickBot="1" x14ac:dyDescent="0.35">
      <c r="A10" s="1">
        <v>9</v>
      </c>
      <c r="B10" s="1">
        <v>110.266666666666</v>
      </c>
      <c r="C10" s="1">
        <v>99.933333333333294</v>
      </c>
      <c r="F10" s="1">
        <v>9</v>
      </c>
      <c r="G10" s="1">
        <v>117.04347826086899</v>
      </c>
      <c r="H10" s="1">
        <v>120.608695652173</v>
      </c>
    </row>
    <row r="11" spans="1:8" ht="15" thickBot="1" x14ac:dyDescent="0.35">
      <c r="A11" s="1">
        <v>10</v>
      </c>
      <c r="B11" s="1">
        <v>113.06666666666599</v>
      </c>
      <c r="C11" s="1">
        <v>115.6</v>
      </c>
      <c r="F11" s="1">
        <v>10</v>
      </c>
      <c r="G11" s="1">
        <v>118.724637681159</v>
      </c>
      <c r="H11" s="1">
        <v>117.333333333333</v>
      </c>
    </row>
    <row r="12" spans="1:8" ht="15" thickBot="1" x14ac:dyDescent="0.35">
      <c r="A12" s="1">
        <v>11</v>
      </c>
      <c r="B12" s="1">
        <v>106.74999999999901</v>
      </c>
      <c r="C12" s="1">
        <v>103.18749999999901</v>
      </c>
      <c r="F12" s="1">
        <v>11</v>
      </c>
      <c r="G12" s="1">
        <v>112.044117647058</v>
      </c>
      <c r="H12" s="1">
        <v>107.89705882352899</v>
      </c>
    </row>
    <row r="13" spans="1:8" ht="15" thickBot="1" x14ac:dyDescent="0.35">
      <c r="A13" s="1">
        <v>12</v>
      </c>
      <c r="B13" s="1">
        <v>120.375</v>
      </c>
      <c r="C13" s="1">
        <v>113.43749999999901</v>
      </c>
      <c r="F13" s="1">
        <v>12</v>
      </c>
      <c r="G13" s="1">
        <v>114.68115942028901</v>
      </c>
      <c r="H13" s="1">
        <v>110.231884057971</v>
      </c>
    </row>
    <row r="14" spans="1:8" ht="15" thickBot="1" x14ac:dyDescent="0.35">
      <c r="A14" s="1">
        <v>13</v>
      </c>
      <c r="B14" s="1">
        <v>104.75</v>
      </c>
      <c r="C14" s="1">
        <v>112.9375</v>
      </c>
      <c r="F14" s="1">
        <v>13</v>
      </c>
      <c r="G14" s="1">
        <v>119.044117647058</v>
      </c>
      <c r="H14" s="1">
        <v>121.058823529411</v>
      </c>
    </row>
    <row r="15" spans="1:8" ht="15" thickBot="1" x14ac:dyDescent="0.35">
      <c r="A15" s="1">
        <v>14</v>
      </c>
      <c r="B15" s="1">
        <v>104.928571428571</v>
      </c>
      <c r="C15" s="1">
        <v>113.99999999999901</v>
      </c>
      <c r="F15" s="1">
        <v>14</v>
      </c>
      <c r="G15" s="1">
        <v>116.91304347825999</v>
      </c>
      <c r="H15" s="1">
        <v>114.39130434782599</v>
      </c>
    </row>
    <row r="16" spans="1:8" ht="15" thickBot="1" x14ac:dyDescent="0.35">
      <c r="A16" s="1">
        <v>15</v>
      </c>
      <c r="B16" s="1">
        <v>104.86666666666601</v>
      </c>
      <c r="C16" s="1">
        <v>122.333333333333</v>
      </c>
    </row>
    <row r="17" spans="1:3" ht="15" thickBot="1" x14ac:dyDescent="0.35">
      <c r="A17" s="1">
        <v>16</v>
      </c>
      <c r="B17" s="1">
        <v>114.28571428571399</v>
      </c>
      <c r="C17" s="1">
        <v>114.214285714285</v>
      </c>
    </row>
    <row r="18" spans="1:3" ht="15" thickBot="1" x14ac:dyDescent="0.35">
      <c r="A18" s="1">
        <v>17</v>
      </c>
      <c r="B18" s="1">
        <v>110.86666666666601</v>
      </c>
      <c r="C18" s="1">
        <v>112.933333333333</v>
      </c>
    </row>
    <row r="19" spans="1:3" ht="15" thickBot="1" x14ac:dyDescent="0.35">
      <c r="A19" s="1">
        <v>18</v>
      </c>
      <c r="B19" s="1">
        <v>108.06666666666599</v>
      </c>
      <c r="C19" s="1">
        <v>106.533333333333</v>
      </c>
    </row>
    <row r="20" spans="1:3" ht="15" thickBot="1" x14ac:dyDescent="0.35">
      <c r="A20" s="1">
        <v>19</v>
      </c>
      <c r="B20" s="1">
        <v>113.31249999999901</v>
      </c>
      <c r="C20" s="1">
        <v>111</v>
      </c>
    </row>
    <row r="21" spans="1:3" ht="15" thickBot="1" x14ac:dyDescent="0.35">
      <c r="A21" s="1">
        <v>20</v>
      </c>
      <c r="B21" s="1">
        <v>116.73333333333299</v>
      </c>
      <c r="C21" s="1">
        <v>105</v>
      </c>
    </row>
    <row r="22" spans="1:3" ht="15" thickBot="1" x14ac:dyDescent="0.35">
      <c r="A22" s="1">
        <v>21</v>
      </c>
      <c r="B22" s="1">
        <v>112.071428571428</v>
      </c>
      <c r="C22" s="1">
        <v>103.28571428571399</v>
      </c>
    </row>
    <row r="23" spans="1:3" ht="15" thickBot="1" x14ac:dyDescent="0.35">
      <c r="A23" s="1">
        <v>22</v>
      </c>
      <c r="B23" s="1">
        <v>115.466666666666</v>
      </c>
      <c r="C23" s="1">
        <v>112.73333333333299</v>
      </c>
    </row>
    <row r="24" spans="1:3" ht="15" thickBot="1" x14ac:dyDescent="0.35">
      <c r="A24" s="1">
        <v>23</v>
      </c>
      <c r="B24" s="1">
        <v>109.571428571428</v>
      </c>
      <c r="C24" s="1">
        <v>123.714285714285</v>
      </c>
    </row>
    <row r="25" spans="1:3" ht="15" thickBot="1" x14ac:dyDescent="0.35">
      <c r="A25" s="1">
        <v>24</v>
      </c>
      <c r="B25" s="1">
        <v>109.87499999999901</v>
      </c>
      <c r="C25" s="1">
        <v>112.5625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25"/>
  <sheetViews>
    <sheetView workbookViewId="0">
      <selection sqref="A1:C25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107.072463768115</v>
      </c>
      <c r="C2" s="1">
        <v>104.032786885245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2</v>
      </c>
      <c r="B3" s="1">
        <v>103.235294117647</v>
      </c>
      <c r="C3" s="1">
        <v>110.93902439024301</v>
      </c>
      <c r="F3" s="1">
        <v>2</v>
      </c>
      <c r="G3" s="1">
        <v>115.91964285714199</v>
      </c>
      <c r="H3" s="1">
        <v>124.507462686567</v>
      </c>
    </row>
    <row r="4" spans="1:8" ht="15" thickBot="1" x14ac:dyDescent="0.35">
      <c r="A4" s="1">
        <v>3</v>
      </c>
      <c r="B4" s="1">
        <v>114.273885350318</v>
      </c>
      <c r="C4" s="1">
        <v>110.47199999999999</v>
      </c>
      <c r="F4" s="1">
        <v>3</v>
      </c>
      <c r="G4" s="1">
        <v>117.370967741935</v>
      </c>
      <c r="H4" s="1">
        <v>111.303448275862</v>
      </c>
    </row>
    <row r="5" spans="1:8" ht="15" thickBot="1" x14ac:dyDescent="0.35">
      <c r="A5" s="1">
        <v>4</v>
      </c>
      <c r="B5" s="1">
        <v>120.168224299065</v>
      </c>
      <c r="C5" s="1">
        <v>113.506493506493</v>
      </c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A6" s="1">
        <v>5</v>
      </c>
      <c r="B6" s="1">
        <v>107.387096774193</v>
      </c>
      <c r="C6" s="1">
        <v>116.388888888888</v>
      </c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A7" s="1">
        <v>6</v>
      </c>
      <c r="B7" s="1">
        <v>109</v>
      </c>
      <c r="C7" s="1">
        <v>116.388888888888</v>
      </c>
      <c r="F7" s="1">
        <v>6</v>
      </c>
      <c r="G7" s="1">
        <v>122.416666666666</v>
      </c>
      <c r="H7" s="1">
        <v>118.8125</v>
      </c>
    </row>
    <row r="8" spans="1:8" ht="15" thickBot="1" x14ac:dyDescent="0.35">
      <c r="A8" s="1">
        <v>7</v>
      </c>
      <c r="B8" s="1">
        <v>112.08275862068901</v>
      </c>
      <c r="C8" s="1">
        <v>106.693333333333</v>
      </c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A9" s="1">
        <v>8</v>
      </c>
      <c r="B9" s="1">
        <v>120.168224299065</v>
      </c>
      <c r="C9" s="1">
        <v>110.247422680412</v>
      </c>
      <c r="F9" s="1">
        <v>8</v>
      </c>
      <c r="G9" s="1">
        <v>114.326086956521</v>
      </c>
      <c r="H9" s="1">
        <v>113</v>
      </c>
    </row>
    <row r="10" spans="1:8" ht="15" thickBot="1" x14ac:dyDescent="0.35">
      <c r="A10" s="1">
        <v>9</v>
      </c>
      <c r="B10" s="1">
        <v>111.271186440677</v>
      </c>
      <c r="C10" s="1">
        <v>101.333333333333</v>
      </c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>
        <v>10</v>
      </c>
      <c r="B11" s="1">
        <v>113.439393939393</v>
      </c>
      <c r="C11" s="1">
        <v>114.55801104972301</v>
      </c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>
        <v>11</v>
      </c>
      <c r="B12" s="1">
        <v>105.113207547169</v>
      </c>
      <c r="C12" s="1">
        <v>104.032786885245</v>
      </c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>
        <v>12</v>
      </c>
      <c r="B13" s="1">
        <v>117.848837209302</v>
      </c>
      <c r="C13" s="1">
        <v>113.84076433121</v>
      </c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>
        <v>13</v>
      </c>
      <c r="B14" s="1">
        <v>106.928571428571</v>
      </c>
      <c r="C14" s="1">
        <v>115.15942028985501</v>
      </c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>
        <v>14</v>
      </c>
      <c r="B15" s="1">
        <v>107.09090909090899</v>
      </c>
      <c r="C15" s="1">
        <v>115.6328125</v>
      </c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>
        <v>15</v>
      </c>
      <c r="B16" s="1">
        <v>107.387096774193</v>
      </c>
      <c r="C16" s="1">
        <v>120.454054054054</v>
      </c>
    </row>
    <row r="17" spans="1:3" ht="15" thickBot="1" x14ac:dyDescent="0.35">
      <c r="A17" s="1">
        <v>16</v>
      </c>
      <c r="B17" s="1">
        <v>112.08275862068901</v>
      </c>
      <c r="C17" s="1">
        <v>115.78873239436599</v>
      </c>
    </row>
    <row r="18" spans="1:3" ht="15" thickBot="1" x14ac:dyDescent="0.35">
      <c r="A18" s="1">
        <v>17</v>
      </c>
      <c r="B18" s="1">
        <v>109.078571428571</v>
      </c>
      <c r="C18" s="1">
        <v>113.506493506493</v>
      </c>
    </row>
    <row r="19" spans="1:3" ht="15" thickBot="1" x14ac:dyDescent="0.35">
      <c r="A19" s="1">
        <v>18</v>
      </c>
      <c r="B19" s="1">
        <v>109.078571428571</v>
      </c>
      <c r="C19" s="1">
        <v>105.336633663366</v>
      </c>
    </row>
    <row r="20" spans="1:3" ht="15" thickBot="1" x14ac:dyDescent="0.35">
      <c r="A20" s="1">
        <v>19</v>
      </c>
      <c r="B20" s="1">
        <v>115.613333333333</v>
      </c>
      <c r="C20" s="1">
        <v>110.51048951048899</v>
      </c>
    </row>
    <row r="21" spans="1:3" ht="15" thickBot="1" x14ac:dyDescent="0.35">
      <c r="A21" s="1">
        <v>20</v>
      </c>
      <c r="B21" s="1">
        <v>117.43307086614099</v>
      </c>
      <c r="C21" s="1">
        <v>104.032786885245</v>
      </c>
    </row>
    <row r="22" spans="1:3" ht="15" thickBot="1" x14ac:dyDescent="0.35">
      <c r="A22" s="1">
        <v>21</v>
      </c>
      <c r="B22" s="1">
        <v>112.366071428571</v>
      </c>
      <c r="C22" s="1">
        <v>104.541666666666</v>
      </c>
    </row>
    <row r="23" spans="1:3" ht="15" thickBot="1" x14ac:dyDescent="0.35">
      <c r="A23" s="1">
        <v>22</v>
      </c>
      <c r="B23" s="1">
        <v>117.43307086614099</v>
      </c>
      <c r="C23" s="1">
        <v>115.6328125</v>
      </c>
    </row>
    <row r="24" spans="1:3" ht="15" thickBot="1" x14ac:dyDescent="0.35">
      <c r="A24" s="1">
        <v>23</v>
      </c>
      <c r="B24" s="1">
        <v>109</v>
      </c>
      <c r="C24" s="1">
        <v>120.90909090909</v>
      </c>
    </row>
    <row r="25" spans="1:3" ht="15" thickBot="1" x14ac:dyDescent="0.35">
      <c r="A25" s="1">
        <v>24</v>
      </c>
      <c r="B25" s="1">
        <v>109.078571428571</v>
      </c>
      <c r="C25" s="1">
        <v>110.93902439024301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25"/>
  <sheetViews>
    <sheetView workbookViewId="0">
      <selection sqref="A1:C25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107.55124000000001</v>
      </c>
      <c r="C2" s="1">
        <v>100.58034000000001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2</v>
      </c>
      <c r="B3" s="1">
        <v>98.633899999999997</v>
      </c>
      <c r="C3" s="1">
        <v>108.35064</v>
      </c>
      <c r="F3" s="1">
        <v>2</v>
      </c>
      <c r="G3" s="1">
        <v>111.22308</v>
      </c>
      <c r="H3" s="1">
        <v>123.09463</v>
      </c>
    </row>
    <row r="4" spans="1:8" ht="15" thickBot="1" x14ac:dyDescent="0.35">
      <c r="A4" s="1">
        <v>3</v>
      </c>
      <c r="B4" s="1">
        <v>115.26551000000001</v>
      </c>
      <c r="C4" s="1">
        <v>109.27395</v>
      </c>
      <c r="F4" s="1">
        <v>3</v>
      </c>
      <c r="G4" s="1">
        <v>112.06338</v>
      </c>
      <c r="H4" s="1">
        <v>109.32299999999999</v>
      </c>
    </row>
    <row r="5" spans="1:8" ht="15" thickBot="1" x14ac:dyDescent="0.35">
      <c r="A5" s="1">
        <v>4</v>
      </c>
      <c r="B5" s="1">
        <v>116.98265000000001</v>
      </c>
      <c r="C5" s="1">
        <v>111.47141999999999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1">
        <v>5</v>
      </c>
      <c r="B6" s="1">
        <v>102.28341</v>
      </c>
      <c r="C6" s="1">
        <v>112.12061</v>
      </c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1">
        <v>6</v>
      </c>
      <c r="B7" s="1">
        <v>107.01224000000001</v>
      </c>
      <c r="C7" s="1">
        <v>112.67412</v>
      </c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>
        <v>7</v>
      </c>
      <c r="B8" s="1">
        <v>110.98506999999999</v>
      </c>
      <c r="C8" s="1">
        <v>106.79838599999999</v>
      </c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>
        <v>8</v>
      </c>
      <c r="B9" s="1">
        <v>120.49259000000001</v>
      </c>
      <c r="C9" s="1">
        <v>103.87699000000001</v>
      </c>
      <c r="F9" s="1">
        <v>8</v>
      </c>
      <c r="G9" s="1">
        <v>112.21265</v>
      </c>
      <c r="H9" s="1">
        <v>110.364784</v>
      </c>
    </row>
    <row r="10" spans="1:8" ht="15" thickBot="1" x14ac:dyDescent="0.35">
      <c r="A10" s="1">
        <v>9</v>
      </c>
      <c r="B10" s="1">
        <v>110.73138</v>
      </c>
      <c r="C10" s="1">
        <v>99.674610000000001</v>
      </c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>
        <v>10</v>
      </c>
      <c r="B11" s="1">
        <v>110.3437</v>
      </c>
      <c r="C11" s="1">
        <v>112.72224</v>
      </c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>
        <v>11</v>
      </c>
      <c r="B12" s="1">
        <v>105.77955</v>
      </c>
      <c r="C12" s="1">
        <v>100.932106</v>
      </c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>
        <v>12</v>
      </c>
      <c r="B13" s="1">
        <v>119.59335</v>
      </c>
      <c r="C13" s="1">
        <v>110.05853</v>
      </c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>
        <v>13</v>
      </c>
      <c r="B14" s="1">
        <v>105.55747</v>
      </c>
      <c r="C14" s="1">
        <v>111.77809000000001</v>
      </c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>
        <v>14</v>
      </c>
      <c r="B15" s="1">
        <v>103.586876</v>
      </c>
      <c r="C15" s="1">
        <v>111.63493</v>
      </c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>
        <v>15</v>
      </c>
      <c r="B16" s="1">
        <v>101.65022999999999</v>
      </c>
      <c r="C16" s="1">
        <v>118.42846</v>
      </c>
    </row>
    <row r="17" spans="1:3" ht="15" thickBot="1" x14ac:dyDescent="0.35">
      <c r="A17" s="1">
        <v>16</v>
      </c>
      <c r="B17" s="1">
        <v>112.09592000000001</v>
      </c>
      <c r="C17" s="1">
        <v>111.87591999999999</v>
      </c>
    </row>
    <row r="18" spans="1:3" ht="15" thickBot="1" x14ac:dyDescent="0.35">
      <c r="A18" s="1">
        <v>17</v>
      </c>
      <c r="B18" s="1">
        <v>105.9706</v>
      </c>
      <c r="C18" s="1">
        <v>110.59866</v>
      </c>
    </row>
    <row r="19" spans="1:3" ht="15" thickBot="1" x14ac:dyDescent="0.35">
      <c r="A19" s="1">
        <v>18</v>
      </c>
      <c r="B19" s="1">
        <v>106.61761</v>
      </c>
      <c r="C19" s="1">
        <v>101.97581</v>
      </c>
    </row>
    <row r="20" spans="1:3" ht="15" thickBot="1" x14ac:dyDescent="0.35">
      <c r="A20" s="1">
        <v>19</v>
      </c>
      <c r="B20" s="1">
        <v>112.847786</v>
      </c>
      <c r="C20" s="1">
        <v>107.49771</v>
      </c>
    </row>
    <row r="21" spans="1:3" ht="15" thickBot="1" x14ac:dyDescent="0.35">
      <c r="A21" s="1">
        <v>20</v>
      </c>
      <c r="B21" s="1">
        <v>115.22338999999999</v>
      </c>
      <c r="C21" s="1">
        <v>104.47635</v>
      </c>
    </row>
    <row r="22" spans="1:3" ht="15" thickBot="1" x14ac:dyDescent="0.35">
      <c r="A22" s="1">
        <v>21</v>
      </c>
      <c r="B22" s="1">
        <v>110.67865999999999</v>
      </c>
      <c r="C22" s="1">
        <v>101.05015</v>
      </c>
    </row>
    <row r="23" spans="1:3" ht="15" thickBot="1" x14ac:dyDescent="0.35">
      <c r="A23" s="1">
        <v>22</v>
      </c>
      <c r="B23" s="1">
        <v>113.3439</v>
      </c>
      <c r="C23" s="1">
        <v>112.035416</v>
      </c>
    </row>
    <row r="24" spans="1:3" ht="15" thickBot="1" x14ac:dyDescent="0.35">
      <c r="A24" s="1">
        <v>23</v>
      </c>
      <c r="B24" s="1">
        <v>106.899124</v>
      </c>
      <c r="C24" s="1">
        <v>121.86748</v>
      </c>
    </row>
    <row r="25" spans="1:3" ht="15" thickBot="1" x14ac:dyDescent="0.35">
      <c r="A25" s="1">
        <v>24</v>
      </c>
      <c r="B25" s="1">
        <v>108.426315</v>
      </c>
      <c r="C25" s="1">
        <v>111.46775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25"/>
  <sheetViews>
    <sheetView workbookViewId="0">
      <selection sqref="A1:C25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107.600003603696</v>
      </c>
      <c r="C2" s="1">
        <v>103.199994297863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2</v>
      </c>
      <c r="B3" s="1">
        <v>99.866655855325405</v>
      </c>
      <c r="C3" s="1">
        <v>110.800017106181</v>
      </c>
      <c r="F3" s="1">
        <v>2</v>
      </c>
      <c r="G3" s="1">
        <v>113.84058020408899</v>
      </c>
      <c r="H3" s="1">
        <v>124.18840506171</v>
      </c>
    </row>
    <row r="4" spans="1:8" ht="15" thickBot="1" x14ac:dyDescent="0.35">
      <c r="A4" s="1">
        <v>3</v>
      </c>
      <c r="B4" s="1">
        <v>115.19999639617799</v>
      </c>
      <c r="C4" s="1">
        <v>110.80000570224399</v>
      </c>
      <c r="F4" s="1">
        <v>3</v>
      </c>
      <c r="G4" s="1">
        <v>115.970587232787</v>
      </c>
      <c r="H4" s="1">
        <v>110.705883845298</v>
      </c>
    </row>
    <row r="5" spans="1:8" ht="15" thickBot="1" x14ac:dyDescent="0.35">
      <c r="A5" s="1">
        <v>4</v>
      </c>
      <c r="B5" s="1">
        <v>119.599992792386</v>
      </c>
      <c r="C5" s="1">
        <v>112.866678070925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1">
        <v>5</v>
      </c>
      <c r="B6" s="1">
        <v>104.99999999990099</v>
      </c>
      <c r="C6" s="1">
        <v>114.750000000084</v>
      </c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1">
        <v>6</v>
      </c>
      <c r="B7" s="1">
        <v>108.874996621329</v>
      </c>
      <c r="C7" s="1">
        <v>115.312505345703</v>
      </c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>
        <v>7</v>
      </c>
      <c r="B8" s="1">
        <v>112.562493242939</v>
      </c>
      <c r="C8" s="1">
        <v>108.62501069148</v>
      </c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>
        <v>8</v>
      </c>
      <c r="B9" s="1">
        <v>120.12500337857399</v>
      </c>
      <c r="C9" s="1">
        <v>107.24999465432801</v>
      </c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>
        <v>9</v>
      </c>
      <c r="B10" s="1">
        <v>110.26667027042301</v>
      </c>
      <c r="C10" s="1">
        <v>99.933327631098095</v>
      </c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>
        <v>10</v>
      </c>
      <c r="B11" s="1">
        <v>113.06667747786</v>
      </c>
      <c r="C11" s="1">
        <v>115.599982893671</v>
      </c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>
        <v>11</v>
      </c>
      <c r="B12" s="1">
        <v>106.750003378503</v>
      </c>
      <c r="C12" s="1">
        <v>103.187494654386</v>
      </c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>
        <v>12</v>
      </c>
      <c r="B13" s="1">
        <v>120.37499662146099</v>
      </c>
      <c r="C13" s="1">
        <v>113.437505345795</v>
      </c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>
        <v>13</v>
      </c>
      <c r="B14" s="1">
        <v>104.74999662136401</v>
      </c>
      <c r="C14" s="1">
        <v>112.937505345806</v>
      </c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>
        <v>14</v>
      </c>
      <c r="B15" s="1">
        <v>104.928575289741</v>
      </c>
      <c r="C15" s="1">
        <v>113.999993890775</v>
      </c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>
        <v>15</v>
      </c>
      <c r="B16" s="1">
        <v>104.866659459259</v>
      </c>
      <c r="C16" s="1">
        <v>122.33334473722201</v>
      </c>
    </row>
    <row r="17" spans="1:3" ht="15" thickBot="1" x14ac:dyDescent="0.35">
      <c r="A17" s="1">
        <v>16</v>
      </c>
      <c r="B17" s="1">
        <v>114.285729730322</v>
      </c>
      <c r="C17" s="1">
        <v>114.21426127658999</v>
      </c>
    </row>
    <row r="18" spans="1:3" ht="15" thickBot="1" x14ac:dyDescent="0.35">
      <c r="A18" s="1">
        <v>17</v>
      </c>
      <c r="B18" s="1">
        <v>110.86666666655699</v>
      </c>
      <c r="C18" s="1">
        <v>112.933333333363</v>
      </c>
    </row>
    <row r="19" spans="1:3" ht="15" thickBot="1" x14ac:dyDescent="0.35">
      <c r="A19" s="1">
        <v>18</v>
      </c>
      <c r="B19" s="1">
        <v>108.066659459164</v>
      </c>
      <c r="C19" s="1">
        <v>106.53334473749899</v>
      </c>
    </row>
    <row r="20" spans="1:3" ht="15" thickBot="1" x14ac:dyDescent="0.35">
      <c r="A20" s="1">
        <v>19</v>
      </c>
      <c r="B20" s="1">
        <v>113.31250675712501</v>
      </c>
      <c r="C20" s="1">
        <v>110.99998930876301</v>
      </c>
    </row>
    <row r="21" spans="1:3" ht="15" thickBot="1" x14ac:dyDescent="0.35">
      <c r="A21" s="1">
        <v>20</v>
      </c>
      <c r="B21" s="1">
        <v>116.73332972956899</v>
      </c>
      <c r="C21" s="1">
        <v>105.000005702046</v>
      </c>
    </row>
    <row r="22" spans="1:3" ht="15" thickBot="1" x14ac:dyDescent="0.35">
      <c r="A22" s="1">
        <v>21</v>
      </c>
      <c r="B22" s="1">
        <v>112.071428571392</v>
      </c>
      <c r="C22" s="1">
        <v>103.285714285694</v>
      </c>
    </row>
    <row r="23" spans="1:3" ht="15" thickBot="1" x14ac:dyDescent="0.35">
      <c r="A23" s="1">
        <v>22</v>
      </c>
      <c r="B23" s="1">
        <v>115.466648647943</v>
      </c>
      <c r="C23" s="1">
        <v>112.73336184386299</v>
      </c>
    </row>
    <row r="24" spans="1:3" ht="15" thickBot="1" x14ac:dyDescent="0.35">
      <c r="A24" s="1">
        <v>23</v>
      </c>
      <c r="B24" s="1">
        <v>109.571413126772</v>
      </c>
      <c r="C24" s="1">
        <v>123.714310151807</v>
      </c>
    </row>
    <row r="25" spans="1:3" ht="15" thickBot="1" x14ac:dyDescent="0.35">
      <c r="A25" s="1">
        <v>24</v>
      </c>
      <c r="B25" s="1">
        <v>109.874996621638</v>
      </c>
      <c r="C25" s="1">
        <v>112.56250534577499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25"/>
  <sheetViews>
    <sheetView workbookViewId="0">
      <selection sqref="A1:C25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0</v>
      </c>
      <c r="B1" s="2" t="s">
        <v>21</v>
      </c>
      <c r="C1" s="2" t="s">
        <v>32</v>
      </c>
      <c r="E1" s="2" t="s">
        <v>44</v>
      </c>
    </row>
    <row r="2" spans="1:5" ht="15" thickBot="1" x14ac:dyDescent="0.35">
      <c r="A2" s="1">
        <v>1</v>
      </c>
      <c r="B2" s="1">
        <v>107.600000000018</v>
      </c>
      <c r="C2" s="1">
        <v>103.200000000063</v>
      </c>
    </row>
    <row r="3" spans="1:5" ht="15" thickBot="1" x14ac:dyDescent="0.35">
      <c r="A3" s="1">
        <v>2</v>
      </c>
      <c r="B3" s="1">
        <v>99.866666667055597</v>
      </c>
      <c r="C3" s="1">
        <v>110.800000000094</v>
      </c>
    </row>
    <row r="4" spans="1:5" ht="15" thickBot="1" x14ac:dyDescent="0.35">
      <c r="A4" s="1">
        <v>3</v>
      </c>
      <c r="B4" s="1">
        <v>115.199999999973</v>
      </c>
      <c r="C4" s="1">
        <v>110.799999999883</v>
      </c>
    </row>
    <row r="5" spans="1:5" ht="15" thickBot="1" x14ac:dyDescent="0.35">
      <c r="A5" s="1">
        <v>4</v>
      </c>
      <c r="B5" s="1">
        <v>119.600000000058</v>
      </c>
      <c r="C5" s="1">
        <v>112.866666666778</v>
      </c>
    </row>
    <row r="6" spans="1:5" ht="15" thickBot="1" x14ac:dyDescent="0.35">
      <c r="A6" s="1">
        <v>5</v>
      </c>
      <c r="B6" s="1">
        <v>105.00000000001999</v>
      </c>
      <c r="C6" s="1">
        <v>114.75000000008799</v>
      </c>
    </row>
    <row r="7" spans="1:5" ht="15" thickBot="1" x14ac:dyDescent="0.35">
      <c r="A7" s="1">
        <v>6</v>
      </c>
      <c r="B7" s="1">
        <v>108.875000000407</v>
      </c>
      <c r="C7" s="1">
        <v>115.312500000133</v>
      </c>
    </row>
    <row r="8" spans="1:5" ht="15" thickBot="1" x14ac:dyDescent="0.35">
      <c r="A8" s="1">
        <v>7</v>
      </c>
      <c r="B8" s="1">
        <v>112.562499999926</v>
      </c>
      <c r="C8" s="1">
        <v>108.624999999989</v>
      </c>
    </row>
    <row r="9" spans="1:5" ht="15" thickBot="1" x14ac:dyDescent="0.35">
      <c r="A9" s="1">
        <v>8</v>
      </c>
      <c r="B9" s="1">
        <v>120.124999999943</v>
      </c>
      <c r="C9" s="1">
        <v>107.249999999899</v>
      </c>
    </row>
    <row r="10" spans="1:5" ht="15" thickBot="1" x14ac:dyDescent="0.35">
      <c r="A10" s="1">
        <v>9</v>
      </c>
      <c r="B10" s="1">
        <v>110.266666666652</v>
      </c>
      <c r="C10" s="1">
        <v>99.933333333271307</v>
      </c>
    </row>
    <row r="11" spans="1:5" ht="15" thickBot="1" x14ac:dyDescent="0.35">
      <c r="A11" s="1">
        <v>10</v>
      </c>
      <c r="B11" s="1">
        <v>113.06666666677999</v>
      </c>
      <c r="C11" s="1">
        <v>115.600000000069</v>
      </c>
    </row>
    <row r="12" spans="1:5" ht="15" thickBot="1" x14ac:dyDescent="0.35">
      <c r="A12" s="1">
        <v>11</v>
      </c>
      <c r="B12" s="1">
        <v>106.75000000011499</v>
      </c>
      <c r="C12" s="1">
        <v>103.187500000052</v>
      </c>
    </row>
    <row r="13" spans="1:5" ht="15" thickBot="1" x14ac:dyDescent="0.35">
      <c r="A13" s="1">
        <v>12</v>
      </c>
      <c r="B13" s="1">
        <v>120.374999999791</v>
      </c>
      <c r="C13" s="1">
        <v>113.437500000234</v>
      </c>
    </row>
    <row r="14" spans="1:5" ht="15" thickBot="1" x14ac:dyDescent="0.35">
      <c r="A14" s="1">
        <v>13</v>
      </c>
      <c r="B14" s="1">
        <v>104.750000000029</v>
      </c>
      <c r="C14" s="1">
        <v>112.937500000223</v>
      </c>
    </row>
    <row r="15" spans="1:5" ht="15" thickBot="1" x14ac:dyDescent="0.35">
      <c r="A15" s="1">
        <v>14</v>
      </c>
      <c r="B15" s="1">
        <v>104.928571428247</v>
      </c>
      <c r="C15" s="1">
        <v>114.00000000004999</v>
      </c>
    </row>
    <row r="16" spans="1:5" ht="15" thickBot="1" x14ac:dyDescent="0.35">
      <c r="A16" s="1">
        <v>15</v>
      </c>
      <c r="B16" s="1">
        <v>104.86666666648399</v>
      </c>
      <c r="C16" s="1">
        <v>122.333333333014</v>
      </c>
    </row>
    <row r="17" spans="1:3" ht="15" thickBot="1" x14ac:dyDescent="0.35">
      <c r="A17" s="1">
        <v>16</v>
      </c>
      <c r="B17" s="1">
        <v>114.285714286071</v>
      </c>
      <c r="C17" s="1">
        <v>114.21428571435</v>
      </c>
    </row>
    <row r="18" spans="1:3" ht="15" thickBot="1" x14ac:dyDescent="0.35">
      <c r="A18" s="1">
        <v>17</v>
      </c>
      <c r="B18" s="1">
        <v>110.866666666911</v>
      </c>
      <c r="C18" s="1">
        <v>112.933333333438</v>
      </c>
    </row>
    <row r="19" spans="1:3" ht="15" thickBot="1" x14ac:dyDescent="0.35">
      <c r="A19" s="1">
        <v>18</v>
      </c>
      <c r="B19" s="1">
        <v>108.066666666969</v>
      </c>
      <c r="C19" s="1">
        <v>106.533333333149</v>
      </c>
    </row>
    <row r="20" spans="1:3" ht="15" thickBot="1" x14ac:dyDescent="0.35">
      <c r="A20" s="1">
        <v>19</v>
      </c>
      <c r="B20" s="1">
        <v>113.31249999983601</v>
      </c>
      <c r="C20" s="1">
        <v>110.999999999991</v>
      </c>
    </row>
    <row r="21" spans="1:3" ht="15" thickBot="1" x14ac:dyDescent="0.35">
      <c r="A21" s="1">
        <v>20</v>
      </c>
      <c r="B21" s="1">
        <v>116.733333333418</v>
      </c>
      <c r="C21" s="1">
        <v>105.000000000176</v>
      </c>
    </row>
    <row r="22" spans="1:3" ht="15" thickBot="1" x14ac:dyDescent="0.35">
      <c r="A22" s="1">
        <v>21</v>
      </c>
      <c r="B22" s="1">
        <v>112.071428571399</v>
      </c>
      <c r="C22" s="1">
        <v>103.285714285656</v>
      </c>
    </row>
    <row r="23" spans="1:3" ht="15" thickBot="1" x14ac:dyDescent="0.35">
      <c r="A23" s="1">
        <v>22</v>
      </c>
      <c r="B23" s="1">
        <v>115.466666666563</v>
      </c>
      <c r="C23" s="1">
        <v>112.73333333333601</v>
      </c>
    </row>
    <row r="24" spans="1:3" ht="15" thickBot="1" x14ac:dyDescent="0.35">
      <c r="A24" s="1">
        <v>23</v>
      </c>
      <c r="B24" s="1">
        <v>109.57142857129</v>
      </c>
      <c r="C24" s="1">
        <v>123.714285714317</v>
      </c>
    </row>
    <row r="25" spans="1:3" ht="15" thickBot="1" x14ac:dyDescent="0.35">
      <c r="A25" s="1">
        <v>24</v>
      </c>
      <c r="B25" s="1">
        <v>109.87500000003099</v>
      </c>
      <c r="C25" s="1">
        <v>112.56249999981701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25"/>
  <sheetViews>
    <sheetView workbookViewId="0">
      <selection sqref="A1:C25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108.249559704612</v>
      </c>
      <c r="C2" s="1">
        <v>104.23438398619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2</v>
      </c>
      <c r="B3" s="1">
        <v>102.161021783425</v>
      </c>
      <c r="C3" s="1">
        <v>111.534827849401</v>
      </c>
      <c r="F3" s="1">
        <v>2</v>
      </c>
      <c r="G3" s="1">
        <v>113.337239702803</v>
      </c>
      <c r="H3" s="1">
        <v>121.136538988312</v>
      </c>
    </row>
    <row r="4" spans="1:8" ht="15" thickBot="1" x14ac:dyDescent="0.35">
      <c r="A4" s="1">
        <v>3</v>
      </c>
      <c r="B4" s="1">
        <v>114.25943339509701</v>
      </c>
      <c r="C4" s="1">
        <v>111.11460330083101</v>
      </c>
      <c r="F4" s="1">
        <v>3</v>
      </c>
      <c r="G4" s="1">
        <v>115.01590200865201</v>
      </c>
      <c r="H4" s="1">
        <v>110.680625736579</v>
      </c>
    </row>
    <row r="5" spans="1:8" ht="15" thickBot="1" x14ac:dyDescent="0.35">
      <c r="A5" s="1">
        <v>4</v>
      </c>
      <c r="B5" s="1">
        <v>118.272904938528</v>
      </c>
      <c r="C5" s="1">
        <v>111.62660812806099</v>
      </c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A6" s="1">
        <v>5</v>
      </c>
      <c r="B6" s="1">
        <v>105.982022646245</v>
      </c>
      <c r="C6" s="1">
        <v>114.16949592277101</v>
      </c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A7" s="1">
        <v>6</v>
      </c>
      <c r="B7" s="1">
        <v>109.44244925321399</v>
      </c>
      <c r="C7" s="1">
        <v>113.512990492605</v>
      </c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A8" s="1">
        <v>7</v>
      </c>
      <c r="B8" s="1">
        <v>112.282835098107</v>
      </c>
      <c r="C8" s="1">
        <v>108.62022751536399</v>
      </c>
      <c r="F8" s="1">
        <v>7</v>
      </c>
      <c r="G8" s="1">
        <v>111.578193735065</v>
      </c>
      <c r="H8" s="1">
        <v>113.2790329294</v>
      </c>
    </row>
    <row r="9" spans="1:8" ht="15" thickBot="1" x14ac:dyDescent="0.35">
      <c r="A9" s="1">
        <v>8</v>
      </c>
      <c r="B9" s="1">
        <v>118.10822986969001</v>
      </c>
      <c r="C9" s="1">
        <v>107.83472125969899</v>
      </c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>
        <v>9</v>
      </c>
      <c r="B10" s="1">
        <v>110.134855062157</v>
      </c>
      <c r="C10" s="1">
        <v>102.441440820883</v>
      </c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>
        <v>10</v>
      </c>
      <c r="B11" s="1">
        <v>112.712885314901</v>
      </c>
      <c r="C11" s="1">
        <v>114.637959473659</v>
      </c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>
        <v>11</v>
      </c>
      <c r="B12" s="1">
        <v>107.321999269004</v>
      </c>
      <c r="C12" s="1">
        <v>105.089682705315</v>
      </c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>
        <v>12</v>
      </c>
      <c r="B13" s="1">
        <v>116.920839954934</v>
      </c>
      <c r="C13" s="1">
        <v>112.21034221886001</v>
      </c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>
        <v>13</v>
      </c>
      <c r="B14" s="1">
        <v>104.865088602459</v>
      </c>
      <c r="C14" s="1">
        <v>112.923023282315</v>
      </c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>
        <v>14</v>
      </c>
      <c r="B15" s="1">
        <v>105.56604750605599</v>
      </c>
      <c r="C15" s="1">
        <v>113.969002018385</v>
      </c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>
        <v>15</v>
      </c>
      <c r="B16" s="1">
        <v>105.896137942718</v>
      </c>
      <c r="C16" s="1">
        <v>120.391834759376</v>
      </c>
    </row>
    <row r="17" spans="1:3" ht="15" thickBot="1" x14ac:dyDescent="0.35">
      <c r="A17" s="1">
        <v>16</v>
      </c>
      <c r="B17" s="1">
        <v>113.617901973881</v>
      </c>
      <c r="C17" s="1">
        <v>113.756569599093</v>
      </c>
    </row>
    <row r="18" spans="1:3" ht="15" thickBot="1" x14ac:dyDescent="0.35">
      <c r="A18" s="1">
        <v>17</v>
      </c>
      <c r="B18" s="1">
        <v>111.356462323721</v>
      </c>
      <c r="C18" s="1">
        <v>112.93822270675599</v>
      </c>
    </row>
    <row r="19" spans="1:3" ht="15" thickBot="1" x14ac:dyDescent="0.35">
      <c r="A19" s="1">
        <v>18</v>
      </c>
      <c r="B19" s="1">
        <v>109.207979493618</v>
      </c>
      <c r="C19" s="1">
        <v>106.994538868221</v>
      </c>
    </row>
    <row r="20" spans="1:3" ht="15" thickBot="1" x14ac:dyDescent="0.35">
      <c r="A20" s="1">
        <v>19</v>
      </c>
      <c r="B20" s="1">
        <v>113.801596899967</v>
      </c>
      <c r="C20" s="1">
        <v>110.662766338221</v>
      </c>
    </row>
    <row r="21" spans="1:3" ht="15" thickBot="1" x14ac:dyDescent="0.35">
      <c r="A21" s="1">
        <v>20</v>
      </c>
      <c r="B21" s="1">
        <v>115.49228119191299</v>
      </c>
      <c r="C21" s="1">
        <v>106.488973762523</v>
      </c>
    </row>
    <row r="22" spans="1:3" ht="15" thickBot="1" x14ac:dyDescent="0.35">
      <c r="A22" s="1">
        <v>21</v>
      </c>
      <c r="B22" s="1">
        <v>112.274312028537</v>
      </c>
      <c r="C22" s="1">
        <v>104.61731322752</v>
      </c>
    </row>
    <row r="23" spans="1:3" ht="15" thickBot="1" x14ac:dyDescent="0.35">
      <c r="A23" s="1">
        <v>22</v>
      </c>
      <c r="B23" s="1">
        <v>115.370504379957</v>
      </c>
      <c r="C23" s="1">
        <v>112.203398921054</v>
      </c>
    </row>
    <row r="24" spans="1:3" ht="15" thickBot="1" x14ac:dyDescent="0.35">
      <c r="A24" s="1">
        <v>23</v>
      </c>
      <c r="B24" s="1">
        <v>108.98137352156699</v>
      </c>
      <c r="C24" s="1">
        <v>121.144373802281</v>
      </c>
    </row>
    <row r="25" spans="1:3" ht="15" thickBot="1" x14ac:dyDescent="0.35">
      <c r="A25" s="1">
        <v>24</v>
      </c>
      <c r="B25" s="1">
        <v>110.196771587494</v>
      </c>
      <c r="C25" s="1">
        <v>112.572275952921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dimension ref="A1:H25"/>
  <sheetViews>
    <sheetView workbookViewId="0">
      <selection sqref="A1:C25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108.35177633965201</v>
      </c>
      <c r="C2" s="1">
        <v>102.264560115086</v>
      </c>
      <c r="F2" s="1">
        <v>1</v>
      </c>
      <c r="G2" s="1">
        <v>117.775403918298</v>
      </c>
      <c r="H2" s="1">
        <v>116.79138416476999</v>
      </c>
    </row>
    <row r="3" spans="1:8" ht="15" thickBot="1" x14ac:dyDescent="0.35">
      <c r="A3" s="1">
        <v>2</v>
      </c>
      <c r="B3" s="1">
        <v>100.36487176333701</v>
      </c>
      <c r="C3" s="1">
        <v>110.50486075478101</v>
      </c>
      <c r="F3" s="1">
        <v>2</v>
      </c>
      <c r="G3" s="1">
        <v>114.50880717777601</v>
      </c>
      <c r="H3" s="1">
        <v>123.678237135309</v>
      </c>
    </row>
    <row r="4" spans="1:8" ht="15" thickBot="1" x14ac:dyDescent="0.35">
      <c r="A4" s="1">
        <v>3</v>
      </c>
      <c r="B4" s="1">
        <v>114.924272919069</v>
      </c>
      <c r="C4" s="1">
        <v>110.354631515619</v>
      </c>
      <c r="F4" s="1">
        <v>3</v>
      </c>
      <c r="G4" s="1">
        <v>116.523810397689</v>
      </c>
      <c r="H4" s="1">
        <v>111.03933891596</v>
      </c>
    </row>
    <row r="5" spans="1:8" ht="15" thickBot="1" x14ac:dyDescent="0.35">
      <c r="A5" s="1">
        <v>4</v>
      </c>
      <c r="B5" s="1">
        <v>119.87461554326801</v>
      </c>
      <c r="C5" s="1">
        <v>112.239070658323</v>
      </c>
      <c r="F5" s="1">
        <v>4</v>
      </c>
      <c r="G5" s="1">
        <v>111.96844544591301</v>
      </c>
      <c r="H5" s="1">
        <v>110.301322135812</v>
      </c>
    </row>
    <row r="6" spans="1:8" ht="15" thickBot="1" x14ac:dyDescent="0.35">
      <c r="A6" s="1">
        <v>5</v>
      </c>
      <c r="B6" s="1">
        <v>104.30508244930699</v>
      </c>
      <c r="C6" s="1">
        <v>115.17572885314</v>
      </c>
      <c r="F6" s="1">
        <v>5</v>
      </c>
      <c r="G6" s="1">
        <v>111.724411342097</v>
      </c>
      <c r="H6" s="1">
        <v>116.09334122216001</v>
      </c>
    </row>
    <row r="7" spans="1:8" ht="15" thickBot="1" x14ac:dyDescent="0.35">
      <c r="A7" s="1">
        <v>6</v>
      </c>
      <c r="B7" s="1">
        <v>108.39395115489</v>
      </c>
      <c r="C7" s="1">
        <v>115.380197178895</v>
      </c>
      <c r="F7" s="1">
        <v>6</v>
      </c>
      <c r="G7" s="1">
        <v>120.054942551072</v>
      </c>
      <c r="H7" s="1">
        <v>119.23679563451699</v>
      </c>
    </row>
    <row r="8" spans="1:8" ht="15" thickBot="1" x14ac:dyDescent="0.35">
      <c r="A8" s="1">
        <v>7</v>
      </c>
      <c r="B8" s="1">
        <v>111.046963817033</v>
      </c>
      <c r="C8" s="1">
        <v>107.608562411259</v>
      </c>
      <c r="F8" s="1">
        <v>7</v>
      </c>
      <c r="G8" s="1">
        <v>111.002066163138</v>
      </c>
      <c r="H8" s="1">
        <v>113.101229759601</v>
      </c>
    </row>
    <row r="9" spans="1:8" ht="15" thickBot="1" x14ac:dyDescent="0.35">
      <c r="A9" s="1">
        <v>8</v>
      </c>
      <c r="B9" s="1">
        <v>119.553601735559</v>
      </c>
      <c r="C9" s="1">
        <v>106.25689426798</v>
      </c>
      <c r="F9" s="1">
        <v>8</v>
      </c>
      <c r="G9" s="1">
        <v>113.52686503812301</v>
      </c>
      <c r="H9" s="1">
        <v>112.931301805045</v>
      </c>
    </row>
    <row r="10" spans="1:8" ht="15" thickBot="1" x14ac:dyDescent="0.35">
      <c r="A10" s="1">
        <v>9</v>
      </c>
      <c r="B10" s="1">
        <v>111.35152511969901</v>
      </c>
      <c r="C10" s="1">
        <v>101.596489092005</v>
      </c>
      <c r="F10" s="1">
        <v>9</v>
      </c>
      <c r="G10" s="1">
        <v>119.411647088976</v>
      </c>
      <c r="H10" s="1">
        <v>120.297144990099</v>
      </c>
    </row>
    <row r="11" spans="1:8" ht="15" thickBot="1" x14ac:dyDescent="0.35">
      <c r="A11" s="1">
        <v>10</v>
      </c>
      <c r="B11" s="1">
        <v>112.90686466413</v>
      </c>
      <c r="C11" s="1">
        <v>112.71231884920699</v>
      </c>
      <c r="F11" s="1">
        <v>10</v>
      </c>
      <c r="G11" s="1">
        <v>118.761536240692</v>
      </c>
      <c r="H11" s="1">
        <v>117.99661277557</v>
      </c>
    </row>
    <row r="12" spans="1:8" ht="15" thickBot="1" x14ac:dyDescent="0.35">
      <c r="A12" s="1">
        <v>11</v>
      </c>
      <c r="B12" s="1">
        <v>106.27396994696301</v>
      </c>
      <c r="C12" s="1">
        <v>103.217088288875</v>
      </c>
      <c r="F12" s="1">
        <v>11</v>
      </c>
      <c r="G12" s="1">
        <v>112.702521806325</v>
      </c>
      <c r="H12" s="1">
        <v>108.604532361872</v>
      </c>
    </row>
    <row r="13" spans="1:8" ht="15" thickBot="1" x14ac:dyDescent="0.35">
      <c r="A13" s="1">
        <v>12</v>
      </c>
      <c r="B13" s="1">
        <v>119.24996001344699</v>
      </c>
      <c r="C13" s="1">
        <v>113.641466840108</v>
      </c>
      <c r="F13" s="1">
        <v>12</v>
      </c>
      <c r="G13" s="1">
        <v>113.290950714186</v>
      </c>
      <c r="H13" s="1">
        <v>110.826368675002</v>
      </c>
    </row>
    <row r="14" spans="1:8" ht="15" thickBot="1" x14ac:dyDescent="0.35">
      <c r="A14" s="1">
        <v>13</v>
      </c>
      <c r="B14" s="1">
        <v>104.258665109342</v>
      </c>
      <c r="C14" s="1">
        <v>113.813768978567</v>
      </c>
      <c r="F14" s="1">
        <v>13</v>
      </c>
      <c r="G14" s="1">
        <v>120.366098733982</v>
      </c>
      <c r="H14" s="1">
        <v>121.094004358608</v>
      </c>
    </row>
    <row r="15" spans="1:8" ht="15" thickBot="1" x14ac:dyDescent="0.35">
      <c r="A15" s="1">
        <v>14</v>
      </c>
      <c r="B15" s="1">
        <v>106.28859186833699</v>
      </c>
      <c r="C15" s="1">
        <v>115.835182888834</v>
      </c>
      <c r="F15" s="1">
        <v>14</v>
      </c>
      <c r="G15" s="1">
        <v>118.538536944786</v>
      </c>
      <c r="H15" s="1">
        <v>112.68377029256899</v>
      </c>
    </row>
    <row r="16" spans="1:8" ht="15" thickBot="1" x14ac:dyDescent="0.35">
      <c r="A16" s="1">
        <v>15</v>
      </c>
      <c r="B16" s="1">
        <v>105.04550411586899</v>
      </c>
      <c r="C16" s="1">
        <v>121.601600257897</v>
      </c>
    </row>
    <row r="17" spans="1:3" ht="15" thickBot="1" x14ac:dyDescent="0.35">
      <c r="A17" s="1">
        <v>16</v>
      </c>
      <c r="B17" s="1">
        <v>111.91369413206201</v>
      </c>
      <c r="C17" s="1">
        <v>115.22080448193</v>
      </c>
    </row>
    <row r="18" spans="1:3" ht="15" thickBot="1" x14ac:dyDescent="0.35">
      <c r="A18" s="1">
        <v>17</v>
      </c>
      <c r="B18" s="1">
        <v>109.559790639241</v>
      </c>
      <c r="C18" s="1">
        <v>113.98286117446099</v>
      </c>
    </row>
    <row r="19" spans="1:3" ht="15" thickBot="1" x14ac:dyDescent="0.35">
      <c r="A19" s="1">
        <v>18</v>
      </c>
      <c r="B19" s="1">
        <v>110.24174060621699</v>
      </c>
      <c r="C19" s="1">
        <v>107.16487357884699</v>
      </c>
    </row>
    <row r="20" spans="1:3" ht="15" thickBot="1" x14ac:dyDescent="0.35">
      <c r="A20" s="1">
        <v>19</v>
      </c>
      <c r="B20" s="1">
        <v>113.429018638549</v>
      </c>
      <c r="C20" s="1">
        <v>109.956161373835</v>
      </c>
    </row>
    <row r="21" spans="1:3" ht="15" thickBot="1" x14ac:dyDescent="0.35">
      <c r="A21" s="1">
        <v>20</v>
      </c>
      <c r="B21" s="1">
        <v>116.879754672503</v>
      </c>
      <c r="C21" s="1">
        <v>105.98924163486301</v>
      </c>
    </row>
    <row r="22" spans="1:3" ht="15" thickBot="1" x14ac:dyDescent="0.35">
      <c r="A22" s="1">
        <v>21</v>
      </c>
      <c r="B22" s="1">
        <v>112.069552598169</v>
      </c>
      <c r="C22" s="1">
        <v>103.84111638853901</v>
      </c>
    </row>
    <row r="23" spans="1:3" ht="15" thickBot="1" x14ac:dyDescent="0.35">
      <c r="A23" s="1">
        <v>22</v>
      </c>
      <c r="B23" s="1">
        <v>115.224062858767</v>
      </c>
      <c r="C23" s="1">
        <v>115.44383896768301</v>
      </c>
    </row>
    <row r="24" spans="1:3" ht="15" thickBot="1" x14ac:dyDescent="0.35">
      <c r="A24" s="1">
        <v>23</v>
      </c>
      <c r="B24" s="1">
        <v>107.36008267142</v>
      </c>
      <c r="C24" s="1">
        <v>123.51981350461</v>
      </c>
    </row>
    <row r="25" spans="1:3" ht="15" thickBot="1" x14ac:dyDescent="0.35">
      <c r="A25" s="1">
        <v>24</v>
      </c>
      <c r="B25" s="1">
        <v>108.534332256638</v>
      </c>
      <c r="C25" s="1">
        <v>110.130385831008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2024-04-06T22:31:52Z</dcterms:modified>
</cp:coreProperties>
</file>