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eisn\Desktop\NBA Betting\"/>
    </mc:Choice>
  </mc:AlternateContent>
  <xr:revisionPtr revIDLastSave="0" documentId="13_ncr:1_{88769926-C5F5-4AA8-BEF6-B4EA6C3603FE}" xr6:coauthVersionLast="47" xr6:coauthVersionMax="47" xr10:uidLastSave="{00000000-0000-0000-0000-000000000000}"/>
  <bookViews>
    <workbookView xWindow="28680" yWindow="-120" windowWidth="29040" windowHeight="15720" tabRatio="829" xr2:uid="{F4371B28-B0A6-476C-81C1-BB99AAB25DFC}"/>
  </bookViews>
  <sheets>
    <sheet name="Sheet1" sheetId="1" r:id="rId1"/>
    <sheet name="RF" sheetId="2" r:id="rId2"/>
    <sheet name="Neural" sheetId="3" r:id="rId3"/>
    <sheet name="LR" sheetId="4" r:id="rId4"/>
    <sheet name="Adaboost" sheetId="6" r:id="rId5"/>
    <sheet name="XGBR" sheetId="7" r:id="rId6"/>
    <sheet name="Huber" sheetId="12" r:id="rId7"/>
    <sheet name="BayesRidge" sheetId="16" r:id="rId8"/>
    <sheet name="Elastic" sheetId="15" r:id="rId9"/>
    <sheet name="GBR" sheetId="13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9" i="1" l="1"/>
  <c r="E69" i="1" s="1"/>
  <c r="N69" i="1" s="1"/>
  <c r="D39" i="1"/>
  <c r="D69" i="1" s="1"/>
  <c r="M69" i="1" s="1"/>
  <c r="E38" i="1"/>
  <c r="E68" i="1" s="1"/>
  <c r="N68" i="1" s="1"/>
  <c r="D38" i="1"/>
  <c r="D68" i="1" s="1"/>
  <c r="M68" i="1" s="1"/>
  <c r="F73" i="1"/>
  <c r="G73" i="1"/>
  <c r="F75" i="1"/>
  <c r="G75" i="1"/>
  <c r="F77" i="1"/>
  <c r="G77" i="1"/>
  <c r="F79" i="1"/>
  <c r="G79" i="1"/>
  <c r="F81" i="1"/>
  <c r="G81" i="1"/>
  <c r="F83" i="1"/>
  <c r="G83" i="1"/>
  <c r="F85" i="1"/>
  <c r="G85" i="1"/>
  <c r="F87" i="1"/>
  <c r="G87" i="1"/>
  <c r="F89" i="1"/>
  <c r="G89" i="1"/>
  <c r="D84" i="1"/>
  <c r="E84" i="1"/>
  <c r="D85" i="1"/>
  <c r="E85" i="1"/>
  <c r="D86" i="1"/>
  <c r="E86" i="1"/>
  <c r="D87" i="1"/>
  <c r="E87" i="1"/>
  <c r="D88" i="1"/>
  <c r="E88" i="1"/>
  <c r="D89" i="1"/>
  <c r="E89" i="1"/>
  <c r="D90" i="1"/>
  <c r="E90" i="1"/>
  <c r="D91" i="1"/>
  <c r="E91" i="1"/>
  <c r="D92" i="1"/>
  <c r="E92" i="1"/>
  <c r="D93" i="1"/>
  <c r="E93" i="1"/>
  <c r="D73" i="1"/>
  <c r="E73" i="1"/>
  <c r="D74" i="1"/>
  <c r="E74" i="1"/>
  <c r="D75" i="1"/>
  <c r="E75" i="1"/>
  <c r="D76" i="1"/>
  <c r="E76" i="1"/>
  <c r="D77" i="1"/>
  <c r="E77" i="1"/>
  <c r="D78" i="1"/>
  <c r="E78" i="1"/>
  <c r="D79" i="1"/>
  <c r="E79" i="1"/>
  <c r="D80" i="1"/>
  <c r="E80" i="1"/>
  <c r="D81" i="1"/>
  <c r="E81" i="1"/>
  <c r="D82" i="1"/>
  <c r="E82" i="1"/>
  <c r="D83" i="1"/>
  <c r="E83" i="1"/>
  <c r="E72" i="1"/>
  <c r="D72" i="1"/>
  <c r="E52" i="1"/>
  <c r="E37" i="1"/>
  <c r="E67" i="1" s="1"/>
  <c r="N67" i="1" s="1"/>
  <c r="D37" i="1"/>
  <c r="D67" i="1" s="1"/>
  <c r="M67" i="1" s="1"/>
  <c r="E36" i="1"/>
  <c r="E66" i="1" s="1"/>
  <c r="N66" i="1" s="1"/>
  <c r="D36" i="1"/>
  <c r="D66" i="1" s="1"/>
  <c r="M66" i="1" s="1"/>
  <c r="E35" i="1"/>
  <c r="E65" i="1" s="1"/>
  <c r="N65" i="1" s="1"/>
  <c r="D35" i="1"/>
  <c r="D50" i="1" s="1"/>
  <c r="E34" i="1"/>
  <c r="E49" i="1" s="1"/>
  <c r="D34" i="1"/>
  <c r="D49" i="1" s="1"/>
  <c r="E33" i="1"/>
  <c r="E63" i="1" s="1"/>
  <c r="N63" i="1" s="1"/>
  <c r="D33" i="1"/>
  <c r="D63" i="1" s="1"/>
  <c r="M63" i="1" s="1"/>
  <c r="E32" i="1"/>
  <c r="E62" i="1" s="1"/>
  <c r="N62" i="1" s="1"/>
  <c r="D32" i="1"/>
  <c r="D62" i="1" s="1"/>
  <c r="M62" i="1" s="1"/>
  <c r="D31" i="1"/>
  <c r="D46" i="1" s="1"/>
  <c r="E31" i="1"/>
  <c r="E61" i="1" s="1"/>
  <c r="N61" i="1" s="1"/>
  <c r="E30" i="1"/>
  <c r="E60" i="1" s="1"/>
  <c r="N60" i="1" s="1"/>
  <c r="D30" i="1"/>
  <c r="D60" i="1" s="1"/>
  <c r="M60" i="1" s="1"/>
  <c r="E29" i="1"/>
  <c r="E59" i="1" s="1"/>
  <c r="N59" i="1" s="1"/>
  <c r="D29" i="1"/>
  <c r="D44" i="1" s="1"/>
  <c r="E28" i="1"/>
  <c r="E58" i="1" s="1"/>
  <c r="N58" i="1" s="1"/>
  <c r="D28" i="1"/>
  <c r="D58" i="1" s="1"/>
  <c r="M58" i="1" s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29" i="1"/>
  <c r="C24" i="1"/>
  <c r="D24" i="1"/>
  <c r="E24" i="1"/>
  <c r="F24" i="1"/>
  <c r="G24" i="1"/>
  <c r="H24" i="1"/>
  <c r="I24" i="1"/>
  <c r="J24" i="1"/>
  <c r="N24" i="1"/>
  <c r="O24" i="1"/>
  <c r="P24" i="1"/>
  <c r="Q24" i="1"/>
  <c r="R24" i="1"/>
  <c r="S24" i="1"/>
  <c r="T24" i="1"/>
  <c r="U24" i="1"/>
  <c r="C25" i="1"/>
  <c r="D25" i="1"/>
  <c r="E25" i="1"/>
  <c r="F25" i="1"/>
  <c r="G25" i="1"/>
  <c r="H25" i="1"/>
  <c r="I25" i="1"/>
  <c r="J25" i="1"/>
  <c r="N25" i="1"/>
  <c r="O25" i="1"/>
  <c r="P25" i="1"/>
  <c r="Q25" i="1"/>
  <c r="R25" i="1"/>
  <c r="S25" i="1"/>
  <c r="T25" i="1"/>
  <c r="U25" i="1"/>
  <c r="B51" i="1"/>
  <c r="C51" i="1"/>
  <c r="B52" i="1"/>
  <c r="C52" i="1"/>
  <c r="G56" i="1"/>
  <c r="B41" i="1"/>
  <c r="C41" i="1"/>
  <c r="B42" i="1"/>
  <c r="C42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N14" i="1"/>
  <c r="O14" i="1"/>
  <c r="P14" i="1"/>
  <c r="Q14" i="1"/>
  <c r="R14" i="1"/>
  <c r="S14" i="1"/>
  <c r="T14" i="1"/>
  <c r="U14" i="1"/>
  <c r="N15" i="1"/>
  <c r="O15" i="1"/>
  <c r="P15" i="1"/>
  <c r="Q15" i="1"/>
  <c r="R15" i="1"/>
  <c r="S15" i="1"/>
  <c r="T15" i="1"/>
  <c r="U15" i="1"/>
  <c r="N16" i="1"/>
  <c r="O16" i="1"/>
  <c r="P16" i="1"/>
  <c r="Q16" i="1"/>
  <c r="R16" i="1"/>
  <c r="S16" i="1"/>
  <c r="T16" i="1"/>
  <c r="U16" i="1"/>
  <c r="N17" i="1"/>
  <c r="O17" i="1"/>
  <c r="P17" i="1"/>
  <c r="Q17" i="1"/>
  <c r="R17" i="1"/>
  <c r="S17" i="1"/>
  <c r="T17" i="1"/>
  <c r="U17" i="1"/>
  <c r="N18" i="1"/>
  <c r="O18" i="1"/>
  <c r="P18" i="1"/>
  <c r="Q18" i="1"/>
  <c r="R18" i="1"/>
  <c r="S18" i="1"/>
  <c r="T18" i="1"/>
  <c r="U18" i="1"/>
  <c r="N19" i="1"/>
  <c r="O19" i="1"/>
  <c r="P19" i="1"/>
  <c r="Q19" i="1"/>
  <c r="R19" i="1"/>
  <c r="S19" i="1"/>
  <c r="T19" i="1"/>
  <c r="U19" i="1"/>
  <c r="N20" i="1"/>
  <c r="O20" i="1"/>
  <c r="P20" i="1"/>
  <c r="Q20" i="1"/>
  <c r="R20" i="1"/>
  <c r="S20" i="1"/>
  <c r="T20" i="1"/>
  <c r="U20" i="1"/>
  <c r="N21" i="1"/>
  <c r="O21" i="1"/>
  <c r="P21" i="1"/>
  <c r="Q21" i="1"/>
  <c r="R21" i="1"/>
  <c r="S21" i="1"/>
  <c r="T21" i="1"/>
  <c r="U21" i="1"/>
  <c r="N22" i="1"/>
  <c r="O22" i="1"/>
  <c r="P22" i="1"/>
  <c r="Q22" i="1"/>
  <c r="R22" i="1"/>
  <c r="S22" i="1"/>
  <c r="T22" i="1"/>
  <c r="U22" i="1"/>
  <c r="N23" i="1"/>
  <c r="O23" i="1"/>
  <c r="P23" i="1"/>
  <c r="Q23" i="1"/>
  <c r="R23" i="1"/>
  <c r="S23" i="1"/>
  <c r="T23" i="1"/>
  <c r="U23" i="1"/>
  <c r="J14" i="1"/>
  <c r="J15" i="1"/>
  <c r="J16" i="1"/>
  <c r="J17" i="1"/>
  <c r="J18" i="1"/>
  <c r="J19" i="1"/>
  <c r="J20" i="1"/>
  <c r="J21" i="1"/>
  <c r="J22" i="1"/>
  <c r="J23" i="1"/>
  <c r="I14" i="1"/>
  <c r="I15" i="1"/>
  <c r="I16" i="1"/>
  <c r="I17" i="1"/>
  <c r="I18" i="1"/>
  <c r="I19" i="1"/>
  <c r="I20" i="1"/>
  <c r="I21" i="1"/>
  <c r="I22" i="1"/>
  <c r="I23" i="1"/>
  <c r="H14" i="1"/>
  <c r="H15" i="1"/>
  <c r="H16" i="1"/>
  <c r="H17" i="1"/>
  <c r="H18" i="1"/>
  <c r="H19" i="1"/>
  <c r="H20" i="1"/>
  <c r="H21" i="1"/>
  <c r="H22" i="1"/>
  <c r="H23" i="1"/>
  <c r="G14" i="1"/>
  <c r="G15" i="1"/>
  <c r="G16" i="1"/>
  <c r="G17" i="1"/>
  <c r="G18" i="1"/>
  <c r="G19" i="1"/>
  <c r="G20" i="1"/>
  <c r="G21" i="1"/>
  <c r="G22" i="1"/>
  <c r="G23" i="1"/>
  <c r="F14" i="1"/>
  <c r="F15" i="1"/>
  <c r="F16" i="1"/>
  <c r="F17" i="1"/>
  <c r="F18" i="1"/>
  <c r="F19" i="1"/>
  <c r="F20" i="1"/>
  <c r="F21" i="1"/>
  <c r="F22" i="1"/>
  <c r="F23" i="1"/>
  <c r="E14" i="1"/>
  <c r="E15" i="1"/>
  <c r="E16" i="1"/>
  <c r="E17" i="1"/>
  <c r="E18" i="1"/>
  <c r="E19" i="1"/>
  <c r="E20" i="1"/>
  <c r="E21" i="1"/>
  <c r="E22" i="1"/>
  <c r="E23" i="1"/>
  <c r="D14" i="1"/>
  <c r="D15" i="1"/>
  <c r="D16" i="1"/>
  <c r="D17" i="1"/>
  <c r="D18" i="1"/>
  <c r="D19" i="1"/>
  <c r="D20" i="1"/>
  <c r="D21" i="1"/>
  <c r="D22" i="1"/>
  <c r="D23" i="1"/>
  <c r="C14" i="1"/>
  <c r="C15" i="1"/>
  <c r="C16" i="1"/>
  <c r="C17" i="1"/>
  <c r="C18" i="1"/>
  <c r="C19" i="1"/>
  <c r="C20" i="1"/>
  <c r="C21" i="1"/>
  <c r="C22" i="1"/>
  <c r="C23" i="1"/>
  <c r="U3" i="1"/>
  <c r="U4" i="1"/>
  <c r="U5" i="1"/>
  <c r="U6" i="1"/>
  <c r="U7" i="1"/>
  <c r="U8" i="1"/>
  <c r="U9" i="1"/>
  <c r="U10" i="1"/>
  <c r="U11" i="1"/>
  <c r="U12" i="1"/>
  <c r="U13" i="1"/>
  <c r="U2" i="1"/>
  <c r="J3" i="1"/>
  <c r="J4" i="1"/>
  <c r="J5" i="1"/>
  <c r="J6" i="1"/>
  <c r="J7" i="1"/>
  <c r="J8" i="1"/>
  <c r="J9" i="1"/>
  <c r="J10" i="1"/>
  <c r="J11" i="1"/>
  <c r="J12" i="1"/>
  <c r="J13" i="1"/>
  <c r="J2" i="1"/>
  <c r="T3" i="1"/>
  <c r="T4" i="1"/>
  <c r="T5" i="1"/>
  <c r="T6" i="1"/>
  <c r="T7" i="1"/>
  <c r="T8" i="1"/>
  <c r="T9" i="1"/>
  <c r="T10" i="1"/>
  <c r="T11" i="1"/>
  <c r="T12" i="1"/>
  <c r="T13" i="1"/>
  <c r="T2" i="1"/>
  <c r="I3" i="1"/>
  <c r="I4" i="1"/>
  <c r="I5" i="1"/>
  <c r="I6" i="1"/>
  <c r="I7" i="1"/>
  <c r="I8" i="1"/>
  <c r="I9" i="1"/>
  <c r="I10" i="1"/>
  <c r="I11" i="1"/>
  <c r="I12" i="1"/>
  <c r="I13" i="1"/>
  <c r="I2" i="1"/>
  <c r="S3" i="1"/>
  <c r="S4" i="1"/>
  <c r="S5" i="1"/>
  <c r="S6" i="1"/>
  <c r="S7" i="1"/>
  <c r="S8" i="1"/>
  <c r="S9" i="1"/>
  <c r="S10" i="1"/>
  <c r="S11" i="1"/>
  <c r="S12" i="1"/>
  <c r="S13" i="1"/>
  <c r="S2" i="1"/>
  <c r="H3" i="1"/>
  <c r="H4" i="1"/>
  <c r="H5" i="1"/>
  <c r="H6" i="1"/>
  <c r="H7" i="1"/>
  <c r="H8" i="1"/>
  <c r="H9" i="1"/>
  <c r="H10" i="1"/>
  <c r="H11" i="1"/>
  <c r="H12" i="1"/>
  <c r="H13" i="1"/>
  <c r="H2" i="1"/>
  <c r="R3" i="1"/>
  <c r="R4" i="1"/>
  <c r="R5" i="1"/>
  <c r="R6" i="1"/>
  <c r="R7" i="1"/>
  <c r="R8" i="1"/>
  <c r="R9" i="1"/>
  <c r="R10" i="1"/>
  <c r="R11" i="1"/>
  <c r="R12" i="1"/>
  <c r="R13" i="1"/>
  <c r="R2" i="1"/>
  <c r="G3" i="1"/>
  <c r="G4" i="1"/>
  <c r="G5" i="1"/>
  <c r="G6" i="1"/>
  <c r="G7" i="1"/>
  <c r="G8" i="1"/>
  <c r="G9" i="1"/>
  <c r="G10" i="1"/>
  <c r="G11" i="1"/>
  <c r="G12" i="1"/>
  <c r="G13" i="1"/>
  <c r="G2" i="1"/>
  <c r="Q3" i="1"/>
  <c r="Q4" i="1"/>
  <c r="Q5" i="1"/>
  <c r="Q6" i="1"/>
  <c r="Q7" i="1"/>
  <c r="Q8" i="1"/>
  <c r="Q9" i="1"/>
  <c r="Q10" i="1"/>
  <c r="Q11" i="1"/>
  <c r="Q12" i="1"/>
  <c r="Q13" i="1"/>
  <c r="Q2" i="1"/>
  <c r="F3" i="1"/>
  <c r="F4" i="1"/>
  <c r="F5" i="1"/>
  <c r="F6" i="1"/>
  <c r="F7" i="1"/>
  <c r="F8" i="1"/>
  <c r="F9" i="1"/>
  <c r="F10" i="1"/>
  <c r="F11" i="1"/>
  <c r="F12" i="1"/>
  <c r="F13" i="1"/>
  <c r="F2" i="1"/>
  <c r="P3" i="1"/>
  <c r="P4" i="1"/>
  <c r="P5" i="1"/>
  <c r="P6" i="1"/>
  <c r="P7" i="1"/>
  <c r="P8" i="1"/>
  <c r="P9" i="1"/>
  <c r="P10" i="1"/>
  <c r="P11" i="1"/>
  <c r="P12" i="1"/>
  <c r="P13" i="1"/>
  <c r="P2" i="1"/>
  <c r="E3" i="1"/>
  <c r="E4" i="1"/>
  <c r="E5" i="1"/>
  <c r="E6" i="1"/>
  <c r="E7" i="1"/>
  <c r="E8" i="1"/>
  <c r="E9" i="1"/>
  <c r="E10" i="1"/>
  <c r="E11" i="1"/>
  <c r="E12" i="1"/>
  <c r="E13" i="1"/>
  <c r="E2" i="1"/>
  <c r="O3" i="1"/>
  <c r="O4" i="1"/>
  <c r="O5" i="1"/>
  <c r="O6" i="1"/>
  <c r="O7" i="1"/>
  <c r="O8" i="1"/>
  <c r="O9" i="1"/>
  <c r="O10" i="1"/>
  <c r="O11" i="1"/>
  <c r="O12" i="1"/>
  <c r="O13" i="1"/>
  <c r="O2" i="1"/>
  <c r="D3" i="1"/>
  <c r="D4" i="1"/>
  <c r="D5" i="1"/>
  <c r="D6" i="1"/>
  <c r="D7" i="1"/>
  <c r="D8" i="1"/>
  <c r="D9" i="1"/>
  <c r="D10" i="1"/>
  <c r="D11" i="1"/>
  <c r="D12" i="1"/>
  <c r="D13" i="1"/>
  <c r="D2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C29" i="1"/>
  <c r="B29" i="1"/>
  <c r="N3" i="1"/>
  <c r="N4" i="1"/>
  <c r="N5" i="1"/>
  <c r="N6" i="1"/>
  <c r="N7" i="1"/>
  <c r="N8" i="1"/>
  <c r="N9" i="1"/>
  <c r="N10" i="1"/>
  <c r="N11" i="1"/>
  <c r="N12" i="1"/>
  <c r="N13" i="1"/>
  <c r="N2" i="1"/>
  <c r="C3" i="1"/>
  <c r="C4" i="1"/>
  <c r="C5" i="1"/>
  <c r="C6" i="1"/>
  <c r="C7" i="1"/>
  <c r="C8" i="1"/>
  <c r="C9" i="1"/>
  <c r="C10" i="1"/>
  <c r="C11" i="1"/>
  <c r="C12" i="1"/>
  <c r="C13" i="1"/>
  <c r="C2" i="1"/>
  <c r="E54" i="1" l="1"/>
  <c r="D54" i="1"/>
  <c r="D52" i="1"/>
  <c r="E53" i="1"/>
  <c r="E50" i="1"/>
  <c r="D53" i="1"/>
  <c r="E47" i="1"/>
  <c r="E45" i="1"/>
  <c r="E51" i="1"/>
  <c r="E48" i="1"/>
  <c r="E44" i="1"/>
  <c r="E64" i="1"/>
  <c r="N64" i="1" s="1"/>
  <c r="D51" i="1"/>
  <c r="E46" i="1"/>
  <c r="D45" i="1"/>
  <c r="D43" i="1"/>
  <c r="D48" i="1"/>
  <c r="D61" i="1"/>
  <c r="M61" i="1" s="1"/>
  <c r="E43" i="1"/>
  <c r="D47" i="1"/>
  <c r="D64" i="1"/>
  <c r="M64" i="1" s="1"/>
  <c r="D65" i="1"/>
  <c r="M65" i="1" s="1"/>
  <c r="D59" i="1"/>
  <c r="M59" i="1" s="1"/>
  <c r="X25" i="1"/>
  <c r="V24" i="1"/>
  <c r="K25" i="1"/>
  <c r="V25" i="1"/>
  <c r="K24" i="1"/>
  <c r="W24" i="1"/>
  <c r="M25" i="1"/>
  <c r="L25" i="1"/>
  <c r="M24" i="1"/>
  <c r="X24" i="1"/>
  <c r="L24" i="1"/>
  <c r="W25" i="1"/>
  <c r="X13" i="1"/>
  <c r="L15" i="1"/>
  <c r="W14" i="1"/>
  <c r="K14" i="1"/>
  <c r="L18" i="1"/>
  <c r="L23" i="1"/>
  <c r="L14" i="1"/>
  <c r="X15" i="1"/>
  <c r="K21" i="1"/>
  <c r="M22" i="1"/>
  <c r="L19" i="1"/>
  <c r="M23" i="1"/>
  <c r="L20" i="1"/>
  <c r="X19" i="1"/>
  <c r="M14" i="1"/>
  <c r="K18" i="1"/>
  <c r="V19" i="1"/>
  <c r="W16" i="1"/>
  <c r="M17" i="1"/>
  <c r="M15" i="1"/>
  <c r="M16" i="1"/>
  <c r="X20" i="1"/>
  <c r="M20" i="1"/>
  <c r="X16" i="1"/>
  <c r="W17" i="1"/>
  <c r="K16" i="1"/>
  <c r="V21" i="1"/>
  <c r="V15" i="1"/>
  <c r="K23" i="1"/>
  <c r="V16" i="1"/>
  <c r="M21" i="1"/>
  <c r="K17" i="1"/>
  <c r="K22" i="1"/>
  <c r="X22" i="1"/>
  <c r="W18" i="1"/>
  <c r="K20" i="1"/>
  <c r="K15" i="1"/>
  <c r="V18" i="1"/>
  <c r="V17" i="1"/>
  <c r="V23" i="1"/>
  <c r="V14" i="1"/>
  <c r="M18" i="1"/>
  <c r="L17" i="1"/>
  <c r="L16" i="1"/>
  <c r="L22" i="1"/>
  <c r="K19" i="1"/>
  <c r="W22" i="1"/>
  <c r="L21" i="1"/>
  <c r="W15" i="1"/>
  <c r="M19" i="1"/>
  <c r="V22" i="1"/>
  <c r="X21" i="1"/>
  <c r="X23" i="1"/>
  <c r="W21" i="1"/>
  <c r="V20" i="1"/>
  <c r="W19" i="1"/>
  <c r="X18" i="1"/>
  <c r="W20" i="1"/>
  <c r="X17" i="1"/>
  <c r="W23" i="1"/>
  <c r="X14" i="1"/>
  <c r="W6" i="1"/>
  <c r="X2" i="1"/>
  <c r="X8" i="1"/>
  <c r="M8" i="1"/>
  <c r="L3" i="1"/>
  <c r="X7" i="1"/>
  <c r="W5" i="1"/>
  <c r="L2" i="1"/>
  <c r="W4" i="1"/>
  <c r="W3" i="1"/>
  <c r="W12" i="1"/>
  <c r="W11" i="1"/>
  <c r="W7" i="1"/>
  <c r="W10" i="1"/>
  <c r="W9" i="1"/>
  <c r="W8" i="1"/>
  <c r="W2" i="1"/>
  <c r="X12" i="1"/>
  <c r="X6" i="1"/>
  <c r="W13" i="1"/>
  <c r="X11" i="1"/>
  <c r="X5" i="1"/>
  <c r="L7" i="1"/>
  <c r="M6" i="1"/>
  <c r="X10" i="1"/>
  <c r="X4" i="1"/>
  <c r="L9" i="1"/>
  <c r="M5" i="1"/>
  <c r="L8" i="1"/>
  <c r="M4" i="1"/>
  <c r="X9" i="1"/>
  <c r="X3" i="1"/>
  <c r="L5" i="1"/>
  <c r="L4" i="1"/>
  <c r="L6" i="1"/>
  <c r="M7" i="1"/>
  <c r="M3" i="1"/>
  <c r="L10" i="1"/>
  <c r="M10" i="1"/>
  <c r="M9" i="1"/>
  <c r="M13" i="1"/>
  <c r="M12" i="1"/>
  <c r="M11" i="1"/>
  <c r="M2" i="1"/>
  <c r="L13" i="1"/>
  <c r="L12" i="1"/>
  <c r="L11" i="1"/>
  <c r="U54" i="1" l="1"/>
  <c r="N54" i="1"/>
  <c r="N39" i="1"/>
  <c r="G39" i="1"/>
  <c r="M54" i="1"/>
  <c r="M39" i="1"/>
  <c r="F39" i="1"/>
  <c r="T54" i="1"/>
  <c r="Y24" i="1"/>
  <c r="Z24" i="1"/>
  <c r="U51" i="1"/>
  <c r="N52" i="1"/>
  <c r="N53" i="1"/>
  <c r="M51" i="1"/>
  <c r="M50" i="1"/>
  <c r="M52" i="1"/>
  <c r="U53" i="1"/>
  <c r="T52" i="1"/>
  <c r="N51" i="1"/>
  <c r="T53" i="1"/>
  <c r="M53" i="1"/>
  <c r="T50" i="1"/>
  <c r="T48" i="1"/>
  <c r="U52" i="1"/>
  <c r="M36" i="1"/>
  <c r="F37" i="1"/>
  <c r="M37" i="1"/>
  <c r="G36" i="1"/>
  <c r="N36" i="1"/>
  <c r="F38" i="1"/>
  <c r="M38" i="1"/>
  <c r="G37" i="1"/>
  <c r="N37" i="1"/>
  <c r="G38" i="1"/>
  <c r="N38" i="1"/>
  <c r="P38" i="1" s="1"/>
  <c r="Y22" i="1"/>
  <c r="Z22" i="1"/>
  <c r="Y18" i="1"/>
  <c r="F88" i="1" s="1"/>
  <c r="Z18" i="1"/>
  <c r="G88" i="1" s="1"/>
  <c r="Y20" i="1"/>
  <c r="Z20" i="1"/>
  <c r="T51" i="1"/>
  <c r="T46" i="1"/>
  <c r="U43" i="1"/>
  <c r="T45" i="1"/>
  <c r="U48" i="1"/>
  <c r="U50" i="1"/>
  <c r="U49" i="1"/>
  <c r="Z8" i="1"/>
  <c r="G78" i="1" s="1"/>
  <c r="T47" i="1"/>
  <c r="T44" i="1"/>
  <c r="U44" i="1"/>
  <c r="U47" i="1"/>
  <c r="Y16" i="1"/>
  <c r="F86" i="1" s="1"/>
  <c r="T43" i="1"/>
  <c r="U45" i="1"/>
  <c r="Y6" i="1"/>
  <c r="F76" i="1" s="1"/>
  <c r="T49" i="1"/>
  <c r="Z16" i="1"/>
  <c r="G86" i="1" s="1"/>
  <c r="Y4" i="1"/>
  <c r="F74" i="1" s="1"/>
  <c r="Z4" i="1"/>
  <c r="G74" i="1" s="1"/>
  <c r="Z6" i="1"/>
  <c r="G76" i="1" s="1"/>
  <c r="U46" i="1"/>
  <c r="Y8" i="1"/>
  <c r="F78" i="1" s="1"/>
  <c r="Y14" i="1"/>
  <c r="F84" i="1" s="1"/>
  <c r="Y10" i="1"/>
  <c r="F80" i="1" s="1"/>
  <c r="Z2" i="1"/>
  <c r="G72" i="1" s="1"/>
  <c r="Y2" i="1"/>
  <c r="F72" i="1" s="1"/>
  <c r="Z10" i="1"/>
  <c r="G80" i="1" s="1"/>
  <c r="Z14" i="1"/>
  <c r="G84" i="1" s="1"/>
  <c r="Z12" i="1"/>
  <c r="G82" i="1" s="1"/>
  <c r="Y12" i="1"/>
  <c r="F82" i="1" s="1"/>
  <c r="N50" i="1"/>
  <c r="M35" i="1"/>
  <c r="N35" i="1"/>
  <c r="M34" i="1"/>
  <c r="N49" i="1"/>
  <c r="M49" i="1"/>
  <c r="N34" i="1"/>
  <c r="F34" i="1"/>
  <c r="G34" i="1"/>
  <c r="F35" i="1"/>
  <c r="G35" i="1"/>
  <c r="I35" i="1" s="1"/>
  <c r="F36" i="1"/>
  <c r="V3" i="1"/>
  <c r="V4" i="1"/>
  <c r="V5" i="1"/>
  <c r="V6" i="1"/>
  <c r="V7" i="1"/>
  <c r="V8" i="1"/>
  <c r="V9" i="1"/>
  <c r="V10" i="1"/>
  <c r="V11" i="1"/>
  <c r="V12" i="1"/>
  <c r="V13" i="1"/>
  <c r="K3" i="1"/>
  <c r="K4" i="1"/>
  <c r="K5" i="1"/>
  <c r="K6" i="1"/>
  <c r="K7" i="1"/>
  <c r="K8" i="1"/>
  <c r="K9" i="1"/>
  <c r="K10" i="1"/>
  <c r="K11" i="1"/>
  <c r="K12" i="1"/>
  <c r="K13" i="1"/>
  <c r="K2" i="1"/>
  <c r="V2" i="1"/>
  <c r="I38" i="1" l="1"/>
  <c r="P52" i="1"/>
  <c r="I34" i="1"/>
  <c r="P34" i="1"/>
  <c r="P51" i="1"/>
  <c r="P35" i="1"/>
  <c r="P50" i="1"/>
  <c r="P53" i="1"/>
  <c r="P39" i="1"/>
  <c r="P54" i="1"/>
  <c r="I37" i="1"/>
  <c r="P37" i="1"/>
  <c r="P49" i="1"/>
  <c r="P36" i="1"/>
  <c r="I36" i="1"/>
  <c r="I39" i="1"/>
  <c r="N47" i="1"/>
  <c r="V54" i="1"/>
  <c r="F69" i="1"/>
  <c r="G54" i="1"/>
  <c r="G69" i="1"/>
  <c r="O39" i="1"/>
  <c r="Q39" i="1"/>
  <c r="L39" i="1"/>
  <c r="H39" i="1"/>
  <c r="F54" i="1"/>
  <c r="Q54" i="1"/>
  <c r="O54" i="1"/>
  <c r="V51" i="1"/>
  <c r="L37" i="1"/>
  <c r="V50" i="1"/>
  <c r="F65" i="1"/>
  <c r="G51" i="1"/>
  <c r="G68" i="1"/>
  <c r="V52" i="1"/>
  <c r="G50" i="1"/>
  <c r="G65" i="1"/>
  <c r="F50" i="1"/>
  <c r="F66" i="1"/>
  <c r="F51" i="1"/>
  <c r="Q51" i="1"/>
  <c r="O51" i="1"/>
  <c r="O36" i="1"/>
  <c r="G66" i="1"/>
  <c r="F64" i="1"/>
  <c r="F49" i="1"/>
  <c r="G67" i="1"/>
  <c r="G52" i="1"/>
  <c r="V53" i="1"/>
  <c r="F67" i="1"/>
  <c r="F52" i="1"/>
  <c r="V48" i="1"/>
  <c r="Q53" i="1"/>
  <c r="O53" i="1"/>
  <c r="G49" i="1"/>
  <c r="G64" i="1"/>
  <c r="F68" i="1"/>
  <c r="F53" i="1"/>
  <c r="G53" i="1"/>
  <c r="Q52" i="1"/>
  <c r="O52" i="1"/>
  <c r="Q36" i="1"/>
  <c r="Q38" i="1"/>
  <c r="O38" i="1"/>
  <c r="L38" i="1"/>
  <c r="H38" i="1"/>
  <c r="Q37" i="1"/>
  <c r="O37" i="1"/>
  <c r="H37" i="1"/>
  <c r="H36" i="1"/>
  <c r="V46" i="1"/>
  <c r="V43" i="1"/>
  <c r="V47" i="1"/>
  <c r="V45" i="1"/>
  <c r="V49" i="1"/>
  <c r="V44" i="1"/>
  <c r="Q49" i="1"/>
  <c r="O49" i="1"/>
  <c r="O50" i="1"/>
  <c r="Q50" i="1"/>
  <c r="Q35" i="1"/>
  <c r="O35" i="1"/>
  <c r="O34" i="1"/>
  <c r="Q34" i="1"/>
  <c r="N28" i="1"/>
  <c r="N43" i="1"/>
  <c r="M48" i="1"/>
  <c r="M33" i="1"/>
  <c r="N46" i="1"/>
  <c r="N31" i="1"/>
  <c r="F29" i="1"/>
  <c r="M29" i="1"/>
  <c r="M44" i="1"/>
  <c r="M28" i="1"/>
  <c r="M43" i="1"/>
  <c r="N33" i="1"/>
  <c r="N48" i="1"/>
  <c r="N32" i="1"/>
  <c r="M32" i="1"/>
  <c r="M47" i="1"/>
  <c r="M46" i="1"/>
  <c r="M31" i="1"/>
  <c r="N45" i="1"/>
  <c r="N30" i="1"/>
  <c r="M30" i="1"/>
  <c r="M45" i="1"/>
  <c r="N44" i="1"/>
  <c r="N29" i="1"/>
  <c r="L35" i="1"/>
  <c r="H35" i="1"/>
  <c r="L34" i="1"/>
  <c r="L36" i="1"/>
  <c r="F28" i="1"/>
  <c r="H34" i="1"/>
  <c r="G31" i="1"/>
  <c r="F30" i="1"/>
  <c r="F33" i="1"/>
  <c r="G33" i="1"/>
  <c r="G30" i="1"/>
  <c r="F31" i="1"/>
  <c r="G29" i="1"/>
  <c r="F32" i="1"/>
  <c r="G28" i="1"/>
  <c r="G32" i="1"/>
  <c r="I32" i="1" l="1"/>
  <c r="I69" i="1"/>
  <c r="P31" i="1"/>
  <c r="I51" i="1"/>
  <c r="I66" i="1"/>
  <c r="I54" i="1"/>
  <c r="I31" i="1"/>
  <c r="P46" i="1"/>
  <c r="P47" i="1"/>
  <c r="P43" i="1"/>
  <c r="I33" i="1"/>
  <c r="I68" i="1"/>
  <c r="P45" i="1"/>
  <c r="I64" i="1"/>
  <c r="I28" i="1"/>
  <c r="P32" i="1"/>
  <c r="P48" i="1"/>
  <c r="P33" i="1"/>
  <c r="P30" i="1"/>
  <c r="I49" i="1"/>
  <c r="I29" i="1"/>
  <c r="P28" i="1"/>
  <c r="I65" i="1"/>
  <c r="P29" i="1"/>
  <c r="I52" i="1"/>
  <c r="I50" i="1"/>
  <c r="I30" i="1"/>
  <c r="P44" i="1"/>
  <c r="I53" i="1"/>
  <c r="I67" i="1"/>
  <c r="H69" i="1"/>
  <c r="L69" i="1"/>
  <c r="H54" i="1"/>
  <c r="L54" i="1"/>
  <c r="L51" i="1"/>
  <c r="L68" i="1"/>
  <c r="H65" i="1"/>
  <c r="L66" i="1"/>
  <c r="L65" i="1"/>
  <c r="H67" i="1"/>
  <c r="L67" i="1"/>
  <c r="H64" i="1"/>
  <c r="L64" i="1"/>
  <c r="H52" i="1"/>
  <c r="L52" i="1"/>
  <c r="H53" i="1"/>
  <c r="L53" i="1"/>
  <c r="H49" i="1"/>
  <c r="H68" i="1"/>
  <c r="F63" i="1"/>
  <c r="F48" i="1"/>
  <c r="H51" i="1"/>
  <c r="H66" i="1"/>
  <c r="G63" i="1"/>
  <c r="G48" i="1"/>
  <c r="L49" i="1"/>
  <c r="G60" i="1"/>
  <c r="G45" i="1"/>
  <c r="F60" i="1"/>
  <c r="F45" i="1"/>
  <c r="F46" i="1"/>
  <c r="F61" i="1"/>
  <c r="F59" i="1"/>
  <c r="F44" i="1"/>
  <c r="F43" i="1"/>
  <c r="F58" i="1"/>
  <c r="G46" i="1"/>
  <c r="G61" i="1"/>
  <c r="F47" i="1"/>
  <c r="F62" i="1"/>
  <c r="G43" i="1"/>
  <c r="G58" i="1"/>
  <c r="G47" i="1"/>
  <c r="G62" i="1"/>
  <c r="G59" i="1"/>
  <c r="G44" i="1"/>
  <c r="H50" i="1"/>
  <c r="O44" i="1"/>
  <c r="Q44" i="1"/>
  <c r="O47" i="1"/>
  <c r="Q47" i="1"/>
  <c r="Q48" i="1"/>
  <c r="O48" i="1"/>
  <c r="Q46" i="1"/>
  <c r="O46" i="1"/>
  <c r="O45" i="1"/>
  <c r="Q45" i="1"/>
  <c r="O43" i="1"/>
  <c r="Q43" i="1"/>
  <c r="L50" i="1"/>
  <c r="Q30" i="1"/>
  <c r="O30" i="1"/>
  <c r="Q29" i="1"/>
  <c r="O29" i="1"/>
  <c r="Q33" i="1"/>
  <c r="Q28" i="1"/>
  <c r="O33" i="1"/>
  <c r="O31" i="1"/>
  <c r="Q31" i="1"/>
  <c r="O28" i="1"/>
  <c r="Q32" i="1"/>
  <c r="O32" i="1"/>
  <c r="L31" i="1"/>
  <c r="L29" i="1"/>
  <c r="L28" i="1"/>
  <c r="L33" i="1"/>
  <c r="L32" i="1"/>
  <c r="L30" i="1"/>
  <c r="H31" i="1"/>
  <c r="H32" i="1"/>
  <c r="H29" i="1"/>
  <c r="H33" i="1"/>
  <c r="H30" i="1"/>
  <c r="H28" i="1"/>
  <c r="I46" i="1" l="1"/>
  <c r="I48" i="1"/>
  <c r="I63" i="1"/>
  <c r="I43" i="1"/>
  <c r="I59" i="1"/>
  <c r="I58" i="1"/>
  <c r="I61" i="1"/>
  <c r="I60" i="1"/>
  <c r="I44" i="1"/>
  <c r="I45" i="1"/>
  <c r="I62" i="1"/>
  <c r="I47" i="1"/>
  <c r="L60" i="1"/>
  <c r="L61" i="1"/>
  <c r="L63" i="1"/>
  <c r="L58" i="1"/>
  <c r="L62" i="1"/>
  <c r="L59" i="1"/>
  <c r="L48" i="1"/>
  <c r="H63" i="1"/>
  <c r="H48" i="1"/>
  <c r="L46" i="1"/>
  <c r="H61" i="1"/>
  <c r="L45" i="1"/>
  <c r="L43" i="1"/>
  <c r="H58" i="1"/>
  <c r="H59" i="1"/>
  <c r="H62" i="1"/>
  <c r="L44" i="1"/>
  <c r="L47" i="1"/>
  <c r="H60" i="1"/>
  <c r="H46" i="1"/>
  <c r="H44" i="1"/>
  <c r="H45" i="1"/>
  <c r="H43" i="1"/>
  <c r="H47" i="1"/>
</calcChain>
</file>

<file path=xl/sharedStrings.xml><?xml version="1.0" encoding="utf-8"?>
<sst xmlns="http://schemas.openxmlformats.org/spreadsheetml/2006/main" count="190" uniqueCount="76">
  <si>
    <t>TEAM</t>
  </si>
  <si>
    <t>OPPONENT</t>
  </si>
  <si>
    <t>PTS FOR RF</t>
  </si>
  <si>
    <t>PTS FOR LR</t>
  </si>
  <si>
    <t>PTS GBR</t>
  </si>
  <si>
    <t>PTS Elastic</t>
  </si>
  <si>
    <t>Average All</t>
  </si>
  <si>
    <t>Oppt PTS RF</t>
  </si>
  <si>
    <t>Oppt PTS LR</t>
  </si>
  <si>
    <t>Average Opp</t>
  </si>
  <si>
    <t>Away</t>
  </si>
  <si>
    <t>Home</t>
  </si>
  <si>
    <t>Away Spread</t>
  </si>
  <si>
    <t>Spread win</t>
  </si>
  <si>
    <t>Spread listed</t>
  </si>
  <si>
    <t>Result</t>
  </si>
  <si>
    <t>Difference</t>
  </si>
  <si>
    <t>Total Points</t>
  </si>
  <si>
    <t>ESPN Over/Under</t>
  </si>
  <si>
    <t>PTS Neural</t>
  </si>
  <si>
    <t>Opp Neural</t>
  </si>
  <si>
    <t>PTS</t>
  </si>
  <si>
    <t>PTS Adaboost</t>
  </si>
  <si>
    <t>Oppt PTS Adaboost</t>
  </si>
  <si>
    <t>PTS XGBR</t>
  </si>
  <si>
    <t>Oppt PTS XGBR</t>
  </si>
  <si>
    <t>PTS Huber</t>
  </si>
  <si>
    <t>Oppt PTS Huber</t>
  </si>
  <si>
    <t>Pts BayesRidge</t>
  </si>
  <si>
    <t>Oppt Points BayesRidge</t>
  </si>
  <si>
    <t xml:space="preserve"> Oppt Points GBR</t>
  </si>
  <si>
    <t>Oppt Pts Elastic</t>
  </si>
  <si>
    <t>opponent_PTS</t>
  </si>
  <si>
    <t>Away Max</t>
  </si>
  <si>
    <t>Home Max</t>
  </si>
  <si>
    <t>Away Min</t>
  </si>
  <si>
    <t>Home Min</t>
  </si>
  <si>
    <t>MIN</t>
  </si>
  <si>
    <t>Against the spread</t>
  </si>
  <si>
    <t>MAX</t>
  </si>
  <si>
    <t>AVERAGE</t>
  </si>
  <si>
    <t>MAX SPREAD Home</t>
  </si>
  <si>
    <t>MAX SPREAD Away</t>
  </si>
  <si>
    <t>% of Cover based on Different Models</t>
  </si>
  <si>
    <t>Filtered</t>
  </si>
  <si>
    <t>Biggest Away Difference</t>
  </si>
  <si>
    <t>Smallest Away Difference</t>
  </si>
  <si>
    <t>MULTI-MODEL MIN</t>
  </si>
  <si>
    <t>Total Point</t>
  </si>
  <si>
    <t>Stars</t>
  </si>
  <si>
    <t>Total Poiints</t>
  </si>
  <si>
    <t>Take</t>
  </si>
  <si>
    <t>% Over/under</t>
  </si>
  <si>
    <t xml:space="preserve">My Favorites </t>
  </si>
  <si>
    <t>Away Team</t>
  </si>
  <si>
    <t>Home Team</t>
  </si>
  <si>
    <t>My favorites</t>
  </si>
  <si>
    <t>Under</t>
  </si>
  <si>
    <t>Over</t>
  </si>
  <si>
    <t>DET</t>
  </si>
  <si>
    <t>MEM</t>
  </si>
  <si>
    <t>BKN</t>
  </si>
  <si>
    <t>PHI</t>
  </si>
  <si>
    <t>ATL</t>
  </si>
  <si>
    <t>DEN</t>
  </si>
  <si>
    <t>CLE</t>
  </si>
  <si>
    <t>LAL</t>
  </si>
  <si>
    <t>BKN -10.5</t>
  </si>
  <si>
    <t>PHI -14.5</t>
  </si>
  <si>
    <t>DEN  -11.5</t>
  </si>
  <si>
    <t>LAL -4.5</t>
  </si>
  <si>
    <t>LAL by 19</t>
  </si>
  <si>
    <t>BKN 10</t>
  </si>
  <si>
    <t>PHI 20</t>
  </si>
  <si>
    <t>DEN 32</t>
  </si>
  <si>
    <t>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</si>
</sst>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rgb="FF212121"/>
      <name val="Arial"/>
      <family val="2"/>
    </font>
    <font>
      <sz val="8"/>
      <color rgb="FF212121"/>
      <name val="Arial"/>
      <family val="2"/>
    </font>
    <font>
      <sz val="10"/>
      <color theme="1"/>
      <name val="Arial"/>
      <family val="2"/>
    </font>
    <font>
      <b/>
      <sz val="10"/>
      <color rgb="FF212121"/>
      <name val="Arial"/>
      <family val="2"/>
    </font>
    <font>
      <sz val="11"/>
      <name val="Aptos Narrow"/>
      <family val="2"/>
      <scheme val="minor"/>
    </font>
    <font>
      <sz val="10"/>
      <name val="Arial"/>
      <family val="2"/>
    </font>
    <font>
      <b/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2" borderId="1" xfId="0" applyFont="1" applyFill="1" applyBorder="1" applyAlignment="1">
      <alignment vertical="center" wrapText="1"/>
    </xf>
    <xf numFmtId="0" fontId="5" fillId="2" borderId="0" xfId="0" applyFont="1" applyFill="1" applyAlignment="1">
      <alignment horizontal="center" vertical="center"/>
    </xf>
    <xf numFmtId="0" fontId="8" fillId="0" borderId="2" xfId="0" applyFont="1" applyBorder="1" applyAlignment="1">
      <alignment horizontal="center" vertical="top"/>
    </xf>
    <xf numFmtId="0" fontId="1" fillId="0" borderId="2" xfId="0" applyFont="1" applyBorder="1"/>
    <xf numFmtId="0" fontId="2" fillId="0" borderId="1" xfId="0" applyFont="1" applyBorder="1" applyAlignment="1">
      <alignment vertical="center" wrapText="1"/>
    </xf>
    <xf numFmtId="0" fontId="0" fillId="0" borderId="2" xfId="0" applyBorder="1"/>
    <xf numFmtId="0" fontId="3" fillId="0" borderId="2" xfId="0" applyFont="1" applyBorder="1"/>
    <xf numFmtId="0" fontId="2" fillId="0" borderId="2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6" fillId="0" borderId="2" xfId="0" applyFont="1" applyBorder="1"/>
    <xf numFmtId="0" fontId="7" fillId="0" borderId="2" xfId="0" applyFont="1" applyBorder="1" applyAlignment="1">
      <alignment vertical="center" wrapText="1"/>
    </xf>
    <xf numFmtId="0" fontId="0" fillId="3" borderId="2" xfId="0" applyFill="1" applyBorder="1"/>
    <xf numFmtId="0" fontId="0" fillId="3" borderId="2" xfId="0" applyFill="1" applyBorder="1" applyAlignment="1">
      <alignment wrapText="1"/>
    </xf>
    <xf numFmtId="0" fontId="0" fillId="3" borderId="3" xfId="0" applyFill="1" applyBorder="1" applyAlignment="1">
      <alignment wrapText="1"/>
    </xf>
    <xf numFmtId="2" fontId="0" fillId="3" borderId="2" xfId="0" applyNumberFormat="1" applyFill="1" applyBorder="1"/>
    <xf numFmtId="0" fontId="2" fillId="0" borderId="0" xfId="0" applyFont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2" fillId="3" borderId="2" xfId="0" applyFont="1" applyFill="1" applyBorder="1" applyAlignment="1">
      <alignment vertical="center" wrapText="1"/>
    </xf>
    <xf numFmtId="0" fontId="0" fillId="4" borderId="2" xfId="0" applyFill="1" applyBorder="1"/>
    <xf numFmtId="2" fontId="0" fillId="4" borderId="2" xfId="0" applyNumberFormat="1" applyFill="1" applyBorder="1"/>
    <xf numFmtId="0" fontId="0" fillId="5" borderId="2" xfId="0" applyFill="1" applyBorder="1"/>
    <xf numFmtId="2" fontId="0" fillId="5" borderId="2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D9D2F-4AAF-4632-8EF4-EE536C1A00BA}">
  <dimension ref="A1:Z95"/>
  <sheetViews>
    <sheetView tabSelected="1" topLeftCell="G26" zoomScale="80" zoomScaleNormal="80" workbookViewId="0">
      <selection activeCell="U60" sqref="U60:Z60"/>
    </sheetView>
  </sheetViews>
  <sheetFormatPr defaultRowHeight="14.4" x14ac:dyDescent="0.3"/>
  <cols>
    <col min="1" max="1" width="8.88671875" style="6"/>
    <col min="2" max="4" width="12.77734375" style="6" bestFit="1" customWidth="1"/>
    <col min="5" max="5" width="12.77734375" style="6" customWidth="1"/>
    <col min="6" max="6" width="11.6640625" style="6" customWidth="1"/>
    <col min="7" max="7" width="12.88671875" style="6" customWidth="1"/>
    <col min="8" max="8" width="13.88671875" style="6" customWidth="1"/>
    <col min="9" max="9" width="15.21875" style="6" bestFit="1" customWidth="1"/>
    <col min="10" max="10" width="11.6640625" style="6" customWidth="1"/>
    <col min="11" max="13" width="12.21875" style="6" customWidth="1"/>
    <col min="14" max="14" width="12.88671875" style="6" customWidth="1"/>
    <col min="15" max="15" width="14.6640625" style="6" customWidth="1"/>
    <col min="16" max="16" width="18" style="6" bestFit="1" customWidth="1"/>
    <col min="17" max="17" width="13.5546875" style="6" customWidth="1"/>
    <col min="18" max="18" width="18.33203125" style="6" bestFit="1" customWidth="1"/>
    <col min="19" max="19" width="30.6640625" style="6" bestFit="1" customWidth="1"/>
    <col min="20" max="20" width="16.21875" style="6" customWidth="1"/>
    <col min="21" max="21" width="12.77734375" style="6" bestFit="1" customWidth="1"/>
    <col min="22" max="22" width="12.6640625" style="6" customWidth="1"/>
    <col min="23" max="23" width="14.5546875" style="6" customWidth="1"/>
    <col min="24" max="24" width="8.88671875" style="6"/>
    <col min="25" max="25" width="23.44140625" style="6" bestFit="1" customWidth="1"/>
    <col min="26" max="26" width="24.88671875" style="6" bestFit="1" customWidth="1"/>
    <col min="27" max="16384" width="8.88671875" style="6"/>
  </cols>
  <sheetData>
    <row r="1" spans="1:26" s="4" customFormat="1" x14ac:dyDescent="0.3">
      <c r="A1" s="3" t="s">
        <v>0</v>
      </c>
      <c r="B1" s="3" t="s">
        <v>1</v>
      </c>
      <c r="C1" s="4" t="s">
        <v>2</v>
      </c>
      <c r="D1" s="4" t="s">
        <v>3</v>
      </c>
      <c r="E1" s="4" t="s">
        <v>22</v>
      </c>
      <c r="F1" s="4" t="s">
        <v>24</v>
      </c>
      <c r="G1" s="4" t="s">
        <v>26</v>
      </c>
      <c r="H1" s="4" t="s">
        <v>28</v>
      </c>
      <c r="I1" s="4" t="s">
        <v>5</v>
      </c>
      <c r="J1" s="4" t="s">
        <v>4</v>
      </c>
      <c r="K1" s="4" t="s">
        <v>6</v>
      </c>
      <c r="L1" s="4" t="s">
        <v>39</v>
      </c>
      <c r="M1" s="4" t="s">
        <v>37</v>
      </c>
      <c r="N1" s="4" t="s">
        <v>7</v>
      </c>
      <c r="O1" s="4" t="s">
        <v>8</v>
      </c>
      <c r="P1" s="4" t="s">
        <v>23</v>
      </c>
      <c r="Q1" s="4" t="s">
        <v>25</v>
      </c>
      <c r="R1" s="4" t="s">
        <v>27</v>
      </c>
      <c r="S1" s="4" t="s">
        <v>29</v>
      </c>
      <c r="T1" s="4" t="s">
        <v>31</v>
      </c>
      <c r="U1" s="4" t="s">
        <v>30</v>
      </c>
      <c r="V1" s="4" t="s">
        <v>9</v>
      </c>
      <c r="W1" s="4" t="s">
        <v>39</v>
      </c>
      <c r="X1" s="4" t="s">
        <v>37</v>
      </c>
      <c r="Y1" s="4" t="s">
        <v>45</v>
      </c>
      <c r="Z1" s="4" t="s">
        <v>46</v>
      </c>
    </row>
    <row r="2" spans="1:26" ht="15" thickBot="1" x14ac:dyDescent="0.35">
      <c r="A2" t="s">
        <v>59</v>
      </c>
      <c r="B2" t="s">
        <v>61</v>
      </c>
      <c r="C2" s="5">
        <f>RF!B2</f>
        <v>98.35</v>
      </c>
      <c r="D2" s="5">
        <f>LR!B2</f>
        <v>99.4166666666666</v>
      </c>
      <c r="E2" s="5">
        <f>Adaboost!B2</f>
        <v>97.877358490565996</v>
      </c>
      <c r="F2" s="5">
        <f>XGBR!B2</f>
        <v>99.561059999999998</v>
      </c>
      <c r="G2" s="5">
        <f>Huber!B2</f>
        <v>99.416665143329496</v>
      </c>
      <c r="H2" s="5">
        <f>BayesRidge!B2</f>
        <v>99.416666666785204</v>
      </c>
      <c r="I2" s="5">
        <f>Elastic!B2</f>
        <v>100.607212329615</v>
      </c>
      <c r="J2" s="5">
        <f>GBR!B2</f>
        <v>98.625008223624505</v>
      </c>
      <c r="K2" s="6">
        <f t="shared" ref="K2:K23" si="0">AVERAGE(C2:J2,B29)</f>
        <v>99.624575557134634</v>
      </c>
      <c r="L2">
        <f>MAX(C2:J2)</f>
        <v>100.607212329615</v>
      </c>
      <c r="M2">
        <f>MIN(C2:J2)</f>
        <v>97.877358490565996</v>
      </c>
      <c r="N2" s="5">
        <f>RF!C2</f>
        <v>113.15</v>
      </c>
      <c r="O2" s="5">
        <f>LR!C2</f>
        <v>112.666666666666</v>
      </c>
      <c r="P2" s="5">
        <f>Adaboost!C2</f>
        <v>111.906976744186</v>
      </c>
      <c r="Q2" s="5">
        <f>XGBR!C2</f>
        <v>111.50512000000001</v>
      </c>
      <c r="R2" s="5">
        <f>Huber!C2</f>
        <v>112.666677214419</v>
      </c>
      <c r="S2" s="5">
        <f>BayesRidge!C2</f>
        <v>112.666666666993</v>
      </c>
      <c r="T2" s="5">
        <f>Elastic!C2</f>
        <v>113.13042286843</v>
      </c>
      <c r="U2" s="5">
        <f>GBR!C2</f>
        <v>113.044846071929</v>
      </c>
      <c r="V2" s="6">
        <f t="shared" ref="V2:V23" si="1">AVERAGE(N2:U2,C29)</f>
        <v>113.04396245719134</v>
      </c>
      <c r="W2" s="6">
        <f>MAX(N2:U2)</f>
        <v>113.15</v>
      </c>
      <c r="X2" s="6">
        <f>MIN(N2:U2)</f>
        <v>111.50512000000001</v>
      </c>
      <c r="Y2" s="6">
        <f>MAX(L2,M2,W3,X3)-MIN(L3,M3,W2,X2)</f>
        <v>8.4874228155330087</v>
      </c>
      <c r="Z2" s="6">
        <f>MIN(L2,M2,W3,X3)-MAX(L3,M3,W2,X2)</f>
        <v>-15.27264150943401</v>
      </c>
    </row>
    <row r="3" spans="1:26" ht="15" thickBot="1" x14ac:dyDescent="0.35">
      <c r="A3" t="s">
        <v>61</v>
      </c>
      <c r="B3" t="s">
        <v>59</v>
      </c>
      <c r="C3" s="5">
        <f>RF!B3</f>
        <v>105.34</v>
      </c>
      <c r="D3" s="5">
        <f>LR!B3</f>
        <v>107.272727272727</v>
      </c>
      <c r="E3" s="5">
        <f>Adaboost!B3</f>
        <v>106.788888888888</v>
      </c>
      <c r="F3" s="5">
        <f>XGBR!B3</f>
        <v>105.26015</v>
      </c>
      <c r="G3" s="5">
        <f>Huber!B3</f>
        <v>107.272730599935</v>
      </c>
      <c r="H3" s="5">
        <f>BayesRidge!B3</f>
        <v>107.272727273187</v>
      </c>
      <c r="I3" s="5">
        <f>Elastic!B3</f>
        <v>107.63554505662501</v>
      </c>
      <c r="J3" s="5">
        <f>GBR!B3</f>
        <v>106.559250075647</v>
      </c>
      <c r="K3" s="6">
        <f t="shared" si="0"/>
        <v>106.95756252352811</v>
      </c>
      <c r="L3">
        <f t="shared" ref="L3:L13" si="2">MAX(C3:J3)</f>
        <v>107.63554505662501</v>
      </c>
      <c r="M3">
        <f t="shared" ref="M3:M13" si="3">MIN(C3:J3)</f>
        <v>105.26015</v>
      </c>
      <c r="N3" s="5">
        <f>RF!C3</f>
        <v>112.98</v>
      </c>
      <c r="O3" s="5">
        <f>LR!C3</f>
        <v>112.90909090909</v>
      </c>
      <c r="P3" s="5">
        <f>Adaboost!C3</f>
        <v>113.747572815533</v>
      </c>
      <c r="Q3" s="5">
        <f>XGBR!C3</f>
        <v>111.155914</v>
      </c>
      <c r="R3" s="5">
        <f>Huber!C3</f>
        <v>112.90906789704</v>
      </c>
      <c r="S3" s="5">
        <f>BayesRidge!C3</f>
        <v>112.909090909212</v>
      </c>
      <c r="T3" s="5">
        <f>Elastic!C3</f>
        <v>112.495256130276</v>
      </c>
      <c r="U3" s="5">
        <f>GBR!C3</f>
        <v>113.338046040378</v>
      </c>
      <c r="V3" s="6">
        <f t="shared" si="1"/>
        <v>113.03790607013632</v>
      </c>
      <c r="W3" s="6">
        <f t="shared" ref="W3:W13" si="4">MAX(N3:U3)</f>
        <v>113.747572815533</v>
      </c>
      <c r="X3" s="6">
        <f t="shared" ref="X3:X13" si="5">MIN(N3:U3)</f>
        <v>111.155914</v>
      </c>
    </row>
    <row r="4" spans="1:26" ht="15" thickBot="1" x14ac:dyDescent="0.35">
      <c r="A4" t="s">
        <v>62</v>
      </c>
      <c r="B4" t="s">
        <v>60</v>
      </c>
      <c r="C4" s="5">
        <f>RF!B4</f>
        <v>109.31</v>
      </c>
      <c r="D4" s="5">
        <f>LR!B4</f>
        <v>108.24999999999901</v>
      </c>
      <c r="E4" s="5">
        <f>Adaboost!B4</f>
        <v>107.895348837209</v>
      </c>
      <c r="F4" s="5">
        <f>XGBR!B4</f>
        <v>107.977425</v>
      </c>
      <c r="G4" s="5">
        <f>Huber!B4</f>
        <v>108.25000152461</v>
      </c>
      <c r="H4" s="5">
        <f>BayesRidge!B4</f>
        <v>108.250000000829</v>
      </c>
      <c r="I4" s="5">
        <f>Elastic!B4</f>
        <v>108.905146367122</v>
      </c>
      <c r="J4" s="5">
        <f>GBR!B4</f>
        <v>109.949604731375</v>
      </c>
      <c r="K4" s="6">
        <f t="shared" si="0"/>
        <v>108.87721842882478</v>
      </c>
      <c r="L4">
        <f t="shared" si="2"/>
        <v>109.949604731375</v>
      </c>
      <c r="M4">
        <f t="shared" si="3"/>
        <v>107.895348837209</v>
      </c>
      <c r="N4" s="5">
        <f>RF!C4</f>
        <v>109.3</v>
      </c>
      <c r="O4" s="5">
        <f>LR!C4</f>
        <v>107.416666666666</v>
      </c>
      <c r="P4" s="5">
        <f>Adaboost!C4</f>
        <v>106.276315789473</v>
      </c>
      <c r="Q4" s="5">
        <f>XGBR!C4</f>
        <v>107.69821</v>
      </c>
      <c r="R4" s="5">
        <f>Huber!C4</f>
        <v>107.416656120513</v>
      </c>
      <c r="S4" s="5">
        <f>BayesRidge!C4</f>
        <v>107.416666667161</v>
      </c>
      <c r="T4" s="5">
        <f>Elastic!C4</f>
        <v>108.84419088659099</v>
      </c>
      <c r="U4" s="5">
        <f>GBR!C4</f>
        <v>108.710421839635</v>
      </c>
      <c r="V4" s="6">
        <f t="shared" si="1"/>
        <v>108.13688450530847</v>
      </c>
      <c r="W4" s="6">
        <f t="shared" si="4"/>
        <v>109.3</v>
      </c>
      <c r="X4" s="6">
        <f t="shared" si="5"/>
        <v>106.276315789473</v>
      </c>
      <c r="Y4" s="6">
        <f>MAX(L4,M4,W5,X5)-MIN(L5,M5,W4,X4)</f>
        <v>9.6148783999839935</v>
      </c>
      <c r="Z4" s="6">
        <f t="shared" ref="Z4:Z14" si="6">MIN(L4,M4,W5,X5)-MAX(L5,M5,W4,X4)</f>
        <v>-1.4046511627909979</v>
      </c>
    </row>
    <row r="5" spans="1:26" ht="15" thickBot="1" x14ac:dyDescent="0.35">
      <c r="A5" t="s">
        <v>60</v>
      </c>
      <c r="B5" t="s">
        <v>62</v>
      </c>
      <c r="C5" s="5">
        <f>RF!B5</f>
        <v>106.37</v>
      </c>
      <c r="D5" s="5">
        <f>LR!B5</f>
        <v>108.19999999999899</v>
      </c>
      <c r="E5" s="5">
        <f>Adaboost!B5</f>
        <v>106.77064220183399</v>
      </c>
      <c r="F5" s="5">
        <f>XGBR!B5</f>
        <v>105.991585</v>
      </c>
      <c r="G5" s="5">
        <f>Huber!B5</f>
        <v>108.19999999896601</v>
      </c>
      <c r="H5" s="5">
        <f>BayesRidge!B5</f>
        <v>108.200000000278</v>
      </c>
      <c r="I5" s="5">
        <f>Elastic!B5</f>
        <v>107.786610376604</v>
      </c>
      <c r="J5" s="5">
        <f>GBR!B5</f>
        <v>105.785121600753</v>
      </c>
      <c r="K5" s="6">
        <f t="shared" si="0"/>
        <v>107.40127032614723</v>
      </c>
      <c r="L5">
        <f t="shared" si="2"/>
        <v>108.200000000278</v>
      </c>
      <c r="M5">
        <f t="shared" si="3"/>
        <v>105.785121600753</v>
      </c>
      <c r="N5" s="5">
        <f>RF!C5</f>
        <v>113.9</v>
      </c>
      <c r="O5" s="5">
        <f>LR!C5</f>
        <v>115.4</v>
      </c>
      <c r="P5" s="5">
        <f>Adaboost!C5</f>
        <v>112.155555555555</v>
      </c>
      <c r="Q5" s="5">
        <f>XGBR!C5</f>
        <v>113.779884</v>
      </c>
      <c r="R5" s="5">
        <f>Huber!C5</f>
        <v>115.400000000413</v>
      </c>
      <c r="S5" s="5">
        <f>BayesRidge!C5</f>
        <v>115.40000000073699</v>
      </c>
      <c r="T5" s="5">
        <f>Elastic!C5</f>
        <v>114.668443514678</v>
      </c>
      <c r="U5" s="5">
        <f>GBR!C5</f>
        <v>113.01069555762901</v>
      </c>
      <c r="V5" s="6">
        <f t="shared" si="1"/>
        <v>114.52130713527011</v>
      </c>
      <c r="W5" s="6">
        <f t="shared" si="4"/>
        <v>115.40000000073699</v>
      </c>
      <c r="X5" s="6">
        <f t="shared" si="5"/>
        <v>112.155555555555</v>
      </c>
    </row>
    <row r="6" spans="1:26" ht="15" thickBot="1" x14ac:dyDescent="0.35">
      <c r="A6" t="s">
        <v>63</v>
      </c>
      <c r="B6" t="s">
        <v>64</v>
      </c>
      <c r="C6" s="5">
        <f>RF!B6</f>
        <v>116.89</v>
      </c>
      <c r="D6" s="5">
        <f>LR!B6</f>
        <v>115.74999999999901</v>
      </c>
      <c r="E6" s="5">
        <f>Adaboost!B6</f>
        <v>115.61616161616099</v>
      </c>
      <c r="F6" s="5">
        <f>XGBR!B6</f>
        <v>117.56246</v>
      </c>
      <c r="G6" s="5">
        <f>Huber!B6</f>
        <v>115.750001522435</v>
      </c>
      <c r="H6" s="5">
        <f>BayesRidge!B6</f>
        <v>115.750000000524</v>
      </c>
      <c r="I6" s="5">
        <f>Elastic!B6</f>
        <v>115.099322326948</v>
      </c>
      <c r="J6" s="5">
        <f>GBR!B6</f>
        <v>114.858988616113</v>
      </c>
      <c r="K6" s="6">
        <f t="shared" si="0"/>
        <v>116.16248145750822</v>
      </c>
      <c r="L6">
        <f t="shared" si="2"/>
        <v>117.56246</v>
      </c>
      <c r="M6">
        <f t="shared" si="3"/>
        <v>114.858988616113</v>
      </c>
      <c r="N6" s="5">
        <f>RF!C6</f>
        <v>112.36</v>
      </c>
      <c r="O6" s="5">
        <f>LR!C6</f>
        <v>113.583333333333</v>
      </c>
      <c r="P6" s="5">
        <f>Adaboost!C6</f>
        <v>110.76923076923001</v>
      </c>
      <c r="Q6" s="5">
        <f>XGBR!C6</f>
        <v>112.56514</v>
      </c>
      <c r="R6" s="5">
        <f>Huber!C6</f>
        <v>113.5833227871</v>
      </c>
      <c r="S6" s="5">
        <f>BayesRidge!C6</f>
        <v>113.583333333656</v>
      </c>
      <c r="T6" s="5">
        <f>Elastic!C6</f>
        <v>112.326426083146</v>
      </c>
      <c r="U6" s="5">
        <f>GBR!C6</f>
        <v>112.077507891566</v>
      </c>
      <c r="V6" s="6">
        <f t="shared" si="1"/>
        <v>112.97106049322444</v>
      </c>
      <c r="W6" s="6">
        <f t="shared" si="4"/>
        <v>113.583333333656</v>
      </c>
      <c r="X6" s="6">
        <f t="shared" si="5"/>
        <v>110.76923076923001</v>
      </c>
      <c r="Y6" s="6">
        <f t="shared" ref="Y6:Y14" si="7">MAX(L6,M6,W7,X7)-MIN(L7,M7,W6,X6)</f>
        <v>7.275400164192007</v>
      </c>
      <c r="Z6" s="6">
        <f t="shared" si="6"/>
        <v>-8.8275883336559957</v>
      </c>
    </row>
    <row r="7" spans="1:26" ht="15" thickBot="1" x14ac:dyDescent="0.35">
      <c r="A7" t="s">
        <v>64</v>
      </c>
      <c r="B7" t="s">
        <v>63</v>
      </c>
      <c r="C7" s="5">
        <f>RF!B7</f>
        <v>111.9</v>
      </c>
      <c r="D7" s="5">
        <f>LR!B7</f>
        <v>111.54545454545401</v>
      </c>
      <c r="E7" s="5">
        <f>Adaboost!B7</f>
        <v>110.528735632183</v>
      </c>
      <c r="F7" s="5">
        <f>XGBR!B7</f>
        <v>111.74110400000001</v>
      </c>
      <c r="G7" s="5">
        <f>Huber!B7</f>
        <v>111.54546119656401</v>
      </c>
      <c r="H7" s="5">
        <f>BayesRidge!B7</f>
        <v>111.545454546022</v>
      </c>
      <c r="I7" s="5">
        <f>Elastic!B7</f>
        <v>112.19645850997399</v>
      </c>
      <c r="J7" s="5">
        <f>GBR!B7</f>
        <v>110.28705983580799</v>
      </c>
      <c r="K7" s="6">
        <f t="shared" si="0"/>
        <v>111.72440003082812</v>
      </c>
      <c r="L7">
        <f t="shared" si="2"/>
        <v>112.19645850997399</v>
      </c>
      <c r="M7">
        <f t="shared" si="3"/>
        <v>110.28705983580799</v>
      </c>
      <c r="N7" s="5">
        <f>RF!C7</f>
        <v>105.51</v>
      </c>
      <c r="O7" s="5">
        <f>LR!C7</f>
        <v>105.636363636363</v>
      </c>
      <c r="P7" s="5">
        <f>Adaboost!C7</f>
        <v>105.596774193548</v>
      </c>
      <c r="Q7" s="5">
        <f>XGBR!C7</f>
        <v>104.755745</v>
      </c>
      <c r="R7" s="5">
        <f>Huber!C7</f>
        <v>105.636317612146</v>
      </c>
      <c r="S7" s="5">
        <f>BayesRidge!C7</f>
        <v>105.636363636719</v>
      </c>
      <c r="T7" s="5">
        <f>Elastic!C7</f>
        <v>106.684780166699</v>
      </c>
      <c r="U7" s="5">
        <f>GBR!C7</f>
        <v>104.846067423392</v>
      </c>
      <c r="V7" s="6">
        <f t="shared" si="1"/>
        <v>105.83262872464535</v>
      </c>
      <c r="W7" s="6">
        <f t="shared" si="4"/>
        <v>106.684780166699</v>
      </c>
      <c r="X7" s="6">
        <f t="shared" si="5"/>
        <v>104.755745</v>
      </c>
    </row>
    <row r="8" spans="1:26" ht="15" thickBot="1" x14ac:dyDescent="0.35">
      <c r="A8" t="s">
        <v>65</v>
      </c>
      <c r="B8" t="s">
        <v>66</v>
      </c>
      <c r="C8" s="5">
        <f>RF!B8</f>
        <v>107.01</v>
      </c>
      <c r="D8" s="5">
        <f>LR!B8</f>
        <v>105.818181818181</v>
      </c>
      <c r="E8" s="5">
        <f>Adaboost!B8</f>
        <v>106.77064220183399</v>
      </c>
      <c r="F8" s="5">
        <f>XGBR!B8</f>
        <v>106.15138</v>
      </c>
      <c r="G8" s="5">
        <f>Huber!B8</f>
        <v>105.818181820064</v>
      </c>
      <c r="H8" s="5">
        <f>BayesRidge!B8</f>
        <v>105.81818181812299</v>
      </c>
      <c r="I8" s="5">
        <f>Elastic!B8</f>
        <v>107.45929409804199</v>
      </c>
      <c r="J8" s="5">
        <f>GBR!B8</f>
        <v>105.888484109553</v>
      </c>
      <c r="K8" s="6">
        <f t="shared" si="0"/>
        <v>106.49956729977633</v>
      </c>
      <c r="L8">
        <f t="shared" si="2"/>
        <v>107.45929409804199</v>
      </c>
      <c r="M8">
        <f t="shared" si="3"/>
        <v>105.81818181812299</v>
      </c>
      <c r="N8" s="5">
        <f>RF!C8</f>
        <v>112.4</v>
      </c>
      <c r="O8" s="5">
        <f>LR!C8</f>
        <v>112.818181818181</v>
      </c>
      <c r="P8" s="5">
        <f>Adaboost!C8</f>
        <v>112.6</v>
      </c>
      <c r="Q8" s="5">
        <f>XGBR!C8</f>
        <v>111.85001</v>
      </c>
      <c r="R8" s="5">
        <f>Huber!C8</f>
        <v>112.818181818299</v>
      </c>
      <c r="S8" s="5">
        <f>BayesRidge!C8</f>
        <v>112.818181818894</v>
      </c>
      <c r="T8" s="5">
        <f>Elastic!C8</f>
        <v>113.14130598802601</v>
      </c>
      <c r="U8" s="5">
        <f>GBR!C8</f>
        <v>111.74165521668</v>
      </c>
      <c r="V8" s="6">
        <f t="shared" si="1"/>
        <v>112.80047169884666</v>
      </c>
      <c r="W8" s="6">
        <f t="shared" si="4"/>
        <v>113.14130598802601</v>
      </c>
      <c r="X8" s="6">
        <f t="shared" si="5"/>
        <v>111.74165521668</v>
      </c>
      <c r="Y8" s="6">
        <f t="shared" si="7"/>
        <v>6.7807947833200046</v>
      </c>
      <c r="Z8" s="6">
        <f t="shared" si="6"/>
        <v>-18.622202181877</v>
      </c>
    </row>
    <row r="9" spans="1:26" ht="15" thickBot="1" x14ac:dyDescent="0.35">
      <c r="A9" t="s">
        <v>66</v>
      </c>
      <c r="B9" t="s">
        <v>65</v>
      </c>
      <c r="C9" s="5">
        <f>RF!B9</f>
        <v>122.54</v>
      </c>
      <c r="D9" s="5">
        <f>LR!B9</f>
        <v>123.099999999999</v>
      </c>
      <c r="E9" s="5">
        <f>Adaboost!B9</f>
        <v>120.786516853932</v>
      </c>
      <c r="F9" s="5">
        <f>XGBR!B9</f>
        <v>124.44038399999999</v>
      </c>
      <c r="G9" s="5">
        <f>Huber!B9</f>
        <v>123.099999998111</v>
      </c>
      <c r="H9" s="5">
        <f>BayesRidge!B9</f>
        <v>123.099999999039</v>
      </c>
      <c r="I9" s="5">
        <f>Elastic!B9</f>
        <v>120.027326996391</v>
      </c>
      <c r="J9" s="5">
        <f>GBR!B9</f>
        <v>122.840527819372</v>
      </c>
      <c r="K9" s="6">
        <f t="shared" si="0"/>
        <v>122.55020542301924</v>
      </c>
      <c r="L9">
        <f t="shared" si="2"/>
        <v>124.44038399999999</v>
      </c>
      <c r="M9">
        <f t="shared" si="3"/>
        <v>120.027326996391</v>
      </c>
      <c r="N9" s="5">
        <f>RF!C9</f>
        <v>116.55</v>
      </c>
      <c r="O9" s="5">
        <f>LR!C9</f>
        <v>116.4</v>
      </c>
      <c r="P9" s="5">
        <f>Adaboost!C9</f>
        <v>114.935251798561</v>
      </c>
      <c r="Q9" s="5">
        <f>XGBR!C9</f>
        <v>118.52245000000001</v>
      </c>
      <c r="R9" s="5">
        <f>Huber!C9</f>
        <v>116.39999999902901</v>
      </c>
      <c r="S9" s="5">
        <f>BayesRidge!C9</f>
        <v>116.400000001007</v>
      </c>
      <c r="T9" s="5">
        <f>Elastic!C9</f>
        <v>114.404278021924</v>
      </c>
      <c r="U9" s="5">
        <f>GBR!C9</f>
        <v>116.582990134526</v>
      </c>
      <c r="V9" s="6">
        <f t="shared" si="1"/>
        <v>116.32997558851955</v>
      </c>
      <c r="W9" s="6">
        <f t="shared" si="4"/>
        <v>118.52245000000001</v>
      </c>
      <c r="X9" s="6">
        <f t="shared" si="5"/>
        <v>114.404278021924</v>
      </c>
    </row>
    <row r="10" spans="1:26" ht="15" thickBot="1" x14ac:dyDescent="0.35">
      <c r="A10"/>
      <c r="B10"/>
      <c r="C10" s="5">
        <f>RF!B10</f>
        <v>0</v>
      </c>
      <c r="D10" s="5">
        <f>LR!B10</f>
        <v>0</v>
      </c>
      <c r="E10" s="5">
        <f>Adaboost!B10</f>
        <v>0</v>
      </c>
      <c r="F10" s="5">
        <f>XGBR!B10</f>
        <v>0</v>
      </c>
      <c r="G10" s="5">
        <f>Huber!B10</f>
        <v>0</v>
      </c>
      <c r="H10" s="5">
        <f>BayesRidge!B10</f>
        <v>0</v>
      </c>
      <c r="I10" s="5">
        <f>Elastic!B10</f>
        <v>0</v>
      </c>
      <c r="J10" s="5">
        <f>GBR!B10</f>
        <v>0</v>
      </c>
      <c r="K10" s="6">
        <f t="shared" si="0"/>
        <v>0</v>
      </c>
      <c r="L10">
        <f t="shared" si="2"/>
        <v>0</v>
      </c>
      <c r="M10">
        <f t="shared" si="3"/>
        <v>0</v>
      </c>
      <c r="N10" s="5">
        <f>RF!C10</f>
        <v>0</v>
      </c>
      <c r="O10" s="5">
        <f>LR!C10</f>
        <v>0</v>
      </c>
      <c r="P10" s="5">
        <f>Adaboost!C10</f>
        <v>0</v>
      </c>
      <c r="Q10" s="5">
        <f>XGBR!C10</f>
        <v>0</v>
      </c>
      <c r="R10" s="5">
        <f>Huber!C10</f>
        <v>0</v>
      </c>
      <c r="S10" s="5">
        <f>BayesRidge!C10</f>
        <v>0</v>
      </c>
      <c r="T10" s="5">
        <f>Elastic!C10</f>
        <v>0</v>
      </c>
      <c r="U10" s="5">
        <f>GBR!C10</f>
        <v>0</v>
      </c>
      <c r="V10" s="6">
        <f t="shared" si="1"/>
        <v>0</v>
      </c>
      <c r="W10" s="6">
        <f t="shared" si="4"/>
        <v>0</v>
      </c>
      <c r="X10" s="6">
        <f t="shared" si="5"/>
        <v>0</v>
      </c>
      <c r="Y10" s="6">
        <f t="shared" si="7"/>
        <v>0</v>
      </c>
      <c r="Z10" s="6">
        <f t="shared" si="6"/>
        <v>0</v>
      </c>
    </row>
    <row r="11" spans="1:26" ht="15" thickBot="1" x14ac:dyDescent="0.35">
      <c r="A11"/>
      <c r="B11"/>
      <c r="C11" s="5">
        <f>RF!B11</f>
        <v>0</v>
      </c>
      <c r="D11" s="5">
        <f>LR!B11</f>
        <v>0</v>
      </c>
      <c r="E11" s="5">
        <f>Adaboost!B11</f>
        <v>0</v>
      </c>
      <c r="F11" s="5">
        <f>XGBR!B11</f>
        <v>0</v>
      </c>
      <c r="G11" s="5">
        <f>Huber!B11</f>
        <v>0</v>
      </c>
      <c r="H11" s="5">
        <f>BayesRidge!B11</f>
        <v>0</v>
      </c>
      <c r="I11" s="5">
        <f>Elastic!B11</f>
        <v>0</v>
      </c>
      <c r="J11" s="5">
        <f>GBR!B11</f>
        <v>0</v>
      </c>
      <c r="K11" s="6">
        <f t="shared" si="0"/>
        <v>0</v>
      </c>
      <c r="L11">
        <f t="shared" si="2"/>
        <v>0</v>
      </c>
      <c r="M11">
        <f t="shared" si="3"/>
        <v>0</v>
      </c>
      <c r="N11" s="5">
        <f>RF!C11</f>
        <v>0</v>
      </c>
      <c r="O11" s="5">
        <f>LR!C11</f>
        <v>0</v>
      </c>
      <c r="P11" s="5">
        <f>Adaboost!C11</f>
        <v>0</v>
      </c>
      <c r="Q11" s="5">
        <f>XGBR!C11</f>
        <v>0</v>
      </c>
      <c r="R11" s="5">
        <f>Huber!C11</f>
        <v>0</v>
      </c>
      <c r="S11" s="5">
        <f>BayesRidge!C11</f>
        <v>0</v>
      </c>
      <c r="T11" s="5">
        <f>Elastic!C11</f>
        <v>0</v>
      </c>
      <c r="U11" s="5">
        <f>GBR!C11</f>
        <v>0</v>
      </c>
      <c r="V11" s="6">
        <f t="shared" si="1"/>
        <v>0</v>
      </c>
      <c r="W11" s="6">
        <f t="shared" si="4"/>
        <v>0</v>
      </c>
      <c r="X11" s="6">
        <f t="shared" si="5"/>
        <v>0</v>
      </c>
    </row>
    <row r="12" spans="1:26" ht="15" thickBot="1" x14ac:dyDescent="0.35">
      <c r="A12"/>
      <c r="B12"/>
      <c r="C12" s="5">
        <f>RF!B12</f>
        <v>0</v>
      </c>
      <c r="D12" s="5">
        <f>LR!B12</f>
        <v>0</v>
      </c>
      <c r="E12" s="5">
        <f>Adaboost!B12</f>
        <v>0</v>
      </c>
      <c r="F12" s="5">
        <f>XGBR!B12</f>
        <v>0</v>
      </c>
      <c r="G12" s="5">
        <f>Huber!B12</f>
        <v>0</v>
      </c>
      <c r="H12" s="5">
        <f>BayesRidge!B12</f>
        <v>0</v>
      </c>
      <c r="I12" s="5">
        <f>Elastic!B12</f>
        <v>0</v>
      </c>
      <c r="J12" s="5">
        <f>GBR!B12</f>
        <v>0</v>
      </c>
      <c r="K12" s="6">
        <f t="shared" si="0"/>
        <v>0</v>
      </c>
      <c r="L12">
        <f t="shared" si="2"/>
        <v>0</v>
      </c>
      <c r="M12">
        <f t="shared" si="3"/>
        <v>0</v>
      </c>
      <c r="N12" s="5">
        <f>RF!C12</f>
        <v>0</v>
      </c>
      <c r="O12" s="5">
        <f>LR!C12</f>
        <v>0</v>
      </c>
      <c r="P12" s="5">
        <f>Adaboost!C12</f>
        <v>0</v>
      </c>
      <c r="Q12" s="5">
        <f>XGBR!C12</f>
        <v>0</v>
      </c>
      <c r="R12" s="5">
        <f>Huber!C12</f>
        <v>0</v>
      </c>
      <c r="S12" s="5">
        <f>BayesRidge!C12</f>
        <v>0</v>
      </c>
      <c r="T12" s="5">
        <f>Elastic!C12</f>
        <v>0</v>
      </c>
      <c r="U12" s="5">
        <f>GBR!C12</f>
        <v>0</v>
      </c>
      <c r="V12" s="6">
        <f t="shared" si="1"/>
        <v>0</v>
      </c>
      <c r="W12" s="6">
        <f t="shared" si="4"/>
        <v>0</v>
      </c>
      <c r="X12" s="6">
        <f t="shared" si="5"/>
        <v>0</v>
      </c>
      <c r="Y12" s="6">
        <f t="shared" si="7"/>
        <v>0</v>
      </c>
      <c r="Z12" s="6">
        <f t="shared" si="6"/>
        <v>0</v>
      </c>
    </row>
    <row r="13" spans="1:26" ht="15" thickBot="1" x14ac:dyDescent="0.35">
      <c r="A13"/>
      <c r="B13"/>
      <c r="C13" s="5">
        <f>RF!B13</f>
        <v>0</v>
      </c>
      <c r="D13" s="5">
        <f>LR!B13</f>
        <v>0</v>
      </c>
      <c r="E13" s="5">
        <f>Adaboost!B13</f>
        <v>0</v>
      </c>
      <c r="F13" s="5">
        <f>XGBR!B13</f>
        <v>0</v>
      </c>
      <c r="G13" s="5">
        <f>Huber!B13</f>
        <v>0</v>
      </c>
      <c r="H13" s="5">
        <f>BayesRidge!B13</f>
        <v>0</v>
      </c>
      <c r="I13" s="5">
        <f>Elastic!B13</f>
        <v>0</v>
      </c>
      <c r="J13" s="5">
        <f>GBR!B13</f>
        <v>0</v>
      </c>
      <c r="K13" s="6">
        <f t="shared" si="0"/>
        <v>0</v>
      </c>
      <c r="L13">
        <f t="shared" si="2"/>
        <v>0</v>
      </c>
      <c r="M13">
        <f t="shared" si="3"/>
        <v>0</v>
      </c>
      <c r="N13" s="5">
        <f>RF!C13</f>
        <v>0</v>
      </c>
      <c r="O13" s="5">
        <f>LR!C13</f>
        <v>0</v>
      </c>
      <c r="P13" s="5">
        <f>Adaboost!C13</f>
        <v>0</v>
      </c>
      <c r="Q13" s="5">
        <f>XGBR!C13</f>
        <v>0</v>
      </c>
      <c r="R13" s="5">
        <f>Huber!C13</f>
        <v>0</v>
      </c>
      <c r="S13" s="5">
        <f>BayesRidge!C13</f>
        <v>0</v>
      </c>
      <c r="T13" s="5">
        <f>Elastic!C13</f>
        <v>0</v>
      </c>
      <c r="U13" s="5">
        <f>GBR!C13</f>
        <v>0</v>
      </c>
      <c r="V13" s="6">
        <f t="shared" si="1"/>
        <v>0</v>
      </c>
      <c r="W13" s="6">
        <f t="shared" si="4"/>
        <v>0</v>
      </c>
      <c r="X13" s="6">
        <f t="shared" si="5"/>
        <v>0</v>
      </c>
    </row>
    <row r="14" spans="1:26" ht="15" thickBot="1" x14ac:dyDescent="0.35">
      <c r="A14"/>
      <c r="B14"/>
      <c r="C14" s="5">
        <f>RF!B14</f>
        <v>0</v>
      </c>
      <c r="D14" s="5">
        <f>LR!B14</f>
        <v>0</v>
      </c>
      <c r="E14" s="5">
        <f>Adaboost!B14</f>
        <v>0</v>
      </c>
      <c r="F14" s="5">
        <f>XGBR!B14</f>
        <v>0</v>
      </c>
      <c r="G14" s="5">
        <f>Huber!B14</f>
        <v>0</v>
      </c>
      <c r="H14" s="5">
        <f>BayesRidge!B14</f>
        <v>0</v>
      </c>
      <c r="I14" s="5">
        <f>Elastic!B14</f>
        <v>0</v>
      </c>
      <c r="J14" s="5">
        <f>GBR!B14</f>
        <v>0</v>
      </c>
      <c r="K14" s="6">
        <f t="shared" si="0"/>
        <v>0</v>
      </c>
      <c r="L14">
        <f t="shared" ref="L14:L23" si="8">MAX(C14:J14)</f>
        <v>0</v>
      </c>
      <c r="M14">
        <f t="shared" ref="M14:M23" si="9">MIN(C14:J14)</f>
        <v>0</v>
      </c>
      <c r="N14" s="5">
        <f>RF!C14</f>
        <v>0</v>
      </c>
      <c r="O14" s="5">
        <f>LR!C14</f>
        <v>0</v>
      </c>
      <c r="P14" s="5">
        <f>Adaboost!C14</f>
        <v>0</v>
      </c>
      <c r="Q14" s="5">
        <f>XGBR!C14</f>
        <v>0</v>
      </c>
      <c r="R14" s="5">
        <f>Huber!C14</f>
        <v>0</v>
      </c>
      <c r="S14" s="5">
        <f>BayesRidge!C14</f>
        <v>0</v>
      </c>
      <c r="T14" s="5">
        <f>Elastic!C14</f>
        <v>0</v>
      </c>
      <c r="U14" s="5">
        <f>GBR!C14</f>
        <v>0</v>
      </c>
      <c r="V14" s="6">
        <f t="shared" si="1"/>
        <v>0</v>
      </c>
      <c r="W14" s="6">
        <f t="shared" ref="W14:W23" si="10">MAX(N14:U14)</f>
        <v>0</v>
      </c>
      <c r="X14" s="6">
        <f t="shared" ref="X14:X23" si="11">MIN(N14:U14)</f>
        <v>0</v>
      </c>
      <c r="Y14" s="6">
        <f t="shared" si="7"/>
        <v>0</v>
      </c>
      <c r="Z14" s="6">
        <f t="shared" si="6"/>
        <v>0</v>
      </c>
    </row>
    <row r="15" spans="1:26" ht="15" thickBot="1" x14ac:dyDescent="0.35">
      <c r="A15"/>
      <c r="B15"/>
      <c r="C15" s="5">
        <f>RF!B15</f>
        <v>0</v>
      </c>
      <c r="D15" s="5">
        <f>LR!B15</f>
        <v>0</v>
      </c>
      <c r="E15" s="5">
        <f>Adaboost!B15</f>
        <v>0</v>
      </c>
      <c r="F15" s="5">
        <f>XGBR!B15</f>
        <v>0</v>
      </c>
      <c r="G15" s="5">
        <f>Huber!B15</f>
        <v>0</v>
      </c>
      <c r="H15" s="5">
        <f>BayesRidge!B15</f>
        <v>0</v>
      </c>
      <c r="I15" s="5">
        <f>Elastic!B15</f>
        <v>0</v>
      </c>
      <c r="J15" s="5">
        <f>GBR!B15</f>
        <v>0</v>
      </c>
      <c r="K15" s="6">
        <f t="shared" si="0"/>
        <v>0</v>
      </c>
      <c r="L15">
        <f t="shared" si="8"/>
        <v>0</v>
      </c>
      <c r="M15">
        <f t="shared" si="9"/>
        <v>0</v>
      </c>
      <c r="N15" s="5">
        <f>RF!C15</f>
        <v>0</v>
      </c>
      <c r="O15" s="5">
        <f>LR!C15</f>
        <v>0</v>
      </c>
      <c r="P15" s="5">
        <f>Adaboost!C15</f>
        <v>0</v>
      </c>
      <c r="Q15" s="5">
        <f>XGBR!C15</f>
        <v>0</v>
      </c>
      <c r="R15" s="5">
        <f>Huber!C15</f>
        <v>0</v>
      </c>
      <c r="S15" s="5">
        <f>BayesRidge!C15</f>
        <v>0</v>
      </c>
      <c r="T15" s="5">
        <f>Elastic!C15</f>
        <v>0</v>
      </c>
      <c r="U15" s="5">
        <f>GBR!C15</f>
        <v>0</v>
      </c>
      <c r="V15" s="6">
        <f t="shared" si="1"/>
        <v>0</v>
      </c>
      <c r="W15" s="6">
        <f t="shared" si="10"/>
        <v>0</v>
      </c>
      <c r="X15" s="6">
        <f t="shared" si="11"/>
        <v>0</v>
      </c>
    </row>
    <row r="16" spans="1:26" ht="15" thickBot="1" x14ac:dyDescent="0.35">
      <c r="A16"/>
      <c r="B16"/>
      <c r="C16" s="5">
        <f>RF!B16</f>
        <v>0</v>
      </c>
      <c r="D16" s="5">
        <f>LR!B16</f>
        <v>0</v>
      </c>
      <c r="E16" s="5">
        <f>Adaboost!B16</f>
        <v>0</v>
      </c>
      <c r="F16" s="5">
        <f>XGBR!B16</f>
        <v>0</v>
      </c>
      <c r="G16" s="5">
        <f>Huber!B16</f>
        <v>0</v>
      </c>
      <c r="H16" s="5">
        <f>BayesRidge!B16</f>
        <v>0</v>
      </c>
      <c r="I16" s="5">
        <f>Elastic!B16</f>
        <v>0</v>
      </c>
      <c r="J16" s="5">
        <f>GBR!B16</f>
        <v>0</v>
      </c>
      <c r="K16" s="6">
        <f t="shared" si="0"/>
        <v>0</v>
      </c>
      <c r="L16">
        <f t="shared" si="8"/>
        <v>0</v>
      </c>
      <c r="M16">
        <f t="shared" si="9"/>
        <v>0</v>
      </c>
      <c r="N16" s="5">
        <f>RF!C16</f>
        <v>0</v>
      </c>
      <c r="O16" s="5">
        <f>LR!C16</f>
        <v>0</v>
      </c>
      <c r="P16" s="5">
        <f>Adaboost!C16</f>
        <v>0</v>
      </c>
      <c r="Q16" s="5">
        <f>XGBR!C16</f>
        <v>0</v>
      </c>
      <c r="R16" s="5">
        <f>Huber!C16</f>
        <v>0</v>
      </c>
      <c r="S16" s="5">
        <f>BayesRidge!C16</f>
        <v>0</v>
      </c>
      <c r="T16" s="5">
        <f>Elastic!C16</f>
        <v>0</v>
      </c>
      <c r="U16" s="5">
        <f>GBR!C16</f>
        <v>0</v>
      </c>
      <c r="V16" s="6">
        <f t="shared" si="1"/>
        <v>0</v>
      </c>
      <c r="W16" s="6">
        <f t="shared" si="10"/>
        <v>0</v>
      </c>
      <c r="X16" s="6">
        <f t="shared" si="11"/>
        <v>0</v>
      </c>
      <c r="Y16" s="6">
        <f t="shared" ref="Y16" si="12">MAX(L16,M16,W17,X17)-MIN(L17,M17,W16,X16)</f>
        <v>0</v>
      </c>
      <c r="Z16" s="6">
        <f t="shared" ref="Z16" si="13">MIN(L16,M16,W17,X17)-MAX(L17,M17,W16,X16)</f>
        <v>0</v>
      </c>
    </row>
    <row r="17" spans="1:26" ht="15" thickBot="1" x14ac:dyDescent="0.35">
      <c r="A17"/>
      <c r="B17"/>
      <c r="C17" s="5">
        <f>RF!B17</f>
        <v>0</v>
      </c>
      <c r="D17" s="5">
        <f>LR!B17</f>
        <v>0</v>
      </c>
      <c r="E17" s="5">
        <f>Adaboost!B17</f>
        <v>0</v>
      </c>
      <c r="F17" s="5">
        <f>XGBR!B17</f>
        <v>0</v>
      </c>
      <c r="G17" s="5">
        <f>Huber!B17</f>
        <v>0</v>
      </c>
      <c r="H17" s="5">
        <f>BayesRidge!B17</f>
        <v>0</v>
      </c>
      <c r="I17" s="5">
        <f>Elastic!B17</f>
        <v>0</v>
      </c>
      <c r="J17" s="5">
        <f>GBR!B17</f>
        <v>0</v>
      </c>
      <c r="K17" s="6">
        <f t="shared" si="0"/>
        <v>0</v>
      </c>
      <c r="L17">
        <f t="shared" si="8"/>
        <v>0</v>
      </c>
      <c r="M17">
        <f t="shared" si="9"/>
        <v>0</v>
      </c>
      <c r="N17" s="5">
        <f>RF!C17</f>
        <v>0</v>
      </c>
      <c r="O17" s="5">
        <f>LR!C17</f>
        <v>0</v>
      </c>
      <c r="P17" s="5">
        <f>Adaboost!C17</f>
        <v>0</v>
      </c>
      <c r="Q17" s="5">
        <f>XGBR!C17</f>
        <v>0</v>
      </c>
      <c r="R17" s="5">
        <f>Huber!C17</f>
        <v>0</v>
      </c>
      <c r="S17" s="5">
        <f>BayesRidge!C17</f>
        <v>0</v>
      </c>
      <c r="T17" s="5">
        <f>Elastic!C17</f>
        <v>0</v>
      </c>
      <c r="U17" s="5">
        <f>GBR!C17</f>
        <v>0</v>
      </c>
      <c r="V17" s="6">
        <f t="shared" si="1"/>
        <v>0</v>
      </c>
      <c r="W17" s="6">
        <f t="shared" si="10"/>
        <v>0</v>
      </c>
      <c r="X17" s="6">
        <f t="shared" si="11"/>
        <v>0</v>
      </c>
    </row>
    <row r="18" spans="1:26" ht="15" thickBot="1" x14ac:dyDescent="0.35">
      <c r="A18"/>
      <c r="B18"/>
      <c r="C18" s="5">
        <f>RF!B18</f>
        <v>0</v>
      </c>
      <c r="D18" s="5">
        <f>LR!B18</f>
        <v>0</v>
      </c>
      <c r="E18" s="5">
        <f>Adaboost!B18</f>
        <v>0</v>
      </c>
      <c r="F18" s="5">
        <f>XGBR!B18</f>
        <v>0</v>
      </c>
      <c r="G18" s="5">
        <f>Huber!B18</f>
        <v>0</v>
      </c>
      <c r="H18" s="5">
        <f>BayesRidge!B18</f>
        <v>0</v>
      </c>
      <c r="I18" s="5">
        <f>Elastic!B18</f>
        <v>0</v>
      </c>
      <c r="J18" s="5">
        <f>GBR!B18</f>
        <v>0</v>
      </c>
      <c r="K18" s="6">
        <f t="shared" si="0"/>
        <v>0</v>
      </c>
      <c r="L18">
        <f t="shared" si="8"/>
        <v>0</v>
      </c>
      <c r="M18">
        <f t="shared" si="9"/>
        <v>0</v>
      </c>
      <c r="N18" s="5">
        <f>RF!C18</f>
        <v>0</v>
      </c>
      <c r="O18" s="5">
        <f>LR!C18</f>
        <v>0</v>
      </c>
      <c r="P18" s="5">
        <f>Adaboost!C18</f>
        <v>0</v>
      </c>
      <c r="Q18" s="5">
        <f>XGBR!C18</f>
        <v>0</v>
      </c>
      <c r="R18" s="5">
        <f>Huber!C18</f>
        <v>0</v>
      </c>
      <c r="S18" s="5">
        <f>BayesRidge!C18</f>
        <v>0</v>
      </c>
      <c r="T18" s="5">
        <f>Elastic!C18</f>
        <v>0</v>
      </c>
      <c r="U18" s="5">
        <f>GBR!C18</f>
        <v>0</v>
      </c>
      <c r="V18" s="6">
        <f t="shared" si="1"/>
        <v>0</v>
      </c>
      <c r="W18" s="6">
        <f t="shared" si="10"/>
        <v>0</v>
      </c>
      <c r="X18" s="6">
        <f t="shared" si="11"/>
        <v>0</v>
      </c>
      <c r="Y18" s="6">
        <f t="shared" ref="Y18:Y22" si="14">MAX(L18,M18,W19,X19)-MIN(L19,M19,W18,X18)</f>
        <v>0</v>
      </c>
      <c r="Z18" s="6">
        <f t="shared" ref="Z18:Z22" si="15">MIN(L18,M18,W19,X19)-MAX(L19,M19,W18,X18)</f>
        <v>0</v>
      </c>
    </row>
    <row r="19" spans="1:26" ht="15" thickBot="1" x14ac:dyDescent="0.35">
      <c r="A19"/>
      <c r="B19"/>
      <c r="C19" s="5">
        <f>RF!B19</f>
        <v>0</v>
      </c>
      <c r="D19" s="5">
        <f>LR!B19</f>
        <v>0</v>
      </c>
      <c r="E19" s="5">
        <f>Adaboost!B19</f>
        <v>0</v>
      </c>
      <c r="F19" s="5">
        <f>XGBR!B19</f>
        <v>0</v>
      </c>
      <c r="G19" s="5">
        <f>Huber!B19</f>
        <v>0</v>
      </c>
      <c r="H19" s="5">
        <f>BayesRidge!B19</f>
        <v>0</v>
      </c>
      <c r="I19" s="5">
        <f>Elastic!B19</f>
        <v>0</v>
      </c>
      <c r="J19" s="5">
        <f>GBR!B19</f>
        <v>0</v>
      </c>
      <c r="K19" s="6">
        <f t="shared" si="0"/>
        <v>0</v>
      </c>
      <c r="L19">
        <f t="shared" si="8"/>
        <v>0</v>
      </c>
      <c r="M19">
        <f t="shared" si="9"/>
        <v>0</v>
      </c>
      <c r="N19" s="5">
        <f>RF!C19</f>
        <v>0</v>
      </c>
      <c r="O19" s="5">
        <f>LR!C19</f>
        <v>0</v>
      </c>
      <c r="P19" s="5">
        <f>Adaboost!C19</f>
        <v>0</v>
      </c>
      <c r="Q19" s="5">
        <f>XGBR!C19</f>
        <v>0</v>
      </c>
      <c r="R19" s="5">
        <f>Huber!C19</f>
        <v>0</v>
      </c>
      <c r="S19" s="5">
        <f>BayesRidge!C19</f>
        <v>0</v>
      </c>
      <c r="T19" s="5">
        <f>Elastic!C19</f>
        <v>0</v>
      </c>
      <c r="U19" s="5">
        <f>GBR!C19</f>
        <v>0</v>
      </c>
      <c r="V19" s="6">
        <f t="shared" si="1"/>
        <v>0</v>
      </c>
      <c r="W19" s="6">
        <f t="shared" si="10"/>
        <v>0</v>
      </c>
      <c r="X19" s="6">
        <f t="shared" si="11"/>
        <v>0</v>
      </c>
    </row>
    <row r="20" spans="1:26" ht="15" thickBot="1" x14ac:dyDescent="0.35">
      <c r="A20"/>
      <c r="B20"/>
      <c r="C20" s="5">
        <f>RF!B20</f>
        <v>0</v>
      </c>
      <c r="D20" s="5">
        <f>LR!B20</f>
        <v>0</v>
      </c>
      <c r="E20" s="5">
        <f>Adaboost!B20</f>
        <v>0</v>
      </c>
      <c r="F20" s="5">
        <f>XGBR!B20</f>
        <v>0</v>
      </c>
      <c r="G20" s="5">
        <f>Huber!B20</f>
        <v>0</v>
      </c>
      <c r="H20" s="5">
        <f>BayesRidge!B20</f>
        <v>0</v>
      </c>
      <c r="I20" s="5">
        <f>Elastic!B20</f>
        <v>0</v>
      </c>
      <c r="J20" s="5">
        <f>GBR!B20</f>
        <v>0</v>
      </c>
      <c r="K20" s="6">
        <f t="shared" si="0"/>
        <v>0</v>
      </c>
      <c r="L20">
        <f t="shared" si="8"/>
        <v>0</v>
      </c>
      <c r="M20">
        <f t="shared" si="9"/>
        <v>0</v>
      </c>
      <c r="N20" s="5">
        <f>RF!C20</f>
        <v>0</v>
      </c>
      <c r="O20" s="5">
        <f>LR!C20</f>
        <v>0</v>
      </c>
      <c r="P20" s="5">
        <f>Adaboost!C20</f>
        <v>0</v>
      </c>
      <c r="Q20" s="5">
        <f>XGBR!C20</f>
        <v>0</v>
      </c>
      <c r="R20" s="5">
        <f>Huber!C20</f>
        <v>0</v>
      </c>
      <c r="S20" s="5">
        <f>BayesRidge!C20</f>
        <v>0</v>
      </c>
      <c r="T20" s="5">
        <f>Elastic!C20</f>
        <v>0</v>
      </c>
      <c r="U20" s="5">
        <f>GBR!C20</f>
        <v>0</v>
      </c>
      <c r="V20" s="6">
        <f t="shared" si="1"/>
        <v>0</v>
      </c>
      <c r="W20" s="6">
        <f t="shared" si="10"/>
        <v>0</v>
      </c>
      <c r="X20" s="6">
        <f t="shared" si="11"/>
        <v>0</v>
      </c>
      <c r="Y20" s="6">
        <f t="shared" si="14"/>
        <v>0</v>
      </c>
      <c r="Z20" s="6">
        <f t="shared" si="15"/>
        <v>0</v>
      </c>
    </row>
    <row r="21" spans="1:26" ht="15" thickBot="1" x14ac:dyDescent="0.35">
      <c r="A21"/>
      <c r="B21"/>
      <c r="C21" s="5">
        <f>RF!B21</f>
        <v>0</v>
      </c>
      <c r="D21" s="5">
        <f>LR!B21</f>
        <v>0</v>
      </c>
      <c r="E21" s="5">
        <f>Adaboost!B21</f>
        <v>0</v>
      </c>
      <c r="F21" s="5">
        <f>XGBR!B21</f>
        <v>0</v>
      </c>
      <c r="G21" s="5">
        <f>Huber!B21</f>
        <v>0</v>
      </c>
      <c r="H21" s="5">
        <f>BayesRidge!B21</f>
        <v>0</v>
      </c>
      <c r="I21" s="5">
        <f>Elastic!B21</f>
        <v>0</v>
      </c>
      <c r="J21" s="5">
        <f>GBR!B21</f>
        <v>0</v>
      </c>
      <c r="K21" s="6">
        <f t="shared" si="0"/>
        <v>0</v>
      </c>
      <c r="L21">
        <f t="shared" si="8"/>
        <v>0</v>
      </c>
      <c r="M21">
        <f t="shared" si="9"/>
        <v>0</v>
      </c>
      <c r="N21" s="5">
        <f>RF!C21</f>
        <v>0</v>
      </c>
      <c r="O21" s="5">
        <f>LR!C21</f>
        <v>0</v>
      </c>
      <c r="P21" s="5">
        <f>Adaboost!C21</f>
        <v>0</v>
      </c>
      <c r="Q21" s="5">
        <f>XGBR!C21</f>
        <v>0</v>
      </c>
      <c r="R21" s="5">
        <f>Huber!C21</f>
        <v>0</v>
      </c>
      <c r="S21" s="5">
        <f>BayesRidge!C21</f>
        <v>0</v>
      </c>
      <c r="T21" s="5">
        <f>Elastic!C21</f>
        <v>0</v>
      </c>
      <c r="U21" s="5">
        <f>GBR!C21</f>
        <v>0</v>
      </c>
      <c r="V21" s="6">
        <f t="shared" si="1"/>
        <v>0</v>
      </c>
      <c r="W21" s="6">
        <f t="shared" si="10"/>
        <v>0</v>
      </c>
      <c r="X21" s="6">
        <f t="shared" si="11"/>
        <v>0</v>
      </c>
    </row>
    <row r="22" spans="1:26" ht="15" thickBot="1" x14ac:dyDescent="0.35">
      <c r="A22"/>
      <c r="B22"/>
      <c r="C22" s="5">
        <f>RF!B22</f>
        <v>0</v>
      </c>
      <c r="D22" s="5">
        <f>LR!B22</f>
        <v>0</v>
      </c>
      <c r="E22" s="5">
        <f>Adaboost!B22</f>
        <v>0</v>
      </c>
      <c r="F22" s="5">
        <f>XGBR!B22</f>
        <v>0</v>
      </c>
      <c r="G22" s="5">
        <f>Huber!B22</f>
        <v>0</v>
      </c>
      <c r="H22" s="5">
        <f>BayesRidge!B22</f>
        <v>0</v>
      </c>
      <c r="I22" s="5">
        <f>Elastic!B22</f>
        <v>0</v>
      </c>
      <c r="J22" s="5">
        <f>GBR!B22</f>
        <v>0</v>
      </c>
      <c r="K22" s="6">
        <f t="shared" si="0"/>
        <v>0</v>
      </c>
      <c r="L22">
        <f t="shared" si="8"/>
        <v>0</v>
      </c>
      <c r="M22">
        <f t="shared" si="9"/>
        <v>0</v>
      </c>
      <c r="N22" s="5">
        <f>RF!C22</f>
        <v>0</v>
      </c>
      <c r="O22" s="5">
        <f>LR!C22</f>
        <v>0</v>
      </c>
      <c r="P22" s="5">
        <f>Adaboost!C22</f>
        <v>0</v>
      </c>
      <c r="Q22" s="5">
        <f>XGBR!C22</f>
        <v>0</v>
      </c>
      <c r="R22" s="5">
        <f>Huber!C22</f>
        <v>0</v>
      </c>
      <c r="S22" s="5">
        <f>BayesRidge!C22</f>
        <v>0</v>
      </c>
      <c r="T22" s="5">
        <f>Elastic!C22</f>
        <v>0</v>
      </c>
      <c r="U22" s="5">
        <f>GBR!C22</f>
        <v>0</v>
      </c>
      <c r="V22" s="6">
        <f t="shared" si="1"/>
        <v>0</v>
      </c>
      <c r="W22" s="6">
        <f t="shared" si="10"/>
        <v>0</v>
      </c>
      <c r="X22" s="6">
        <f t="shared" si="11"/>
        <v>0</v>
      </c>
      <c r="Y22" s="6">
        <f t="shared" si="14"/>
        <v>0</v>
      </c>
      <c r="Z22" s="6">
        <f t="shared" si="15"/>
        <v>0</v>
      </c>
    </row>
    <row r="23" spans="1:26" ht="15" thickBot="1" x14ac:dyDescent="0.35">
      <c r="A23"/>
      <c r="B23"/>
      <c r="C23" s="5">
        <f>RF!B23</f>
        <v>0</v>
      </c>
      <c r="D23" s="5">
        <f>LR!B23</f>
        <v>0</v>
      </c>
      <c r="E23" s="5">
        <f>Adaboost!B23</f>
        <v>0</v>
      </c>
      <c r="F23" s="5">
        <f>XGBR!B23</f>
        <v>0</v>
      </c>
      <c r="G23" s="5">
        <f>Huber!B23</f>
        <v>0</v>
      </c>
      <c r="H23" s="5">
        <f>BayesRidge!B23</f>
        <v>0</v>
      </c>
      <c r="I23" s="5">
        <f>Elastic!B23</f>
        <v>0</v>
      </c>
      <c r="J23" s="5">
        <f>GBR!B23</f>
        <v>0</v>
      </c>
      <c r="K23" s="6">
        <f t="shared" si="0"/>
        <v>0</v>
      </c>
      <c r="L23">
        <f t="shared" si="8"/>
        <v>0</v>
      </c>
      <c r="M23">
        <f t="shared" si="9"/>
        <v>0</v>
      </c>
      <c r="N23" s="5">
        <f>RF!C23</f>
        <v>0</v>
      </c>
      <c r="O23" s="5">
        <f>LR!C23</f>
        <v>0</v>
      </c>
      <c r="P23" s="5">
        <f>Adaboost!C23</f>
        <v>0</v>
      </c>
      <c r="Q23" s="5">
        <f>XGBR!C23</f>
        <v>0</v>
      </c>
      <c r="R23" s="5">
        <f>Huber!C23</f>
        <v>0</v>
      </c>
      <c r="S23" s="5">
        <f>BayesRidge!C23</f>
        <v>0</v>
      </c>
      <c r="T23" s="5">
        <f>Elastic!C23</f>
        <v>0</v>
      </c>
      <c r="U23" s="5">
        <f>GBR!C23</f>
        <v>0</v>
      </c>
      <c r="V23" s="6">
        <f t="shared" si="1"/>
        <v>0</v>
      </c>
      <c r="W23" s="6">
        <f t="shared" si="10"/>
        <v>0</v>
      </c>
      <c r="X23" s="6">
        <f t="shared" si="11"/>
        <v>0</v>
      </c>
    </row>
    <row r="24" spans="1:26" ht="15" thickBot="1" x14ac:dyDescent="0.35">
      <c r="A24"/>
      <c r="B24"/>
      <c r="C24" s="5">
        <f>RF!B24</f>
        <v>0</v>
      </c>
      <c r="D24" s="5">
        <f>LR!B24</f>
        <v>0</v>
      </c>
      <c r="E24" s="5">
        <f>Adaboost!B24</f>
        <v>0</v>
      </c>
      <c r="F24" s="5">
        <f>XGBR!B24</f>
        <v>0</v>
      </c>
      <c r="G24" s="5">
        <f>Huber!B24</f>
        <v>0</v>
      </c>
      <c r="H24" s="5">
        <f>BayesRidge!B24</f>
        <v>0</v>
      </c>
      <c r="I24" s="5">
        <f>Elastic!B24</f>
        <v>0</v>
      </c>
      <c r="J24" s="5">
        <f>GBR!B24</f>
        <v>0</v>
      </c>
      <c r="K24" s="6">
        <f t="shared" ref="K24:K25" si="16">AVERAGE(C24:J24,B51)</f>
        <v>0</v>
      </c>
      <c r="L24">
        <f t="shared" ref="L24:L25" si="17">MAX(C24:J24)</f>
        <v>0</v>
      </c>
      <c r="M24">
        <f t="shared" ref="M24:M25" si="18">MIN(C24:J24)</f>
        <v>0</v>
      </c>
      <c r="N24" s="5">
        <f>RF!C24</f>
        <v>0</v>
      </c>
      <c r="O24" s="5">
        <f>LR!C24</f>
        <v>0</v>
      </c>
      <c r="P24" s="5">
        <f>Adaboost!C24</f>
        <v>0</v>
      </c>
      <c r="Q24" s="5">
        <f>XGBR!C24</f>
        <v>0</v>
      </c>
      <c r="R24" s="5">
        <f>Huber!C24</f>
        <v>0</v>
      </c>
      <c r="S24" s="5">
        <f>BayesRidge!C24</f>
        <v>0</v>
      </c>
      <c r="T24" s="5">
        <f>Elastic!C24</f>
        <v>0</v>
      </c>
      <c r="U24" s="5">
        <f>GBR!C24</f>
        <v>0</v>
      </c>
      <c r="V24" s="6">
        <f t="shared" ref="V24:V25" si="19">AVERAGE(N24:U24,C51)</f>
        <v>0</v>
      </c>
      <c r="W24" s="6">
        <f t="shared" ref="W24:W25" si="20">MAX(N24:U24)</f>
        <v>0</v>
      </c>
      <c r="X24" s="6">
        <f t="shared" ref="X24:X25" si="21">MIN(N24:U24)</f>
        <v>0</v>
      </c>
      <c r="Y24" s="6">
        <f t="shared" ref="Y24" si="22">MAX(L24,M24,W25,X25)-MIN(L25,M25,W24,X24)</f>
        <v>0</v>
      </c>
      <c r="Z24" s="6">
        <f t="shared" ref="Z24" si="23">MIN(L24,M24,W25,X25)-MAX(L25,M25,W24,X24)</f>
        <v>0</v>
      </c>
    </row>
    <row r="25" spans="1:26" ht="15" thickBot="1" x14ac:dyDescent="0.35">
      <c r="A25"/>
      <c r="B25"/>
      <c r="C25" s="5">
        <f>RF!B25</f>
        <v>0</v>
      </c>
      <c r="D25" s="5">
        <f>LR!B25</f>
        <v>0</v>
      </c>
      <c r="E25" s="5">
        <f>Adaboost!B25</f>
        <v>0</v>
      </c>
      <c r="F25" s="5">
        <f>XGBR!B25</f>
        <v>0</v>
      </c>
      <c r="G25" s="5">
        <f>Huber!B25</f>
        <v>0</v>
      </c>
      <c r="H25" s="5">
        <f>BayesRidge!B25</f>
        <v>0</v>
      </c>
      <c r="I25" s="5">
        <f>Elastic!B25</f>
        <v>0</v>
      </c>
      <c r="J25" s="5">
        <f>GBR!B25</f>
        <v>0</v>
      </c>
      <c r="K25" s="6">
        <f t="shared" si="16"/>
        <v>0</v>
      </c>
      <c r="L25">
        <f t="shared" si="17"/>
        <v>0</v>
      </c>
      <c r="M25">
        <f t="shared" si="18"/>
        <v>0</v>
      </c>
      <c r="N25" s="5">
        <f>RF!C25</f>
        <v>0</v>
      </c>
      <c r="O25" s="5">
        <f>LR!C25</f>
        <v>0</v>
      </c>
      <c r="P25" s="5">
        <f>Adaboost!C25</f>
        <v>0</v>
      </c>
      <c r="Q25" s="5">
        <f>XGBR!C25</f>
        <v>0</v>
      </c>
      <c r="R25" s="5">
        <f>Huber!C25</f>
        <v>0</v>
      </c>
      <c r="S25" s="5">
        <f>BayesRidge!C25</f>
        <v>0</v>
      </c>
      <c r="T25" s="5">
        <f>Elastic!C25</f>
        <v>0</v>
      </c>
      <c r="U25" s="5">
        <f>GBR!C25</f>
        <v>0</v>
      </c>
      <c r="V25" s="6">
        <f t="shared" si="19"/>
        <v>0</v>
      </c>
      <c r="W25" s="6">
        <f t="shared" si="20"/>
        <v>0</v>
      </c>
      <c r="X25" s="6">
        <f t="shared" si="21"/>
        <v>0</v>
      </c>
    </row>
    <row r="26" spans="1:26" ht="15" thickBot="1" x14ac:dyDescent="0.35">
      <c r="C26" s="7"/>
      <c r="D26" s="8" t="s">
        <v>40</v>
      </c>
      <c r="E26" s="8"/>
      <c r="F26" s="7"/>
      <c r="G26" s="8"/>
      <c r="L26" s="5" t="s">
        <v>39</v>
      </c>
      <c r="M26"/>
      <c r="N26" s="5"/>
      <c r="O26" s="8"/>
      <c r="P26" s="9"/>
      <c r="Q26" s="8"/>
      <c r="R26" s="8"/>
      <c r="S26" s="7"/>
    </row>
    <row r="27" spans="1:26" x14ac:dyDescent="0.3">
      <c r="D27" s="6" t="s">
        <v>54</v>
      </c>
      <c r="E27" s="6" t="s">
        <v>55</v>
      </c>
      <c r="F27" s="6" t="s">
        <v>10</v>
      </c>
      <c r="G27" s="6" t="s">
        <v>11</v>
      </c>
      <c r="H27" s="6" t="s">
        <v>12</v>
      </c>
      <c r="I27" s="6" t="s">
        <v>13</v>
      </c>
      <c r="J27" s="6" t="s">
        <v>15</v>
      </c>
      <c r="K27" s="6" t="s">
        <v>16</v>
      </c>
      <c r="L27" s="8" t="s">
        <v>17</v>
      </c>
      <c r="M27" s="6" t="s">
        <v>33</v>
      </c>
      <c r="N27" s="6" t="s">
        <v>34</v>
      </c>
      <c r="O27" s="6" t="s">
        <v>12</v>
      </c>
      <c r="P27" s="6" t="s">
        <v>13</v>
      </c>
      <c r="Q27" s="6" t="s">
        <v>17</v>
      </c>
      <c r="R27" s="6" t="s">
        <v>15</v>
      </c>
      <c r="S27" s="6" t="s">
        <v>16</v>
      </c>
    </row>
    <row r="28" spans="1:26" x14ac:dyDescent="0.3">
      <c r="A28" s="4" t="s">
        <v>0</v>
      </c>
      <c r="B28" s="4" t="s">
        <v>19</v>
      </c>
      <c r="C28" s="6" t="s">
        <v>20</v>
      </c>
      <c r="D28" s="6" t="str">
        <f>A2</f>
        <v>DET</v>
      </c>
      <c r="E28" s="6" t="str">
        <f>B2</f>
        <v>BKN</v>
      </c>
      <c r="F28" s="6">
        <f>(K2+V3)/2</f>
        <v>106.33124081363547</v>
      </c>
      <c r="G28" s="6">
        <f>(K3+V2)/2</f>
        <v>110.00076249035973</v>
      </c>
      <c r="H28" s="6">
        <f>F28-G28</f>
        <v>-3.6695216767242584</v>
      </c>
      <c r="I28" s="6" t="str">
        <f>IF(G28&gt;F28,E28,D28)</f>
        <v>BKN</v>
      </c>
      <c r="L28" s="6">
        <f t="shared" ref="L28:L38" si="24">F28+G28</f>
        <v>216.33200330399521</v>
      </c>
      <c r="M28" s="10">
        <f>MAX(K2,V3)</f>
        <v>113.03790607013632</v>
      </c>
      <c r="N28" s="6">
        <f>MAX(K3,V2)</f>
        <v>113.04396245719134</v>
      </c>
      <c r="O28" s="6">
        <f>M28-N28</f>
        <v>-6.0563870550254251E-3</v>
      </c>
      <c r="P28" s="6" t="str">
        <f>IF(N28&gt;M28,E28,D28)</f>
        <v>BKN</v>
      </c>
      <c r="Q28" s="6">
        <f t="shared" ref="Q28:Q38" si="25">M28+N28</f>
        <v>226.08186852732766</v>
      </c>
    </row>
    <row r="29" spans="1:26" ht="15" thickBot="1" x14ac:dyDescent="0.35">
      <c r="A29" t="str">
        <f>A2</f>
        <v>DET</v>
      </c>
      <c r="B29" s="5">
        <f>Neural!B2</f>
        <v>103.350542493625</v>
      </c>
      <c r="C29" s="5">
        <f>Neural!C2</f>
        <v>116.65828588209899</v>
      </c>
      <c r="D29" s="6" t="str">
        <f>A4</f>
        <v>PHI</v>
      </c>
      <c r="E29" s="6" t="str">
        <f>B4</f>
        <v>MEM</v>
      </c>
      <c r="F29" s="6">
        <f>(K4+V5)/2</f>
        <v>111.69926278204744</v>
      </c>
      <c r="G29" s="6">
        <f>(K5+V4)/2</f>
        <v>107.76907741572785</v>
      </c>
      <c r="H29" s="6">
        <f t="shared" ref="H29:H36" si="26">F29-G29</f>
        <v>3.9301853663195914</v>
      </c>
      <c r="I29" s="6" t="str">
        <f t="shared" ref="I29:I39" si="27">IF(G29&gt;F29,E29,D29)</f>
        <v>PHI</v>
      </c>
      <c r="L29" s="6">
        <f t="shared" si="24"/>
        <v>219.46834019777529</v>
      </c>
      <c r="M29" s="10">
        <f>MAX(K4,V5)</f>
        <v>114.52130713527011</v>
      </c>
      <c r="N29" s="11">
        <f>MAX(K5,V4)</f>
        <v>108.13688450530847</v>
      </c>
      <c r="O29" s="6">
        <f t="shared" ref="O29:O38" si="28">M29-N29</f>
        <v>6.3844226299616338</v>
      </c>
      <c r="P29" s="6" t="str">
        <f t="shared" ref="P29:P39" si="29">IF(N29&gt;M29,E29,D29)</f>
        <v>PHI</v>
      </c>
      <c r="Q29" s="6">
        <f t="shared" si="25"/>
        <v>222.65819164057859</v>
      </c>
    </row>
    <row r="30" spans="1:26" ht="15" thickBot="1" x14ac:dyDescent="0.35">
      <c r="A30" t="str">
        <f t="shared" ref="A30:A52" si="30">A3</f>
        <v>BKN</v>
      </c>
      <c r="B30" s="5">
        <f>Neural!B3</f>
        <v>109.216043544744</v>
      </c>
      <c r="C30" s="5">
        <f>Neural!C3</f>
        <v>114.897115929698</v>
      </c>
      <c r="D30" s="6" t="str">
        <f>A6</f>
        <v>ATL</v>
      </c>
      <c r="E30" s="6" t="str">
        <f>B6</f>
        <v>DEN</v>
      </c>
      <c r="F30" s="6">
        <f>(K6+V7)/2</f>
        <v>110.99755509107678</v>
      </c>
      <c r="G30" s="6">
        <f>(K7+V6)/2</f>
        <v>112.34773026202629</v>
      </c>
      <c r="H30" s="6">
        <f t="shared" si="26"/>
        <v>-1.3501751709495124</v>
      </c>
      <c r="I30" s="6" t="str">
        <f t="shared" si="27"/>
        <v>DEN</v>
      </c>
      <c r="L30" s="6">
        <f t="shared" si="24"/>
        <v>223.34528535310307</v>
      </c>
      <c r="M30" s="10">
        <f>MAX(K6,V7)</f>
        <v>116.16248145750822</v>
      </c>
      <c r="N30" s="10">
        <f>MAX(K7,V6)</f>
        <v>112.97106049322444</v>
      </c>
      <c r="O30" s="6">
        <f t="shared" si="28"/>
        <v>3.191420964283779</v>
      </c>
      <c r="P30" s="6" t="str">
        <f t="shared" si="29"/>
        <v>ATL</v>
      </c>
      <c r="Q30" s="6">
        <f t="shared" si="25"/>
        <v>229.13354195073265</v>
      </c>
    </row>
    <row r="31" spans="1:26" ht="15" thickBot="1" x14ac:dyDescent="0.35">
      <c r="A31" t="str">
        <f t="shared" si="30"/>
        <v>PHI</v>
      </c>
      <c r="B31" s="5">
        <f>Neural!B4</f>
        <v>111.107439398279</v>
      </c>
      <c r="C31" s="5">
        <f>Neural!C4</f>
        <v>110.152832577737</v>
      </c>
      <c r="D31" s="6" t="str">
        <f>A8</f>
        <v>CLE</v>
      </c>
      <c r="E31" s="6" t="str">
        <f>B8</f>
        <v>LAL</v>
      </c>
      <c r="F31" s="6">
        <f>(K8+V9)/2</f>
        <v>111.41477144414793</v>
      </c>
      <c r="G31" s="6">
        <f>(K9+V8)/2</f>
        <v>117.67533856093294</v>
      </c>
      <c r="H31" s="6">
        <f t="shared" si="26"/>
        <v>-6.2605671167850119</v>
      </c>
      <c r="I31" s="6" t="str">
        <f t="shared" si="27"/>
        <v>LAL</v>
      </c>
      <c r="L31" s="6">
        <f t="shared" si="24"/>
        <v>229.09011000508087</v>
      </c>
      <c r="M31" s="10">
        <f>MAX(K8,V9)</f>
        <v>116.32997558851955</v>
      </c>
      <c r="N31" s="10">
        <f>MAX(K9,V8)</f>
        <v>122.55020542301924</v>
      </c>
      <c r="O31" s="6">
        <f t="shared" si="28"/>
        <v>-6.2202298344996905</v>
      </c>
      <c r="P31" s="6" t="str">
        <f t="shared" si="29"/>
        <v>LAL</v>
      </c>
      <c r="Q31" s="6">
        <f t="shared" si="25"/>
        <v>238.88018101153878</v>
      </c>
    </row>
    <row r="32" spans="1:26" ht="15" thickBot="1" x14ac:dyDescent="0.35">
      <c r="A32" t="str">
        <f t="shared" si="30"/>
        <v>MEM</v>
      </c>
      <c r="B32" s="5">
        <f>Neural!B5</f>
        <v>109.307473756891</v>
      </c>
      <c r="C32" s="5">
        <f>Neural!C5</f>
        <v>116.977185588419</v>
      </c>
      <c r="D32" s="6">
        <f>A10</f>
        <v>0</v>
      </c>
      <c r="E32" s="6">
        <f>B10</f>
        <v>0</v>
      </c>
      <c r="F32" s="6">
        <f>(K10+V11)/2</f>
        <v>0</v>
      </c>
      <c r="G32" s="6">
        <f>(K11+V10)/2</f>
        <v>0</v>
      </c>
      <c r="H32" s="6">
        <f t="shared" si="26"/>
        <v>0</v>
      </c>
      <c r="I32" s="6">
        <f t="shared" si="27"/>
        <v>0</v>
      </c>
      <c r="L32" s="6">
        <f t="shared" si="24"/>
        <v>0</v>
      </c>
      <c r="M32" s="10">
        <f>MAX(K10,V11)</f>
        <v>0</v>
      </c>
      <c r="N32" s="6">
        <f>MAX(K11,V10)</f>
        <v>0</v>
      </c>
      <c r="O32" s="6">
        <f t="shared" si="28"/>
        <v>0</v>
      </c>
      <c r="P32" s="6">
        <f t="shared" si="29"/>
        <v>0</v>
      </c>
      <c r="Q32" s="6">
        <f t="shared" si="25"/>
        <v>0</v>
      </c>
    </row>
    <row r="33" spans="1:22" ht="15" thickBot="1" x14ac:dyDescent="0.35">
      <c r="A33" t="str">
        <f t="shared" si="30"/>
        <v>ATL</v>
      </c>
      <c r="B33" s="5">
        <f>Neural!B6</f>
        <v>118.185399035394</v>
      </c>
      <c r="C33" s="5">
        <f>Neural!C6</f>
        <v>115.891250240989</v>
      </c>
      <c r="D33" s="6">
        <f>A12</f>
        <v>0</v>
      </c>
      <c r="E33" s="6">
        <f>B12</f>
        <v>0</v>
      </c>
      <c r="F33" s="6">
        <f>(K12+V13)/2</f>
        <v>0</v>
      </c>
      <c r="G33" s="6">
        <f>(K13+V12)/2</f>
        <v>0</v>
      </c>
      <c r="H33" s="6">
        <f t="shared" si="26"/>
        <v>0</v>
      </c>
      <c r="I33" s="6">
        <f t="shared" si="27"/>
        <v>0</v>
      </c>
      <c r="L33" s="6">
        <f t="shared" si="24"/>
        <v>0</v>
      </c>
      <c r="M33" s="10">
        <f>MAX(K12,V13)</f>
        <v>0</v>
      </c>
      <c r="N33" s="6">
        <f>MAX(K13,V12)</f>
        <v>0</v>
      </c>
      <c r="O33" s="6">
        <f t="shared" si="28"/>
        <v>0</v>
      </c>
      <c r="P33" s="6">
        <f t="shared" si="29"/>
        <v>0</v>
      </c>
      <c r="Q33" s="6">
        <f t="shared" si="25"/>
        <v>0</v>
      </c>
    </row>
    <row r="34" spans="1:22" ht="15" thickBot="1" x14ac:dyDescent="0.35">
      <c r="A34" t="str">
        <f t="shared" si="30"/>
        <v>DEN</v>
      </c>
      <c r="B34" s="5">
        <f>Neural!B7</f>
        <v>114.22987201144799</v>
      </c>
      <c r="C34" s="5">
        <f>Neural!C7</f>
        <v>108.19124685294101</v>
      </c>
      <c r="D34" s="6">
        <f>A14</f>
        <v>0</v>
      </c>
      <c r="E34" s="6">
        <f>B14</f>
        <v>0</v>
      </c>
      <c r="F34" s="6">
        <f>(K14+V15)/2</f>
        <v>0</v>
      </c>
      <c r="G34" s="6">
        <f>(K15+V14)/2</f>
        <v>0</v>
      </c>
      <c r="H34" s="6">
        <f t="shared" si="26"/>
        <v>0</v>
      </c>
      <c r="I34" s="6">
        <f t="shared" si="27"/>
        <v>0</v>
      </c>
      <c r="L34" s="6">
        <f t="shared" si="24"/>
        <v>0</v>
      </c>
      <c r="M34" s="10">
        <f>MAX(K14,V15)</f>
        <v>0</v>
      </c>
      <c r="N34" s="6">
        <f>MAX(K15,V14)</f>
        <v>0</v>
      </c>
      <c r="O34" s="6">
        <f t="shared" si="28"/>
        <v>0</v>
      </c>
      <c r="P34" s="6">
        <f t="shared" si="29"/>
        <v>0</v>
      </c>
      <c r="Q34" s="6">
        <f t="shared" si="25"/>
        <v>0</v>
      </c>
    </row>
    <row r="35" spans="1:22" ht="15" thickBot="1" x14ac:dyDescent="0.35">
      <c r="A35" t="str">
        <f t="shared" si="30"/>
        <v>CLE</v>
      </c>
      <c r="B35" s="5">
        <f>Neural!B8</f>
        <v>107.76175983218999</v>
      </c>
      <c r="C35" s="5">
        <f>Neural!C8</f>
        <v>115.01672862954</v>
      </c>
      <c r="D35" s="6">
        <f>A16</f>
        <v>0</v>
      </c>
      <c r="E35" s="6">
        <f>B16</f>
        <v>0</v>
      </c>
      <c r="F35" s="6">
        <f>(K16+V17)/2</f>
        <v>0</v>
      </c>
      <c r="G35" s="6">
        <f>(K17+V16)/2</f>
        <v>0</v>
      </c>
      <c r="H35" s="6">
        <f t="shared" si="26"/>
        <v>0</v>
      </c>
      <c r="I35" s="6">
        <f t="shared" si="27"/>
        <v>0</v>
      </c>
      <c r="L35" s="6">
        <f t="shared" si="24"/>
        <v>0</v>
      </c>
      <c r="M35" s="10">
        <f>MAX(K16,V17)</f>
        <v>0</v>
      </c>
      <c r="N35" s="6">
        <f>MAX(K17,V16)</f>
        <v>0</v>
      </c>
      <c r="O35" s="6">
        <f t="shared" si="28"/>
        <v>0</v>
      </c>
      <c r="P35" s="6">
        <f t="shared" si="29"/>
        <v>0</v>
      </c>
      <c r="Q35" s="6">
        <f t="shared" si="25"/>
        <v>0</v>
      </c>
    </row>
    <row r="36" spans="1:22" ht="15" thickBot="1" x14ac:dyDescent="0.35">
      <c r="A36" t="str">
        <f t="shared" si="30"/>
        <v>LAL</v>
      </c>
      <c r="B36" s="5">
        <f>Neural!B9</f>
        <v>123.017093140329</v>
      </c>
      <c r="C36" s="5">
        <f>Neural!C9</f>
        <v>116.77481034162901</v>
      </c>
      <c r="D36" s="6">
        <f>A18</f>
        <v>0</v>
      </c>
      <c r="E36" s="6">
        <f>B18</f>
        <v>0</v>
      </c>
      <c r="F36" s="6">
        <f>(K18+V19)/2</f>
        <v>0</v>
      </c>
      <c r="G36" s="6">
        <f>(K19+V18)/2</f>
        <v>0</v>
      </c>
      <c r="H36" s="6">
        <f t="shared" si="26"/>
        <v>0</v>
      </c>
      <c r="I36" s="6">
        <f t="shared" si="27"/>
        <v>0</v>
      </c>
      <c r="L36" s="6">
        <f t="shared" si="24"/>
        <v>0</v>
      </c>
      <c r="M36" s="10">
        <f>MAX(K18,V19)</f>
        <v>0</v>
      </c>
      <c r="N36" s="6">
        <f>MAX(K19,V18)</f>
        <v>0</v>
      </c>
      <c r="O36" s="6">
        <f t="shared" si="28"/>
        <v>0</v>
      </c>
      <c r="P36" s="6">
        <f t="shared" si="29"/>
        <v>0</v>
      </c>
      <c r="Q36" s="6">
        <f t="shared" si="25"/>
        <v>0</v>
      </c>
    </row>
    <row r="37" spans="1:22" ht="15" thickBot="1" x14ac:dyDescent="0.35">
      <c r="A37">
        <f t="shared" si="30"/>
        <v>0</v>
      </c>
      <c r="B37" s="5">
        <f>Neural!B10</f>
        <v>0</v>
      </c>
      <c r="C37" s="5">
        <f>Neural!C10</f>
        <v>0</v>
      </c>
      <c r="D37" s="6">
        <f>A20</f>
        <v>0</v>
      </c>
      <c r="E37" s="6">
        <f>B20</f>
        <v>0</v>
      </c>
      <c r="F37" s="6">
        <f>(K20+V21)/2</f>
        <v>0</v>
      </c>
      <c r="G37" s="6">
        <f>(K21+V20)/2</f>
        <v>0</v>
      </c>
      <c r="H37" s="6">
        <f t="shared" ref="H37:H38" si="31">F37-G37</f>
        <v>0</v>
      </c>
      <c r="I37" s="6">
        <f t="shared" si="27"/>
        <v>0</v>
      </c>
      <c r="L37" s="6">
        <f t="shared" si="24"/>
        <v>0</v>
      </c>
      <c r="M37" s="10">
        <f>MAX(K20,V21)</f>
        <v>0</v>
      </c>
      <c r="N37" s="6">
        <f>MAX(K21,V20)</f>
        <v>0</v>
      </c>
      <c r="O37" s="6">
        <f t="shared" si="28"/>
        <v>0</v>
      </c>
      <c r="P37" s="6">
        <f t="shared" si="29"/>
        <v>0</v>
      </c>
      <c r="Q37" s="6">
        <f t="shared" si="25"/>
        <v>0</v>
      </c>
    </row>
    <row r="38" spans="1:22" ht="15" thickBot="1" x14ac:dyDescent="0.35">
      <c r="A38">
        <f t="shared" si="30"/>
        <v>0</v>
      </c>
      <c r="B38" s="5">
        <f>Neural!B11</f>
        <v>0</v>
      </c>
      <c r="C38" s="5">
        <f>Neural!C11</f>
        <v>0</v>
      </c>
      <c r="D38" s="6">
        <f>A22</f>
        <v>0</v>
      </c>
      <c r="E38" s="6">
        <f>B22</f>
        <v>0</v>
      </c>
      <c r="F38" s="6">
        <f>(K22+V23)/2</f>
        <v>0</v>
      </c>
      <c r="G38" s="6">
        <f>(K23+V22)/2</f>
        <v>0</v>
      </c>
      <c r="H38" s="6">
        <f t="shared" si="31"/>
        <v>0</v>
      </c>
      <c r="I38" s="6">
        <f t="shared" si="27"/>
        <v>0</v>
      </c>
      <c r="L38" s="6">
        <f t="shared" si="24"/>
        <v>0</v>
      </c>
      <c r="M38" s="10">
        <f>MAX(K22,V23)</f>
        <v>0</v>
      </c>
      <c r="N38" s="6">
        <f>MAX(K23,V22)</f>
        <v>0</v>
      </c>
      <c r="O38" s="6">
        <f t="shared" si="28"/>
        <v>0</v>
      </c>
      <c r="P38" s="6">
        <f t="shared" si="29"/>
        <v>0</v>
      </c>
      <c r="Q38" s="6">
        <f t="shared" si="25"/>
        <v>0</v>
      </c>
    </row>
    <row r="39" spans="1:22" ht="15" thickBot="1" x14ac:dyDescent="0.35">
      <c r="A39">
        <f t="shared" si="30"/>
        <v>0</v>
      </c>
      <c r="B39" s="5">
        <f>Neural!B12</f>
        <v>0</v>
      </c>
      <c r="C39" s="5">
        <f>Neural!C12</f>
        <v>0</v>
      </c>
      <c r="D39" s="6">
        <f>A24</f>
        <v>0</v>
      </c>
      <c r="E39" s="6">
        <f>B24</f>
        <v>0</v>
      </c>
      <c r="F39" s="6">
        <f>(K24+V25)/2</f>
        <v>0</v>
      </c>
      <c r="G39" s="6">
        <f>(K25+V24)/2</f>
        <v>0</v>
      </c>
      <c r="H39" s="6">
        <f t="shared" ref="H39" si="32">F39-G39</f>
        <v>0</v>
      </c>
      <c r="I39" s="6">
        <f t="shared" si="27"/>
        <v>0</v>
      </c>
      <c r="L39" s="6">
        <f t="shared" ref="L39" si="33">F39+G39</f>
        <v>0</v>
      </c>
      <c r="M39" s="10">
        <f>MAX(K24,V25)</f>
        <v>0</v>
      </c>
      <c r="N39" s="6">
        <f>MAX(K25,V24)</f>
        <v>0</v>
      </c>
      <c r="O39" s="6">
        <f t="shared" ref="O39" si="34">M39-N39</f>
        <v>0</v>
      </c>
      <c r="P39" s="6">
        <f t="shared" si="29"/>
        <v>0</v>
      </c>
      <c r="Q39" s="6">
        <f t="shared" ref="Q39" si="35">M39+N39</f>
        <v>0</v>
      </c>
    </row>
    <row r="40" spans="1:22" ht="15" thickBot="1" x14ac:dyDescent="0.35">
      <c r="A40">
        <f t="shared" si="30"/>
        <v>0</v>
      </c>
      <c r="B40" s="5">
        <f>Neural!B13</f>
        <v>0</v>
      </c>
      <c r="C40" s="5">
        <f>Neural!C13</f>
        <v>0</v>
      </c>
      <c r="D40" s="16"/>
      <c r="M40" s="10"/>
    </row>
    <row r="41" spans="1:22" ht="15" thickBot="1" x14ac:dyDescent="0.35">
      <c r="A41">
        <f t="shared" si="30"/>
        <v>0</v>
      </c>
      <c r="B41" s="5">
        <f>Neural!B14</f>
        <v>0</v>
      </c>
      <c r="C41" s="5">
        <f>Neural!C14</f>
        <v>0</v>
      </c>
      <c r="D41" s="6" t="s">
        <v>41</v>
      </c>
      <c r="L41" s="6" t="s">
        <v>37</v>
      </c>
      <c r="S41" s="6" t="s">
        <v>47</v>
      </c>
    </row>
    <row r="42" spans="1:22" ht="15" thickBot="1" x14ac:dyDescent="0.35">
      <c r="A42">
        <f t="shared" si="30"/>
        <v>0</v>
      </c>
      <c r="B42" s="5">
        <f>Neural!B15</f>
        <v>0</v>
      </c>
      <c r="C42" s="17">
        <f>Neural!C15</f>
        <v>0</v>
      </c>
      <c r="D42" s="8" t="s">
        <v>54</v>
      </c>
      <c r="E42" s="6" t="s">
        <v>55</v>
      </c>
      <c r="F42" s="6" t="s">
        <v>10</v>
      </c>
      <c r="G42" s="6" t="s">
        <v>11</v>
      </c>
      <c r="H42" s="6" t="s">
        <v>12</v>
      </c>
      <c r="I42" s="6" t="s">
        <v>13</v>
      </c>
      <c r="J42" s="6" t="s">
        <v>15</v>
      </c>
      <c r="K42" s="6" t="s">
        <v>16</v>
      </c>
      <c r="L42" s="6" t="s">
        <v>17</v>
      </c>
      <c r="M42" s="6" t="s">
        <v>35</v>
      </c>
      <c r="N42" s="6" t="s">
        <v>36</v>
      </c>
      <c r="O42" s="6" t="s">
        <v>12</v>
      </c>
      <c r="P42" s="6" t="s">
        <v>13</v>
      </c>
      <c r="Q42" s="6" t="s">
        <v>17</v>
      </c>
      <c r="R42" s="6" t="s">
        <v>15</v>
      </c>
      <c r="S42" s="6" t="s">
        <v>16</v>
      </c>
      <c r="T42" s="6" t="s">
        <v>35</v>
      </c>
      <c r="U42" s="6" t="s">
        <v>36</v>
      </c>
      <c r="V42" s="6" t="s">
        <v>48</v>
      </c>
    </row>
    <row r="43" spans="1:22" ht="15" thickBot="1" x14ac:dyDescent="0.35">
      <c r="A43">
        <f t="shared" si="30"/>
        <v>0</v>
      </c>
      <c r="B43" s="5">
        <f>Neural!B16</f>
        <v>0</v>
      </c>
      <c r="C43" s="17">
        <f>Neural!C16</f>
        <v>0</v>
      </c>
      <c r="D43" s="8" t="str">
        <f>D28</f>
        <v>DET</v>
      </c>
      <c r="E43" s="8" t="str">
        <f>E28</f>
        <v>BKN</v>
      </c>
      <c r="F43" s="6">
        <f t="shared" ref="F43:F54" si="36">MIN(M28,M43)</f>
        <v>99.624575557134634</v>
      </c>
      <c r="G43" s="6">
        <f t="shared" ref="G43:G54" si="37">MAX(N28,N43)</f>
        <v>113.04396245719134</v>
      </c>
      <c r="H43" s="6">
        <f t="shared" ref="H43:H54" si="38">F43-G43</f>
        <v>-13.419386900056708</v>
      </c>
      <c r="I43" s="6" t="str">
        <f>IF(G43&gt;F43,E28,D28)</f>
        <v>BKN</v>
      </c>
      <c r="L43" s="6">
        <f t="shared" ref="L43:L54" si="39">F43+G43</f>
        <v>212.66853801432597</v>
      </c>
      <c r="M43" s="6">
        <f>MIN(K2,V3)</f>
        <v>99.624575557134634</v>
      </c>
      <c r="N43" s="6">
        <f>MIN(K3,V2)</f>
        <v>106.95756252352811</v>
      </c>
      <c r="O43" s="6">
        <f>M43-N43</f>
        <v>-7.3329869663934772</v>
      </c>
      <c r="P43" s="6" t="str">
        <f>IF(N43&gt;M43,E43,D43)</f>
        <v>BKN</v>
      </c>
      <c r="Q43" s="6">
        <f>M43+N43</f>
        <v>206.58213808066273</v>
      </c>
      <c r="T43" s="6">
        <f>MIN(M2,X3)</f>
        <v>97.877358490565996</v>
      </c>
      <c r="U43" s="6">
        <f>MIN(M3,X2)</f>
        <v>105.26015</v>
      </c>
      <c r="V43" s="6">
        <f>T43+U43</f>
        <v>203.13750849056601</v>
      </c>
    </row>
    <row r="44" spans="1:22" ht="15" thickBot="1" x14ac:dyDescent="0.35">
      <c r="A44">
        <f t="shared" si="30"/>
        <v>0</v>
      </c>
      <c r="B44" s="5">
        <f>Neural!B17</f>
        <v>0</v>
      </c>
      <c r="C44" s="17">
        <f>Neural!C17</f>
        <v>0</v>
      </c>
      <c r="D44" s="8" t="str">
        <f t="shared" ref="D44:E44" si="40">D29</f>
        <v>PHI</v>
      </c>
      <c r="E44" s="8" t="str">
        <f t="shared" si="40"/>
        <v>MEM</v>
      </c>
      <c r="F44" s="6">
        <f t="shared" si="36"/>
        <v>108.87721842882478</v>
      </c>
      <c r="G44" s="6">
        <f t="shared" si="37"/>
        <v>108.13688450530847</v>
      </c>
      <c r="H44" s="6">
        <f t="shared" si="38"/>
        <v>0.74033392351630312</v>
      </c>
      <c r="I44" s="6" t="str">
        <f t="shared" ref="I44:I54" si="41">IF(G44&gt;F44,E29,D29)</f>
        <v>PHI</v>
      </c>
      <c r="L44" s="6">
        <f t="shared" si="39"/>
        <v>217.01410293413323</v>
      </c>
      <c r="M44" s="6">
        <f>MIN(K4,V5)</f>
        <v>108.87721842882478</v>
      </c>
      <c r="N44" s="6">
        <f>MIN(K5,V4)</f>
        <v>107.40127032614723</v>
      </c>
      <c r="O44" s="6">
        <f t="shared" ref="O44:O53" si="42">M44-N44</f>
        <v>1.4759481026775489</v>
      </c>
      <c r="P44" s="6" t="str">
        <f t="shared" ref="P44:P54" si="43">IF(N44&gt;M44,E44,D44)</f>
        <v>PHI</v>
      </c>
      <c r="Q44" s="6">
        <f t="shared" ref="Q44:Q53" si="44">M44+N44</f>
        <v>216.27848875497199</v>
      </c>
      <c r="T44" s="6">
        <f>MIN(M4,X5)</f>
        <v>107.895348837209</v>
      </c>
      <c r="U44" s="6">
        <f>MIN(M5,X4)</f>
        <v>105.785121600753</v>
      </c>
      <c r="V44" s="6">
        <f t="shared" ref="V44:V53" si="45">T44+U44</f>
        <v>213.68047043796201</v>
      </c>
    </row>
    <row r="45" spans="1:22" ht="15" thickBot="1" x14ac:dyDescent="0.35">
      <c r="A45">
        <f t="shared" si="30"/>
        <v>0</v>
      </c>
      <c r="B45" s="5">
        <f>Neural!B18</f>
        <v>0</v>
      </c>
      <c r="C45" s="17">
        <f>Neural!C18</f>
        <v>0</v>
      </c>
      <c r="D45" s="8" t="str">
        <f t="shared" ref="D45:E45" si="46">D30</f>
        <v>ATL</v>
      </c>
      <c r="E45" s="8" t="str">
        <f t="shared" si="46"/>
        <v>DEN</v>
      </c>
      <c r="F45" s="6">
        <f t="shared" si="36"/>
        <v>105.83262872464535</v>
      </c>
      <c r="G45" s="6">
        <f t="shared" si="37"/>
        <v>112.97106049322444</v>
      </c>
      <c r="H45" s="6">
        <f t="shared" si="38"/>
        <v>-7.1384317685790961</v>
      </c>
      <c r="I45" s="6" t="str">
        <f t="shared" si="41"/>
        <v>DEN</v>
      </c>
      <c r="L45" s="6">
        <f t="shared" si="39"/>
        <v>218.80368921786979</v>
      </c>
      <c r="M45" s="6">
        <f>MIN(K6,V7)</f>
        <v>105.83262872464535</v>
      </c>
      <c r="N45" s="6">
        <f>MIN(K7,V6)</f>
        <v>111.72440003082812</v>
      </c>
      <c r="O45" s="6">
        <f t="shared" si="42"/>
        <v>-5.8917713061827754</v>
      </c>
      <c r="P45" s="6" t="str">
        <f t="shared" si="43"/>
        <v>DEN</v>
      </c>
      <c r="Q45" s="6">
        <f t="shared" si="44"/>
        <v>217.55702875547348</v>
      </c>
      <c r="T45" s="6">
        <f>MIN(M6,X7)</f>
        <v>104.755745</v>
      </c>
      <c r="U45" s="6">
        <f>MIN(M7,X6)</f>
        <v>110.28705983580799</v>
      </c>
      <c r="V45" s="6">
        <f t="shared" si="45"/>
        <v>215.042804835808</v>
      </c>
    </row>
    <row r="46" spans="1:22" ht="15" thickBot="1" x14ac:dyDescent="0.35">
      <c r="A46">
        <f t="shared" si="30"/>
        <v>0</v>
      </c>
      <c r="B46" s="5">
        <f>Neural!B19</f>
        <v>0</v>
      </c>
      <c r="C46" s="17">
        <f>Neural!C19</f>
        <v>0</v>
      </c>
      <c r="D46" s="8" t="str">
        <f t="shared" ref="D46:E46" si="47">D31</f>
        <v>CLE</v>
      </c>
      <c r="E46" s="8" t="str">
        <f t="shared" si="47"/>
        <v>LAL</v>
      </c>
      <c r="F46" s="6">
        <f t="shared" si="36"/>
        <v>106.49956729977633</v>
      </c>
      <c r="G46" s="6">
        <f t="shared" si="37"/>
        <v>122.55020542301924</v>
      </c>
      <c r="H46" s="6">
        <f t="shared" si="38"/>
        <v>-16.050638123242905</v>
      </c>
      <c r="I46" s="6" t="str">
        <f t="shared" si="41"/>
        <v>LAL</v>
      </c>
      <c r="L46" s="6">
        <f t="shared" si="39"/>
        <v>229.04977272279558</v>
      </c>
      <c r="M46" s="6">
        <f>MIN(K8,V9)</f>
        <v>106.49956729977633</v>
      </c>
      <c r="N46" s="6">
        <f>MIN(K9,V8)</f>
        <v>112.80047169884666</v>
      </c>
      <c r="O46" s="6">
        <f t="shared" si="42"/>
        <v>-6.3009043990703333</v>
      </c>
      <c r="P46" s="6" t="str">
        <f t="shared" si="43"/>
        <v>LAL</v>
      </c>
      <c r="Q46" s="6">
        <f t="shared" si="44"/>
        <v>219.30003899862299</v>
      </c>
      <c r="T46" s="6">
        <f>MIN(M8,X9)</f>
        <v>105.81818181812299</v>
      </c>
      <c r="U46" s="6">
        <f>MIN(M9,X8)</f>
        <v>111.74165521668</v>
      </c>
      <c r="V46" s="6">
        <f t="shared" si="45"/>
        <v>217.559837034803</v>
      </c>
    </row>
    <row r="47" spans="1:22" ht="15" thickBot="1" x14ac:dyDescent="0.35">
      <c r="A47">
        <f t="shared" si="30"/>
        <v>0</v>
      </c>
      <c r="B47" s="5">
        <f>Neural!B20</f>
        <v>0</v>
      </c>
      <c r="C47" s="17">
        <f>Neural!C20</f>
        <v>0</v>
      </c>
      <c r="D47" s="8">
        <f t="shared" ref="D47:E47" si="48">D32</f>
        <v>0</v>
      </c>
      <c r="E47" s="8">
        <f t="shared" si="48"/>
        <v>0</v>
      </c>
      <c r="F47" s="6">
        <f t="shared" si="36"/>
        <v>0</v>
      </c>
      <c r="G47" s="6">
        <f t="shared" si="37"/>
        <v>0</v>
      </c>
      <c r="H47" s="6">
        <f t="shared" si="38"/>
        <v>0</v>
      </c>
      <c r="I47" s="6">
        <f t="shared" si="41"/>
        <v>0</v>
      </c>
      <c r="L47" s="6">
        <f t="shared" si="39"/>
        <v>0</v>
      </c>
      <c r="M47" s="6">
        <f>MIN(K10,V11)</f>
        <v>0</v>
      </c>
      <c r="N47" s="6">
        <f>MIN(K11,V10)</f>
        <v>0</v>
      </c>
      <c r="O47" s="6">
        <f t="shared" si="42"/>
        <v>0</v>
      </c>
      <c r="P47" s="6">
        <f t="shared" si="43"/>
        <v>0</v>
      </c>
      <c r="Q47" s="6">
        <f t="shared" si="44"/>
        <v>0</v>
      </c>
      <c r="T47" s="6">
        <f>MIN(M10,X11)</f>
        <v>0</v>
      </c>
      <c r="U47" s="6">
        <f>MIN(M11,X10)</f>
        <v>0</v>
      </c>
      <c r="V47" s="6">
        <f t="shared" si="45"/>
        <v>0</v>
      </c>
    </row>
    <row r="48" spans="1:22" ht="15" thickBot="1" x14ac:dyDescent="0.35">
      <c r="A48">
        <f t="shared" si="30"/>
        <v>0</v>
      </c>
      <c r="B48" s="5">
        <f>Neural!B21</f>
        <v>0</v>
      </c>
      <c r="C48" s="17">
        <f>Neural!C21</f>
        <v>0</v>
      </c>
      <c r="D48" s="8">
        <f t="shared" ref="D48:E48" si="49">D33</f>
        <v>0</v>
      </c>
      <c r="E48" s="8">
        <f t="shared" si="49"/>
        <v>0</v>
      </c>
      <c r="F48" s="6">
        <f t="shared" si="36"/>
        <v>0</v>
      </c>
      <c r="G48" s="6">
        <f t="shared" si="37"/>
        <v>0</v>
      </c>
      <c r="H48" s="6">
        <f t="shared" si="38"/>
        <v>0</v>
      </c>
      <c r="I48" s="6">
        <f t="shared" si="41"/>
        <v>0</v>
      </c>
      <c r="L48" s="6">
        <f t="shared" si="39"/>
        <v>0</v>
      </c>
      <c r="M48" s="6">
        <f>MIN(K12,V13)</f>
        <v>0</v>
      </c>
      <c r="N48" s="6">
        <f>MIN(K13,V12)</f>
        <v>0</v>
      </c>
      <c r="O48" s="6">
        <f t="shared" si="42"/>
        <v>0</v>
      </c>
      <c r="P48" s="6">
        <f t="shared" si="43"/>
        <v>0</v>
      </c>
      <c r="Q48" s="6">
        <f t="shared" si="44"/>
        <v>0</v>
      </c>
      <c r="T48" s="6">
        <f>MIN(M12,X13)</f>
        <v>0</v>
      </c>
      <c r="U48" s="6">
        <f>MIN(M13,X12)</f>
        <v>0</v>
      </c>
      <c r="V48" s="6">
        <f t="shared" si="45"/>
        <v>0</v>
      </c>
    </row>
    <row r="49" spans="1:26" ht="15" thickBot="1" x14ac:dyDescent="0.35">
      <c r="A49">
        <f t="shared" si="30"/>
        <v>0</v>
      </c>
      <c r="B49" s="5">
        <f>Neural!B22</f>
        <v>0</v>
      </c>
      <c r="C49" s="17">
        <f>Neural!C22</f>
        <v>0</v>
      </c>
      <c r="D49" s="8">
        <f t="shared" ref="D49:E49" si="50">D34</f>
        <v>0</v>
      </c>
      <c r="E49" s="8">
        <f t="shared" si="50"/>
        <v>0</v>
      </c>
      <c r="F49" s="6">
        <f t="shared" si="36"/>
        <v>0</v>
      </c>
      <c r="G49" s="6">
        <f t="shared" si="37"/>
        <v>0</v>
      </c>
      <c r="H49" s="6">
        <f t="shared" si="38"/>
        <v>0</v>
      </c>
      <c r="I49" s="6">
        <f t="shared" si="41"/>
        <v>0</v>
      </c>
      <c r="L49" s="6">
        <f t="shared" si="39"/>
        <v>0</v>
      </c>
      <c r="M49" s="6">
        <f>MIN(K14,V15)</f>
        <v>0</v>
      </c>
      <c r="N49" s="6">
        <f>MIN(K15,V14)</f>
        <v>0</v>
      </c>
      <c r="O49" s="6">
        <f t="shared" si="42"/>
        <v>0</v>
      </c>
      <c r="P49" s="6">
        <f t="shared" si="43"/>
        <v>0</v>
      </c>
      <c r="Q49" s="6">
        <f t="shared" si="44"/>
        <v>0</v>
      </c>
      <c r="T49" s="6">
        <f>MIN(M14,X15)</f>
        <v>0</v>
      </c>
      <c r="U49" s="6">
        <f>MIN(M15,X14)</f>
        <v>0</v>
      </c>
      <c r="V49" s="6">
        <f t="shared" si="45"/>
        <v>0</v>
      </c>
    </row>
    <row r="50" spans="1:26" ht="15" thickBot="1" x14ac:dyDescent="0.35">
      <c r="A50">
        <f t="shared" si="30"/>
        <v>0</v>
      </c>
      <c r="B50" s="5">
        <f>Neural!B23</f>
        <v>0</v>
      </c>
      <c r="C50" s="17">
        <f>Neural!C23</f>
        <v>0</v>
      </c>
      <c r="D50" s="8">
        <f t="shared" ref="D50:E50" si="51">D35</f>
        <v>0</v>
      </c>
      <c r="E50" s="8">
        <f t="shared" si="51"/>
        <v>0</v>
      </c>
      <c r="F50" s="6">
        <f t="shared" si="36"/>
        <v>0</v>
      </c>
      <c r="G50" s="6">
        <f t="shared" si="37"/>
        <v>0</v>
      </c>
      <c r="H50" s="6">
        <f t="shared" si="38"/>
        <v>0</v>
      </c>
      <c r="I50" s="6">
        <f t="shared" si="41"/>
        <v>0</v>
      </c>
      <c r="L50" s="6">
        <f t="shared" si="39"/>
        <v>0</v>
      </c>
      <c r="M50" s="6">
        <f>MIN(K16,V17)</f>
        <v>0</v>
      </c>
      <c r="N50" s="6">
        <f>MIN(K17,V16)</f>
        <v>0</v>
      </c>
      <c r="O50" s="6">
        <f t="shared" si="42"/>
        <v>0</v>
      </c>
      <c r="P50" s="6">
        <f t="shared" si="43"/>
        <v>0</v>
      </c>
      <c r="Q50" s="6">
        <f t="shared" si="44"/>
        <v>0</v>
      </c>
      <c r="T50" s="6">
        <f>MIN(M16,X17)</f>
        <v>0</v>
      </c>
      <c r="U50" s="6">
        <f>MIN(M17,X16)</f>
        <v>0</v>
      </c>
      <c r="V50" s="6">
        <f t="shared" si="45"/>
        <v>0</v>
      </c>
    </row>
    <row r="51" spans="1:26" ht="15" thickBot="1" x14ac:dyDescent="0.35">
      <c r="A51">
        <f t="shared" si="30"/>
        <v>0</v>
      </c>
      <c r="B51" s="5">
        <f>Neural!B24</f>
        <v>0</v>
      </c>
      <c r="C51" s="17">
        <f>Neural!C24</f>
        <v>0</v>
      </c>
      <c r="D51" s="8">
        <f t="shared" ref="D51:E51" si="52">D36</f>
        <v>0</v>
      </c>
      <c r="E51" s="8">
        <f t="shared" si="52"/>
        <v>0</v>
      </c>
      <c r="F51" s="6">
        <f t="shared" si="36"/>
        <v>0</v>
      </c>
      <c r="G51" s="6">
        <f t="shared" si="37"/>
        <v>0</v>
      </c>
      <c r="H51" s="6">
        <f t="shared" si="38"/>
        <v>0</v>
      </c>
      <c r="I51" s="6">
        <f t="shared" si="41"/>
        <v>0</v>
      </c>
      <c r="L51" s="6">
        <f t="shared" si="39"/>
        <v>0</v>
      </c>
      <c r="M51" s="10">
        <f>MIN(K18,V19)</f>
        <v>0</v>
      </c>
      <c r="N51" s="6">
        <f>MIN(K19,V18)</f>
        <v>0</v>
      </c>
      <c r="O51" s="6">
        <f t="shared" si="42"/>
        <v>0</v>
      </c>
      <c r="P51" s="6">
        <f t="shared" si="43"/>
        <v>0</v>
      </c>
      <c r="Q51" s="6">
        <f t="shared" si="44"/>
        <v>0</v>
      </c>
      <c r="T51" s="6">
        <f>MIN(M18,X19)</f>
        <v>0</v>
      </c>
      <c r="U51" s="6">
        <f>MIN(M19,X18)</f>
        <v>0</v>
      </c>
      <c r="V51" s="6">
        <f t="shared" si="45"/>
        <v>0</v>
      </c>
    </row>
    <row r="52" spans="1:26" ht="15" thickBot="1" x14ac:dyDescent="0.35">
      <c r="A52">
        <f t="shared" si="30"/>
        <v>0</v>
      </c>
      <c r="B52" s="5">
        <f>Neural!B25</f>
        <v>0</v>
      </c>
      <c r="C52" s="17">
        <f>Neural!C25</f>
        <v>0</v>
      </c>
      <c r="D52" s="8">
        <f t="shared" ref="D52:E52" si="53">D37</f>
        <v>0</v>
      </c>
      <c r="E52" s="8">
        <f t="shared" si="53"/>
        <v>0</v>
      </c>
      <c r="F52" s="6">
        <f t="shared" si="36"/>
        <v>0</v>
      </c>
      <c r="G52" s="6">
        <f t="shared" si="37"/>
        <v>0</v>
      </c>
      <c r="H52" s="6">
        <f t="shared" si="38"/>
        <v>0</v>
      </c>
      <c r="I52" s="6">
        <f t="shared" si="41"/>
        <v>0</v>
      </c>
      <c r="L52" s="6">
        <f t="shared" si="39"/>
        <v>0</v>
      </c>
      <c r="M52" s="10">
        <f>MIN(K20,V21)</f>
        <v>0</v>
      </c>
      <c r="N52" s="6">
        <f>MIN(K21,V20)</f>
        <v>0</v>
      </c>
      <c r="O52" s="6">
        <f t="shared" si="42"/>
        <v>0</v>
      </c>
      <c r="P52" s="6">
        <f t="shared" si="43"/>
        <v>0</v>
      </c>
      <c r="Q52" s="6">
        <f t="shared" si="44"/>
        <v>0</v>
      </c>
      <c r="T52" s="6">
        <f>MIN(M20,X21)</f>
        <v>0</v>
      </c>
      <c r="U52" s="6">
        <f>MIN(M21,X20)</f>
        <v>0</v>
      </c>
      <c r="V52" s="6">
        <f t="shared" si="45"/>
        <v>0</v>
      </c>
    </row>
    <row r="53" spans="1:26" x14ac:dyDescent="0.3">
      <c r="A53"/>
      <c r="D53" s="8">
        <f t="shared" ref="D53:E53" si="54">D38</f>
        <v>0</v>
      </c>
      <c r="E53" s="8">
        <f t="shared" si="54"/>
        <v>0</v>
      </c>
      <c r="F53" s="6">
        <f t="shared" si="36"/>
        <v>0</v>
      </c>
      <c r="G53" s="6">
        <f t="shared" si="37"/>
        <v>0</v>
      </c>
      <c r="H53" s="6">
        <f t="shared" si="38"/>
        <v>0</v>
      </c>
      <c r="I53" s="6">
        <f t="shared" si="41"/>
        <v>0</v>
      </c>
      <c r="L53" s="6">
        <f t="shared" si="39"/>
        <v>0</v>
      </c>
      <c r="M53" s="10">
        <f>MIN(K22,V23)</f>
        <v>0</v>
      </c>
      <c r="N53" s="6">
        <f>MIN(K23,V22)</f>
        <v>0</v>
      </c>
      <c r="O53" s="6">
        <f t="shared" si="42"/>
        <v>0</v>
      </c>
      <c r="P53" s="6">
        <f t="shared" si="43"/>
        <v>0</v>
      </c>
      <c r="Q53" s="6">
        <f t="shared" si="44"/>
        <v>0</v>
      </c>
      <c r="T53" s="6">
        <f>MIN(M22,X23)</f>
        <v>0</v>
      </c>
      <c r="U53" s="6">
        <f>MIN(M23,X22)</f>
        <v>0</v>
      </c>
      <c r="V53" s="6">
        <f t="shared" si="45"/>
        <v>0</v>
      </c>
    </row>
    <row r="54" spans="1:26" x14ac:dyDescent="0.3">
      <c r="D54" s="8">
        <f t="shared" ref="D54:E54" si="55">D39</f>
        <v>0</v>
      </c>
      <c r="E54" s="8">
        <f t="shared" si="55"/>
        <v>0</v>
      </c>
      <c r="F54" s="6">
        <f t="shared" si="36"/>
        <v>0</v>
      </c>
      <c r="G54" s="6">
        <f t="shared" si="37"/>
        <v>0</v>
      </c>
      <c r="H54" s="6">
        <f t="shared" si="38"/>
        <v>0</v>
      </c>
      <c r="I54" s="6">
        <f t="shared" si="41"/>
        <v>0</v>
      </c>
      <c r="L54" s="6">
        <f t="shared" si="39"/>
        <v>0</v>
      </c>
      <c r="M54" s="10">
        <f>MIN(K24,V25)</f>
        <v>0</v>
      </c>
      <c r="N54" s="6">
        <f>MIN(K25,V24)</f>
        <v>0</v>
      </c>
      <c r="O54" s="6">
        <f t="shared" ref="O54" si="56">M54-N54</f>
        <v>0</v>
      </c>
      <c r="P54" s="6">
        <f t="shared" si="43"/>
        <v>0</v>
      </c>
      <c r="Q54" s="6">
        <f t="shared" ref="Q54" si="57">M54+N54</f>
        <v>0</v>
      </c>
      <c r="T54" s="6">
        <f>MIN(M24,X25)</f>
        <v>0</v>
      </c>
      <c r="U54" s="6">
        <f>MIN(M25,X24)</f>
        <v>0</v>
      </c>
      <c r="V54" s="6">
        <f t="shared" ref="V54" si="58">T54+U54</f>
        <v>0</v>
      </c>
    </row>
    <row r="55" spans="1:26" x14ac:dyDescent="0.3">
      <c r="L55" s="10"/>
    </row>
    <row r="56" spans="1:26" x14ac:dyDescent="0.3">
      <c r="D56" s="6" t="s">
        <v>42</v>
      </c>
      <c r="G56" s="6">
        <f>E56-F56</f>
        <v>0</v>
      </c>
    </row>
    <row r="57" spans="1:26" ht="57.6" x14ac:dyDescent="0.3">
      <c r="D57" s="8" t="s">
        <v>54</v>
      </c>
      <c r="E57" s="6" t="s">
        <v>55</v>
      </c>
      <c r="F57" s="6" t="s">
        <v>10</v>
      </c>
      <c r="G57" s="6" t="s">
        <v>11</v>
      </c>
      <c r="H57" s="6" t="s">
        <v>12</v>
      </c>
      <c r="I57" s="6" t="s">
        <v>13</v>
      </c>
      <c r="J57" s="6" t="s">
        <v>15</v>
      </c>
      <c r="K57" s="6" t="s">
        <v>16</v>
      </c>
      <c r="L57" s="6" t="s">
        <v>50</v>
      </c>
      <c r="M57" s="18" t="s">
        <v>54</v>
      </c>
      <c r="N57" s="12" t="s">
        <v>55</v>
      </c>
      <c r="O57" s="12" t="s">
        <v>14</v>
      </c>
      <c r="P57" s="13" t="s">
        <v>38</v>
      </c>
      <c r="Q57" s="13" t="s">
        <v>43</v>
      </c>
      <c r="R57" s="14" t="s">
        <v>49</v>
      </c>
      <c r="S57" s="14" t="s">
        <v>53</v>
      </c>
      <c r="T57" s="14" t="s">
        <v>15</v>
      </c>
      <c r="U57" s="13" t="s">
        <v>18</v>
      </c>
      <c r="V57" s="13" t="s">
        <v>51</v>
      </c>
      <c r="W57" s="13" t="s">
        <v>52</v>
      </c>
      <c r="X57" s="14" t="s">
        <v>49</v>
      </c>
      <c r="Y57" s="13" t="s">
        <v>56</v>
      </c>
      <c r="Z57" s="12" t="s">
        <v>15</v>
      </c>
    </row>
    <row r="58" spans="1:26" x14ac:dyDescent="0.3">
      <c r="D58" s="8" t="str">
        <f>D28</f>
        <v>DET</v>
      </c>
      <c r="E58" s="8" t="str">
        <f>E28</f>
        <v>BKN</v>
      </c>
      <c r="F58" s="6">
        <f t="shared" ref="F58:F69" si="59">MAX(M28,M43)</f>
        <v>113.03790607013632</v>
      </c>
      <c r="G58" s="6">
        <f t="shared" ref="G58:G69" si="60">MIN(N28,N43)</f>
        <v>106.95756252352811</v>
      </c>
      <c r="H58" s="6">
        <f t="shared" ref="H58:H69" si="61">F58-G58</f>
        <v>6.080343546608205</v>
      </c>
      <c r="I58" s="6" t="str">
        <f>IF(G58&gt;F58,E28,D28)</f>
        <v>DET</v>
      </c>
      <c r="L58" s="6">
        <f t="shared" ref="L58:L69" si="62">F58+G58</f>
        <v>219.99546859366444</v>
      </c>
      <c r="M58" s="18" t="str">
        <f>D58</f>
        <v>DET</v>
      </c>
      <c r="N58" s="18" t="str">
        <f>E58</f>
        <v>BKN</v>
      </c>
      <c r="O58" s="21" t="s">
        <v>67</v>
      </c>
      <c r="P58" s="21" t="s">
        <v>61</v>
      </c>
      <c r="Q58" s="22">
        <v>0.2</v>
      </c>
      <c r="R58" s="22"/>
      <c r="S58" s="22"/>
      <c r="T58" s="22" t="s">
        <v>72</v>
      </c>
      <c r="U58" s="19">
        <v>214.5</v>
      </c>
      <c r="V58" s="19" t="s">
        <v>57</v>
      </c>
      <c r="W58" s="20">
        <v>0.4</v>
      </c>
      <c r="X58" s="20"/>
      <c r="Y58" s="20" t="s">
        <v>75</v>
      </c>
      <c r="Z58" s="20">
        <v>206</v>
      </c>
    </row>
    <row r="59" spans="1:26" x14ac:dyDescent="0.3">
      <c r="D59" s="8" t="str">
        <f t="shared" ref="D59:E59" si="63">D29</f>
        <v>PHI</v>
      </c>
      <c r="E59" s="8" t="str">
        <f t="shared" si="63"/>
        <v>MEM</v>
      </c>
      <c r="F59" s="6">
        <f t="shared" si="59"/>
        <v>114.52130713527011</v>
      </c>
      <c r="G59" s="6">
        <f t="shared" si="60"/>
        <v>107.40127032614723</v>
      </c>
      <c r="H59" s="6">
        <f t="shared" si="61"/>
        <v>7.1200368091228796</v>
      </c>
      <c r="I59" s="6" t="str">
        <f t="shared" ref="I59:I69" si="64">IF(G59&gt;F59,E29,D29)</f>
        <v>PHI</v>
      </c>
      <c r="L59" s="6">
        <f t="shared" si="62"/>
        <v>221.92257746141735</v>
      </c>
      <c r="M59" s="18" t="str">
        <f t="shared" ref="M59:M69" si="65">D59</f>
        <v>PHI</v>
      </c>
      <c r="N59" s="18" t="str">
        <f t="shared" ref="N59:N69" si="66">E59</f>
        <v>MEM</v>
      </c>
      <c r="O59" s="21" t="s">
        <v>68</v>
      </c>
      <c r="P59" s="21" t="s">
        <v>60</v>
      </c>
      <c r="Q59" s="22">
        <v>1</v>
      </c>
      <c r="R59" s="22" t="s">
        <v>75</v>
      </c>
      <c r="S59" s="22"/>
      <c r="T59" s="22" t="s">
        <v>73</v>
      </c>
      <c r="U59" s="19">
        <v>212.5</v>
      </c>
      <c r="V59" s="19" t="s">
        <v>58</v>
      </c>
      <c r="W59" s="20">
        <v>1</v>
      </c>
      <c r="X59" s="20"/>
      <c r="Y59" s="20"/>
      <c r="Z59" s="20">
        <v>222</v>
      </c>
    </row>
    <row r="60" spans="1:26" x14ac:dyDescent="0.3">
      <c r="D60" s="8" t="str">
        <f t="shared" ref="D60:E60" si="67">D30</f>
        <v>ATL</v>
      </c>
      <c r="E60" s="8" t="str">
        <f t="shared" si="67"/>
        <v>DEN</v>
      </c>
      <c r="F60" s="6">
        <f t="shared" si="59"/>
        <v>116.16248145750822</v>
      </c>
      <c r="G60" s="6">
        <f t="shared" si="60"/>
        <v>111.72440003082812</v>
      </c>
      <c r="H60" s="6">
        <f t="shared" si="61"/>
        <v>4.4380814266800996</v>
      </c>
      <c r="I60" s="6" t="str">
        <f t="shared" si="64"/>
        <v>ATL</v>
      </c>
      <c r="L60" s="6">
        <f t="shared" si="62"/>
        <v>227.88688148833634</v>
      </c>
      <c r="M60" s="18" t="str">
        <f t="shared" si="65"/>
        <v>ATL</v>
      </c>
      <c r="N60" s="18" t="str">
        <f t="shared" si="66"/>
        <v>DEN</v>
      </c>
      <c r="O60" s="21" t="s">
        <v>69</v>
      </c>
      <c r="P60" s="21" t="s">
        <v>63</v>
      </c>
      <c r="Q60" s="22">
        <v>1</v>
      </c>
      <c r="R60" s="22"/>
      <c r="S60" s="22"/>
      <c r="T60" s="22" t="s">
        <v>74</v>
      </c>
      <c r="U60" s="21">
        <v>221.5</v>
      </c>
      <c r="V60" s="21" t="s">
        <v>57</v>
      </c>
      <c r="W60" s="22">
        <v>0.4</v>
      </c>
      <c r="X60" s="22"/>
      <c r="Y60" s="22" t="s">
        <v>75</v>
      </c>
      <c r="Z60" s="22">
        <v>252</v>
      </c>
    </row>
    <row r="61" spans="1:26" x14ac:dyDescent="0.3">
      <c r="D61" s="8" t="str">
        <f t="shared" ref="D61:E61" si="68">D31</f>
        <v>CLE</v>
      </c>
      <c r="E61" s="8" t="str">
        <f t="shared" si="68"/>
        <v>LAL</v>
      </c>
      <c r="F61" s="6">
        <f t="shared" si="59"/>
        <v>116.32997558851955</v>
      </c>
      <c r="G61" s="6">
        <f t="shared" si="60"/>
        <v>112.80047169884666</v>
      </c>
      <c r="H61" s="6">
        <f t="shared" si="61"/>
        <v>3.5295038896728812</v>
      </c>
      <c r="I61" s="6" t="str">
        <f t="shared" si="64"/>
        <v>CLE</v>
      </c>
      <c r="L61" s="6">
        <f t="shared" si="62"/>
        <v>229.13044728736622</v>
      </c>
      <c r="M61" s="18" t="str">
        <f t="shared" si="65"/>
        <v>CLE</v>
      </c>
      <c r="N61" s="18" t="str">
        <f t="shared" si="66"/>
        <v>LAL</v>
      </c>
      <c r="O61" s="19" t="s">
        <v>70</v>
      </c>
      <c r="P61" s="19" t="s">
        <v>66</v>
      </c>
      <c r="Q61" s="20">
        <v>0.8</v>
      </c>
      <c r="R61" s="20" t="s">
        <v>75</v>
      </c>
      <c r="S61" s="20"/>
      <c r="T61" s="20" t="s">
        <v>71</v>
      </c>
      <c r="U61" s="19">
        <v>230.5</v>
      </c>
      <c r="V61" s="19" t="s">
        <v>57</v>
      </c>
      <c r="W61" s="20">
        <v>0.8</v>
      </c>
      <c r="X61" s="20"/>
      <c r="Y61" s="20" t="s">
        <v>75</v>
      </c>
      <c r="Z61" s="20">
        <v>206</v>
      </c>
    </row>
    <row r="62" spans="1:26" x14ac:dyDescent="0.3">
      <c r="D62" s="8">
        <f t="shared" ref="D62:E62" si="69">D32</f>
        <v>0</v>
      </c>
      <c r="E62" s="8">
        <f t="shared" si="69"/>
        <v>0</v>
      </c>
      <c r="F62" s="6">
        <f t="shared" si="59"/>
        <v>0</v>
      </c>
      <c r="G62" s="6">
        <f t="shared" si="60"/>
        <v>0</v>
      </c>
      <c r="H62" s="6">
        <f t="shared" si="61"/>
        <v>0</v>
      </c>
      <c r="I62" s="6">
        <f t="shared" si="64"/>
        <v>0</v>
      </c>
      <c r="L62" s="6">
        <f t="shared" si="62"/>
        <v>0</v>
      </c>
      <c r="M62" s="18">
        <f t="shared" si="65"/>
        <v>0</v>
      </c>
      <c r="N62" s="18">
        <f t="shared" si="66"/>
        <v>0</v>
      </c>
      <c r="O62" s="12"/>
      <c r="P62" s="12"/>
      <c r="Q62" s="15"/>
      <c r="R62" s="15"/>
      <c r="S62" s="15"/>
      <c r="T62" s="15"/>
      <c r="U62" s="12"/>
      <c r="V62" s="12"/>
      <c r="W62" s="15"/>
      <c r="X62" s="15"/>
      <c r="Y62" s="15"/>
      <c r="Z62" s="15"/>
    </row>
    <row r="63" spans="1:26" x14ac:dyDescent="0.3">
      <c r="D63" s="8">
        <f t="shared" ref="D63:E63" si="70">D33</f>
        <v>0</v>
      </c>
      <c r="E63" s="8">
        <f t="shared" si="70"/>
        <v>0</v>
      </c>
      <c r="F63" s="6">
        <f t="shared" si="59"/>
        <v>0</v>
      </c>
      <c r="G63" s="6">
        <f t="shared" si="60"/>
        <v>0</v>
      </c>
      <c r="H63" s="6">
        <f t="shared" si="61"/>
        <v>0</v>
      </c>
      <c r="I63" s="6">
        <f t="shared" si="64"/>
        <v>0</v>
      </c>
      <c r="L63" s="6">
        <f t="shared" si="62"/>
        <v>0</v>
      </c>
      <c r="M63" s="18">
        <f t="shared" si="65"/>
        <v>0</v>
      </c>
      <c r="N63" s="18">
        <f t="shared" si="66"/>
        <v>0</v>
      </c>
      <c r="O63" s="12"/>
      <c r="P63" s="12"/>
      <c r="Q63" s="15"/>
      <c r="R63" s="15"/>
      <c r="S63" s="15"/>
      <c r="T63" s="15"/>
      <c r="U63" s="12"/>
      <c r="V63" s="12"/>
      <c r="W63" s="15"/>
      <c r="X63" s="15"/>
      <c r="Y63" s="15"/>
      <c r="Z63" s="15"/>
    </row>
    <row r="64" spans="1:26" x14ac:dyDescent="0.3">
      <c r="D64" s="8">
        <f t="shared" ref="D64:E64" si="71">D34</f>
        <v>0</v>
      </c>
      <c r="E64" s="8">
        <f t="shared" si="71"/>
        <v>0</v>
      </c>
      <c r="F64" s="6">
        <f t="shared" si="59"/>
        <v>0</v>
      </c>
      <c r="G64" s="6">
        <f t="shared" si="60"/>
        <v>0</v>
      </c>
      <c r="H64" s="6">
        <f t="shared" si="61"/>
        <v>0</v>
      </c>
      <c r="I64" s="6">
        <f t="shared" si="64"/>
        <v>0</v>
      </c>
      <c r="L64" s="6">
        <f t="shared" si="62"/>
        <v>0</v>
      </c>
      <c r="M64" s="18">
        <f t="shared" si="65"/>
        <v>0</v>
      </c>
      <c r="N64" s="18">
        <f t="shared" si="66"/>
        <v>0</v>
      </c>
      <c r="O64" s="12"/>
      <c r="P64" s="12"/>
      <c r="Q64" s="15"/>
      <c r="R64" s="15"/>
      <c r="S64" s="15"/>
      <c r="T64" s="15"/>
      <c r="U64" s="12"/>
      <c r="V64" s="12"/>
      <c r="W64" s="15"/>
      <c r="X64" s="15"/>
      <c r="Y64" s="15"/>
      <c r="Z64" s="15"/>
    </row>
    <row r="65" spans="4:26" x14ac:dyDescent="0.3">
      <c r="D65" s="8">
        <f t="shared" ref="D65:E65" si="72">D35</f>
        <v>0</v>
      </c>
      <c r="E65" s="8">
        <f t="shared" si="72"/>
        <v>0</v>
      </c>
      <c r="F65" s="6">
        <f t="shared" si="59"/>
        <v>0</v>
      </c>
      <c r="G65" s="6">
        <f t="shared" si="60"/>
        <v>0</v>
      </c>
      <c r="H65" s="6">
        <f t="shared" si="61"/>
        <v>0</v>
      </c>
      <c r="I65" s="6">
        <f t="shared" si="64"/>
        <v>0</v>
      </c>
      <c r="L65" s="6">
        <f t="shared" si="62"/>
        <v>0</v>
      </c>
      <c r="M65" s="18">
        <f t="shared" si="65"/>
        <v>0</v>
      </c>
      <c r="N65" s="18">
        <f t="shared" si="66"/>
        <v>0</v>
      </c>
      <c r="O65" s="12"/>
      <c r="P65" s="12"/>
      <c r="Q65" s="15"/>
      <c r="R65" s="15"/>
      <c r="S65" s="15"/>
      <c r="T65" s="15"/>
      <c r="U65" s="12"/>
      <c r="V65" s="12"/>
      <c r="W65" s="15"/>
      <c r="X65" s="15"/>
      <c r="Y65" s="15"/>
      <c r="Z65" s="15"/>
    </row>
    <row r="66" spans="4:26" x14ac:dyDescent="0.3">
      <c r="D66" s="8">
        <f t="shared" ref="D66:E66" si="73">D36</f>
        <v>0</v>
      </c>
      <c r="E66" s="8">
        <f t="shared" si="73"/>
        <v>0</v>
      </c>
      <c r="F66" s="6">
        <f t="shared" si="59"/>
        <v>0</v>
      </c>
      <c r="G66" s="6">
        <f t="shared" si="60"/>
        <v>0</v>
      </c>
      <c r="H66" s="6">
        <f t="shared" si="61"/>
        <v>0</v>
      </c>
      <c r="I66" s="6">
        <f t="shared" si="64"/>
        <v>0</v>
      </c>
      <c r="L66" s="6">
        <f t="shared" si="62"/>
        <v>0</v>
      </c>
      <c r="M66" s="18">
        <f t="shared" si="65"/>
        <v>0</v>
      </c>
      <c r="N66" s="18">
        <f t="shared" si="66"/>
        <v>0</v>
      </c>
      <c r="O66" s="12"/>
      <c r="P66" s="12"/>
      <c r="Q66" s="15"/>
      <c r="R66" s="15"/>
      <c r="S66" s="15"/>
      <c r="T66" s="15"/>
      <c r="U66" s="12"/>
      <c r="V66" s="12"/>
      <c r="W66" s="15"/>
      <c r="X66" s="15"/>
      <c r="Y66" s="15"/>
      <c r="Z66" s="15"/>
    </row>
    <row r="67" spans="4:26" x14ac:dyDescent="0.3">
      <c r="D67" s="8">
        <f t="shared" ref="D67:E67" si="74">D37</f>
        <v>0</v>
      </c>
      <c r="E67" s="8">
        <f t="shared" si="74"/>
        <v>0</v>
      </c>
      <c r="F67" s="6">
        <f t="shared" si="59"/>
        <v>0</v>
      </c>
      <c r="G67" s="6">
        <f t="shared" si="60"/>
        <v>0</v>
      </c>
      <c r="H67" s="6">
        <f t="shared" si="61"/>
        <v>0</v>
      </c>
      <c r="I67" s="6">
        <f t="shared" si="64"/>
        <v>0</v>
      </c>
      <c r="L67" s="6">
        <f t="shared" si="62"/>
        <v>0</v>
      </c>
      <c r="M67" s="18">
        <f t="shared" si="65"/>
        <v>0</v>
      </c>
      <c r="N67" s="18">
        <f t="shared" si="66"/>
        <v>0</v>
      </c>
      <c r="O67" s="12"/>
      <c r="P67" s="12"/>
      <c r="Q67" s="15"/>
      <c r="R67" s="15"/>
      <c r="S67" s="15"/>
      <c r="T67" s="15"/>
      <c r="U67" s="12"/>
      <c r="V67" s="12"/>
      <c r="W67" s="15"/>
      <c r="X67" s="15"/>
      <c r="Y67" s="15"/>
      <c r="Z67" s="15"/>
    </row>
    <row r="68" spans="4:26" x14ac:dyDescent="0.3">
      <c r="D68" s="8">
        <f t="shared" ref="D68:E68" si="75">D38</f>
        <v>0</v>
      </c>
      <c r="E68" s="8">
        <f t="shared" si="75"/>
        <v>0</v>
      </c>
      <c r="F68" s="6">
        <f t="shared" si="59"/>
        <v>0</v>
      </c>
      <c r="G68" s="6">
        <f t="shared" si="60"/>
        <v>0</v>
      </c>
      <c r="H68" s="6">
        <f t="shared" si="61"/>
        <v>0</v>
      </c>
      <c r="I68" s="6">
        <f t="shared" si="64"/>
        <v>0</v>
      </c>
      <c r="L68" s="6">
        <f t="shared" si="62"/>
        <v>0</v>
      </c>
      <c r="M68" s="18">
        <f t="shared" si="65"/>
        <v>0</v>
      </c>
      <c r="N68" s="18">
        <f t="shared" si="66"/>
        <v>0</v>
      </c>
      <c r="O68" s="12"/>
      <c r="P68" s="12"/>
      <c r="Q68" s="15"/>
      <c r="R68" s="15"/>
      <c r="S68" s="15"/>
      <c r="T68" s="15"/>
      <c r="U68" s="12"/>
      <c r="V68" s="12"/>
      <c r="W68" s="15"/>
      <c r="X68" s="15"/>
      <c r="Y68" s="15"/>
      <c r="Z68" s="15"/>
    </row>
    <row r="69" spans="4:26" x14ac:dyDescent="0.3">
      <c r="D69" s="8">
        <f t="shared" ref="D69:E69" si="76">D39</f>
        <v>0</v>
      </c>
      <c r="E69" s="8">
        <f t="shared" si="76"/>
        <v>0</v>
      </c>
      <c r="F69" s="6">
        <f t="shared" si="59"/>
        <v>0</v>
      </c>
      <c r="G69" s="6">
        <f t="shared" si="60"/>
        <v>0</v>
      </c>
      <c r="H69" s="6">
        <f t="shared" si="61"/>
        <v>0</v>
      </c>
      <c r="I69" s="6">
        <f t="shared" si="64"/>
        <v>0</v>
      </c>
      <c r="L69" s="6">
        <f t="shared" si="62"/>
        <v>0</v>
      </c>
      <c r="M69" s="18">
        <f t="shared" si="65"/>
        <v>0</v>
      </c>
      <c r="N69" s="18">
        <f t="shared" si="66"/>
        <v>0</v>
      </c>
      <c r="O69" s="12"/>
      <c r="P69" s="12"/>
      <c r="Q69" s="15"/>
      <c r="R69" s="15"/>
      <c r="S69" s="15"/>
      <c r="T69" s="15"/>
      <c r="U69" s="12"/>
      <c r="V69" s="12"/>
      <c r="W69" s="15"/>
      <c r="X69" s="15"/>
      <c r="Y69" s="15"/>
      <c r="Z69" s="15"/>
    </row>
    <row r="71" spans="4:26" x14ac:dyDescent="0.3">
      <c r="D71" s="4" t="s">
        <v>0</v>
      </c>
      <c r="E71" s="4" t="s">
        <v>1</v>
      </c>
      <c r="F71" s="6" t="s">
        <v>45</v>
      </c>
      <c r="G71" s="6" t="s">
        <v>46</v>
      </c>
    </row>
    <row r="72" spans="4:26" x14ac:dyDescent="0.3">
      <c r="D72" t="str">
        <f>A2</f>
        <v>DET</v>
      </c>
      <c r="E72" t="str">
        <f>B2</f>
        <v>BKN</v>
      </c>
      <c r="F72" s="6">
        <f>Y2</f>
        <v>8.4874228155330087</v>
      </c>
      <c r="G72" s="6">
        <f>Z2</f>
        <v>-15.27264150943401</v>
      </c>
    </row>
    <row r="73" spans="4:26" x14ac:dyDescent="0.3">
      <c r="D73" t="str">
        <f t="shared" ref="D73:E73" si="77">A3</f>
        <v>BKN</v>
      </c>
      <c r="E73" t="str">
        <f t="shared" si="77"/>
        <v>DET</v>
      </c>
      <c r="F73" s="6">
        <f t="shared" ref="F73:G73" si="78">Y3</f>
        <v>0</v>
      </c>
      <c r="G73" s="6">
        <f t="shared" si="78"/>
        <v>0</v>
      </c>
    </row>
    <row r="74" spans="4:26" x14ac:dyDescent="0.3">
      <c r="D74" t="str">
        <f t="shared" ref="D74:E74" si="79">A4</f>
        <v>PHI</v>
      </c>
      <c r="E74" t="str">
        <f t="shared" si="79"/>
        <v>MEM</v>
      </c>
      <c r="F74" s="6">
        <f t="shared" ref="F74:G74" si="80">Y4</f>
        <v>9.6148783999839935</v>
      </c>
      <c r="G74" s="6">
        <f t="shared" si="80"/>
        <v>-1.4046511627909979</v>
      </c>
    </row>
    <row r="75" spans="4:26" x14ac:dyDescent="0.3">
      <c r="D75" t="str">
        <f t="shared" ref="D75:E75" si="81">A5</f>
        <v>MEM</v>
      </c>
      <c r="E75" t="str">
        <f t="shared" si="81"/>
        <v>PHI</v>
      </c>
      <c r="F75" s="6">
        <f t="shared" ref="F75:G75" si="82">Y5</f>
        <v>0</v>
      </c>
      <c r="G75" s="6">
        <f t="shared" si="82"/>
        <v>0</v>
      </c>
    </row>
    <row r="76" spans="4:26" x14ac:dyDescent="0.3">
      <c r="D76" t="str">
        <f t="shared" ref="D76:E76" si="83">A6</f>
        <v>ATL</v>
      </c>
      <c r="E76" t="str">
        <f t="shared" si="83"/>
        <v>DEN</v>
      </c>
      <c r="F76" s="6">
        <f t="shared" ref="F76:G76" si="84">Y6</f>
        <v>7.275400164192007</v>
      </c>
      <c r="G76" s="6">
        <f t="shared" si="84"/>
        <v>-8.8275883336559957</v>
      </c>
    </row>
    <row r="77" spans="4:26" x14ac:dyDescent="0.3">
      <c r="D77" t="str">
        <f t="shared" ref="D77:E77" si="85">A7</f>
        <v>DEN</v>
      </c>
      <c r="E77" t="str">
        <f t="shared" si="85"/>
        <v>ATL</v>
      </c>
      <c r="F77" s="6">
        <f t="shared" ref="F77:G77" si="86">Y7</f>
        <v>0</v>
      </c>
      <c r="G77" s="6">
        <f t="shared" si="86"/>
        <v>0</v>
      </c>
    </row>
    <row r="78" spans="4:26" x14ac:dyDescent="0.3">
      <c r="D78" t="str">
        <f t="shared" ref="D78:E78" si="87">A8</f>
        <v>CLE</v>
      </c>
      <c r="E78" t="str">
        <f t="shared" si="87"/>
        <v>LAL</v>
      </c>
      <c r="F78" s="6">
        <f t="shared" ref="F78:G78" si="88">Y8</f>
        <v>6.7807947833200046</v>
      </c>
      <c r="G78" s="6">
        <f t="shared" si="88"/>
        <v>-18.622202181877</v>
      </c>
    </row>
    <row r="79" spans="4:26" x14ac:dyDescent="0.3">
      <c r="D79" t="str">
        <f t="shared" ref="D79:E79" si="89">A9</f>
        <v>LAL</v>
      </c>
      <c r="E79" t="str">
        <f t="shared" si="89"/>
        <v>CLE</v>
      </c>
      <c r="F79" s="6">
        <f t="shared" ref="F79:G79" si="90">Y9</f>
        <v>0</v>
      </c>
      <c r="G79" s="6">
        <f t="shared" si="90"/>
        <v>0</v>
      </c>
    </row>
    <row r="80" spans="4:26" x14ac:dyDescent="0.3">
      <c r="D80">
        <f t="shared" ref="D80:E80" si="91">A10</f>
        <v>0</v>
      </c>
      <c r="E80">
        <f t="shared" si="91"/>
        <v>0</v>
      </c>
      <c r="F80" s="6">
        <f t="shared" ref="F80:G80" si="92">Y10</f>
        <v>0</v>
      </c>
      <c r="G80" s="6">
        <f t="shared" si="92"/>
        <v>0</v>
      </c>
    </row>
    <row r="81" spans="4:7" x14ac:dyDescent="0.3">
      <c r="D81">
        <f t="shared" ref="D81:E81" si="93">A11</f>
        <v>0</v>
      </c>
      <c r="E81">
        <f t="shared" si="93"/>
        <v>0</v>
      </c>
      <c r="F81" s="6">
        <f t="shared" ref="F81:G81" si="94">Y11</f>
        <v>0</v>
      </c>
      <c r="G81" s="6">
        <f t="shared" si="94"/>
        <v>0</v>
      </c>
    </row>
    <row r="82" spans="4:7" x14ac:dyDescent="0.3">
      <c r="D82">
        <f t="shared" ref="D82:E82" si="95">A12</f>
        <v>0</v>
      </c>
      <c r="E82">
        <f t="shared" si="95"/>
        <v>0</v>
      </c>
      <c r="F82" s="6">
        <f t="shared" ref="F82:G82" si="96">Y12</f>
        <v>0</v>
      </c>
      <c r="G82" s="6">
        <f t="shared" si="96"/>
        <v>0</v>
      </c>
    </row>
    <row r="83" spans="4:7" x14ac:dyDescent="0.3">
      <c r="D83">
        <f t="shared" ref="D83:E83" si="97">A13</f>
        <v>0</v>
      </c>
      <c r="E83">
        <f t="shared" si="97"/>
        <v>0</v>
      </c>
      <c r="F83" s="6">
        <f t="shared" ref="F83:G83" si="98">Y13</f>
        <v>0</v>
      </c>
      <c r="G83" s="6">
        <f t="shared" si="98"/>
        <v>0</v>
      </c>
    </row>
    <row r="84" spans="4:7" x14ac:dyDescent="0.3">
      <c r="D84">
        <f>A14</f>
        <v>0</v>
      </c>
      <c r="E84">
        <f>B14</f>
        <v>0</v>
      </c>
      <c r="F84" s="6">
        <f t="shared" ref="F84:G84" si="99">Y14</f>
        <v>0</v>
      </c>
      <c r="G84" s="6">
        <f t="shared" si="99"/>
        <v>0</v>
      </c>
    </row>
    <row r="85" spans="4:7" x14ac:dyDescent="0.3">
      <c r="D85">
        <f t="shared" ref="D85:D93" si="100">A15</f>
        <v>0</v>
      </c>
      <c r="E85">
        <f t="shared" ref="E85:E93" si="101">B15</f>
        <v>0</v>
      </c>
      <c r="F85" s="6">
        <f t="shared" ref="F85:G85" si="102">Y15</f>
        <v>0</v>
      </c>
      <c r="G85" s="6">
        <f t="shared" si="102"/>
        <v>0</v>
      </c>
    </row>
    <row r="86" spans="4:7" x14ac:dyDescent="0.3">
      <c r="D86">
        <f t="shared" si="100"/>
        <v>0</v>
      </c>
      <c r="E86">
        <f t="shared" si="101"/>
        <v>0</v>
      </c>
      <c r="F86" s="6">
        <f t="shared" ref="F86:G86" si="103">Y16</f>
        <v>0</v>
      </c>
      <c r="G86" s="6">
        <f t="shared" si="103"/>
        <v>0</v>
      </c>
    </row>
    <row r="87" spans="4:7" x14ac:dyDescent="0.3">
      <c r="D87">
        <f t="shared" si="100"/>
        <v>0</v>
      </c>
      <c r="E87">
        <f t="shared" si="101"/>
        <v>0</v>
      </c>
      <c r="F87" s="6">
        <f t="shared" ref="F87:G87" si="104">Y17</f>
        <v>0</v>
      </c>
      <c r="G87" s="6">
        <f t="shared" si="104"/>
        <v>0</v>
      </c>
    </row>
    <row r="88" spans="4:7" x14ac:dyDescent="0.3">
      <c r="D88">
        <f t="shared" si="100"/>
        <v>0</v>
      </c>
      <c r="E88">
        <f t="shared" si="101"/>
        <v>0</v>
      </c>
      <c r="F88" s="6">
        <f t="shared" ref="F88:G88" si="105">Y18</f>
        <v>0</v>
      </c>
      <c r="G88" s="6">
        <f t="shared" si="105"/>
        <v>0</v>
      </c>
    </row>
    <row r="89" spans="4:7" x14ac:dyDescent="0.3">
      <c r="D89">
        <f t="shared" si="100"/>
        <v>0</v>
      </c>
      <c r="E89">
        <f t="shared" si="101"/>
        <v>0</v>
      </c>
      <c r="F89" s="6">
        <f t="shared" ref="F89:G89" si="106">Y19</f>
        <v>0</v>
      </c>
      <c r="G89" s="6">
        <f t="shared" si="106"/>
        <v>0</v>
      </c>
    </row>
    <row r="90" spans="4:7" x14ac:dyDescent="0.3">
      <c r="D90">
        <f t="shared" si="100"/>
        <v>0</v>
      </c>
      <c r="E90">
        <f t="shared" si="101"/>
        <v>0</v>
      </c>
    </row>
    <row r="91" spans="4:7" x14ac:dyDescent="0.3">
      <c r="D91">
        <f t="shared" si="100"/>
        <v>0</v>
      </c>
      <c r="E91">
        <f t="shared" si="101"/>
        <v>0</v>
      </c>
    </row>
    <row r="92" spans="4:7" x14ac:dyDescent="0.3">
      <c r="D92">
        <f t="shared" si="100"/>
        <v>0</v>
      </c>
      <c r="E92">
        <f t="shared" si="101"/>
        <v>0</v>
      </c>
    </row>
    <row r="93" spans="4:7" x14ac:dyDescent="0.3">
      <c r="D93">
        <f t="shared" si="100"/>
        <v>0</v>
      </c>
      <c r="E93">
        <f t="shared" si="101"/>
        <v>0</v>
      </c>
    </row>
    <row r="94" spans="4:7" x14ac:dyDescent="0.3">
      <c r="D94"/>
      <c r="E94"/>
    </row>
    <row r="95" spans="4:7" x14ac:dyDescent="0.3">
      <c r="D95"/>
      <c r="E95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A43C0-40B5-44D9-98CF-33894FF0067F}">
  <dimension ref="A1:H25"/>
  <sheetViews>
    <sheetView workbookViewId="0">
      <selection sqref="A1:C9"/>
    </sheetView>
  </sheetViews>
  <sheetFormatPr defaultRowHeight="14.4" x14ac:dyDescent="0.3"/>
  <cols>
    <col min="3" max="3" width="11.5546875" bestFit="1" customWidth="1"/>
  </cols>
  <sheetData>
    <row r="1" spans="1:8" x14ac:dyDescent="0.3">
      <c r="A1" s="2" t="s">
        <v>0</v>
      </c>
      <c r="B1" s="2" t="s">
        <v>21</v>
      </c>
      <c r="C1" s="2" t="s">
        <v>32</v>
      </c>
      <c r="E1" s="2" t="s">
        <v>44</v>
      </c>
      <c r="F1" s="2" t="s">
        <v>0</v>
      </c>
      <c r="G1" s="2" t="s">
        <v>21</v>
      </c>
      <c r="H1" s="2" t="s">
        <v>32</v>
      </c>
    </row>
    <row r="2" spans="1:8" ht="15" thickBot="1" x14ac:dyDescent="0.35">
      <c r="A2" s="1">
        <v>1</v>
      </c>
      <c r="B2" s="1">
        <v>98.625008223624505</v>
      </c>
      <c r="C2" s="1">
        <v>113.044846071929</v>
      </c>
      <c r="F2" s="1">
        <v>1</v>
      </c>
      <c r="G2" s="1">
        <v>117.775403918298</v>
      </c>
      <c r="H2" s="1">
        <v>116.79138416476999</v>
      </c>
    </row>
    <row r="3" spans="1:8" ht="15" thickBot="1" x14ac:dyDescent="0.35">
      <c r="A3" s="1">
        <v>2</v>
      </c>
      <c r="B3" s="1">
        <v>106.559250075647</v>
      </c>
      <c r="C3" s="1">
        <v>113.338046040378</v>
      </c>
      <c r="F3" s="1">
        <v>2</v>
      </c>
      <c r="G3" s="1">
        <v>114.50880717777601</v>
      </c>
      <c r="H3" s="1">
        <v>123.678237135309</v>
      </c>
    </row>
    <row r="4" spans="1:8" ht="15" thickBot="1" x14ac:dyDescent="0.35">
      <c r="A4" s="1">
        <v>3</v>
      </c>
      <c r="B4" s="1">
        <v>109.949604731375</v>
      </c>
      <c r="C4" s="1">
        <v>108.710421839635</v>
      </c>
      <c r="F4" s="1">
        <v>3</v>
      </c>
      <c r="G4" s="1">
        <v>116.523810397689</v>
      </c>
      <c r="H4" s="1">
        <v>111.03933891596</v>
      </c>
    </row>
    <row r="5" spans="1:8" ht="15" thickBot="1" x14ac:dyDescent="0.35">
      <c r="A5" s="1">
        <v>4</v>
      </c>
      <c r="B5" s="1">
        <v>105.785121600753</v>
      </c>
      <c r="C5" s="1">
        <v>113.01069555762901</v>
      </c>
      <c r="F5" s="1">
        <v>4</v>
      </c>
      <c r="G5" s="1">
        <v>111.96844544591301</v>
      </c>
      <c r="H5" s="1">
        <v>110.301322135812</v>
      </c>
    </row>
    <row r="6" spans="1:8" ht="15" thickBot="1" x14ac:dyDescent="0.35">
      <c r="A6" s="1">
        <v>5</v>
      </c>
      <c r="B6" s="1">
        <v>114.858988616113</v>
      </c>
      <c r="C6" s="1">
        <v>112.077507891566</v>
      </c>
      <c r="F6" s="1">
        <v>5</v>
      </c>
      <c r="G6" s="1">
        <v>111.724411342097</v>
      </c>
      <c r="H6" s="1">
        <v>116.09334122216001</v>
      </c>
    </row>
    <row r="7" spans="1:8" ht="15" thickBot="1" x14ac:dyDescent="0.35">
      <c r="A7" s="1">
        <v>6</v>
      </c>
      <c r="B7" s="1">
        <v>110.28705983580799</v>
      </c>
      <c r="C7" s="1">
        <v>104.846067423392</v>
      </c>
      <c r="F7" s="1">
        <v>6</v>
      </c>
      <c r="G7" s="1">
        <v>120.054942551072</v>
      </c>
      <c r="H7" s="1">
        <v>119.23679563451699</v>
      </c>
    </row>
    <row r="8" spans="1:8" ht="15" thickBot="1" x14ac:dyDescent="0.35">
      <c r="A8" s="1">
        <v>7</v>
      </c>
      <c r="B8" s="1">
        <v>105.888484109553</v>
      </c>
      <c r="C8" s="1">
        <v>111.74165521668</v>
      </c>
      <c r="F8" s="1">
        <v>7</v>
      </c>
      <c r="G8" s="1">
        <v>111.002066163138</v>
      </c>
      <c r="H8" s="1">
        <v>113.101229759601</v>
      </c>
    </row>
    <row r="9" spans="1:8" ht="15" thickBot="1" x14ac:dyDescent="0.35">
      <c r="A9" s="1">
        <v>8</v>
      </c>
      <c r="B9" s="1">
        <v>122.840527819372</v>
      </c>
      <c r="C9" s="1">
        <v>116.582990134526</v>
      </c>
      <c r="F9" s="1">
        <v>8</v>
      </c>
      <c r="G9" s="1">
        <v>113.52686503812301</v>
      </c>
      <c r="H9" s="1">
        <v>112.931301805045</v>
      </c>
    </row>
    <row r="10" spans="1:8" ht="15" thickBot="1" x14ac:dyDescent="0.35">
      <c r="A10" s="1"/>
      <c r="B10" s="1"/>
      <c r="C10" s="1"/>
      <c r="F10" s="1">
        <v>9</v>
      </c>
      <c r="G10" s="1">
        <v>119.411647088976</v>
      </c>
      <c r="H10" s="1">
        <v>120.297144990099</v>
      </c>
    </row>
    <row r="11" spans="1:8" ht="15" thickBot="1" x14ac:dyDescent="0.35">
      <c r="A11" s="1"/>
      <c r="B11" s="1"/>
      <c r="C11" s="1"/>
      <c r="F11" s="1">
        <v>10</v>
      </c>
      <c r="G11" s="1">
        <v>118.761536240692</v>
      </c>
      <c r="H11" s="1">
        <v>117.99661277557</v>
      </c>
    </row>
    <row r="12" spans="1:8" ht="15" thickBot="1" x14ac:dyDescent="0.35">
      <c r="A12" s="1"/>
      <c r="B12" s="1"/>
      <c r="C12" s="1"/>
      <c r="F12" s="1">
        <v>11</v>
      </c>
      <c r="G12" s="1">
        <v>112.702521806325</v>
      </c>
      <c r="H12" s="1">
        <v>108.604532361872</v>
      </c>
    </row>
    <row r="13" spans="1:8" ht="15" thickBot="1" x14ac:dyDescent="0.35">
      <c r="A13" s="1"/>
      <c r="B13" s="1"/>
      <c r="C13" s="1"/>
      <c r="F13" s="1">
        <v>12</v>
      </c>
      <c r="G13" s="1">
        <v>113.290950714186</v>
      </c>
      <c r="H13" s="1">
        <v>110.826368675002</v>
      </c>
    </row>
    <row r="14" spans="1:8" ht="15" thickBot="1" x14ac:dyDescent="0.35">
      <c r="A14" s="1"/>
      <c r="B14" s="1"/>
      <c r="C14" s="1"/>
      <c r="F14" s="1">
        <v>13</v>
      </c>
      <c r="G14" s="1">
        <v>120.366098733982</v>
      </c>
      <c r="H14" s="1">
        <v>121.094004358608</v>
      </c>
    </row>
    <row r="15" spans="1:8" ht="15" thickBot="1" x14ac:dyDescent="0.35">
      <c r="A15" s="1"/>
      <c r="B15" s="1"/>
      <c r="C15" s="1"/>
      <c r="F15" s="1">
        <v>14</v>
      </c>
      <c r="G15" s="1">
        <v>118.538536944786</v>
      </c>
      <c r="H15" s="1">
        <v>112.68377029256899</v>
      </c>
    </row>
    <row r="16" spans="1:8" ht="15" thickBot="1" x14ac:dyDescent="0.35">
      <c r="A16" s="1"/>
      <c r="B16" s="1"/>
      <c r="C16" s="1"/>
    </row>
    <row r="17" spans="1:3" ht="15" thickBot="1" x14ac:dyDescent="0.35">
      <c r="A17" s="1"/>
      <c r="B17" s="1"/>
      <c r="C17" s="1"/>
    </row>
    <row r="18" spans="1:3" ht="15" thickBot="1" x14ac:dyDescent="0.35">
      <c r="A18" s="1"/>
      <c r="B18" s="1"/>
      <c r="C18" s="1"/>
    </row>
    <row r="19" spans="1:3" ht="15" thickBot="1" x14ac:dyDescent="0.35">
      <c r="A19" s="1"/>
      <c r="B19" s="1"/>
      <c r="C19" s="1"/>
    </row>
    <row r="20" spans="1:3" ht="15" thickBot="1" x14ac:dyDescent="0.35">
      <c r="A20" s="1"/>
      <c r="B20" s="1"/>
      <c r="C20" s="1"/>
    </row>
    <row r="21" spans="1:3" ht="15" thickBot="1" x14ac:dyDescent="0.35">
      <c r="A21" s="1"/>
      <c r="B21" s="1"/>
      <c r="C21" s="1"/>
    </row>
    <row r="22" spans="1:3" ht="15" thickBot="1" x14ac:dyDescent="0.35">
      <c r="A22" s="1"/>
      <c r="B22" s="1"/>
      <c r="C22" s="1"/>
    </row>
    <row r="23" spans="1:3" ht="15" thickBot="1" x14ac:dyDescent="0.35">
      <c r="A23" s="1"/>
      <c r="B23" s="1"/>
      <c r="C23" s="1"/>
    </row>
    <row r="24" spans="1:3" ht="15" thickBot="1" x14ac:dyDescent="0.35">
      <c r="A24" s="1"/>
      <c r="B24" s="1"/>
      <c r="C24" s="1"/>
    </row>
    <row r="25" spans="1:3" ht="15" thickBot="1" x14ac:dyDescent="0.35">
      <c r="A25" s="1"/>
      <c r="B25" s="1"/>
      <c r="C2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73A9C-52E3-4439-AC26-1B5C554DDA8B}">
  <sheetPr codeName="Sheet1"/>
  <dimension ref="A1:H25"/>
  <sheetViews>
    <sheetView workbookViewId="0">
      <selection sqref="A1:C9"/>
    </sheetView>
  </sheetViews>
  <sheetFormatPr defaultRowHeight="14.4" x14ac:dyDescent="0.3"/>
  <sheetData>
    <row r="1" spans="1:8" x14ac:dyDescent="0.3">
      <c r="A1" s="2" t="s">
        <v>0</v>
      </c>
      <c r="B1" s="2" t="s">
        <v>21</v>
      </c>
      <c r="C1" s="2" t="s">
        <v>32</v>
      </c>
      <c r="E1" s="2"/>
      <c r="F1" s="2"/>
      <c r="G1" s="2"/>
      <c r="H1" s="2"/>
    </row>
    <row r="2" spans="1:8" ht="15" thickBot="1" x14ac:dyDescent="0.35">
      <c r="A2" s="1">
        <v>1</v>
      </c>
      <c r="B2" s="1">
        <v>98.35</v>
      </c>
      <c r="C2" s="1">
        <v>113.15</v>
      </c>
      <c r="F2" s="1"/>
      <c r="G2" s="1"/>
      <c r="H2" s="1"/>
    </row>
    <row r="3" spans="1:8" ht="15" thickBot="1" x14ac:dyDescent="0.35">
      <c r="A3" s="1">
        <v>2</v>
      </c>
      <c r="B3" s="1">
        <v>105.34</v>
      </c>
      <c r="C3" s="1">
        <v>112.98</v>
      </c>
      <c r="F3" s="1"/>
      <c r="G3" s="1"/>
      <c r="H3" s="1"/>
    </row>
    <row r="4" spans="1:8" ht="15" thickBot="1" x14ac:dyDescent="0.35">
      <c r="A4" s="1">
        <v>3</v>
      </c>
      <c r="B4" s="1">
        <v>109.31</v>
      </c>
      <c r="C4" s="1">
        <v>109.3</v>
      </c>
      <c r="F4" s="1"/>
      <c r="G4" s="1"/>
      <c r="H4" s="1"/>
    </row>
    <row r="5" spans="1:8" ht="15" thickBot="1" x14ac:dyDescent="0.35">
      <c r="A5" s="1">
        <v>4</v>
      </c>
      <c r="B5" s="1">
        <v>106.37</v>
      </c>
      <c r="C5" s="1">
        <v>113.9</v>
      </c>
      <c r="F5" s="1"/>
      <c r="G5" s="1"/>
      <c r="H5" s="1"/>
    </row>
    <row r="6" spans="1:8" ht="15" thickBot="1" x14ac:dyDescent="0.35">
      <c r="A6" s="1">
        <v>5</v>
      </c>
      <c r="B6" s="1">
        <v>116.89</v>
      </c>
      <c r="C6" s="1">
        <v>112.36</v>
      </c>
      <c r="F6" s="1"/>
      <c r="G6" s="1"/>
      <c r="H6" s="1"/>
    </row>
    <row r="7" spans="1:8" ht="15" thickBot="1" x14ac:dyDescent="0.35">
      <c r="A7" s="1">
        <v>6</v>
      </c>
      <c r="B7" s="1">
        <v>111.9</v>
      </c>
      <c r="C7" s="1">
        <v>105.51</v>
      </c>
      <c r="F7" s="1"/>
      <c r="G7" s="1"/>
      <c r="H7" s="1"/>
    </row>
    <row r="8" spans="1:8" ht="15" thickBot="1" x14ac:dyDescent="0.35">
      <c r="A8" s="1">
        <v>7</v>
      </c>
      <c r="B8" s="1">
        <v>107.01</v>
      </c>
      <c r="C8" s="1">
        <v>112.4</v>
      </c>
      <c r="F8" s="1"/>
      <c r="G8" s="1"/>
      <c r="H8" s="1"/>
    </row>
    <row r="9" spans="1:8" ht="15" thickBot="1" x14ac:dyDescent="0.35">
      <c r="A9" s="1">
        <v>8</v>
      </c>
      <c r="B9" s="1">
        <v>122.54</v>
      </c>
      <c r="C9" s="1">
        <v>116.55</v>
      </c>
      <c r="F9" s="1"/>
      <c r="G9" s="1"/>
      <c r="H9" s="1"/>
    </row>
    <row r="10" spans="1:8" ht="15" thickBot="1" x14ac:dyDescent="0.35">
      <c r="A10" s="1"/>
      <c r="B10" s="1"/>
      <c r="C10" s="1"/>
      <c r="F10" s="1"/>
      <c r="G10" s="1"/>
      <c r="H10" s="1"/>
    </row>
    <row r="11" spans="1:8" ht="15" thickBot="1" x14ac:dyDescent="0.35">
      <c r="A11" s="1"/>
      <c r="B11" s="1"/>
      <c r="C11" s="1"/>
      <c r="F11" s="1"/>
      <c r="G11" s="1"/>
      <c r="H11" s="1"/>
    </row>
    <row r="12" spans="1:8" ht="15" thickBot="1" x14ac:dyDescent="0.35">
      <c r="A12" s="1"/>
      <c r="B12" s="1"/>
      <c r="C12" s="1"/>
      <c r="F12" s="1"/>
      <c r="G12" s="1"/>
      <c r="H12" s="1"/>
    </row>
    <row r="13" spans="1:8" ht="15" thickBot="1" x14ac:dyDescent="0.35">
      <c r="A13" s="1"/>
      <c r="B13" s="1"/>
      <c r="C13" s="1"/>
      <c r="F13" s="1"/>
      <c r="G13" s="1"/>
      <c r="H13" s="1"/>
    </row>
    <row r="14" spans="1:8" ht="15" thickBot="1" x14ac:dyDescent="0.35">
      <c r="A14" s="1"/>
      <c r="B14" s="1"/>
      <c r="C14" s="1"/>
      <c r="F14" s="1"/>
      <c r="G14" s="1"/>
      <c r="H14" s="1"/>
    </row>
    <row r="15" spans="1:8" ht="15" thickBot="1" x14ac:dyDescent="0.35">
      <c r="A15" s="1"/>
      <c r="B15" s="1"/>
      <c r="C15" s="1"/>
      <c r="F15" s="1"/>
      <c r="G15" s="1"/>
      <c r="H15" s="1"/>
    </row>
    <row r="16" spans="1:8" ht="15" thickBot="1" x14ac:dyDescent="0.35">
      <c r="A16" s="1"/>
      <c r="B16" s="1"/>
      <c r="C16" s="1"/>
    </row>
    <row r="17" spans="1:3" ht="15" thickBot="1" x14ac:dyDescent="0.35">
      <c r="A17" s="1"/>
      <c r="B17" s="1"/>
      <c r="C17" s="1"/>
    </row>
    <row r="18" spans="1:3" ht="15" thickBot="1" x14ac:dyDescent="0.35">
      <c r="A18" s="1"/>
      <c r="B18" s="1"/>
      <c r="C18" s="1"/>
    </row>
    <row r="19" spans="1:3" ht="15" thickBot="1" x14ac:dyDescent="0.35">
      <c r="A19" s="1"/>
      <c r="B19" s="1"/>
      <c r="C19" s="1"/>
    </row>
    <row r="20" spans="1:3" ht="15" thickBot="1" x14ac:dyDescent="0.35">
      <c r="A20" s="1"/>
      <c r="B20" s="1"/>
      <c r="C20" s="1"/>
    </row>
    <row r="21" spans="1:3" ht="15" thickBot="1" x14ac:dyDescent="0.35">
      <c r="A21" s="1"/>
      <c r="B21" s="1"/>
      <c r="C21" s="1"/>
    </row>
    <row r="22" spans="1:3" ht="15" thickBot="1" x14ac:dyDescent="0.35">
      <c r="A22" s="1"/>
      <c r="B22" s="1"/>
      <c r="C22" s="1"/>
    </row>
    <row r="23" spans="1:3" ht="15" thickBot="1" x14ac:dyDescent="0.35">
      <c r="A23" s="1"/>
      <c r="B23" s="1"/>
      <c r="C23" s="1"/>
    </row>
    <row r="24" spans="1:3" ht="15" thickBot="1" x14ac:dyDescent="0.35">
      <c r="A24" s="1"/>
      <c r="B24" s="1"/>
      <c r="C24" s="1"/>
    </row>
    <row r="25" spans="1:3" ht="15" thickBot="1" x14ac:dyDescent="0.35">
      <c r="A25" s="1"/>
      <c r="B25" s="1"/>
      <c r="C25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1C03D-C1D3-426E-8083-27A463E8C1C6}">
  <dimension ref="A1:I25"/>
  <sheetViews>
    <sheetView workbookViewId="0">
      <selection sqref="A1:C9"/>
    </sheetView>
  </sheetViews>
  <sheetFormatPr defaultRowHeight="14.4" x14ac:dyDescent="0.3"/>
  <sheetData>
    <row r="1" spans="1:9" x14ac:dyDescent="0.3">
      <c r="A1" s="2" t="s">
        <v>0</v>
      </c>
      <c r="B1" s="2" t="s">
        <v>21</v>
      </c>
      <c r="C1" s="2" t="s">
        <v>32</v>
      </c>
      <c r="F1" s="2" t="s">
        <v>44</v>
      </c>
      <c r="G1" s="2" t="s">
        <v>0</v>
      </c>
      <c r="H1" s="2" t="s">
        <v>21</v>
      </c>
      <c r="I1" s="2" t="s">
        <v>32</v>
      </c>
    </row>
    <row r="2" spans="1:9" ht="15" thickBot="1" x14ac:dyDescent="0.35">
      <c r="A2" s="1">
        <v>1</v>
      </c>
      <c r="B2" s="1">
        <v>103.350542493625</v>
      </c>
      <c r="C2" s="1">
        <v>116.65828588209899</v>
      </c>
      <c r="G2" s="1">
        <v>1</v>
      </c>
      <c r="H2" s="1">
        <v>118.130637534428</v>
      </c>
      <c r="I2" s="1">
        <v>116.642331143609</v>
      </c>
    </row>
    <row r="3" spans="1:9" ht="15" thickBot="1" x14ac:dyDescent="0.35">
      <c r="A3" s="1">
        <v>2</v>
      </c>
      <c r="B3" s="1">
        <v>109.216043544744</v>
      </c>
      <c r="C3" s="1">
        <v>114.897115929698</v>
      </c>
      <c r="G3" s="1">
        <v>2</v>
      </c>
      <c r="H3" s="1">
        <v>113.771155028881</v>
      </c>
      <c r="I3" s="1">
        <v>124.035353150977</v>
      </c>
    </row>
    <row r="4" spans="1:9" ht="15" thickBot="1" x14ac:dyDescent="0.35">
      <c r="A4" s="1">
        <v>3</v>
      </c>
      <c r="B4" s="1">
        <v>111.107439398279</v>
      </c>
      <c r="C4" s="1">
        <v>110.152832577737</v>
      </c>
      <c r="G4" s="1">
        <v>3</v>
      </c>
      <c r="H4" s="1">
        <v>115.95751617487301</v>
      </c>
      <c r="I4" s="1">
        <v>110.663556551453</v>
      </c>
    </row>
    <row r="5" spans="1:9" ht="15" thickBot="1" x14ac:dyDescent="0.35">
      <c r="A5" s="1">
        <v>4</v>
      </c>
      <c r="B5" s="1">
        <v>109.307473756891</v>
      </c>
      <c r="C5" s="1">
        <v>116.977185588419</v>
      </c>
      <c r="G5" s="1">
        <v>4</v>
      </c>
      <c r="H5" s="1">
        <v>110.728813946466</v>
      </c>
      <c r="I5" s="1">
        <v>108.724846660629</v>
      </c>
    </row>
    <row r="6" spans="1:9" ht="15" thickBot="1" x14ac:dyDescent="0.35">
      <c r="A6" s="1">
        <v>5</v>
      </c>
      <c r="B6" s="1">
        <v>118.185399035394</v>
      </c>
      <c r="C6" s="1">
        <v>115.891250240989</v>
      </c>
      <c r="G6" s="1">
        <v>5</v>
      </c>
      <c r="H6" s="1">
        <v>111.42570012634999</v>
      </c>
      <c r="I6" s="1">
        <v>113.959406021004</v>
      </c>
    </row>
    <row r="7" spans="1:9" ht="15" thickBot="1" x14ac:dyDescent="0.35">
      <c r="A7" s="1">
        <v>6</v>
      </c>
      <c r="B7" s="1">
        <v>114.22987201144799</v>
      </c>
      <c r="C7" s="1">
        <v>108.19124685294101</v>
      </c>
      <c r="G7" s="1">
        <v>6</v>
      </c>
      <c r="H7" s="1">
        <v>120.676726480921</v>
      </c>
      <c r="I7" s="1">
        <v>117.377402959177</v>
      </c>
    </row>
    <row r="8" spans="1:9" ht="15" thickBot="1" x14ac:dyDescent="0.35">
      <c r="A8" s="1">
        <v>7</v>
      </c>
      <c r="B8" s="1">
        <v>107.76175983218999</v>
      </c>
      <c r="C8" s="1">
        <v>115.01672862954</v>
      </c>
      <c r="G8" s="1">
        <v>7</v>
      </c>
      <c r="H8" s="1">
        <v>112.04394931783899</v>
      </c>
      <c r="I8" s="1">
        <v>113.557795129618</v>
      </c>
    </row>
    <row r="9" spans="1:9" ht="15" thickBot="1" x14ac:dyDescent="0.35">
      <c r="A9" s="1">
        <v>8</v>
      </c>
      <c r="B9" s="1">
        <v>123.017093140329</v>
      </c>
      <c r="C9" s="1">
        <v>116.77481034162901</v>
      </c>
      <c r="G9" s="1">
        <v>8</v>
      </c>
      <c r="H9" s="1">
        <v>113.583159832156</v>
      </c>
      <c r="I9" s="1">
        <v>112.50918460086299</v>
      </c>
    </row>
    <row r="10" spans="1:9" ht="15" thickBot="1" x14ac:dyDescent="0.35">
      <c r="A10" s="1"/>
      <c r="B10" s="1"/>
      <c r="C10" s="1"/>
      <c r="G10" s="1">
        <v>9</v>
      </c>
      <c r="H10" s="1">
        <v>117.074981936502</v>
      </c>
      <c r="I10" s="1">
        <v>120.67487572524</v>
      </c>
    </row>
    <row r="11" spans="1:9" ht="15" thickBot="1" x14ac:dyDescent="0.35">
      <c r="A11" s="1"/>
      <c r="B11" s="1"/>
      <c r="C11" s="1"/>
      <c r="G11" s="1">
        <v>10</v>
      </c>
      <c r="H11" s="1">
        <v>118.721410486709</v>
      </c>
      <c r="I11" s="1">
        <v>117.346584748187</v>
      </c>
    </row>
    <row r="12" spans="1:9" ht="15" thickBot="1" x14ac:dyDescent="0.35">
      <c r="A12" s="1"/>
      <c r="B12" s="1"/>
      <c r="C12" s="1"/>
      <c r="G12" s="1">
        <v>11</v>
      </c>
      <c r="H12" s="1">
        <v>112.097859860979</v>
      </c>
      <c r="I12" s="1">
        <v>108.00310409204999</v>
      </c>
    </row>
    <row r="13" spans="1:9" ht="15" thickBot="1" x14ac:dyDescent="0.35">
      <c r="A13" s="1"/>
      <c r="B13" s="1"/>
      <c r="C13" s="1"/>
      <c r="G13" s="1">
        <v>12</v>
      </c>
      <c r="H13" s="1">
        <v>114.648365897646</v>
      </c>
      <c r="I13" s="1">
        <v>110.144751798833</v>
      </c>
    </row>
    <row r="14" spans="1:9" ht="15" thickBot="1" x14ac:dyDescent="0.35">
      <c r="A14" s="1"/>
      <c r="B14" s="1"/>
      <c r="C14" s="1"/>
      <c r="G14" s="1">
        <v>13</v>
      </c>
      <c r="H14" s="1">
        <v>119.02706221221599</v>
      </c>
      <c r="I14" s="1">
        <v>121.02107971887899</v>
      </c>
    </row>
    <row r="15" spans="1:9" ht="15" thickBot="1" x14ac:dyDescent="0.35">
      <c r="A15" s="1"/>
      <c r="B15" s="1"/>
      <c r="C15" s="1"/>
      <c r="G15" s="1">
        <v>14</v>
      </c>
      <c r="H15" s="1">
        <v>116.885004066398</v>
      </c>
      <c r="I15" s="1">
        <v>114.290766828491</v>
      </c>
    </row>
    <row r="16" spans="1:9" ht="15" thickBot="1" x14ac:dyDescent="0.35">
      <c r="A16" s="1"/>
      <c r="B16" s="1"/>
      <c r="C16" s="1"/>
    </row>
    <row r="17" spans="1:3" ht="15" thickBot="1" x14ac:dyDescent="0.35">
      <c r="A17" s="1"/>
      <c r="B17" s="1"/>
      <c r="C17" s="1"/>
    </row>
    <row r="18" spans="1:3" ht="15" thickBot="1" x14ac:dyDescent="0.35">
      <c r="A18" s="1"/>
      <c r="B18" s="1"/>
      <c r="C18" s="1"/>
    </row>
    <row r="19" spans="1:3" ht="15" thickBot="1" x14ac:dyDescent="0.35">
      <c r="A19" s="1"/>
      <c r="B19" s="1"/>
      <c r="C19" s="1"/>
    </row>
    <row r="20" spans="1:3" ht="15" thickBot="1" x14ac:dyDescent="0.35">
      <c r="A20" s="1"/>
      <c r="B20" s="1"/>
      <c r="C20" s="1"/>
    </row>
    <row r="21" spans="1:3" ht="15" thickBot="1" x14ac:dyDescent="0.35">
      <c r="A21" s="1"/>
      <c r="B21" s="1"/>
      <c r="C21" s="1"/>
    </row>
    <row r="22" spans="1:3" ht="15" thickBot="1" x14ac:dyDescent="0.35">
      <c r="A22" s="1"/>
      <c r="B22" s="1"/>
      <c r="C22" s="1"/>
    </row>
    <row r="23" spans="1:3" ht="15" thickBot="1" x14ac:dyDescent="0.35">
      <c r="A23" s="1"/>
      <c r="B23" s="1"/>
      <c r="C23" s="1"/>
    </row>
    <row r="24" spans="1:3" ht="15" thickBot="1" x14ac:dyDescent="0.35">
      <c r="A24" s="1"/>
      <c r="B24" s="1"/>
      <c r="C24" s="1"/>
    </row>
    <row r="25" spans="1:3" ht="15" thickBot="1" x14ac:dyDescent="0.35">
      <c r="A25" s="1"/>
      <c r="B25" s="1"/>
      <c r="C25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82574-5E64-40EB-B775-6C5D6868C2AF}">
  <dimension ref="A1:H25"/>
  <sheetViews>
    <sheetView workbookViewId="0">
      <selection sqref="A1:C9"/>
    </sheetView>
  </sheetViews>
  <sheetFormatPr defaultRowHeight="14.4" x14ac:dyDescent="0.3"/>
  <cols>
    <col min="3" max="3" width="11.5546875" bestFit="1" customWidth="1"/>
  </cols>
  <sheetData>
    <row r="1" spans="1:8" x14ac:dyDescent="0.3">
      <c r="A1" s="2" t="s">
        <v>0</v>
      </c>
      <c r="B1" s="2" t="s">
        <v>21</v>
      </c>
      <c r="C1" s="2" t="s">
        <v>32</v>
      </c>
      <c r="E1" s="2" t="s">
        <v>44</v>
      </c>
      <c r="F1" s="2" t="s">
        <v>0</v>
      </c>
      <c r="G1" s="2" t="s">
        <v>21</v>
      </c>
      <c r="H1" s="2" t="s">
        <v>32</v>
      </c>
    </row>
    <row r="2" spans="1:8" ht="15" thickBot="1" x14ac:dyDescent="0.35">
      <c r="A2" s="1">
        <v>1</v>
      </c>
      <c r="B2" s="1">
        <v>99.4166666666666</v>
      </c>
      <c r="C2" s="1">
        <v>112.666666666666</v>
      </c>
      <c r="F2" s="1">
        <v>1</v>
      </c>
      <c r="G2" s="1">
        <v>118.117647058823</v>
      </c>
      <c r="H2" s="1">
        <v>116.588235294117</v>
      </c>
    </row>
    <row r="3" spans="1:8" ht="15" thickBot="1" x14ac:dyDescent="0.35">
      <c r="A3" s="1">
        <v>2</v>
      </c>
      <c r="B3" s="1">
        <v>107.272727272727</v>
      </c>
      <c r="C3" s="1">
        <v>112.90909090909</v>
      </c>
      <c r="F3" s="1">
        <v>2</v>
      </c>
      <c r="G3" s="1">
        <v>113.840579710144</v>
      </c>
      <c r="H3" s="1">
        <v>124.188405797101</v>
      </c>
    </row>
    <row r="4" spans="1:8" ht="15" thickBot="1" x14ac:dyDescent="0.35">
      <c r="A4" s="1">
        <v>3</v>
      </c>
      <c r="B4" s="1">
        <v>108.24999999999901</v>
      </c>
      <c r="C4" s="1">
        <v>107.416666666666</v>
      </c>
      <c r="F4" s="1">
        <v>3</v>
      </c>
      <c r="G4" s="1">
        <v>115.970588235294</v>
      </c>
      <c r="H4" s="1">
        <v>110.705882352941</v>
      </c>
    </row>
    <row r="5" spans="1:8" ht="15" thickBot="1" x14ac:dyDescent="0.35">
      <c r="A5" s="1">
        <v>4</v>
      </c>
      <c r="B5" s="1">
        <v>108.19999999999899</v>
      </c>
      <c r="C5" s="1">
        <v>115.4</v>
      </c>
      <c r="F5" s="1">
        <v>4</v>
      </c>
      <c r="G5" s="1">
        <v>110.753623188405</v>
      </c>
      <c r="H5" s="1">
        <v>108.797101449275</v>
      </c>
    </row>
    <row r="6" spans="1:8" ht="15" thickBot="1" x14ac:dyDescent="0.35">
      <c r="A6" s="1">
        <v>5</v>
      </c>
      <c r="B6" s="1">
        <v>115.74999999999901</v>
      </c>
      <c r="C6" s="1">
        <v>113.583333333333</v>
      </c>
      <c r="F6" s="1">
        <v>5</v>
      </c>
      <c r="G6" s="1">
        <v>111.405797101449</v>
      </c>
      <c r="H6" s="1">
        <v>113.94202898550699</v>
      </c>
    </row>
    <row r="7" spans="1:8" ht="15" thickBot="1" x14ac:dyDescent="0.35">
      <c r="A7" s="1">
        <v>6</v>
      </c>
      <c r="B7" s="1">
        <v>111.54545454545401</v>
      </c>
      <c r="C7" s="1">
        <v>105.636363636363</v>
      </c>
      <c r="F7" s="1">
        <v>6</v>
      </c>
      <c r="G7" s="1">
        <v>120.68115942028901</v>
      </c>
      <c r="H7" s="1">
        <v>117.347826086956</v>
      </c>
    </row>
    <row r="8" spans="1:8" ht="15" thickBot="1" x14ac:dyDescent="0.35">
      <c r="A8" s="1">
        <v>7</v>
      </c>
      <c r="B8" s="1">
        <v>105.818181818181</v>
      </c>
      <c r="C8" s="1">
        <v>112.818181818181</v>
      </c>
      <c r="F8" s="1">
        <v>7</v>
      </c>
      <c r="G8" s="1">
        <v>112.02898550724601</v>
      </c>
      <c r="H8" s="1">
        <v>113.550724637681</v>
      </c>
    </row>
    <row r="9" spans="1:8" ht="15" thickBot="1" x14ac:dyDescent="0.35">
      <c r="A9" s="1">
        <v>8</v>
      </c>
      <c r="B9" s="1">
        <v>123.099999999999</v>
      </c>
      <c r="C9" s="1">
        <v>116.4</v>
      </c>
      <c r="F9" s="1">
        <v>8</v>
      </c>
      <c r="G9" s="1">
        <v>113.588235294117</v>
      </c>
      <c r="H9" s="1">
        <v>112.5</v>
      </c>
    </row>
    <row r="10" spans="1:8" ht="15" thickBot="1" x14ac:dyDescent="0.35">
      <c r="A10" s="1"/>
      <c r="B10" s="1"/>
      <c r="C10" s="1"/>
      <c r="F10" s="1">
        <v>9</v>
      </c>
      <c r="G10" s="1">
        <v>117.04347826086899</v>
      </c>
      <c r="H10" s="1">
        <v>120.608695652173</v>
      </c>
    </row>
    <row r="11" spans="1:8" ht="15" thickBot="1" x14ac:dyDescent="0.35">
      <c r="A11" s="1"/>
      <c r="B11" s="1"/>
      <c r="C11" s="1"/>
      <c r="F11" s="1">
        <v>10</v>
      </c>
      <c r="G11" s="1">
        <v>118.724637681159</v>
      </c>
      <c r="H11" s="1">
        <v>117.333333333333</v>
      </c>
    </row>
    <row r="12" spans="1:8" ht="15" thickBot="1" x14ac:dyDescent="0.35">
      <c r="A12" s="1"/>
      <c r="B12" s="1"/>
      <c r="C12" s="1"/>
      <c r="F12" s="1">
        <v>11</v>
      </c>
      <c r="G12" s="1">
        <v>112.044117647058</v>
      </c>
      <c r="H12" s="1">
        <v>107.89705882352899</v>
      </c>
    </row>
    <row r="13" spans="1:8" ht="15" thickBot="1" x14ac:dyDescent="0.35">
      <c r="A13" s="1"/>
      <c r="B13" s="1"/>
      <c r="C13" s="1"/>
      <c r="F13" s="1">
        <v>12</v>
      </c>
      <c r="G13" s="1">
        <v>114.68115942028901</v>
      </c>
      <c r="H13" s="1">
        <v>110.231884057971</v>
      </c>
    </row>
    <row r="14" spans="1:8" ht="15" thickBot="1" x14ac:dyDescent="0.35">
      <c r="A14" s="1"/>
      <c r="B14" s="1"/>
      <c r="C14" s="1"/>
      <c r="F14" s="1">
        <v>13</v>
      </c>
      <c r="G14" s="1">
        <v>119.044117647058</v>
      </c>
      <c r="H14" s="1">
        <v>121.058823529411</v>
      </c>
    </row>
    <row r="15" spans="1:8" ht="15" thickBot="1" x14ac:dyDescent="0.35">
      <c r="A15" s="1"/>
      <c r="B15" s="1"/>
      <c r="C15" s="1"/>
      <c r="F15" s="1">
        <v>14</v>
      </c>
      <c r="G15" s="1">
        <v>116.91304347825999</v>
      </c>
      <c r="H15" s="1">
        <v>114.39130434782599</v>
      </c>
    </row>
    <row r="16" spans="1:8" ht="15" thickBot="1" x14ac:dyDescent="0.35">
      <c r="A16" s="1"/>
      <c r="B16" s="1"/>
      <c r="C16" s="1"/>
    </row>
    <row r="17" spans="1:3" ht="15" thickBot="1" x14ac:dyDescent="0.35">
      <c r="A17" s="1"/>
      <c r="B17" s="1"/>
      <c r="C17" s="1"/>
    </row>
    <row r="18" spans="1:3" ht="15" thickBot="1" x14ac:dyDescent="0.35">
      <c r="A18" s="1"/>
      <c r="B18" s="1"/>
      <c r="C18" s="1"/>
    </row>
    <row r="19" spans="1:3" ht="15" thickBot="1" x14ac:dyDescent="0.35">
      <c r="A19" s="1"/>
      <c r="B19" s="1"/>
      <c r="C19" s="1"/>
    </row>
    <row r="20" spans="1:3" ht="15" thickBot="1" x14ac:dyDescent="0.35">
      <c r="A20" s="1"/>
      <c r="B20" s="1"/>
      <c r="C20" s="1"/>
    </row>
    <row r="21" spans="1:3" ht="15" thickBot="1" x14ac:dyDescent="0.35">
      <c r="A21" s="1"/>
      <c r="B21" s="1"/>
      <c r="C21" s="1"/>
    </row>
    <row r="22" spans="1:3" ht="15" thickBot="1" x14ac:dyDescent="0.35">
      <c r="A22" s="1"/>
      <c r="B22" s="1"/>
      <c r="C22" s="1"/>
    </row>
    <row r="23" spans="1:3" ht="15" thickBot="1" x14ac:dyDescent="0.35">
      <c r="A23" s="1"/>
      <c r="B23" s="1"/>
      <c r="C23" s="1"/>
    </row>
    <row r="24" spans="1:3" ht="15" thickBot="1" x14ac:dyDescent="0.35">
      <c r="A24" s="1"/>
      <c r="B24" s="1"/>
      <c r="C24" s="1"/>
    </row>
    <row r="25" spans="1:3" ht="15" thickBot="1" x14ac:dyDescent="0.35">
      <c r="A25" s="1"/>
      <c r="B25" s="1"/>
      <c r="C25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C669A-D3CF-4737-9D70-17805B245130}">
  <dimension ref="A1:H25"/>
  <sheetViews>
    <sheetView workbookViewId="0">
      <selection sqref="A1:C9"/>
    </sheetView>
  </sheetViews>
  <sheetFormatPr defaultRowHeight="14.4" x14ac:dyDescent="0.3"/>
  <sheetData>
    <row r="1" spans="1:8" x14ac:dyDescent="0.3">
      <c r="A1" s="2" t="s">
        <v>0</v>
      </c>
      <c r="B1" s="2" t="s">
        <v>21</v>
      </c>
      <c r="C1" s="2" t="s">
        <v>32</v>
      </c>
      <c r="E1" s="2" t="s">
        <v>44</v>
      </c>
      <c r="F1" s="2" t="s">
        <v>0</v>
      </c>
      <c r="G1" s="2" t="s">
        <v>21</v>
      </c>
      <c r="H1" s="2" t="s">
        <v>32</v>
      </c>
    </row>
    <row r="2" spans="1:8" ht="15" thickBot="1" x14ac:dyDescent="0.35">
      <c r="A2" s="1">
        <v>1</v>
      </c>
      <c r="B2" s="1">
        <v>97.877358490565996</v>
      </c>
      <c r="C2" s="1">
        <v>111.906976744186</v>
      </c>
      <c r="F2" s="1">
        <v>1</v>
      </c>
      <c r="G2" s="1">
        <v>116.394366197183</v>
      </c>
      <c r="H2" s="1">
        <v>113.598360655737</v>
      </c>
    </row>
    <row r="3" spans="1:8" ht="15" thickBot="1" x14ac:dyDescent="0.35">
      <c r="A3" s="1">
        <v>2</v>
      </c>
      <c r="B3" s="1">
        <v>106.788888888888</v>
      </c>
      <c r="C3" s="1">
        <v>113.747572815533</v>
      </c>
      <c r="F3" s="1">
        <v>2</v>
      </c>
      <c r="G3" s="1">
        <v>115.91964285714199</v>
      </c>
      <c r="H3" s="1">
        <v>124.507462686567</v>
      </c>
    </row>
    <row r="4" spans="1:8" ht="15" thickBot="1" x14ac:dyDescent="0.35">
      <c r="A4" s="1">
        <v>3</v>
      </c>
      <c r="B4" s="1">
        <v>107.895348837209</v>
      </c>
      <c r="C4" s="1">
        <v>106.276315789473</v>
      </c>
      <c r="F4" s="1">
        <v>3</v>
      </c>
      <c r="G4" s="1">
        <v>117.370967741935</v>
      </c>
      <c r="H4" s="1">
        <v>111.303448275862</v>
      </c>
    </row>
    <row r="5" spans="1:8" ht="15" thickBot="1" x14ac:dyDescent="0.35">
      <c r="A5" s="1">
        <v>4</v>
      </c>
      <c r="B5" s="1">
        <v>106.77064220183399</v>
      </c>
      <c r="C5" s="1">
        <v>112.155555555555</v>
      </c>
      <c r="F5" s="1">
        <v>4</v>
      </c>
      <c r="G5" s="1">
        <v>113.703517587939</v>
      </c>
      <c r="H5" s="1">
        <v>111.964467005076</v>
      </c>
    </row>
    <row r="6" spans="1:8" ht="15" thickBot="1" x14ac:dyDescent="0.35">
      <c r="A6" s="1">
        <v>5</v>
      </c>
      <c r="B6" s="1">
        <v>115.61616161616099</v>
      </c>
      <c r="C6" s="1">
        <v>110.76923076923001</v>
      </c>
      <c r="F6" s="1">
        <v>5</v>
      </c>
      <c r="G6" s="1">
        <v>112.532786885245</v>
      </c>
      <c r="H6" s="1">
        <v>113.598360655737</v>
      </c>
    </row>
    <row r="7" spans="1:8" ht="15" thickBot="1" x14ac:dyDescent="0.35">
      <c r="A7" s="1">
        <v>6</v>
      </c>
      <c r="B7" s="1">
        <v>110.528735632183</v>
      </c>
      <c r="C7" s="1">
        <v>105.596774193548</v>
      </c>
      <c r="F7" s="1">
        <v>6</v>
      </c>
      <c r="G7" s="1">
        <v>122.416666666666</v>
      </c>
      <c r="H7" s="1">
        <v>118.8125</v>
      </c>
    </row>
    <row r="8" spans="1:8" ht="15" thickBot="1" x14ac:dyDescent="0.35">
      <c r="A8" s="1">
        <v>7</v>
      </c>
      <c r="B8" s="1">
        <v>106.77064220183399</v>
      </c>
      <c r="C8" s="1">
        <v>112.6</v>
      </c>
      <c r="F8" s="1">
        <v>7</v>
      </c>
      <c r="G8" s="1">
        <v>113.892473118279</v>
      </c>
      <c r="H8" s="1">
        <v>112.259259259259</v>
      </c>
    </row>
    <row r="9" spans="1:8" ht="15" thickBot="1" x14ac:dyDescent="0.35">
      <c r="A9" s="1">
        <v>8</v>
      </c>
      <c r="B9" s="1">
        <v>120.786516853932</v>
      </c>
      <c r="C9" s="1">
        <v>114.935251798561</v>
      </c>
      <c r="F9" s="1">
        <v>8</v>
      </c>
      <c r="G9" s="1">
        <v>114.326086956521</v>
      </c>
      <c r="H9" s="1">
        <v>113</v>
      </c>
    </row>
    <row r="10" spans="1:8" ht="15" thickBot="1" x14ac:dyDescent="0.35">
      <c r="A10" s="1"/>
      <c r="B10" s="1"/>
      <c r="C10" s="1"/>
      <c r="F10" s="1">
        <v>9</v>
      </c>
      <c r="G10" s="1">
        <v>121.910256410256</v>
      </c>
      <c r="H10" s="1">
        <v>118.8125</v>
      </c>
    </row>
    <row r="11" spans="1:8" ht="15" thickBot="1" x14ac:dyDescent="0.35">
      <c r="A11" s="1"/>
      <c r="B11" s="1"/>
      <c r="C11" s="1"/>
      <c r="F11" s="1">
        <v>10</v>
      </c>
      <c r="G11" s="1">
        <v>121.910256410256</v>
      </c>
      <c r="H11" s="1">
        <v>118.165562913907</v>
      </c>
    </row>
    <row r="12" spans="1:8" ht="15" thickBot="1" x14ac:dyDescent="0.35">
      <c r="A12" s="1"/>
      <c r="B12" s="1"/>
      <c r="C12" s="1"/>
      <c r="F12" s="1">
        <v>11</v>
      </c>
      <c r="G12" s="1">
        <v>113.611111111111</v>
      </c>
      <c r="H12" s="1">
        <v>109.28846153846099</v>
      </c>
    </row>
    <row r="13" spans="1:8" ht="15" thickBot="1" x14ac:dyDescent="0.35">
      <c r="A13" s="1"/>
      <c r="B13" s="1"/>
      <c r="C13" s="1"/>
      <c r="F13" s="1">
        <v>12</v>
      </c>
      <c r="G13" s="1">
        <v>115.37</v>
      </c>
      <c r="H13" s="1">
        <v>112.259259259259</v>
      </c>
    </row>
    <row r="14" spans="1:8" ht="15" thickBot="1" x14ac:dyDescent="0.35">
      <c r="A14" s="1"/>
      <c r="B14" s="1"/>
      <c r="C14" s="1"/>
      <c r="F14" s="1">
        <v>13</v>
      </c>
      <c r="G14" s="1">
        <v>122.416666666666</v>
      </c>
      <c r="H14" s="1">
        <v>121.909638554216</v>
      </c>
    </row>
    <row r="15" spans="1:8" ht="15" thickBot="1" x14ac:dyDescent="0.35">
      <c r="A15" s="1"/>
      <c r="B15" s="1"/>
      <c r="C15" s="1"/>
      <c r="F15" s="1">
        <v>14</v>
      </c>
      <c r="G15" s="1">
        <v>121.169014084507</v>
      </c>
      <c r="H15" s="1">
        <v>112.259259259259</v>
      </c>
    </row>
    <row r="16" spans="1:8" ht="15" thickBot="1" x14ac:dyDescent="0.35">
      <c r="A16" s="1"/>
      <c r="B16" s="1"/>
      <c r="C16" s="1"/>
    </row>
    <row r="17" spans="1:3" ht="15" thickBot="1" x14ac:dyDescent="0.35">
      <c r="A17" s="1"/>
      <c r="B17" s="1"/>
      <c r="C17" s="1"/>
    </row>
    <row r="18" spans="1:3" ht="15" thickBot="1" x14ac:dyDescent="0.35">
      <c r="A18" s="1"/>
      <c r="B18" s="1"/>
      <c r="C18" s="1"/>
    </row>
    <row r="19" spans="1:3" ht="15" thickBot="1" x14ac:dyDescent="0.35">
      <c r="A19" s="1"/>
      <c r="B19" s="1"/>
      <c r="C19" s="1"/>
    </row>
    <row r="20" spans="1:3" ht="15" thickBot="1" x14ac:dyDescent="0.35">
      <c r="A20" s="1"/>
      <c r="B20" s="1"/>
      <c r="C20" s="1"/>
    </row>
    <row r="21" spans="1:3" ht="15" thickBot="1" x14ac:dyDescent="0.35">
      <c r="A21" s="1"/>
      <c r="B21" s="1"/>
      <c r="C21" s="1"/>
    </row>
    <row r="22" spans="1:3" ht="15" thickBot="1" x14ac:dyDescent="0.35">
      <c r="A22" s="1"/>
      <c r="B22" s="1"/>
      <c r="C22" s="1"/>
    </row>
    <row r="23" spans="1:3" ht="15" thickBot="1" x14ac:dyDescent="0.35">
      <c r="A23" s="1"/>
      <c r="B23" s="1"/>
      <c r="C23" s="1"/>
    </row>
    <row r="24" spans="1:3" ht="15" thickBot="1" x14ac:dyDescent="0.35">
      <c r="A24" s="1"/>
      <c r="B24" s="1"/>
      <c r="C24" s="1"/>
    </row>
    <row r="25" spans="1:3" ht="15" thickBot="1" x14ac:dyDescent="0.35">
      <c r="A25" s="1"/>
      <c r="B25" s="1"/>
      <c r="C25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097DA-6F47-4412-8A70-00AFCEC440D4}">
  <dimension ref="A1:H25"/>
  <sheetViews>
    <sheetView workbookViewId="0">
      <selection sqref="A1:C9"/>
    </sheetView>
  </sheetViews>
  <sheetFormatPr defaultRowHeight="14.4" x14ac:dyDescent="0.3"/>
  <cols>
    <col min="2" max="2" width="10.5546875" bestFit="1" customWidth="1"/>
    <col min="3" max="3" width="9.5546875" bestFit="1" customWidth="1"/>
  </cols>
  <sheetData>
    <row r="1" spans="1:8" x14ac:dyDescent="0.3">
      <c r="A1" s="2" t="s">
        <v>0</v>
      </c>
      <c r="B1" s="2" t="s">
        <v>21</v>
      </c>
      <c r="C1" s="2" t="s">
        <v>32</v>
      </c>
      <c r="E1" s="2" t="s">
        <v>44</v>
      </c>
      <c r="F1" s="2" t="s">
        <v>0</v>
      </c>
      <c r="G1" s="2" t="s">
        <v>21</v>
      </c>
      <c r="H1" s="2" t="s">
        <v>32</v>
      </c>
    </row>
    <row r="2" spans="1:8" ht="15" thickBot="1" x14ac:dyDescent="0.35">
      <c r="A2" s="1">
        <v>1</v>
      </c>
      <c r="B2" s="1">
        <v>99.561059999999998</v>
      </c>
      <c r="C2" s="1">
        <v>111.50512000000001</v>
      </c>
      <c r="F2" s="1">
        <v>1</v>
      </c>
      <c r="G2" s="1">
        <v>113.11727</v>
      </c>
      <c r="H2" s="1">
        <v>115.16761</v>
      </c>
    </row>
    <row r="3" spans="1:8" ht="15" thickBot="1" x14ac:dyDescent="0.35">
      <c r="A3" s="1">
        <v>2</v>
      </c>
      <c r="B3" s="1">
        <v>105.26015</v>
      </c>
      <c r="C3" s="1">
        <v>111.155914</v>
      </c>
      <c r="F3" s="1">
        <v>2</v>
      </c>
      <c r="G3" s="1">
        <v>111.22308</v>
      </c>
      <c r="H3" s="1">
        <v>123.09463</v>
      </c>
    </row>
    <row r="4" spans="1:8" ht="15" thickBot="1" x14ac:dyDescent="0.35">
      <c r="A4" s="1">
        <v>3</v>
      </c>
      <c r="B4" s="1">
        <v>107.977425</v>
      </c>
      <c r="C4" s="1">
        <v>107.69821</v>
      </c>
      <c r="F4" s="1">
        <v>3</v>
      </c>
      <c r="G4" s="1">
        <v>112.06338</v>
      </c>
      <c r="H4" s="1">
        <v>109.32299999999999</v>
      </c>
    </row>
    <row r="5" spans="1:8" ht="15" thickBot="1" x14ac:dyDescent="0.35">
      <c r="A5" s="1">
        <v>4</v>
      </c>
      <c r="B5" s="1">
        <v>105.991585</v>
      </c>
      <c r="C5" s="1">
        <v>113.779884</v>
      </c>
      <c r="F5" s="1">
        <v>4</v>
      </c>
      <c r="G5" s="1">
        <v>110.67860400000001</v>
      </c>
      <c r="H5" s="1">
        <v>107.78515</v>
      </c>
    </row>
    <row r="6" spans="1:8" ht="15" thickBot="1" x14ac:dyDescent="0.35">
      <c r="A6" s="1">
        <v>5</v>
      </c>
      <c r="B6" s="1">
        <v>117.56246</v>
      </c>
      <c r="C6" s="1">
        <v>112.56514</v>
      </c>
      <c r="F6" s="1">
        <v>5</v>
      </c>
      <c r="G6" s="1">
        <v>110.59735000000001</v>
      </c>
      <c r="H6" s="1">
        <v>111.23659499999999</v>
      </c>
    </row>
    <row r="7" spans="1:8" ht="15" thickBot="1" x14ac:dyDescent="0.35">
      <c r="A7" s="1">
        <v>6</v>
      </c>
      <c r="B7" s="1">
        <v>111.74110400000001</v>
      </c>
      <c r="C7" s="1">
        <v>104.755745</v>
      </c>
      <c r="F7" s="1">
        <v>6</v>
      </c>
      <c r="G7" s="1">
        <v>122.23415</v>
      </c>
      <c r="H7" s="1">
        <v>115.45283999999999</v>
      </c>
    </row>
    <row r="8" spans="1:8" ht="15" thickBot="1" x14ac:dyDescent="0.35">
      <c r="A8" s="1">
        <v>7</v>
      </c>
      <c r="B8" s="1">
        <v>106.15138</v>
      </c>
      <c r="C8" s="1">
        <v>111.85001</v>
      </c>
      <c r="F8" s="1">
        <v>7</v>
      </c>
      <c r="G8" s="1">
        <v>108.78025</v>
      </c>
      <c r="H8" s="1">
        <v>112.24168400000001</v>
      </c>
    </row>
    <row r="9" spans="1:8" ht="15" thickBot="1" x14ac:dyDescent="0.35">
      <c r="A9" s="1">
        <v>8</v>
      </c>
      <c r="B9" s="1">
        <v>124.44038399999999</v>
      </c>
      <c r="C9" s="1">
        <v>118.52245000000001</v>
      </c>
      <c r="F9" s="1">
        <v>8</v>
      </c>
      <c r="G9" s="1">
        <v>112.21265</v>
      </c>
      <c r="H9" s="1">
        <v>110.364784</v>
      </c>
    </row>
    <row r="10" spans="1:8" ht="15" thickBot="1" x14ac:dyDescent="0.35">
      <c r="A10" s="1"/>
      <c r="B10" s="1"/>
      <c r="C10" s="1"/>
      <c r="F10" s="1">
        <v>9</v>
      </c>
      <c r="G10" s="1">
        <v>115.71728</v>
      </c>
      <c r="H10" s="1">
        <v>117.19629</v>
      </c>
    </row>
    <row r="11" spans="1:8" ht="15" thickBot="1" x14ac:dyDescent="0.35">
      <c r="A11" s="1"/>
      <c r="B11" s="1"/>
      <c r="C11" s="1"/>
      <c r="F11" s="1">
        <v>10</v>
      </c>
      <c r="G11" s="1">
        <v>119.07661400000001</v>
      </c>
      <c r="H11" s="1">
        <v>118.97333999999999</v>
      </c>
    </row>
    <row r="12" spans="1:8" ht="15" thickBot="1" x14ac:dyDescent="0.35">
      <c r="A12" s="1"/>
      <c r="B12" s="1"/>
      <c r="C12" s="1"/>
      <c r="F12" s="1">
        <v>11</v>
      </c>
      <c r="G12" s="1">
        <v>111.23891399999999</v>
      </c>
      <c r="H12" s="1">
        <v>106.19014</v>
      </c>
    </row>
    <row r="13" spans="1:8" ht="15" thickBot="1" x14ac:dyDescent="0.35">
      <c r="A13" s="1"/>
      <c r="B13" s="1"/>
      <c r="C13" s="1"/>
      <c r="F13" s="1">
        <v>12</v>
      </c>
      <c r="G13" s="1">
        <v>111.45677000000001</v>
      </c>
      <c r="H13" s="1">
        <v>107.682846</v>
      </c>
    </row>
    <row r="14" spans="1:8" ht="15" thickBot="1" x14ac:dyDescent="0.35">
      <c r="A14" s="1"/>
      <c r="B14" s="1"/>
      <c r="C14" s="1"/>
      <c r="F14" s="1">
        <v>13</v>
      </c>
      <c r="G14" s="1">
        <v>122.23179</v>
      </c>
      <c r="H14" s="1">
        <v>119.553856</v>
      </c>
    </row>
    <row r="15" spans="1:8" ht="15" thickBot="1" x14ac:dyDescent="0.35">
      <c r="A15" s="1"/>
      <c r="B15" s="1"/>
      <c r="C15" s="1"/>
      <c r="F15" s="1">
        <v>14</v>
      </c>
      <c r="G15" s="1">
        <v>115.990685</v>
      </c>
      <c r="H15" s="1">
        <v>112.705986</v>
      </c>
    </row>
    <row r="16" spans="1:8" ht="15" thickBot="1" x14ac:dyDescent="0.35">
      <c r="A16" s="1"/>
      <c r="B16" s="1"/>
      <c r="C16" s="1"/>
    </row>
    <row r="17" spans="1:3" ht="15" thickBot="1" x14ac:dyDescent="0.35">
      <c r="A17" s="1"/>
      <c r="B17" s="1"/>
      <c r="C17" s="1"/>
    </row>
    <row r="18" spans="1:3" ht="15" thickBot="1" x14ac:dyDescent="0.35">
      <c r="A18" s="1"/>
      <c r="B18" s="1"/>
      <c r="C18" s="1"/>
    </row>
    <row r="19" spans="1:3" ht="15" thickBot="1" x14ac:dyDescent="0.35">
      <c r="A19" s="1"/>
      <c r="B19" s="1"/>
      <c r="C19" s="1"/>
    </row>
    <row r="20" spans="1:3" ht="15" thickBot="1" x14ac:dyDescent="0.35">
      <c r="A20" s="1"/>
      <c r="B20" s="1"/>
      <c r="C20" s="1"/>
    </row>
    <row r="21" spans="1:3" ht="15" thickBot="1" x14ac:dyDescent="0.35">
      <c r="A21" s="1"/>
      <c r="B21" s="1"/>
      <c r="C21" s="1"/>
    </row>
    <row r="22" spans="1:3" ht="15" thickBot="1" x14ac:dyDescent="0.35">
      <c r="A22" s="1"/>
      <c r="B22" s="1"/>
      <c r="C22" s="1"/>
    </row>
    <row r="23" spans="1:3" ht="15" thickBot="1" x14ac:dyDescent="0.35">
      <c r="A23" s="1"/>
      <c r="B23" s="1"/>
      <c r="C23" s="1"/>
    </row>
    <row r="24" spans="1:3" ht="15" thickBot="1" x14ac:dyDescent="0.35">
      <c r="A24" s="1"/>
      <c r="B24" s="1"/>
      <c r="C24" s="1"/>
    </row>
    <row r="25" spans="1:3" ht="15" thickBot="1" x14ac:dyDescent="0.35">
      <c r="A25" s="1"/>
      <c r="B25" s="1"/>
      <c r="C25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D7130-DAC3-411B-B360-90F37505CB37}">
  <dimension ref="A1:H25"/>
  <sheetViews>
    <sheetView workbookViewId="0">
      <selection sqref="A1:C9"/>
    </sheetView>
  </sheetViews>
  <sheetFormatPr defaultRowHeight="14.4" x14ac:dyDescent="0.3"/>
  <cols>
    <col min="2" max="2" width="11.5546875" bestFit="1" customWidth="1"/>
    <col min="3" max="3" width="9.5546875" bestFit="1" customWidth="1"/>
  </cols>
  <sheetData>
    <row r="1" spans="1:8" x14ac:dyDescent="0.3">
      <c r="A1" s="2" t="s">
        <v>0</v>
      </c>
      <c r="B1" s="2" t="s">
        <v>21</v>
      </c>
      <c r="C1" s="2" t="s">
        <v>32</v>
      </c>
      <c r="E1" s="2" t="s">
        <v>44</v>
      </c>
      <c r="F1" s="2" t="s">
        <v>0</v>
      </c>
      <c r="G1" s="2" t="s">
        <v>21</v>
      </c>
      <c r="H1" s="2" t="s">
        <v>32</v>
      </c>
    </row>
    <row r="2" spans="1:8" ht="15" thickBot="1" x14ac:dyDescent="0.35">
      <c r="A2" s="1">
        <v>1</v>
      </c>
      <c r="B2" s="1">
        <v>99.416665143329496</v>
      </c>
      <c r="C2" s="1">
        <v>112.666677214419</v>
      </c>
      <c r="F2" s="1">
        <v>1</v>
      </c>
      <c r="G2" s="1">
        <v>118.117647560183</v>
      </c>
      <c r="H2" s="1">
        <v>116.588234547797</v>
      </c>
    </row>
    <row r="3" spans="1:8" ht="15" thickBot="1" x14ac:dyDescent="0.35">
      <c r="A3" s="1">
        <v>2</v>
      </c>
      <c r="B3" s="1">
        <v>107.272730599935</v>
      </c>
      <c r="C3" s="1">
        <v>112.90906789704</v>
      </c>
      <c r="F3" s="1">
        <v>2</v>
      </c>
      <c r="G3" s="1">
        <v>113.84058020408899</v>
      </c>
      <c r="H3" s="1">
        <v>124.18840506171</v>
      </c>
    </row>
    <row r="4" spans="1:8" ht="15" thickBot="1" x14ac:dyDescent="0.35">
      <c r="A4" s="1">
        <v>3</v>
      </c>
      <c r="B4" s="1">
        <v>108.25000152461</v>
      </c>
      <c r="C4" s="1">
        <v>107.416656120513</v>
      </c>
      <c r="F4" s="1">
        <v>3</v>
      </c>
      <c r="G4" s="1">
        <v>115.970587232787</v>
      </c>
      <c r="H4" s="1">
        <v>110.705883845298</v>
      </c>
    </row>
    <row r="5" spans="1:8" ht="15" thickBot="1" x14ac:dyDescent="0.35">
      <c r="A5" s="1">
        <v>4</v>
      </c>
      <c r="B5" s="1">
        <v>108.19999999896601</v>
      </c>
      <c r="C5" s="1">
        <v>115.400000000413</v>
      </c>
      <c r="F5" s="1">
        <v>4</v>
      </c>
      <c r="G5" s="1">
        <v>110.753622694393</v>
      </c>
      <c r="H5" s="1">
        <v>108.797102184691</v>
      </c>
    </row>
    <row r="6" spans="1:8" ht="15" thickBot="1" x14ac:dyDescent="0.35">
      <c r="A6" s="1">
        <v>5</v>
      </c>
      <c r="B6" s="1">
        <v>115.750001522435</v>
      </c>
      <c r="C6" s="1">
        <v>113.5833227871</v>
      </c>
      <c r="F6" s="1">
        <v>5</v>
      </c>
      <c r="G6" s="1">
        <v>111.405797595425</v>
      </c>
      <c r="H6" s="1">
        <v>113.94202825002201</v>
      </c>
    </row>
    <row r="7" spans="1:8" ht="15" thickBot="1" x14ac:dyDescent="0.35">
      <c r="A7" s="1">
        <v>6</v>
      </c>
      <c r="B7" s="1">
        <v>111.54546119656401</v>
      </c>
      <c r="C7" s="1">
        <v>105.636317612146</v>
      </c>
      <c r="F7" s="1">
        <v>6</v>
      </c>
      <c r="G7" s="1">
        <v>120.68116139627401</v>
      </c>
      <c r="H7" s="1">
        <v>117.34782314530401</v>
      </c>
    </row>
    <row r="8" spans="1:8" ht="15" thickBot="1" x14ac:dyDescent="0.35">
      <c r="A8" s="1">
        <v>7</v>
      </c>
      <c r="B8" s="1">
        <v>105.818181820064</v>
      </c>
      <c r="C8" s="1">
        <v>112.818181818299</v>
      </c>
      <c r="F8" s="1">
        <v>7</v>
      </c>
      <c r="G8" s="1">
        <v>112.028986001248</v>
      </c>
      <c r="H8" s="1">
        <v>113.55072390229201</v>
      </c>
    </row>
    <row r="9" spans="1:8" ht="15" thickBot="1" x14ac:dyDescent="0.35">
      <c r="A9" s="1">
        <v>8</v>
      </c>
      <c r="B9" s="1">
        <v>123.099999998111</v>
      </c>
      <c r="C9" s="1">
        <v>116.39999999902901</v>
      </c>
      <c r="F9" s="1">
        <v>8</v>
      </c>
      <c r="G9" s="1">
        <v>113.58823579527299</v>
      </c>
      <c r="H9" s="1">
        <v>112.499999253791</v>
      </c>
    </row>
    <row r="10" spans="1:8" ht="15" thickBot="1" x14ac:dyDescent="0.35">
      <c r="A10" s="1"/>
      <c r="B10" s="1"/>
      <c r="C10" s="1"/>
      <c r="F10" s="1">
        <v>9</v>
      </c>
      <c r="G10" s="1">
        <v>117.04347875492</v>
      </c>
      <c r="H10" s="1">
        <v>120.60869491677001</v>
      </c>
    </row>
    <row r="11" spans="1:8" ht="15" thickBot="1" x14ac:dyDescent="0.35">
      <c r="A11" s="1"/>
      <c r="B11" s="1"/>
      <c r="C11" s="1"/>
      <c r="F11" s="1">
        <v>10</v>
      </c>
      <c r="G11" s="1">
        <v>118.72463644615</v>
      </c>
      <c r="H11" s="1">
        <v>117.333335171844</v>
      </c>
    </row>
    <row r="12" spans="1:8" ht="15" thickBot="1" x14ac:dyDescent="0.35">
      <c r="A12" s="1"/>
      <c r="B12" s="1"/>
      <c r="C12" s="1"/>
      <c r="F12" s="1">
        <v>11</v>
      </c>
      <c r="G12" s="1">
        <v>112.04411739651999</v>
      </c>
      <c r="H12" s="1">
        <v>107.89705919661399</v>
      </c>
    </row>
    <row r="13" spans="1:8" ht="15" thickBot="1" x14ac:dyDescent="0.35">
      <c r="A13" s="1"/>
      <c r="B13" s="1"/>
      <c r="C13" s="1"/>
      <c r="F13" s="1">
        <v>12</v>
      </c>
      <c r="G13" s="1">
        <v>114.681160902256</v>
      </c>
      <c r="H13" s="1">
        <v>110.231881851835</v>
      </c>
    </row>
    <row r="14" spans="1:8" ht="15" thickBot="1" x14ac:dyDescent="0.35">
      <c r="A14" s="1"/>
      <c r="B14" s="1"/>
      <c r="C14" s="1"/>
      <c r="F14" s="1">
        <v>13</v>
      </c>
      <c r="G14" s="1">
        <v>119.044118148306</v>
      </c>
      <c r="H14" s="1">
        <v>121.058822783127</v>
      </c>
    </row>
    <row r="15" spans="1:8" ht="15" thickBot="1" x14ac:dyDescent="0.35">
      <c r="A15" s="1"/>
      <c r="B15" s="1"/>
      <c r="C15" s="1"/>
      <c r="F15" s="1">
        <v>14</v>
      </c>
      <c r="G15" s="1">
        <v>116.91304273717699</v>
      </c>
      <c r="H15" s="1">
        <v>114.391305450952</v>
      </c>
    </row>
    <row r="16" spans="1:8" ht="15" thickBot="1" x14ac:dyDescent="0.35">
      <c r="A16" s="1"/>
      <c r="B16" s="1"/>
      <c r="C16" s="1"/>
    </row>
    <row r="17" spans="1:3" ht="15" thickBot="1" x14ac:dyDescent="0.35">
      <c r="A17" s="1"/>
      <c r="B17" s="1"/>
      <c r="C17" s="1"/>
    </row>
    <row r="18" spans="1:3" ht="15" thickBot="1" x14ac:dyDescent="0.35">
      <c r="A18" s="1"/>
      <c r="B18" s="1"/>
      <c r="C18" s="1"/>
    </row>
    <row r="19" spans="1:3" ht="15" thickBot="1" x14ac:dyDescent="0.35">
      <c r="A19" s="1"/>
      <c r="B19" s="1"/>
      <c r="C19" s="1"/>
    </row>
    <row r="20" spans="1:3" ht="15" thickBot="1" x14ac:dyDescent="0.35">
      <c r="A20" s="1"/>
      <c r="B20" s="1"/>
      <c r="C20" s="1"/>
    </row>
    <row r="21" spans="1:3" ht="15" thickBot="1" x14ac:dyDescent="0.35">
      <c r="A21" s="1"/>
      <c r="B21" s="1"/>
      <c r="C21" s="1"/>
    </row>
    <row r="22" spans="1:3" ht="15" thickBot="1" x14ac:dyDescent="0.35">
      <c r="A22" s="1"/>
      <c r="B22" s="1"/>
      <c r="C22" s="1"/>
    </row>
    <row r="23" spans="1:3" ht="15" thickBot="1" x14ac:dyDescent="0.35">
      <c r="A23" s="1"/>
      <c r="B23" s="1"/>
      <c r="C23" s="1"/>
    </row>
    <row r="24" spans="1:3" ht="15" thickBot="1" x14ac:dyDescent="0.35">
      <c r="A24" s="1"/>
      <c r="B24" s="1"/>
      <c r="C24" s="1"/>
    </row>
    <row r="25" spans="1:3" ht="15" thickBot="1" x14ac:dyDescent="0.35">
      <c r="A25" s="1"/>
      <c r="B25" s="1"/>
      <c r="C25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D2A79-B78B-4B89-8CB7-33F8E922415B}">
  <dimension ref="A1:E25"/>
  <sheetViews>
    <sheetView workbookViewId="0">
      <selection sqref="A1:C9"/>
    </sheetView>
  </sheetViews>
  <sheetFormatPr defaultRowHeight="14.4" x14ac:dyDescent="0.3"/>
  <cols>
    <col min="2" max="2" width="11.5546875" bestFit="1" customWidth="1"/>
  </cols>
  <sheetData>
    <row r="1" spans="1:5" x14ac:dyDescent="0.3">
      <c r="A1" s="2" t="s">
        <v>0</v>
      </c>
      <c r="B1" s="2" t="s">
        <v>21</v>
      </c>
      <c r="C1" s="2" t="s">
        <v>32</v>
      </c>
      <c r="E1" s="2" t="s">
        <v>44</v>
      </c>
    </row>
    <row r="2" spans="1:5" ht="15" thickBot="1" x14ac:dyDescent="0.35">
      <c r="A2" s="1">
        <v>1</v>
      </c>
      <c r="B2" s="1">
        <v>99.416666666785204</v>
      </c>
      <c r="C2" s="1">
        <v>112.666666666993</v>
      </c>
    </row>
    <row r="3" spans="1:5" ht="15" thickBot="1" x14ac:dyDescent="0.35">
      <c r="A3" s="1">
        <v>2</v>
      </c>
      <c r="B3" s="1">
        <v>107.272727273187</v>
      </c>
      <c r="C3" s="1">
        <v>112.909090909212</v>
      </c>
    </row>
    <row r="4" spans="1:5" ht="15" thickBot="1" x14ac:dyDescent="0.35">
      <c r="A4" s="1">
        <v>3</v>
      </c>
      <c r="B4" s="1">
        <v>108.250000000829</v>
      </c>
      <c r="C4" s="1">
        <v>107.416666667161</v>
      </c>
    </row>
    <row r="5" spans="1:5" ht="15" thickBot="1" x14ac:dyDescent="0.35">
      <c r="A5" s="1">
        <v>4</v>
      </c>
      <c r="B5" s="1">
        <v>108.200000000278</v>
      </c>
      <c r="C5" s="1">
        <v>115.40000000073699</v>
      </c>
    </row>
    <row r="6" spans="1:5" ht="15" thickBot="1" x14ac:dyDescent="0.35">
      <c r="A6" s="1">
        <v>5</v>
      </c>
      <c r="B6" s="1">
        <v>115.750000000524</v>
      </c>
      <c r="C6" s="1">
        <v>113.583333333656</v>
      </c>
    </row>
    <row r="7" spans="1:5" ht="15" thickBot="1" x14ac:dyDescent="0.35">
      <c r="A7" s="1">
        <v>6</v>
      </c>
      <c r="B7" s="1">
        <v>111.545454546022</v>
      </c>
      <c r="C7" s="1">
        <v>105.636363636719</v>
      </c>
    </row>
    <row r="8" spans="1:5" ht="15" thickBot="1" x14ac:dyDescent="0.35">
      <c r="A8" s="1">
        <v>7</v>
      </c>
      <c r="B8" s="1">
        <v>105.81818181812299</v>
      </c>
      <c r="C8" s="1">
        <v>112.818181818894</v>
      </c>
    </row>
    <row r="9" spans="1:5" ht="15" thickBot="1" x14ac:dyDescent="0.35">
      <c r="A9" s="1">
        <v>8</v>
      </c>
      <c r="B9" s="1">
        <v>123.099999999039</v>
      </c>
      <c r="C9" s="1">
        <v>116.400000001007</v>
      </c>
    </row>
    <row r="10" spans="1:5" ht="15" thickBot="1" x14ac:dyDescent="0.35">
      <c r="A10" s="1"/>
      <c r="B10" s="1"/>
      <c r="C10" s="1"/>
    </row>
    <row r="11" spans="1:5" ht="15" thickBot="1" x14ac:dyDescent="0.35">
      <c r="A11" s="1"/>
      <c r="B11" s="1"/>
      <c r="C11" s="1"/>
    </row>
    <row r="12" spans="1:5" ht="15" thickBot="1" x14ac:dyDescent="0.35">
      <c r="A12" s="1"/>
      <c r="B12" s="1"/>
      <c r="C12" s="1"/>
    </row>
    <row r="13" spans="1:5" ht="15" thickBot="1" x14ac:dyDescent="0.35">
      <c r="A13" s="1"/>
      <c r="B13" s="1"/>
      <c r="C13" s="1"/>
    </row>
    <row r="14" spans="1:5" ht="15" thickBot="1" x14ac:dyDescent="0.35">
      <c r="A14" s="1"/>
      <c r="B14" s="1"/>
      <c r="C14" s="1"/>
    </row>
    <row r="15" spans="1:5" ht="15" thickBot="1" x14ac:dyDescent="0.35">
      <c r="A15" s="1"/>
      <c r="B15" s="1"/>
      <c r="C15" s="1"/>
    </row>
    <row r="16" spans="1:5" ht="15" thickBot="1" x14ac:dyDescent="0.35">
      <c r="A16" s="1"/>
      <c r="B16" s="1"/>
      <c r="C16" s="1"/>
    </row>
    <row r="17" spans="1:3" ht="15" thickBot="1" x14ac:dyDescent="0.35">
      <c r="A17" s="1"/>
      <c r="B17" s="1"/>
      <c r="C17" s="1"/>
    </row>
    <row r="18" spans="1:3" ht="15" thickBot="1" x14ac:dyDescent="0.35">
      <c r="A18" s="1"/>
      <c r="B18" s="1"/>
      <c r="C18" s="1"/>
    </row>
    <row r="19" spans="1:3" ht="15" thickBot="1" x14ac:dyDescent="0.35">
      <c r="A19" s="1"/>
      <c r="B19" s="1"/>
      <c r="C19" s="1"/>
    </row>
    <row r="20" spans="1:3" ht="15" thickBot="1" x14ac:dyDescent="0.35">
      <c r="A20" s="1"/>
      <c r="B20" s="1"/>
      <c r="C20" s="1"/>
    </row>
    <row r="21" spans="1:3" ht="15" thickBot="1" x14ac:dyDescent="0.35">
      <c r="A21" s="1"/>
      <c r="B21" s="1"/>
      <c r="C21" s="1"/>
    </row>
    <row r="22" spans="1:3" ht="15" thickBot="1" x14ac:dyDescent="0.35">
      <c r="A22" s="1"/>
      <c r="B22" s="1"/>
      <c r="C22" s="1"/>
    </row>
    <row r="23" spans="1:3" ht="15" thickBot="1" x14ac:dyDescent="0.35">
      <c r="A23" s="1"/>
      <c r="B23" s="1"/>
      <c r="C23" s="1"/>
    </row>
    <row r="24" spans="1:3" ht="15" thickBot="1" x14ac:dyDescent="0.35">
      <c r="A24" s="1"/>
      <c r="B24" s="1"/>
      <c r="C24" s="1"/>
    </row>
    <row r="25" spans="1:3" ht="15" thickBot="1" x14ac:dyDescent="0.35">
      <c r="A25" s="1"/>
      <c r="B25" s="1"/>
      <c r="C25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CAF98-C887-4CB4-9FE4-C0016134EEEE}">
  <dimension ref="A1:H25"/>
  <sheetViews>
    <sheetView workbookViewId="0">
      <selection sqref="A1:C9"/>
    </sheetView>
  </sheetViews>
  <sheetFormatPr defaultRowHeight="14.4" x14ac:dyDescent="0.3"/>
  <cols>
    <col min="3" max="3" width="11.5546875" bestFit="1" customWidth="1"/>
  </cols>
  <sheetData>
    <row r="1" spans="1:8" x14ac:dyDescent="0.3">
      <c r="A1" s="2" t="s">
        <v>0</v>
      </c>
      <c r="B1" s="2" t="s">
        <v>21</v>
      </c>
      <c r="C1" s="2" t="s">
        <v>32</v>
      </c>
      <c r="E1" s="2" t="s">
        <v>44</v>
      </c>
      <c r="F1" s="2" t="s">
        <v>0</v>
      </c>
      <c r="G1" s="2" t="s">
        <v>21</v>
      </c>
      <c r="H1" s="2" t="s">
        <v>32</v>
      </c>
    </row>
    <row r="2" spans="1:8" ht="15" thickBot="1" x14ac:dyDescent="0.35">
      <c r="A2" s="1">
        <v>1</v>
      </c>
      <c r="B2" s="1">
        <v>100.607212329615</v>
      </c>
      <c r="C2" s="1">
        <v>113.13042286843</v>
      </c>
      <c r="F2" s="1">
        <v>1</v>
      </c>
      <c r="G2" s="1">
        <v>116.37971424157701</v>
      </c>
      <c r="H2" s="1">
        <v>115.47184499323799</v>
      </c>
    </row>
    <row r="3" spans="1:8" ht="15" thickBot="1" x14ac:dyDescent="0.35">
      <c r="A3" s="1">
        <v>2</v>
      </c>
      <c r="B3" s="1">
        <v>107.63554505662501</v>
      </c>
      <c r="C3" s="1">
        <v>112.495256130276</v>
      </c>
      <c r="F3" s="1">
        <v>2</v>
      </c>
      <c r="G3" s="1">
        <v>113.337239702803</v>
      </c>
      <c r="H3" s="1">
        <v>121.136538988312</v>
      </c>
    </row>
    <row r="4" spans="1:8" ht="15" thickBot="1" x14ac:dyDescent="0.35">
      <c r="A4" s="1">
        <v>3</v>
      </c>
      <c r="B4" s="1">
        <v>108.905146367122</v>
      </c>
      <c r="C4" s="1">
        <v>108.84419088659099</v>
      </c>
      <c r="F4" s="1">
        <v>3</v>
      </c>
      <c r="G4" s="1">
        <v>115.01590200865201</v>
      </c>
      <c r="H4" s="1">
        <v>110.680625736579</v>
      </c>
    </row>
    <row r="5" spans="1:8" ht="15" thickBot="1" x14ac:dyDescent="0.35">
      <c r="A5" s="1">
        <v>4</v>
      </c>
      <c r="B5" s="1">
        <v>107.786610376604</v>
      </c>
      <c r="C5" s="1">
        <v>114.668443514678</v>
      </c>
      <c r="F5" s="1">
        <v>4</v>
      </c>
      <c r="G5" s="1">
        <v>110.71949199339799</v>
      </c>
      <c r="H5" s="1">
        <v>109.13192495310101</v>
      </c>
    </row>
    <row r="6" spans="1:8" ht="15" thickBot="1" x14ac:dyDescent="0.35">
      <c r="A6" s="1">
        <v>5</v>
      </c>
      <c r="B6" s="1">
        <v>115.099322326948</v>
      </c>
      <c r="C6" s="1">
        <v>112.326426083146</v>
      </c>
      <c r="F6" s="1">
        <v>5</v>
      </c>
      <c r="G6" s="1">
        <v>111.40555662479299</v>
      </c>
      <c r="H6" s="1">
        <v>113.194533039451</v>
      </c>
    </row>
    <row r="7" spans="1:8" ht="15" thickBot="1" x14ac:dyDescent="0.35">
      <c r="A7" s="1">
        <v>6</v>
      </c>
      <c r="B7" s="1">
        <v>112.19645850997399</v>
      </c>
      <c r="C7" s="1">
        <v>106.684780166699</v>
      </c>
      <c r="F7" s="1">
        <v>6</v>
      </c>
      <c r="G7" s="1">
        <v>117.968867809287</v>
      </c>
      <c r="H7" s="1">
        <v>115.608706494613</v>
      </c>
    </row>
    <row r="8" spans="1:8" ht="15" thickBot="1" x14ac:dyDescent="0.35">
      <c r="A8" s="1">
        <v>7</v>
      </c>
      <c r="B8" s="1">
        <v>107.45929409804199</v>
      </c>
      <c r="C8" s="1">
        <v>113.14130598802601</v>
      </c>
      <c r="F8" s="1">
        <v>7</v>
      </c>
      <c r="G8" s="1">
        <v>111.578193735065</v>
      </c>
      <c r="H8" s="1">
        <v>113.2790329294</v>
      </c>
    </row>
    <row r="9" spans="1:8" ht="15" thickBot="1" x14ac:dyDescent="0.35">
      <c r="A9" s="1">
        <v>8</v>
      </c>
      <c r="B9" s="1">
        <v>120.027326996391</v>
      </c>
      <c r="C9" s="1">
        <v>114.404278021924</v>
      </c>
      <c r="F9" s="1">
        <v>8</v>
      </c>
      <c r="G9" s="1">
        <v>112.533936879284</v>
      </c>
      <c r="H9" s="1">
        <v>111.71235948020799</v>
      </c>
    </row>
    <row r="10" spans="1:8" ht="15" thickBot="1" x14ac:dyDescent="0.35">
      <c r="A10" s="1"/>
      <c r="B10" s="1"/>
      <c r="C10" s="1"/>
      <c r="F10" s="1">
        <v>9</v>
      </c>
      <c r="G10" s="1">
        <v>115.618771163679</v>
      </c>
      <c r="H10" s="1">
        <v>118.584766929197</v>
      </c>
    </row>
    <row r="11" spans="1:8" ht="15" thickBot="1" x14ac:dyDescent="0.35">
      <c r="A11" s="1"/>
      <c r="B11" s="1"/>
      <c r="C11" s="1"/>
      <c r="F11" s="1">
        <v>10</v>
      </c>
      <c r="G11" s="1">
        <v>116.22119896497099</v>
      </c>
      <c r="H11" s="1">
        <v>116.06904567940801</v>
      </c>
    </row>
    <row r="12" spans="1:8" ht="15" thickBot="1" x14ac:dyDescent="0.35">
      <c r="A12" s="1"/>
      <c r="B12" s="1"/>
      <c r="C12" s="1"/>
      <c r="F12" s="1">
        <v>11</v>
      </c>
      <c r="G12" s="1">
        <v>111.369236844651</v>
      </c>
      <c r="H12" s="1">
        <v>108.99838888197399</v>
      </c>
    </row>
    <row r="13" spans="1:8" ht="15" thickBot="1" x14ac:dyDescent="0.35">
      <c r="A13" s="1"/>
      <c r="B13" s="1"/>
      <c r="C13" s="1"/>
      <c r="F13" s="1">
        <v>12</v>
      </c>
      <c r="G13" s="1">
        <v>115.073919518506</v>
      </c>
      <c r="H13" s="1">
        <v>110.53383550138101</v>
      </c>
    </row>
    <row r="14" spans="1:8" ht="15" thickBot="1" x14ac:dyDescent="0.35">
      <c r="A14" s="1"/>
      <c r="B14" s="1"/>
      <c r="C14" s="1"/>
      <c r="F14" s="1">
        <v>13</v>
      </c>
      <c r="G14" s="1">
        <v>116.27777383980801</v>
      </c>
      <c r="H14" s="1">
        <v>118.860375529481</v>
      </c>
    </row>
    <row r="15" spans="1:8" ht="15" thickBot="1" x14ac:dyDescent="0.35">
      <c r="A15" s="1"/>
      <c r="B15" s="1"/>
      <c r="C15" s="1"/>
      <c r="F15" s="1">
        <v>14</v>
      </c>
      <c r="G15" s="1">
        <v>115.862926536484</v>
      </c>
      <c r="H15" s="1">
        <v>113.24196046228499</v>
      </c>
    </row>
    <row r="16" spans="1:8" ht="15" thickBot="1" x14ac:dyDescent="0.35">
      <c r="A16" s="1"/>
      <c r="B16" s="1"/>
      <c r="C16" s="1"/>
    </row>
    <row r="17" spans="1:3" ht="15" thickBot="1" x14ac:dyDescent="0.35">
      <c r="A17" s="1"/>
      <c r="B17" s="1"/>
      <c r="C17" s="1"/>
    </row>
    <row r="18" spans="1:3" ht="15" thickBot="1" x14ac:dyDescent="0.35">
      <c r="A18" s="1"/>
      <c r="B18" s="1"/>
      <c r="C18" s="1"/>
    </row>
    <row r="19" spans="1:3" ht="15" thickBot="1" x14ac:dyDescent="0.35">
      <c r="A19" s="1"/>
      <c r="B19" s="1"/>
      <c r="C19" s="1"/>
    </row>
    <row r="20" spans="1:3" ht="15" thickBot="1" x14ac:dyDescent="0.35">
      <c r="A20" s="1"/>
      <c r="B20" s="1"/>
      <c r="C20" s="1"/>
    </row>
    <row r="21" spans="1:3" ht="15" thickBot="1" x14ac:dyDescent="0.35">
      <c r="A21" s="1"/>
      <c r="B21" s="1"/>
      <c r="C21" s="1"/>
    </row>
    <row r="22" spans="1:3" ht="15" thickBot="1" x14ac:dyDescent="0.35">
      <c r="A22" s="1"/>
      <c r="B22" s="1"/>
      <c r="C22" s="1"/>
    </row>
    <row r="23" spans="1:3" ht="15" thickBot="1" x14ac:dyDescent="0.35">
      <c r="A23" s="1"/>
      <c r="B23" s="1"/>
      <c r="C23" s="1"/>
    </row>
    <row r="24" spans="1:3" ht="15" thickBot="1" x14ac:dyDescent="0.35">
      <c r="A24" s="1"/>
      <c r="B24" s="1"/>
      <c r="C24" s="1"/>
    </row>
    <row r="25" spans="1:3" ht="15" thickBot="1" x14ac:dyDescent="0.35">
      <c r="A25" s="1"/>
      <c r="B25" s="1"/>
      <c r="C2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</vt:lpstr>
      <vt:lpstr>RF</vt:lpstr>
      <vt:lpstr>Neural</vt:lpstr>
      <vt:lpstr>LR</vt:lpstr>
      <vt:lpstr>Adaboost</vt:lpstr>
      <vt:lpstr>XGBR</vt:lpstr>
      <vt:lpstr>Huber</vt:lpstr>
      <vt:lpstr>BayesRidge</vt:lpstr>
      <vt:lpstr>Elastic</vt:lpstr>
      <vt:lpstr>GBR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Eisner</dc:creator>
  <cp:lastModifiedBy>Robert Eisner</cp:lastModifiedBy>
  <dcterms:created xsi:type="dcterms:W3CDTF">2024-03-07T21:38:48Z</dcterms:created>
  <dcterms:modified xsi:type="dcterms:W3CDTF">2024-04-07T20:59:55Z</dcterms:modified>
</cp:coreProperties>
</file>