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DE25D59A-087B-420D-86F5-7507379447C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D62" i="1" s="1"/>
  <c r="D107" i="1"/>
  <c r="E107" i="1"/>
  <c r="D108" i="1"/>
  <c r="E108" i="1"/>
  <c r="D109" i="1"/>
  <c r="E109" i="1"/>
  <c r="D110" i="1"/>
  <c r="E110" i="1"/>
  <c r="D104" i="1"/>
  <c r="E104" i="1"/>
  <c r="D105" i="1"/>
  <c r="E105" i="1"/>
  <c r="D106" i="1"/>
  <c r="E106" i="1"/>
  <c r="E79" i="1"/>
  <c r="N79" i="1" s="1"/>
  <c r="E62" i="1"/>
  <c r="B60" i="1"/>
  <c r="C60" i="1"/>
  <c r="A59" i="1"/>
  <c r="A60" i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B57" i="1"/>
  <c r="C57" i="1"/>
  <c r="B58" i="1"/>
  <c r="C58" i="1"/>
  <c r="B59" i="1"/>
  <c r="C59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4" i="1"/>
  <c r="E78" i="1" s="1"/>
  <c r="N78" i="1" s="1"/>
  <c r="D44" i="1"/>
  <c r="D78" i="1" s="1"/>
  <c r="M78" i="1" s="1"/>
  <c r="A57" i="1"/>
  <c r="A58" i="1"/>
  <c r="E43" i="1"/>
  <c r="E77" i="1" s="1"/>
  <c r="N77" i="1" s="1"/>
  <c r="D43" i="1"/>
  <c r="D77" i="1" s="1"/>
  <c r="M77" i="1" s="1"/>
  <c r="E42" i="1"/>
  <c r="E76" i="1" s="1"/>
  <c r="N76" i="1" s="1"/>
  <c r="D42" i="1"/>
  <c r="D76" i="1" s="1"/>
  <c r="M76" i="1" s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E82" i="1"/>
  <c r="D82" i="1"/>
  <c r="E41" i="1"/>
  <c r="E75" i="1" s="1"/>
  <c r="N75" i="1" s="1"/>
  <c r="D41" i="1"/>
  <c r="D75" i="1" s="1"/>
  <c r="M75" i="1" s="1"/>
  <c r="E40" i="1"/>
  <c r="E74" i="1" s="1"/>
  <c r="N74" i="1" s="1"/>
  <c r="D40" i="1"/>
  <c r="D74" i="1" s="1"/>
  <c r="M74" i="1" s="1"/>
  <c r="E39" i="1"/>
  <c r="E73" i="1" s="1"/>
  <c r="N73" i="1" s="1"/>
  <c r="D39" i="1"/>
  <c r="D56" i="1" s="1"/>
  <c r="E38" i="1"/>
  <c r="E55" i="1" s="1"/>
  <c r="D38" i="1"/>
  <c r="D55" i="1" s="1"/>
  <c r="E37" i="1"/>
  <c r="E71" i="1" s="1"/>
  <c r="N71" i="1" s="1"/>
  <c r="D37" i="1"/>
  <c r="D71" i="1" s="1"/>
  <c r="M71" i="1" s="1"/>
  <c r="E36" i="1"/>
  <c r="E70" i="1" s="1"/>
  <c r="N70" i="1" s="1"/>
  <c r="D36" i="1"/>
  <c r="D70" i="1" s="1"/>
  <c r="M70" i="1" s="1"/>
  <c r="D35" i="1"/>
  <c r="D52" i="1" s="1"/>
  <c r="E35" i="1"/>
  <c r="E69" i="1" s="1"/>
  <c r="N69" i="1" s="1"/>
  <c r="E34" i="1"/>
  <c r="E68" i="1" s="1"/>
  <c r="N68" i="1" s="1"/>
  <c r="D34" i="1"/>
  <c r="D68" i="1" s="1"/>
  <c r="M68" i="1" s="1"/>
  <c r="E33" i="1"/>
  <c r="E67" i="1" s="1"/>
  <c r="N67" i="1" s="1"/>
  <c r="D33" i="1"/>
  <c r="D50" i="1" s="1"/>
  <c r="E32" i="1"/>
  <c r="E66" i="1" s="1"/>
  <c r="N66" i="1" s="1"/>
  <c r="D32" i="1"/>
  <c r="D66" i="1" s="1"/>
  <c r="M66" i="1" s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3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5" i="1"/>
  <c r="C55" i="1"/>
  <c r="B56" i="1"/>
  <c r="C56" i="1"/>
  <c r="G6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3" i="1"/>
  <c r="B33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79" i="1" l="1"/>
  <c r="M79" i="1" s="1"/>
  <c r="V29" i="1"/>
  <c r="M29" i="1"/>
  <c r="M28" i="1"/>
  <c r="L28" i="1"/>
  <c r="K28" i="1"/>
  <c r="X28" i="1"/>
  <c r="W28" i="1"/>
  <c r="V28" i="1"/>
  <c r="L29" i="1"/>
  <c r="W29" i="1"/>
  <c r="K29" i="1"/>
  <c r="X29" i="1"/>
  <c r="W26" i="1"/>
  <c r="E61" i="1"/>
  <c r="D61" i="1"/>
  <c r="M26" i="1"/>
  <c r="V27" i="1"/>
  <c r="K27" i="1"/>
  <c r="K26" i="1"/>
  <c r="X27" i="1"/>
  <c r="L27" i="1"/>
  <c r="V26" i="1"/>
  <c r="L26" i="1"/>
  <c r="M27" i="1"/>
  <c r="W27" i="1"/>
  <c r="X26" i="1"/>
  <c r="E58" i="1"/>
  <c r="E60" i="1"/>
  <c r="D60" i="1"/>
  <c r="D58" i="1"/>
  <c r="E59" i="1"/>
  <c r="E56" i="1"/>
  <c r="D59" i="1"/>
  <c r="E53" i="1"/>
  <c r="E51" i="1"/>
  <c r="E57" i="1"/>
  <c r="E54" i="1"/>
  <c r="E50" i="1"/>
  <c r="E72" i="1"/>
  <c r="N72" i="1" s="1"/>
  <c r="D57" i="1"/>
  <c r="E52" i="1"/>
  <c r="D51" i="1"/>
  <c r="D49" i="1"/>
  <c r="D54" i="1"/>
  <c r="D69" i="1"/>
  <c r="M69" i="1" s="1"/>
  <c r="E49" i="1"/>
  <c r="D53" i="1"/>
  <c r="D72" i="1"/>
  <c r="M72" i="1" s="1"/>
  <c r="D73" i="1"/>
  <c r="M73" i="1" s="1"/>
  <c r="D67" i="1"/>
  <c r="M67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T62" i="1" l="1"/>
  <c r="N45" i="1"/>
  <c r="G45" i="1"/>
  <c r="N62" i="1"/>
  <c r="M62" i="1"/>
  <c r="M45" i="1"/>
  <c r="T61" i="1"/>
  <c r="U62" i="1"/>
  <c r="U61" i="1"/>
  <c r="Y28" i="1"/>
  <c r="Z28" i="1"/>
  <c r="M61" i="1"/>
  <c r="M44" i="1"/>
  <c r="F44" i="1"/>
  <c r="Z26" i="1"/>
  <c r="Y26" i="1"/>
  <c r="N61" i="1"/>
  <c r="N44" i="1"/>
  <c r="G44" i="1"/>
  <c r="U60" i="1"/>
  <c r="N60" i="1"/>
  <c r="N43" i="1"/>
  <c r="G43" i="1"/>
  <c r="M60" i="1"/>
  <c r="M43" i="1"/>
  <c r="F43" i="1"/>
  <c r="T60" i="1"/>
  <c r="Y24" i="1"/>
  <c r="Z24" i="1"/>
  <c r="U57" i="1"/>
  <c r="N58" i="1"/>
  <c r="N59" i="1"/>
  <c r="M57" i="1"/>
  <c r="M56" i="1"/>
  <c r="M58" i="1"/>
  <c r="U59" i="1"/>
  <c r="T58" i="1"/>
  <c r="N57" i="1"/>
  <c r="T59" i="1"/>
  <c r="M59" i="1"/>
  <c r="T56" i="1"/>
  <c r="T54" i="1"/>
  <c r="U58" i="1"/>
  <c r="M40" i="1"/>
  <c r="F41" i="1"/>
  <c r="M41" i="1"/>
  <c r="G40" i="1"/>
  <c r="N40" i="1"/>
  <c r="F42" i="1"/>
  <c r="M42" i="1"/>
  <c r="G41" i="1"/>
  <c r="N41" i="1"/>
  <c r="G42" i="1"/>
  <c r="N42" i="1"/>
  <c r="Y22" i="1"/>
  <c r="Z22" i="1"/>
  <c r="Y18" i="1"/>
  <c r="Z18" i="1"/>
  <c r="Y20" i="1"/>
  <c r="Z20" i="1"/>
  <c r="T57" i="1"/>
  <c r="T52" i="1"/>
  <c r="U49" i="1"/>
  <c r="T51" i="1"/>
  <c r="U54" i="1"/>
  <c r="U56" i="1"/>
  <c r="U55" i="1"/>
  <c r="Z8" i="1"/>
  <c r="T53" i="1"/>
  <c r="T50" i="1"/>
  <c r="U50" i="1"/>
  <c r="U53" i="1"/>
  <c r="Y16" i="1"/>
  <c r="T49" i="1"/>
  <c r="U51" i="1"/>
  <c r="Y6" i="1"/>
  <c r="T55" i="1"/>
  <c r="Z16" i="1"/>
  <c r="Y4" i="1"/>
  <c r="Z4" i="1"/>
  <c r="Z6" i="1"/>
  <c r="U52" i="1"/>
  <c r="Y8" i="1"/>
  <c r="Y14" i="1"/>
  <c r="Y10" i="1"/>
  <c r="Z2" i="1"/>
  <c r="Y2" i="1"/>
  <c r="Z10" i="1"/>
  <c r="Z14" i="1"/>
  <c r="Z12" i="1"/>
  <c r="Y12" i="1"/>
  <c r="N56" i="1"/>
  <c r="M39" i="1"/>
  <c r="N39" i="1"/>
  <c r="M38" i="1"/>
  <c r="N55" i="1"/>
  <c r="M55" i="1"/>
  <c r="N38" i="1"/>
  <c r="F38" i="1"/>
  <c r="G38" i="1"/>
  <c r="F39" i="1"/>
  <c r="G39" i="1"/>
  <c r="F40" i="1"/>
  <c r="V3" i="1"/>
  <c r="V4" i="1"/>
  <c r="V5" i="1"/>
  <c r="V6" i="1"/>
  <c r="V7" i="1"/>
  <c r="V8" i="1"/>
  <c r="V9" i="1"/>
  <c r="F45" i="1" s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V62" i="1" l="1"/>
  <c r="P62" i="1"/>
  <c r="H45" i="1"/>
  <c r="L45" i="1"/>
  <c r="O45" i="1"/>
  <c r="F62" i="1"/>
  <c r="F79" i="1"/>
  <c r="Q45" i="1"/>
  <c r="Q62" i="1"/>
  <c r="O62" i="1"/>
  <c r="I45" i="1"/>
  <c r="G62" i="1"/>
  <c r="I62" i="1" s="1"/>
  <c r="G79" i="1"/>
  <c r="P45" i="1"/>
  <c r="V61" i="1"/>
  <c r="P61" i="1"/>
  <c r="L44" i="1"/>
  <c r="I44" i="1"/>
  <c r="P44" i="1"/>
  <c r="G78" i="1"/>
  <c r="G61" i="1"/>
  <c r="Q44" i="1"/>
  <c r="F78" i="1"/>
  <c r="F61" i="1"/>
  <c r="L61" i="1" s="1"/>
  <c r="O44" i="1"/>
  <c r="H44" i="1"/>
  <c r="O61" i="1"/>
  <c r="Q61" i="1"/>
  <c r="I39" i="1"/>
  <c r="P42" i="1"/>
  <c r="I42" i="1"/>
  <c r="P58" i="1"/>
  <c r="I38" i="1"/>
  <c r="P38" i="1"/>
  <c r="P57" i="1"/>
  <c r="P39" i="1"/>
  <c r="P56" i="1"/>
  <c r="P59" i="1"/>
  <c r="P43" i="1"/>
  <c r="P60" i="1"/>
  <c r="I41" i="1"/>
  <c r="P41" i="1"/>
  <c r="P55" i="1"/>
  <c r="P40" i="1"/>
  <c r="I40" i="1"/>
  <c r="I43" i="1"/>
  <c r="N53" i="1"/>
  <c r="V60" i="1"/>
  <c r="F77" i="1"/>
  <c r="G60" i="1"/>
  <c r="G77" i="1"/>
  <c r="O43" i="1"/>
  <c r="Q43" i="1"/>
  <c r="L43" i="1"/>
  <c r="H43" i="1"/>
  <c r="F60" i="1"/>
  <c r="Q60" i="1"/>
  <c r="O60" i="1"/>
  <c r="V57" i="1"/>
  <c r="L41" i="1"/>
  <c r="V56" i="1"/>
  <c r="F73" i="1"/>
  <c r="G57" i="1"/>
  <c r="G76" i="1"/>
  <c r="V58" i="1"/>
  <c r="G56" i="1"/>
  <c r="G73" i="1"/>
  <c r="F56" i="1"/>
  <c r="F74" i="1"/>
  <c r="F57" i="1"/>
  <c r="Q57" i="1"/>
  <c r="O57" i="1"/>
  <c r="O40" i="1"/>
  <c r="G74" i="1"/>
  <c r="F72" i="1"/>
  <c r="F55" i="1"/>
  <c r="G75" i="1"/>
  <c r="G58" i="1"/>
  <c r="V59" i="1"/>
  <c r="F75" i="1"/>
  <c r="F58" i="1"/>
  <c r="V54" i="1"/>
  <c r="Q59" i="1"/>
  <c r="O59" i="1"/>
  <c r="G55" i="1"/>
  <c r="G72" i="1"/>
  <c r="F76" i="1"/>
  <c r="F59" i="1"/>
  <c r="G59" i="1"/>
  <c r="Q58" i="1"/>
  <c r="O58" i="1"/>
  <c r="Q40" i="1"/>
  <c r="Q42" i="1"/>
  <c r="O42" i="1"/>
  <c r="L42" i="1"/>
  <c r="H42" i="1"/>
  <c r="Q41" i="1"/>
  <c r="O41" i="1"/>
  <c r="H41" i="1"/>
  <c r="H40" i="1"/>
  <c r="V52" i="1"/>
  <c r="V49" i="1"/>
  <c r="V53" i="1"/>
  <c r="V51" i="1"/>
  <c r="V55" i="1"/>
  <c r="V50" i="1"/>
  <c r="Q55" i="1"/>
  <c r="O55" i="1"/>
  <c r="O56" i="1"/>
  <c r="Q56" i="1"/>
  <c r="Q39" i="1"/>
  <c r="O39" i="1"/>
  <c r="O38" i="1"/>
  <c r="Q38" i="1"/>
  <c r="N32" i="1"/>
  <c r="N49" i="1"/>
  <c r="M54" i="1"/>
  <c r="M37" i="1"/>
  <c r="N52" i="1"/>
  <c r="N35" i="1"/>
  <c r="F33" i="1"/>
  <c r="M33" i="1"/>
  <c r="M50" i="1"/>
  <c r="M32" i="1"/>
  <c r="M49" i="1"/>
  <c r="N37" i="1"/>
  <c r="N54" i="1"/>
  <c r="N36" i="1"/>
  <c r="M36" i="1"/>
  <c r="M53" i="1"/>
  <c r="M52" i="1"/>
  <c r="M35" i="1"/>
  <c r="N51" i="1"/>
  <c r="N34" i="1"/>
  <c r="M34" i="1"/>
  <c r="M51" i="1"/>
  <c r="N50" i="1"/>
  <c r="N33" i="1"/>
  <c r="L39" i="1"/>
  <c r="H39" i="1"/>
  <c r="L38" i="1"/>
  <c r="L40" i="1"/>
  <c r="F32" i="1"/>
  <c r="H38" i="1"/>
  <c r="G35" i="1"/>
  <c r="F34" i="1"/>
  <c r="F37" i="1"/>
  <c r="G37" i="1"/>
  <c r="G34" i="1"/>
  <c r="F35" i="1"/>
  <c r="G33" i="1"/>
  <c r="F36" i="1"/>
  <c r="G32" i="1"/>
  <c r="G36" i="1"/>
  <c r="I79" i="1" l="1"/>
  <c r="H79" i="1"/>
  <c r="L79" i="1"/>
  <c r="H62" i="1"/>
  <c r="L62" i="1"/>
  <c r="H78" i="1"/>
  <c r="L78" i="1"/>
  <c r="H61" i="1"/>
  <c r="I61" i="1"/>
  <c r="I78" i="1"/>
  <c r="I36" i="1"/>
  <c r="I77" i="1"/>
  <c r="P35" i="1"/>
  <c r="I57" i="1"/>
  <c r="I74" i="1"/>
  <c r="I60" i="1"/>
  <c r="I35" i="1"/>
  <c r="P52" i="1"/>
  <c r="P53" i="1"/>
  <c r="P49" i="1"/>
  <c r="I37" i="1"/>
  <c r="I76" i="1"/>
  <c r="P51" i="1"/>
  <c r="I72" i="1"/>
  <c r="I32" i="1"/>
  <c r="P36" i="1"/>
  <c r="P54" i="1"/>
  <c r="P37" i="1"/>
  <c r="P34" i="1"/>
  <c r="I55" i="1"/>
  <c r="I33" i="1"/>
  <c r="P32" i="1"/>
  <c r="I73" i="1"/>
  <c r="P33" i="1"/>
  <c r="I58" i="1"/>
  <c r="I56" i="1"/>
  <c r="I34" i="1"/>
  <c r="P50" i="1"/>
  <c r="I59" i="1"/>
  <c r="I75" i="1"/>
  <c r="H77" i="1"/>
  <c r="L77" i="1"/>
  <c r="H60" i="1"/>
  <c r="L60" i="1"/>
  <c r="L57" i="1"/>
  <c r="L76" i="1"/>
  <c r="H73" i="1"/>
  <c r="L74" i="1"/>
  <c r="L73" i="1"/>
  <c r="H75" i="1"/>
  <c r="L75" i="1"/>
  <c r="H72" i="1"/>
  <c r="L72" i="1"/>
  <c r="H58" i="1"/>
  <c r="L58" i="1"/>
  <c r="H59" i="1"/>
  <c r="L59" i="1"/>
  <c r="H55" i="1"/>
  <c r="H76" i="1"/>
  <c r="F71" i="1"/>
  <c r="F54" i="1"/>
  <c r="H57" i="1"/>
  <c r="H74" i="1"/>
  <c r="G71" i="1"/>
  <c r="G54" i="1"/>
  <c r="L55" i="1"/>
  <c r="G68" i="1"/>
  <c r="G51" i="1"/>
  <c r="F68" i="1"/>
  <c r="F51" i="1"/>
  <c r="F52" i="1"/>
  <c r="F69" i="1"/>
  <c r="F67" i="1"/>
  <c r="F50" i="1"/>
  <c r="F49" i="1"/>
  <c r="F66" i="1"/>
  <c r="G52" i="1"/>
  <c r="G69" i="1"/>
  <c r="F53" i="1"/>
  <c r="F70" i="1"/>
  <c r="G49" i="1"/>
  <c r="G66" i="1"/>
  <c r="G53" i="1"/>
  <c r="G70" i="1"/>
  <c r="G67" i="1"/>
  <c r="G50" i="1"/>
  <c r="H56" i="1"/>
  <c r="O50" i="1"/>
  <c r="Q50" i="1"/>
  <c r="O53" i="1"/>
  <c r="Q53" i="1"/>
  <c r="Q54" i="1"/>
  <c r="O54" i="1"/>
  <c r="Q52" i="1"/>
  <c r="O52" i="1"/>
  <c r="O51" i="1"/>
  <c r="Q51" i="1"/>
  <c r="O49" i="1"/>
  <c r="Q49" i="1"/>
  <c r="L56" i="1"/>
  <c r="Q34" i="1"/>
  <c r="O34" i="1"/>
  <c r="Q33" i="1"/>
  <c r="O33" i="1"/>
  <c r="Q37" i="1"/>
  <c r="Q32" i="1"/>
  <c r="O37" i="1"/>
  <c r="O35" i="1"/>
  <c r="Q35" i="1"/>
  <c r="O32" i="1"/>
  <c r="Q36" i="1"/>
  <c r="O36" i="1"/>
  <c r="L35" i="1"/>
  <c r="L33" i="1"/>
  <c r="L32" i="1"/>
  <c r="L37" i="1"/>
  <c r="L36" i="1"/>
  <c r="L34" i="1"/>
  <c r="H35" i="1"/>
  <c r="H36" i="1"/>
  <c r="H33" i="1"/>
  <c r="H37" i="1"/>
  <c r="H34" i="1"/>
  <c r="H32" i="1"/>
  <c r="I52" i="1" l="1"/>
  <c r="I54" i="1"/>
  <c r="I71" i="1"/>
  <c r="I49" i="1"/>
  <c r="I67" i="1"/>
  <c r="I66" i="1"/>
  <c r="I69" i="1"/>
  <c r="I68" i="1"/>
  <c r="I50" i="1"/>
  <c r="I51" i="1"/>
  <c r="I70" i="1"/>
  <c r="I53" i="1"/>
  <c r="L68" i="1"/>
  <c r="L69" i="1"/>
  <c r="L71" i="1"/>
  <c r="L66" i="1"/>
  <c r="L70" i="1"/>
  <c r="L67" i="1"/>
  <c r="L54" i="1"/>
  <c r="H71" i="1"/>
  <c r="H54" i="1"/>
  <c r="L52" i="1"/>
  <c r="H69" i="1"/>
  <c r="L51" i="1"/>
  <c r="L49" i="1"/>
  <c r="H66" i="1"/>
  <c r="H67" i="1"/>
  <c r="H70" i="1"/>
  <c r="L50" i="1"/>
  <c r="L53" i="1"/>
  <c r="H68" i="1"/>
  <c r="H52" i="1"/>
  <c r="H50" i="1"/>
  <c r="H51" i="1"/>
  <c r="H49" i="1"/>
  <c r="H53" i="1"/>
</calcChain>
</file>

<file path=xl/sharedStrings.xml><?xml version="1.0" encoding="utf-8"?>
<sst xmlns="http://schemas.openxmlformats.org/spreadsheetml/2006/main" count="227" uniqueCount="93">
  <si>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</si>
  <si>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</si>
  <si>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</si>
  <si>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</si>
  <si>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</si>
  <si>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</si>
  <si>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</si>
  <si>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</si>
  <si>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</si>
  <si>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</si>
  <si>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</si>
  <si>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</si>
  <si>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</si>
  <si>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</si>
  <si>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</si>
  <si>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</si>
  <si>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</si>
  <si>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</si>
  <si>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</si>
  <si>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</si>
  <si>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</si>
  <si>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</si>
  <si>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</si>
  <si>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</si>
  <si>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</si>
  <si>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</si>
  <si>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</si>
  <si>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</si>
  <si>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</si>
  <si>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</si>
  <si>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</si>
  <si>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</si>
  <si>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</si>
  <si>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</si>
  <si>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</si>
  <si>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</si>
  <si>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</si>
  <si>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</si>
  <si>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</si>
  <si>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</si>
  <si>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</si>
  <si>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</si>
  <si>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</si>
  <si>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</si>
  <si>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</si>
  <si>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</si>
  <si>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</si>
  <si>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</si>
  <si>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</si>
  <si>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</si>
  <si>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</si>
  <si>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</si>
  <si>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</si>
  <si>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</si>
  <si>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</si>
  <si>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</si>
  <si>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Under</t>
  </si>
  <si>
    <t>Over</t>
  </si>
  <si>
    <t>DAL</t>
  </si>
  <si>
    <t>LAC</t>
  </si>
  <si>
    <t>MIA</t>
  </si>
  <si>
    <t>OKC</t>
  </si>
  <si>
    <t>CHA</t>
  </si>
  <si>
    <t>ORL</t>
  </si>
  <si>
    <t>TOR</t>
  </si>
  <si>
    <t>PHX</t>
  </si>
  <si>
    <t>MIL</t>
  </si>
  <si>
    <t>SAS</t>
  </si>
  <si>
    <t>***</t>
  </si>
  <si>
    <t>ATL</t>
  </si>
  <si>
    <t>MEM</t>
  </si>
  <si>
    <t>DEN</t>
  </si>
  <si>
    <t>My Favorites</t>
  </si>
  <si>
    <t>CLE</t>
  </si>
  <si>
    <t>BKN</t>
  </si>
  <si>
    <t>CLE -18.5</t>
  </si>
  <si>
    <t>ATL -10.5</t>
  </si>
  <si>
    <t>BKN -11.5</t>
  </si>
  <si>
    <t>DAL -2.5</t>
  </si>
  <si>
    <t>ORL -2.5</t>
  </si>
  <si>
    <t>OKC -17.5</t>
  </si>
  <si>
    <t>DEN -6.5</t>
  </si>
  <si>
    <t>PHX -10.5</t>
  </si>
  <si>
    <t>0 (avoid</t>
  </si>
  <si>
    <t>0 (avoid)</t>
  </si>
  <si>
    <t>CHA 1</t>
  </si>
  <si>
    <t>CLE 12</t>
  </si>
  <si>
    <t>BKN 4</t>
  </si>
  <si>
    <t>DAL 19</t>
  </si>
  <si>
    <t>PHX 16</t>
  </si>
  <si>
    <t>MIL 18</t>
  </si>
  <si>
    <t>OKC 38</t>
  </si>
  <si>
    <t>DEN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</si>
</sst>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0"/>
  <sheetViews>
    <sheetView tabSelected="1" topLeftCell="J36" zoomScale="80" zoomScaleNormal="80" workbookViewId="0">
      <selection activeCell="O70" sqref="O70:T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70</v>
      </c>
      <c r="B2" t="s">
        <v>73</v>
      </c>
      <c r="C2" s="5">
        <f>RF!B2</f>
        <v>105.4</v>
      </c>
      <c r="D2" s="5">
        <f>LR!B2</f>
        <v>105.416666666666</v>
      </c>
      <c r="E2" s="5">
        <f>Adaboost!B2</f>
        <v>106.020408163265</v>
      </c>
      <c r="F2" s="5">
        <f>XGBR!B2</f>
        <v>104.28174</v>
      </c>
      <c r="G2" s="5">
        <f>Huber!B2</f>
        <v>105.416666667695</v>
      </c>
      <c r="H2" s="5">
        <f>BayesRidge!B2</f>
        <v>105.41666666633</v>
      </c>
      <c r="I2" s="5">
        <f>Elastic!B2</f>
        <v>105.77052094453001</v>
      </c>
      <c r="J2" s="5">
        <f>GBR!B2</f>
        <v>105.386425969527</v>
      </c>
      <c r="K2" s="6">
        <f t="shared" ref="K2:K27" si="0">AVERAGE(C2:J2,B33)</f>
        <v>105.32481337369535</v>
      </c>
      <c r="L2">
        <f>MAX(C2:J2)</f>
        <v>106.020408163265</v>
      </c>
      <c r="M2">
        <f>MIN(C2:J2)</f>
        <v>104.28174</v>
      </c>
      <c r="N2" s="5">
        <f>RF!C2</f>
        <v>113.58</v>
      </c>
      <c r="O2" s="5">
        <f>LR!C2</f>
        <v>114.333333333333</v>
      </c>
      <c r="P2" s="5">
        <f>Adaboost!C2</f>
        <v>111.23684210526299</v>
      </c>
      <c r="Q2" s="5">
        <f>XGBR!C2</f>
        <v>114.332954</v>
      </c>
      <c r="R2" s="5">
        <f>Huber!C2</f>
        <v>114.33333333309901</v>
      </c>
      <c r="S2" s="5">
        <f>BayesRidge!C2</f>
        <v>114.333333333506</v>
      </c>
      <c r="T2" s="5">
        <f>Elastic!C2</f>
        <v>114.283113257433</v>
      </c>
      <c r="U2" s="5">
        <f>GBR!C2</f>
        <v>112.846427948754</v>
      </c>
      <c r="V2" s="6">
        <f t="shared" ref="V2:V27" si="1">AVERAGE(N2:U2,C33)</f>
        <v>113.68685778954301</v>
      </c>
      <c r="W2" s="6">
        <f>MAX(N2:U2)</f>
        <v>114.333333333506</v>
      </c>
      <c r="X2" s="6">
        <f>MIN(N2:U2)</f>
        <v>111.23684210526299</v>
      </c>
      <c r="Y2" s="6">
        <f>MAX(L2,M2,W3,X3)-MIN(L3,M3,W2,X2)</f>
        <v>8.9898169233409959</v>
      </c>
      <c r="Z2" s="6">
        <f>MIN(L2,M2,W3,X3)-MAX(L3,M3,W2,X2)</f>
        <v>-10.051593333506005</v>
      </c>
    </row>
    <row r="3" spans="1:26" ht="15" thickBot="1" x14ac:dyDescent="0.35">
      <c r="A3" t="s">
        <v>73</v>
      </c>
      <c r="B3" t="s">
        <v>70</v>
      </c>
      <c r="C3" s="5">
        <f>RF!B3</f>
        <v>107.63</v>
      </c>
      <c r="D3" s="5">
        <f>LR!B3</f>
        <v>106.07692307692299</v>
      </c>
      <c r="E3" s="5">
        <f>Adaboost!B3</f>
        <v>107.227722772277</v>
      </c>
      <c r="F3" s="5">
        <f>XGBR!B3</f>
        <v>108.52294000000001</v>
      </c>
      <c r="G3" s="5">
        <f>Huber!B3</f>
        <v>106.076923076659</v>
      </c>
      <c r="H3" s="5">
        <f>BayesRidge!B3</f>
        <v>106.076923076744</v>
      </c>
      <c r="I3" s="5">
        <f>Elastic!B3</f>
        <v>107.562590120737</v>
      </c>
      <c r="J3" s="5">
        <f>GBR!B3</f>
        <v>107.347287337352</v>
      </c>
      <c r="K3" s="6">
        <f t="shared" si="0"/>
        <v>106.917379349429</v>
      </c>
      <c r="L3">
        <f t="shared" ref="L3:L13" si="2">MAX(C3:J3)</f>
        <v>108.52294000000001</v>
      </c>
      <c r="M3">
        <f t="shared" ref="M3:M13" si="3">MIN(C3:J3)</f>
        <v>106.076923076659</v>
      </c>
      <c r="N3" s="5">
        <f>RF!C3</f>
        <v>113.38</v>
      </c>
      <c r="O3" s="5">
        <f>LR!C3</f>
        <v>113.615384615384</v>
      </c>
      <c r="P3" s="5">
        <f>Adaboost!C3</f>
        <v>111.880952380952</v>
      </c>
      <c r="Q3" s="5">
        <f>XGBR!C3</f>
        <v>115.06674</v>
      </c>
      <c r="R3" s="5">
        <f>Huber!C3</f>
        <v>113.615384615129</v>
      </c>
      <c r="S3" s="5">
        <f>BayesRidge!C3</f>
        <v>113.61538461566499</v>
      </c>
      <c r="T3" s="5">
        <f>Elastic!C3</f>
        <v>113.753302641158</v>
      </c>
      <c r="U3" s="5">
        <f>GBR!C3</f>
        <v>113.13125025458299</v>
      </c>
      <c r="V3" s="6">
        <f t="shared" si="1"/>
        <v>113.52988486736955</v>
      </c>
      <c r="W3" s="6">
        <f t="shared" ref="W3:W13" si="4">MAX(N3:U3)</f>
        <v>115.06674</v>
      </c>
      <c r="X3" s="6">
        <f t="shared" ref="X3:X13" si="5">MIN(N3:U3)</f>
        <v>111.880952380952</v>
      </c>
    </row>
    <row r="4" spans="1:26" ht="15" thickBot="1" x14ac:dyDescent="0.35">
      <c r="A4" t="s">
        <v>62</v>
      </c>
      <c r="B4" t="s">
        <v>69</v>
      </c>
      <c r="C4" s="5">
        <f>RF!B4</f>
        <v>101.69</v>
      </c>
      <c r="D4" s="5">
        <f>LR!B4</f>
        <v>102.923076923076</v>
      </c>
      <c r="E4" s="5">
        <f>Adaboost!B4</f>
        <v>104.952755905511</v>
      </c>
      <c r="F4" s="5">
        <f>XGBR!B4</f>
        <v>100.73065</v>
      </c>
      <c r="G4" s="5">
        <f>Huber!B4</f>
        <v>102.923081708064</v>
      </c>
      <c r="H4" s="5">
        <f>BayesRidge!B4</f>
        <v>102.923076922555</v>
      </c>
      <c r="I4" s="5">
        <f>Elastic!B4</f>
        <v>104.764581231238</v>
      </c>
      <c r="J4" s="5">
        <f>GBR!B4</f>
        <v>103.210682430364</v>
      </c>
      <c r="K4" s="6">
        <f t="shared" si="0"/>
        <v>102.96536515535989</v>
      </c>
      <c r="L4">
        <f t="shared" si="2"/>
        <v>104.952755905511</v>
      </c>
      <c r="M4">
        <f t="shared" si="3"/>
        <v>100.73065</v>
      </c>
      <c r="N4" s="5">
        <f>RF!C4</f>
        <v>117.43</v>
      </c>
      <c r="O4" s="5">
        <f>LR!C4</f>
        <v>115.692307692307</v>
      </c>
      <c r="P4" s="5">
        <f>Adaboost!C4</f>
        <v>117.96590909090899</v>
      </c>
      <c r="Q4" s="5">
        <f>XGBR!C4</f>
        <v>115.184746</v>
      </c>
      <c r="R4" s="5">
        <f>Huber!C4</f>
        <v>115.692328564055</v>
      </c>
      <c r="S4" s="5">
        <f>BayesRidge!C4</f>
        <v>115.69230769232099</v>
      </c>
      <c r="T4" s="5">
        <f>Elastic!C4</f>
        <v>115.79350820577901</v>
      </c>
      <c r="U4" s="5">
        <f>GBR!C4</f>
        <v>117.37465149238901</v>
      </c>
      <c r="V4" s="6">
        <f t="shared" si="1"/>
        <v>116.25316839424724</v>
      </c>
      <c r="W4" s="6">
        <f t="shared" si="4"/>
        <v>117.96590909090899</v>
      </c>
      <c r="X4" s="6">
        <f t="shared" si="5"/>
        <v>115.184746</v>
      </c>
      <c r="Y4" s="6">
        <f>MAX(L4,M4,W5,X5)-MIN(L5,M5,W4,X4)</f>
        <v>5.1266278571419974</v>
      </c>
      <c r="Z4" s="6">
        <f t="shared" ref="Z4:Z14" si="6">MIN(L4,M4,W5,X5)-MAX(L5,M5,W4,X4)</f>
        <v>-17.235259090908997</v>
      </c>
    </row>
    <row r="5" spans="1:26" ht="15" thickBot="1" x14ac:dyDescent="0.35">
      <c r="A5" t="s">
        <v>69</v>
      </c>
      <c r="B5" t="s">
        <v>62</v>
      </c>
      <c r="C5" s="5">
        <f>RF!B5</f>
        <v>113.84</v>
      </c>
      <c r="D5" s="5">
        <f>LR!B5</f>
        <v>115</v>
      </c>
      <c r="E5" s="5">
        <f>Adaboost!B5</f>
        <v>112.345679012345</v>
      </c>
      <c r="F5" s="5">
        <f>XGBR!B5</f>
        <v>110.730515</v>
      </c>
      <c r="G5" s="5">
        <f>Huber!B5</f>
        <v>114.999997038979</v>
      </c>
      <c r="H5" s="5">
        <f>BayesRidge!B5</f>
        <v>115.000000000377</v>
      </c>
      <c r="I5" s="5">
        <f>Elastic!B5</f>
        <v>114.51089411673</v>
      </c>
      <c r="J5" s="5">
        <f>GBR!B5</f>
        <v>114.64621670246601</v>
      </c>
      <c r="K5" s="6">
        <f t="shared" si="0"/>
        <v>114.02818477730112</v>
      </c>
      <c r="L5">
        <f t="shared" si="2"/>
        <v>115.000000000377</v>
      </c>
      <c r="M5">
        <f t="shared" si="3"/>
        <v>110.730515</v>
      </c>
      <c r="N5" s="5">
        <f>RF!C5</f>
        <v>113.1</v>
      </c>
      <c r="O5" s="5">
        <f>LR!C5</f>
        <v>115.85714285714199</v>
      </c>
      <c r="P5" s="5">
        <f>Adaboost!C5</f>
        <v>112.572916666666</v>
      </c>
      <c r="Q5" s="5">
        <f>XGBR!C5</f>
        <v>112.54219999999999</v>
      </c>
      <c r="R5" s="5">
        <f>Huber!C5</f>
        <v>115.85712993611401</v>
      </c>
      <c r="S5" s="5">
        <f>BayesRidge!C5</f>
        <v>115.857142857014</v>
      </c>
      <c r="T5" s="5">
        <f>Elastic!C5</f>
        <v>114.557769494721</v>
      </c>
      <c r="U5" s="5">
        <f>GBR!C5</f>
        <v>113.430883567026</v>
      </c>
      <c r="V5" s="6">
        <f t="shared" si="1"/>
        <v>114.40863982009556</v>
      </c>
      <c r="W5" s="6">
        <f t="shared" si="4"/>
        <v>115.85714285714199</v>
      </c>
      <c r="X5" s="6">
        <f t="shared" si="5"/>
        <v>112.54219999999999</v>
      </c>
    </row>
    <row r="6" spans="1:26" ht="15" thickBot="1" x14ac:dyDescent="0.35">
      <c r="A6" t="s">
        <v>64</v>
      </c>
      <c r="B6" t="s">
        <v>74</v>
      </c>
      <c r="C6" s="5">
        <f>RF!B6</f>
        <v>105.38</v>
      </c>
      <c r="D6" s="5">
        <f>LR!B6</f>
        <v>105.76923076923001</v>
      </c>
      <c r="E6" s="5">
        <f>Adaboost!B6</f>
        <v>106.82051282051199</v>
      </c>
      <c r="F6" s="5">
        <f>XGBR!B6</f>
        <v>105.35711999999999</v>
      </c>
      <c r="G6" s="5">
        <f>Huber!B6</f>
        <v>105.769232363055</v>
      </c>
      <c r="H6" s="5">
        <f>BayesRidge!B6</f>
        <v>105.769230768705</v>
      </c>
      <c r="I6" s="5">
        <f>Elastic!B6</f>
        <v>106.260996007627</v>
      </c>
      <c r="J6" s="5">
        <f>GBR!B6</f>
        <v>106.010248505116</v>
      </c>
      <c r="K6" s="6">
        <f t="shared" si="0"/>
        <v>105.86459847029944</v>
      </c>
      <c r="L6">
        <f t="shared" si="2"/>
        <v>106.82051282051199</v>
      </c>
      <c r="M6">
        <f t="shared" si="3"/>
        <v>105.35711999999999</v>
      </c>
      <c r="N6" s="5">
        <f>RF!C6</f>
        <v>120.9</v>
      </c>
      <c r="O6" s="5">
        <f>LR!C6</f>
        <v>122.461538461538</v>
      </c>
      <c r="P6" s="5">
        <f>Adaboost!C6</f>
        <v>122.26618705035899</v>
      </c>
      <c r="Q6" s="5">
        <f>XGBR!C6</f>
        <v>120.75134</v>
      </c>
      <c r="R6" s="5">
        <f>Huber!C6</f>
        <v>122.46154541896399</v>
      </c>
      <c r="S6" s="5">
        <f>BayesRidge!C6</f>
        <v>122.46153846148999</v>
      </c>
      <c r="T6" s="5">
        <f>Elastic!C6</f>
        <v>120.601088060397</v>
      </c>
      <c r="U6" s="5">
        <f>GBR!C6</f>
        <v>121.076400269936</v>
      </c>
      <c r="V6" s="6">
        <f t="shared" si="1"/>
        <v>121.68569131415946</v>
      </c>
      <c r="W6" s="6">
        <f t="shared" si="4"/>
        <v>122.46154541896399</v>
      </c>
      <c r="X6" s="6">
        <f t="shared" si="5"/>
        <v>120.601088060397</v>
      </c>
      <c r="Y6" s="6">
        <f t="shared" ref="Y6:Y14" si="7">MAX(L6,M6,W7,X7)-MIN(L7,M7,W6,X6)</f>
        <v>12.099130506329004</v>
      </c>
      <c r="Z6" s="6">
        <f t="shared" si="6"/>
        <v>-17.104425418963999</v>
      </c>
    </row>
    <row r="7" spans="1:26" ht="15" thickBot="1" x14ac:dyDescent="0.35">
      <c r="A7" t="s">
        <v>74</v>
      </c>
      <c r="B7" t="s">
        <v>64</v>
      </c>
      <c r="C7" s="5">
        <f>RF!B7</f>
        <v>103.53</v>
      </c>
      <c r="D7" s="5">
        <f>LR!B7</f>
        <v>105.384615384615</v>
      </c>
      <c r="E7" s="5">
        <f>Adaboost!B7</f>
        <v>106.020408163265</v>
      </c>
      <c r="F7" s="5">
        <f>XGBR!B7</f>
        <v>102.54011</v>
      </c>
      <c r="G7" s="5">
        <f>Huber!B7</f>
        <v>105.384612195899</v>
      </c>
      <c r="H7" s="5">
        <f>BayesRidge!B7</f>
        <v>105.38461538433</v>
      </c>
      <c r="I7" s="5">
        <f>Elastic!B7</f>
        <v>106.235563368096</v>
      </c>
      <c r="J7" s="5">
        <f>GBR!B7</f>
        <v>103.736899948591</v>
      </c>
      <c r="K7" s="6">
        <f t="shared" si="0"/>
        <v>104.87528563589744</v>
      </c>
      <c r="L7">
        <f t="shared" si="2"/>
        <v>106.235563368096</v>
      </c>
      <c r="M7">
        <f t="shared" si="3"/>
        <v>102.54011</v>
      </c>
      <c r="N7" s="5">
        <f>RF!C7</f>
        <v>113.25</v>
      </c>
      <c r="O7" s="5">
        <f>LR!C7</f>
        <v>111.692307692307</v>
      </c>
      <c r="P7" s="5">
        <f>Adaboost!C7</f>
        <v>114.639240506329</v>
      </c>
      <c r="Q7" s="5">
        <f>XGBR!C7</f>
        <v>109.58911999999999</v>
      </c>
      <c r="R7" s="5">
        <f>Huber!C7</f>
        <v>111.692293777974</v>
      </c>
      <c r="S7" s="5">
        <f>BayesRidge!C7</f>
        <v>111.692307692451</v>
      </c>
      <c r="T7" s="5">
        <f>Elastic!C7</f>
        <v>111.794866812031</v>
      </c>
      <c r="U7" s="5">
        <f>GBR!C7</f>
        <v>112.14841786464299</v>
      </c>
      <c r="V7" s="6">
        <f t="shared" si="1"/>
        <v>112.10281363473467</v>
      </c>
      <c r="W7" s="6">
        <f t="shared" si="4"/>
        <v>114.639240506329</v>
      </c>
      <c r="X7" s="6">
        <f t="shared" si="5"/>
        <v>109.58911999999999</v>
      </c>
    </row>
    <row r="8" spans="1:26" ht="15" thickBot="1" x14ac:dyDescent="0.35">
      <c r="A8" t="s">
        <v>58</v>
      </c>
      <c r="B8" t="s">
        <v>60</v>
      </c>
      <c r="C8" s="5">
        <f>RF!B8</f>
        <v>117.24</v>
      </c>
      <c r="D8" s="5">
        <f>LR!B8</f>
        <v>117.30769230769199</v>
      </c>
      <c r="E8" s="5">
        <f>Adaboost!B8</f>
        <v>114.873417721518</v>
      </c>
      <c r="F8" s="5">
        <f>XGBR!B8</f>
        <v>117.26983</v>
      </c>
      <c r="G8" s="5">
        <f>Huber!B8</f>
        <v>117.307692307831</v>
      </c>
      <c r="H8" s="5">
        <f>BayesRidge!B8</f>
        <v>117.307692306871</v>
      </c>
      <c r="I8" s="5">
        <f>Elastic!B8</f>
        <v>116.388331441548</v>
      </c>
      <c r="J8" s="5">
        <f>GBR!B8</f>
        <v>118.62339417743701</v>
      </c>
      <c r="K8" s="6">
        <f t="shared" si="0"/>
        <v>117.01702790956377</v>
      </c>
      <c r="L8">
        <f t="shared" si="2"/>
        <v>118.62339417743701</v>
      </c>
      <c r="M8">
        <f t="shared" si="3"/>
        <v>114.873417721518</v>
      </c>
      <c r="N8" s="5">
        <f>RF!C8</f>
        <v>105.98</v>
      </c>
      <c r="O8" s="5">
        <f>LR!C8</f>
        <v>107</v>
      </c>
      <c r="P8" s="5">
        <f>Adaboost!C8</f>
        <v>104.226415094339</v>
      </c>
      <c r="Q8" s="5">
        <f>XGBR!C8</f>
        <v>106.48527</v>
      </c>
      <c r="R8" s="5">
        <f>Huber!C8</f>
        <v>106.999999999587</v>
      </c>
      <c r="S8" s="5">
        <f>BayesRidge!C8</f>
        <v>107.00000000006899</v>
      </c>
      <c r="T8" s="5">
        <f>Elastic!C8</f>
        <v>107.811509400918</v>
      </c>
      <c r="U8" s="5">
        <f>GBR!C8</f>
        <v>106.7600415798</v>
      </c>
      <c r="V8" s="6">
        <f t="shared" si="1"/>
        <v>106.56420979010079</v>
      </c>
      <c r="W8" s="6">
        <f t="shared" si="4"/>
        <v>107.811509400918</v>
      </c>
      <c r="X8" s="6">
        <f t="shared" si="5"/>
        <v>104.226415094339</v>
      </c>
      <c r="Y8" s="6">
        <f t="shared" si="7"/>
        <v>14.396979083098003</v>
      </c>
      <c r="Z8" s="6">
        <f t="shared" si="6"/>
        <v>-8.577920000000006</v>
      </c>
    </row>
    <row r="9" spans="1:26" ht="15" thickBot="1" x14ac:dyDescent="0.35">
      <c r="A9" t="s">
        <v>60</v>
      </c>
      <c r="B9" t="s">
        <v>58</v>
      </c>
      <c r="C9" s="5">
        <f>RF!B9</f>
        <v>110.25</v>
      </c>
      <c r="D9" s="5">
        <f>LR!B9</f>
        <v>109.78571428571399</v>
      </c>
      <c r="E9" s="5">
        <f>Adaboost!B9</f>
        <v>108.55479452054701</v>
      </c>
      <c r="F9" s="5">
        <f>XGBR!B9</f>
        <v>109.14193</v>
      </c>
      <c r="G9" s="5">
        <f>Huber!B9</f>
        <v>109.78571280398999</v>
      </c>
      <c r="H9" s="5">
        <f>BayesRidge!B9</f>
        <v>109.785714285452</v>
      </c>
      <c r="I9" s="5">
        <f>Elastic!B9</f>
        <v>110.16942587850799</v>
      </c>
      <c r="J9" s="5">
        <f>GBR!B9</f>
        <v>109.396267127784</v>
      </c>
      <c r="K9" s="6">
        <f t="shared" si="0"/>
        <v>109.52275706714312</v>
      </c>
      <c r="L9">
        <f t="shared" si="2"/>
        <v>110.25</v>
      </c>
      <c r="M9">
        <f t="shared" si="3"/>
        <v>108.55479452054701</v>
      </c>
      <c r="N9" s="5">
        <f>RF!C9</f>
        <v>102.42</v>
      </c>
      <c r="O9" s="5">
        <f>LR!C9</f>
        <v>102.5</v>
      </c>
      <c r="P9" s="5">
        <f>Adaboost!C9</f>
        <v>103.94202898550699</v>
      </c>
      <c r="Q9" s="5">
        <f>XGBR!C9</f>
        <v>101.67207999999999</v>
      </c>
      <c r="R9" s="5">
        <f>Huber!C9</f>
        <v>102.499993539692</v>
      </c>
      <c r="S9" s="5">
        <f>BayesRidge!C9</f>
        <v>102.50000000018299</v>
      </c>
      <c r="T9" s="5">
        <f>Elastic!C9</f>
        <v>104.46674935535501</v>
      </c>
      <c r="U9" s="5">
        <f>GBR!C9</f>
        <v>102.456625865834</v>
      </c>
      <c r="V9" s="6">
        <f t="shared" si="1"/>
        <v>102.72490993000555</v>
      </c>
      <c r="W9" s="6">
        <f t="shared" si="4"/>
        <v>104.46674935535501</v>
      </c>
      <c r="X9" s="6">
        <f t="shared" si="5"/>
        <v>101.67207999999999</v>
      </c>
    </row>
    <row r="10" spans="1:26" ht="15" thickBot="1" x14ac:dyDescent="0.35">
      <c r="A10" t="s">
        <v>63</v>
      </c>
      <c r="B10" t="s">
        <v>66</v>
      </c>
      <c r="C10" s="5">
        <f>RF!B10</f>
        <v>111.35</v>
      </c>
      <c r="D10" s="5">
        <f>LR!B10</f>
        <v>109.76923076923001</v>
      </c>
      <c r="E10" s="5">
        <f>Adaboost!B10</f>
        <v>110.37719298245599</v>
      </c>
      <c r="F10" s="5">
        <f>XGBR!B10</f>
        <v>110.43253</v>
      </c>
      <c r="G10" s="5">
        <f>Huber!B10</f>
        <v>109.769232364102</v>
      </c>
      <c r="H10" s="5">
        <f>BayesRidge!B10</f>
        <v>109.76923076895</v>
      </c>
      <c r="I10" s="5">
        <f>Elastic!B10</f>
        <v>110.51163912255301</v>
      </c>
      <c r="J10" s="5">
        <f>GBR!B10</f>
        <v>109.95464191374199</v>
      </c>
      <c r="K10" s="6">
        <f t="shared" si="0"/>
        <v>110.16965119323355</v>
      </c>
      <c r="L10">
        <f t="shared" si="2"/>
        <v>111.35</v>
      </c>
      <c r="M10">
        <f t="shared" si="3"/>
        <v>109.76923076895</v>
      </c>
      <c r="N10" s="5">
        <f>RF!C10</f>
        <v>102.8</v>
      </c>
      <c r="O10" s="5">
        <f>LR!C10</f>
        <v>103.53846153846099</v>
      </c>
      <c r="P10" s="5">
        <f>Adaboost!C10</f>
        <v>104.01818181818101</v>
      </c>
      <c r="Q10" s="5">
        <f>XGBR!C10</f>
        <v>102.9671</v>
      </c>
      <c r="R10" s="5">
        <f>Huber!C10</f>
        <v>103.53846849576399</v>
      </c>
      <c r="S10" s="5">
        <f>BayesRidge!C10</f>
        <v>103.538461538371</v>
      </c>
      <c r="T10" s="5">
        <f>Elastic!C10</f>
        <v>105.290616200101</v>
      </c>
      <c r="U10" s="5">
        <f>GBR!C10</f>
        <v>103.41437910416001</v>
      </c>
      <c r="V10" s="6">
        <f t="shared" si="1"/>
        <v>103.62633262943334</v>
      </c>
      <c r="W10" s="6">
        <f t="shared" si="4"/>
        <v>105.290616200101</v>
      </c>
      <c r="X10" s="6">
        <f t="shared" si="5"/>
        <v>102.8</v>
      </c>
      <c r="Y10" s="6">
        <f t="shared" si="7"/>
        <v>9.7384615390340059</v>
      </c>
      <c r="Z10" s="6">
        <f t="shared" si="6"/>
        <v>-5.3969565217399946</v>
      </c>
    </row>
    <row r="11" spans="1:26" ht="15" thickBot="1" x14ac:dyDescent="0.35">
      <c r="A11" t="s">
        <v>66</v>
      </c>
      <c r="B11" t="s">
        <v>63</v>
      </c>
      <c r="C11" s="5">
        <f>RF!B11</f>
        <v>114.71</v>
      </c>
      <c r="D11" s="5">
        <f>LR!B11</f>
        <v>114.615384615384</v>
      </c>
      <c r="E11" s="5">
        <f>Adaboost!B11</f>
        <v>112.345679012345</v>
      </c>
      <c r="F11" s="5">
        <f>XGBR!B11</f>
        <v>112.93129999999999</v>
      </c>
      <c r="G11" s="5">
        <f>Huber!B11</f>
        <v>114.61537823713</v>
      </c>
      <c r="H11" s="5">
        <f>BayesRidge!B11</f>
        <v>114.61538461604501</v>
      </c>
      <c r="I11" s="5">
        <f>Elastic!B11</f>
        <v>114.471910135667</v>
      </c>
      <c r="J11" s="5">
        <f>GBR!B11</f>
        <v>114.497048446172</v>
      </c>
      <c r="K11" s="6">
        <f t="shared" si="0"/>
        <v>114.19517903981045</v>
      </c>
      <c r="L11">
        <f t="shared" si="2"/>
        <v>114.71</v>
      </c>
      <c r="M11">
        <f t="shared" si="3"/>
        <v>112.345679012345</v>
      </c>
      <c r="N11" s="5">
        <f>RF!C11</f>
        <v>111.72</v>
      </c>
      <c r="O11" s="5">
        <f>LR!C11</f>
        <v>112.53846153846099</v>
      </c>
      <c r="P11" s="5">
        <f>Adaboost!C11</f>
        <v>109.31304347826</v>
      </c>
      <c r="Q11" s="5">
        <f>XGBR!C11</f>
        <v>111.25423000000001</v>
      </c>
      <c r="R11" s="5">
        <f>Huber!C11</f>
        <v>112.53843370889901</v>
      </c>
      <c r="S11" s="5">
        <f>BayesRidge!C11</f>
        <v>112.538461539034</v>
      </c>
      <c r="T11" s="5">
        <f>Elastic!C11</f>
        <v>111.743068015098</v>
      </c>
      <c r="U11" s="5">
        <f>GBR!C11</f>
        <v>111.023247171215</v>
      </c>
      <c r="V11" s="6">
        <f t="shared" si="1"/>
        <v>111.74014324650588</v>
      </c>
      <c r="W11" s="6">
        <f t="shared" si="4"/>
        <v>112.538461539034</v>
      </c>
      <c r="X11" s="6">
        <f t="shared" si="5"/>
        <v>109.31304347826</v>
      </c>
    </row>
    <row r="12" spans="1:26" ht="15" thickBot="1" x14ac:dyDescent="0.35">
      <c r="A12" t="s">
        <v>67</v>
      </c>
      <c r="B12" t="s">
        <v>61</v>
      </c>
      <c r="C12" s="5">
        <f>RF!B12</f>
        <v>106.88</v>
      </c>
      <c r="D12" s="5">
        <f>LR!B12</f>
        <v>111.30769230769199</v>
      </c>
      <c r="E12" s="5">
        <f>Adaboost!B12</f>
        <v>107.39130434782599</v>
      </c>
      <c r="F12" s="5">
        <f>XGBR!B12</f>
        <v>107.108284</v>
      </c>
      <c r="G12" s="5">
        <f>Huber!B12</f>
        <v>111.30769230825</v>
      </c>
      <c r="H12" s="5">
        <f>BayesRidge!B12</f>
        <v>111.307692307807</v>
      </c>
      <c r="I12" s="5">
        <f>Elastic!B12</f>
        <v>111.446491844595</v>
      </c>
      <c r="J12" s="5">
        <f>GBR!B12</f>
        <v>107.423763159578</v>
      </c>
      <c r="K12" s="6">
        <f t="shared" si="0"/>
        <v>109.44772708050199</v>
      </c>
      <c r="L12">
        <f t="shared" si="2"/>
        <v>111.446491844595</v>
      </c>
      <c r="M12">
        <f t="shared" si="3"/>
        <v>106.88</v>
      </c>
      <c r="N12" s="5">
        <f>RF!C12</f>
        <v>112.24</v>
      </c>
      <c r="O12" s="5">
        <f>LR!C12</f>
        <v>113.07692307692299</v>
      </c>
      <c r="P12" s="5">
        <f>Adaboost!C12</f>
        <v>116.415384615384</v>
      </c>
      <c r="Q12" s="5">
        <f>XGBR!C12</f>
        <v>112.741035</v>
      </c>
      <c r="R12" s="5">
        <f>Huber!C12</f>
        <v>113.07692307636999</v>
      </c>
      <c r="S12" s="5">
        <f>BayesRidge!C12</f>
        <v>113.076923076947</v>
      </c>
      <c r="T12" s="5">
        <f>Elastic!C12</f>
        <v>112.823001024581</v>
      </c>
      <c r="U12" s="5">
        <f>GBR!C12</f>
        <v>112.166470317253</v>
      </c>
      <c r="V12" s="6">
        <f t="shared" si="1"/>
        <v>113.1430903202899</v>
      </c>
      <c r="W12" s="6">
        <f t="shared" si="4"/>
        <v>116.415384615384</v>
      </c>
      <c r="X12" s="6">
        <f t="shared" si="5"/>
        <v>112.166470317253</v>
      </c>
      <c r="Y12" s="6">
        <f t="shared" si="7"/>
        <v>2.9049582541749999</v>
      </c>
      <c r="Z12" s="6">
        <f t="shared" si="6"/>
        <v>-9.5353846153840038</v>
      </c>
    </row>
    <row r="13" spans="1:26" ht="15" thickBot="1" x14ac:dyDescent="0.35">
      <c r="A13" t="s">
        <v>61</v>
      </c>
      <c r="B13" t="s">
        <v>67</v>
      </c>
      <c r="C13" s="5">
        <f>RF!B13</f>
        <v>116.35</v>
      </c>
      <c r="D13" s="5">
        <f>LR!B13</f>
        <v>115.35714285714199</v>
      </c>
      <c r="E13" s="5">
        <f>Adaboost!B13</f>
        <v>113.178217821782</v>
      </c>
      <c r="F13" s="5">
        <f>XGBR!B13</f>
        <v>115.10335499999999</v>
      </c>
      <c r="G13" s="5">
        <f>Huber!B13</f>
        <v>115.357142857282</v>
      </c>
      <c r="H13" s="5">
        <f>BayesRidge!B13</f>
        <v>115.357142857168</v>
      </c>
      <c r="I13" s="5">
        <f>Elastic!B13</f>
        <v>114.488080036954</v>
      </c>
      <c r="J13" s="5">
        <f>GBR!B13</f>
        <v>115.800885582147</v>
      </c>
      <c r="K13" s="6">
        <f t="shared" si="0"/>
        <v>115.03214001645367</v>
      </c>
      <c r="L13">
        <f t="shared" si="2"/>
        <v>116.35</v>
      </c>
      <c r="M13">
        <f t="shared" si="3"/>
        <v>113.178217821782</v>
      </c>
      <c r="N13" s="5">
        <f>RF!C13</f>
        <v>114.38</v>
      </c>
      <c r="O13" s="5">
        <f>LR!C13</f>
        <v>115.071428571428</v>
      </c>
      <c r="P13" s="5">
        <f>Adaboost!C13</f>
        <v>111.880952380952</v>
      </c>
      <c r="Q13" s="5">
        <f>XGBR!C13</f>
        <v>114.30289999999999</v>
      </c>
      <c r="R13" s="5">
        <f>Huber!C13</f>
        <v>115.071428570824</v>
      </c>
      <c r="S13" s="5">
        <f>BayesRidge!C13</f>
        <v>115.071428571189</v>
      </c>
      <c r="T13" s="5">
        <f>Elastic!C13</f>
        <v>114.198265877136</v>
      </c>
      <c r="U13" s="5">
        <f>GBR!C13</f>
        <v>113.612978259573</v>
      </c>
      <c r="V13" s="6">
        <f t="shared" si="1"/>
        <v>114.17210795590978</v>
      </c>
      <c r="W13" s="6">
        <f t="shared" si="4"/>
        <v>115.071428571428</v>
      </c>
      <c r="X13" s="6">
        <f t="shared" si="5"/>
        <v>111.880952380952</v>
      </c>
    </row>
    <row r="14" spans="1:26" ht="15" thickBot="1" x14ac:dyDescent="0.35">
      <c r="A14" t="s">
        <v>37</v>
      </c>
      <c r="B14" t="s">
        <v>71</v>
      </c>
      <c r="C14" s="5">
        <f>RF!B14</f>
        <v>112.73</v>
      </c>
      <c r="D14" s="5">
        <f>LR!B14</f>
        <v>113.153846153846</v>
      </c>
      <c r="E14" s="5">
        <f>Adaboost!B14</f>
        <v>112.345679012345</v>
      </c>
      <c r="F14" s="5">
        <f>XGBR!B14</f>
        <v>111.92189</v>
      </c>
      <c r="G14" s="5">
        <f>Huber!B14</f>
        <v>113.15384615406499</v>
      </c>
      <c r="H14" s="5">
        <f>BayesRidge!B14</f>
        <v>113.153846153326</v>
      </c>
      <c r="I14" s="5">
        <f>Elastic!B14</f>
        <v>113.69024817970499</v>
      </c>
      <c r="J14" s="5">
        <f>GBR!B14</f>
        <v>112.948690184751</v>
      </c>
      <c r="K14" s="6">
        <f t="shared" si="0"/>
        <v>112.93384537617699</v>
      </c>
      <c r="L14">
        <f t="shared" ref="L14:L23" si="8">MAX(C14:J14)</f>
        <v>113.69024817970499</v>
      </c>
      <c r="M14">
        <f t="shared" ref="M14:M23" si="9">MIN(C14:J14)</f>
        <v>111.92189</v>
      </c>
      <c r="N14" s="5">
        <f>RF!C14</f>
        <v>103.51</v>
      </c>
      <c r="O14" s="5">
        <f>LR!C14</f>
        <v>103.384615384615</v>
      </c>
      <c r="P14" s="5">
        <f>Adaboost!C14</f>
        <v>103.553398058252</v>
      </c>
      <c r="Q14" s="5">
        <f>XGBR!C14</f>
        <v>102.744804</v>
      </c>
      <c r="R14" s="5">
        <f>Huber!C14</f>
        <v>103.38461538446001</v>
      </c>
      <c r="S14" s="5">
        <f>BayesRidge!C14</f>
        <v>103.384615384794</v>
      </c>
      <c r="T14" s="5">
        <f>Elastic!C14</f>
        <v>104.600132850995</v>
      </c>
      <c r="U14" s="5">
        <f>GBR!C14</f>
        <v>102.528568155657</v>
      </c>
      <c r="V14" s="6">
        <f t="shared" si="1"/>
        <v>103.39116860306189</v>
      </c>
      <c r="W14" s="6">
        <f t="shared" ref="W14:W23" si="10">MAX(N14:U14)</f>
        <v>104.600132850995</v>
      </c>
      <c r="X14" s="6">
        <f t="shared" ref="X14:X23" si="11">MIN(N14:U14)</f>
        <v>102.528568155657</v>
      </c>
      <c r="Y14" s="6">
        <f t="shared" si="7"/>
        <v>11.161680024047996</v>
      </c>
      <c r="Z14" s="6">
        <f t="shared" si="6"/>
        <v>-11.730339999999998</v>
      </c>
    </row>
    <row r="15" spans="1:26" ht="15" thickBot="1" x14ac:dyDescent="0.35">
      <c r="A15" t="s">
        <v>71</v>
      </c>
      <c r="B15" t="s">
        <v>37</v>
      </c>
      <c r="C15" s="5">
        <f>RF!B15</f>
        <v>115.2</v>
      </c>
      <c r="D15" s="5">
        <f>LR!B15</f>
        <v>113.846153846153</v>
      </c>
      <c r="E15" s="5">
        <f>Adaboost!B15</f>
        <v>112.345679012345</v>
      </c>
      <c r="F15" s="5">
        <f>XGBR!B15</f>
        <v>112.78287</v>
      </c>
      <c r="G15" s="5">
        <f>Huber!B15</f>
        <v>113.846149062425</v>
      </c>
      <c r="H15" s="5">
        <f>BayesRidge!B15</f>
        <v>113.846153845769</v>
      </c>
      <c r="I15" s="5">
        <f>Elastic!B15</f>
        <v>114.31813687173501</v>
      </c>
      <c r="J15" s="5">
        <f>GBR!B15</f>
        <v>113.556120764982</v>
      </c>
      <c r="K15" s="6">
        <f t="shared" si="0"/>
        <v>113.64684740419388</v>
      </c>
      <c r="L15">
        <f t="shared" si="8"/>
        <v>115.2</v>
      </c>
      <c r="M15">
        <f t="shared" si="9"/>
        <v>112.345679012345</v>
      </c>
      <c r="N15" s="5">
        <f>RF!C15</f>
        <v>104.41</v>
      </c>
      <c r="O15" s="5">
        <f>LR!C15</f>
        <v>105.153846153846</v>
      </c>
      <c r="P15" s="5">
        <f>Adaboost!C15</f>
        <v>104.84761904761901</v>
      </c>
      <c r="Q15" s="5">
        <f>XGBR!C15</f>
        <v>103.46966</v>
      </c>
      <c r="R15" s="5">
        <f>Huber!C15</f>
        <v>105.15382528102499</v>
      </c>
      <c r="S15" s="5">
        <f>BayesRidge!C15</f>
        <v>105.153846153861</v>
      </c>
      <c r="T15" s="5">
        <f>Elastic!C15</f>
        <v>106.270193539527</v>
      </c>
      <c r="U15" s="5">
        <f>GBR!C15</f>
        <v>104.640664107742</v>
      </c>
      <c r="V15" s="6">
        <f t="shared" si="1"/>
        <v>104.85974267907621</v>
      </c>
      <c r="W15" s="6">
        <f t="shared" si="10"/>
        <v>106.270193539527</v>
      </c>
      <c r="X15" s="6">
        <f t="shared" si="11"/>
        <v>103.46966</v>
      </c>
    </row>
    <row r="16" spans="1:26" ht="15" thickBot="1" x14ac:dyDescent="0.35">
      <c r="A16" t="s">
        <v>65</v>
      </c>
      <c r="B16" t="s">
        <v>59</v>
      </c>
      <c r="C16" s="5">
        <f>RF!B16</f>
        <v>111.8</v>
      </c>
      <c r="D16" s="5">
        <f>LR!B16</f>
        <v>112.214285714285</v>
      </c>
      <c r="E16" s="5">
        <f>Adaboost!B16</f>
        <v>111.07692307692299</v>
      </c>
      <c r="F16" s="5">
        <f>XGBR!B16</f>
        <v>110.99432</v>
      </c>
      <c r="G16" s="5">
        <f>Huber!B16</f>
        <v>112.21429311774099</v>
      </c>
      <c r="H16" s="5">
        <f>BayesRidge!B16</f>
        <v>112.214285713957</v>
      </c>
      <c r="I16" s="5">
        <f>Elastic!B16</f>
        <v>112.57570147699199</v>
      </c>
      <c r="J16" s="5">
        <f>GBR!B16</f>
        <v>111.19180678672799</v>
      </c>
      <c r="K16" s="6">
        <f t="shared" si="0"/>
        <v>111.80935657003455</v>
      </c>
      <c r="L16">
        <f t="shared" si="8"/>
        <v>112.57570147699199</v>
      </c>
      <c r="M16">
        <f t="shared" si="9"/>
        <v>110.99432</v>
      </c>
      <c r="N16" s="5">
        <f>RF!C16</f>
        <v>109.37</v>
      </c>
      <c r="O16" s="5">
        <f>LR!C16</f>
        <v>109.428571428571</v>
      </c>
      <c r="P16" s="5">
        <f>Adaboost!C16</f>
        <v>108.655629139072</v>
      </c>
      <c r="Q16" s="5">
        <f>XGBR!C16</f>
        <v>109.73607</v>
      </c>
      <c r="R16" s="5">
        <f>Huber!C16</f>
        <v>109.428603731066</v>
      </c>
      <c r="S16" s="5">
        <f>BayesRidge!C16</f>
        <v>109.42857142882001</v>
      </c>
      <c r="T16" s="5">
        <f>Elastic!C16</f>
        <v>109.790156608023</v>
      </c>
      <c r="U16" s="5">
        <f>GBR!C16</f>
        <v>109.786937140421</v>
      </c>
      <c r="V16" s="6">
        <f t="shared" si="1"/>
        <v>109.42293849481979</v>
      </c>
      <c r="W16" s="6">
        <f t="shared" si="10"/>
        <v>109.790156608023</v>
      </c>
      <c r="X16" s="6">
        <f t="shared" si="11"/>
        <v>108.655629139072</v>
      </c>
      <c r="Y16" s="6">
        <f t="shared" ref="Y16" si="12">MAX(L16,M16,W17,X17)-MIN(L17,M17,W16,X16)</f>
        <v>3.92007233791999</v>
      </c>
      <c r="Z16" s="6">
        <f t="shared" ref="Z16" si="13">MIN(L16,M16,W17,X17)-MAX(L17,M17,W16,X16)</f>
        <v>-2.6769565217399958</v>
      </c>
    </row>
    <row r="17" spans="1:26" ht="15" thickBot="1" x14ac:dyDescent="0.35">
      <c r="A17" t="s">
        <v>59</v>
      </c>
      <c r="B17" t="s">
        <v>65</v>
      </c>
      <c r="C17" s="5">
        <f>RF!B17</f>
        <v>111.99</v>
      </c>
      <c r="D17" s="5">
        <f>LR!B17</f>
        <v>111.86666666666601</v>
      </c>
      <c r="E17" s="5">
        <f>Adaboost!B17</f>
        <v>111.129411764705</v>
      </c>
      <c r="F17" s="5">
        <f>XGBR!B17</f>
        <v>111.08955400000001</v>
      </c>
      <c r="G17" s="5">
        <f>Huber!B17</f>
        <v>111.86666528415201</v>
      </c>
      <c r="H17" s="5">
        <f>BayesRidge!B17</f>
        <v>111.866666667158</v>
      </c>
      <c r="I17" s="5">
        <f>Elastic!B17</f>
        <v>111.929881297598</v>
      </c>
      <c r="J17" s="5">
        <f>GBR!B17</f>
        <v>111.245099281772</v>
      </c>
      <c r="K17" s="6">
        <f t="shared" si="0"/>
        <v>111.58917566391221</v>
      </c>
      <c r="L17">
        <f t="shared" si="8"/>
        <v>111.99</v>
      </c>
      <c r="M17">
        <f t="shared" si="9"/>
        <v>111.08955400000001</v>
      </c>
      <c r="N17" s="5">
        <f>RF!C17</f>
        <v>111.16</v>
      </c>
      <c r="O17" s="5">
        <f>LR!C17</f>
        <v>110</v>
      </c>
      <c r="P17" s="5">
        <f>Adaboost!C17</f>
        <v>109.31304347826</v>
      </c>
      <c r="Q17" s="5">
        <f>XGBR!C17</f>
        <v>110.80586</v>
      </c>
      <c r="R17" s="5">
        <f>Huber!C17</f>
        <v>109.99999397064001</v>
      </c>
      <c r="S17" s="5">
        <f>BayesRidge!C17</f>
        <v>110.000000000631</v>
      </c>
      <c r="T17" s="5">
        <f>Elastic!C17</f>
        <v>110.516954654714</v>
      </c>
      <c r="U17" s="5">
        <f>GBR!C17</f>
        <v>110.406187446955</v>
      </c>
      <c r="V17" s="6">
        <f t="shared" si="1"/>
        <v>110.22098313438799</v>
      </c>
      <c r="W17" s="6">
        <f t="shared" si="10"/>
        <v>111.16</v>
      </c>
      <c r="X17" s="6">
        <f t="shared" si="11"/>
        <v>109.31304347826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29" si="28">AVERAGE(C28:J28,B59)</f>
        <v>0</v>
      </c>
      <c r="L28">
        <f t="shared" ref="L28:L29" si="29">MAX(C28:J28)</f>
        <v>0</v>
      </c>
      <c r="M28">
        <f t="shared" ref="M28:M29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29" si="31">AVERAGE(N28:U28,C59)</f>
        <v>0</v>
      </c>
      <c r="W28" s="6">
        <f t="shared" ref="W28:W29" si="32">MAX(N28:U28)</f>
        <v>0</v>
      </c>
      <c r="X28" s="6">
        <f t="shared" ref="X28:X29" si="33">MIN(N28:U28)</f>
        <v>0</v>
      </c>
      <c r="Y28" s="6">
        <f t="shared" ref="Y28" si="34">MAX(L28,M28,W29,X29)-MIN(L29,M29,W28,X28)</f>
        <v>0</v>
      </c>
      <c r="Z28" s="6">
        <f t="shared" ref="Z28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C30" s="7"/>
      <c r="D30" s="8" t="s">
        <v>40</v>
      </c>
      <c r="E30" s="8"/>
      <c r="F30" s="7"/>
      <c r="G30" s="8"/>
      <c r="L30" s="5" t="s">
        <v>39</v>
      </c>
      <c r="M30"/>
      <c r="N30" s="5"/>
      <c r="O30" s="8"/>
      <c r="P30" s="9"/>
      <c r="Q30" s="8"/>
      <c r="R30" s="8"/>
      <c r="S30" s="7"/>
    </row>
    <row r="31" spans="1:26" x14ac:dyDescent="0.3">
      <c r="D31" s="6" t="s">
        <v>53</v>
      </c>
      <c r="E31" s="6" t="s">
        <v>54</v>
      </c>
      <c r="F31" s="6" t="s">
        <v>10</v>
      </c>
      <c r="G31" s="6" t="s">
        <v>11</v>
      </c>
      <c r="H31" s="6" t="s">
        <v>12</v>
      </c>
      <c r="I31" s="6" t="s">
        <v>13</v>
      </c>
      <c r="J31" s="6" t="s">
        <v>15</v>
      </c>
      <c r="K31" s="6" t="s">
        <v>16</v>
      </c>
      <c r="L31" s="8" t="s">
        <v>17</v>
      </c>
      <c r="M31" s="6" t="s">
        <v>33</v>
      </c>
      <c r="N31" s="6" t="s">
        <v>34</v>
      </c>
      <c r="O31" s="6" t="s">
        <v>12</v>
      </c>
      <c r="P31" s="6" t="s">
        <v>13</v>
      </c>
      <c r="Q31" s="6" t="s">
        <v>17</v>
      </c>
      <c r="R31" s="6" t="s">
        <v>15</v>
      </c>
      <c r="S31" s="6" t="s">
        <v>16</v>
      </c>
    </row>
    <row r="32" spans="1:26" x14ac:dyDescent="0.3">
      <c r="A32" s="4" t="s">
        <v>0</v>
      </c>
      <c r="B32" s="4" t="s">
        <v>19</v>
      </c>
      <c r="C32" s="6" t="s">
        <v>20</v>
      </c>
      <c r="D32" s="6" t="str">
        <f>A2</f>
        <v>MEM</v>
      </c>
      <c r="E32" s="6" t="str">
        <f>B2</f>
        <v>CLE</v>
      </c>
      <c r="F32" s="6">
        <f>(K2+V3)/2</f>
        <v>109.42734912053245</v>
      </c>
      <c r="G32" s="6">
        <f>(K3+V2)/2</f>
        <v>110.302118569486</v>
      </c>
      <c r="H32" s="6">
        <f>F32-G32</f>
        <v>-0.87476944895354336</v>
      </c>
      <c r="I32" s="6" t="str">
        <f>IF(G32&gt;F32,E32,D32)</f>
        <v>CLE</v>
      </c>
      <c r="L32" s="6">
        <f t="shared" ref="L32:L42" si="36">F32+G32</f>
        <v>219.72946769001845</v>
      </c>
      <c r="M32" s="10">
        <f>MAX(K2,V3)</f>
        <v>113.52988486736955</v>
      </c>
      <c r="N32" s="6">
        <f>MAX(K3,V2)</f>
        <v>113.68685778954301</v>
      </c>
      <c r="O32" s="6">
        <f>M32-N32</f>
        <v>-0.15697292217346615</v>
      </c>
      <c r="P32" s="6" t="str">
        <f>IF(N32&gt;M32,E32,D32)</f>
        <v>CLE</v>
      </c>
      <c r="Q32" s="6">
        <f t="shared" ref="Q32:Q42" si="37">M32+N32</f>
        <v>227.21674265691257</v>
      </c>
    </row>
    <row r="33" spans="1:22" ht="15" thickBot="1" x14ac:dyDescent="0.35">
      <c r="A33" t="str">
        <f t="shared" ref="A33:A58" si="38">A2</f>
        <v>MEM</v>
      </c>
      <c r="B33" s="5">
        <f>Neural!B2</f>
        <v>104.814225285245</v>
      </c>
      <c r="C33" s="5">
        <f>Neural!C2</f>
        <v>113.902382794499</v>
      </c>
      <c r="D33" s="6" t="str">
        <f>A4</f>
        <v>CHA</v>
      </c>
      <c r="E33" s="6" t="str">
        <f>B4</f>
        <v>ATL</v>
      </c>
      <c r="F33" s="6">
        <f>(K4+V5)/2</f>
        <v>108.68700248772772</v>
      </c>
      <c r="G33" s="6">
        <f>(K5+V4)/2</f>
        <v>115.14067658577417</v>
      </c>
      <c r="H33" s="6">
        <f t="shared" ref="H33:H40" si="39">F33-G33</f>
        <v>-6.4536740980464486</v>
      </c>
      <c r="I33" s="6" t="str">
        <f t="shared" ref="I33:I43" si="40">IF(G33&gt;F33,E33,D33)</f>
        <v>ATL</v>
      </c>
      <c r="L33" s="6">
        <f t="shared" si="36"/>
        <v>223.82767907350188</v>
      </c>
      <c r="M33" s="10">
        <f>MAX(K4,V5)</f>
        <v>114.40863982009556</v>
      </c>
      <c r="N33" s="11">
        <f>MAX(K5,V4)</f>
        <v>116.25316839424724</v>
      </c>
      <c r="O33" s="6">
        <f t="shared" ref="O33:O42" si="41">M33-N33</f>
        <v>-1.8445285741516813</v>
      </c>
      <c r="P33" s="6" t="str">
        <f t="shared" ref="P33:P43" si="42">IF(N33&gt;M33,E33,D33)</f>
        <v>ATL</v>
      </c>
      <c r="Q33" s="6">
        <f t="shared" si="37"/>
        <v>230.66180821434278</v>
      </c>
    </row>
    <row r="34" spans="1:22" ht="15" thickBot="1" x14ac:dyDescent="0.35">
      <c r="A34" t="str">
        <f t="shared" si="38"/>
        <v>CLE</v>
      </c>
      <c r="B34" s="5">
        <f>Neural!B3</f>
        <v>105.735104684169</v>
      </c>
      <c r="C34" s="5">
        <f>Neural!C3</f>
        <v>113.710564683455</v>
      </c>
      <c r="D34" s="6" t="str">
        <f>A6</f>
        <v>TOR</v>
      </c>
      <c r="E34" s="6" t="str">
        <f>B6</f>
        <v>BKN</v>
      </c>
      <c r="F34" s="6">
        <f>(K6+V7)/2</f>
        <v>108.98370605251705</v>
      </c>
      <c r="G34" s="6">
        <f>(K7+V6)/2</f>
        <v>113.28048847502845</v>
      </c>
      <c r="H34" s="6">
        <f t="shared" si="39"/>
        <v>-4.2967824225113986</v>
      </c>
      <c r="I34" s="6" t="str">
        <f t="shared" si="40"/>
        <v>BKN</v>
      </c>
      <c r="L34" s="6">
        <f t="shared" si="36"/>
        <v>222.2641945275455</v>
      </c>
      <c r="M34" s="10">
        <f>MAX(K6,V7)</f>
        <v>112.10281363473467</v>
      </c>
      <c r="N34" s="10">
        <f>MAX(K7,V6)</f>
        <v>121.68569131415946</v>
      </c>
      <c r="O34" s="6">
        <f t="shared" si="41"/>
        <v>-9.582877679424783</v>
      </c>
      <c r="P34" s="6" t="str">
        <f t="shared" si="42"/>
        <v>BKN</v>
      </c>
      <c r="Q34" s="6">
        <f t="shared" si="37"/>
        <v>233.78850494889411</v>
      </c>
    </row>
    <row r="35" spans="1:22" ht="15" thickBot="1" x14ac:dyDescent="0.35">
      <c r="A35" t="str">
        <f t="shared" si="38"/>
        <v>CHA</v>
      </c>
      <c r="B35" s="5">
        <f>Neural!B4</f>
        <v>102.570381277431</v>
      </c>
      <c r="C35" s="5">
        <f>Neural!C4</f>
        <v>115.452756810465</v>
      </c>
      <c r="D35" s="6" t="str">
        <f>A8</f>
        <v>DAL</v>
      </c>
      <c r="E35" s="6" t="str">
        <f>B8</f>
        <v>MIA</v>
      </c>
      <c r="F35" s="6">
        <f>(K8+V9)/2</f>
        <v>109.87096891978466</v>
      </c>
      <c r="G35" s="6">
        <f>(K9+V8)/2</f>
        <v>108.04348342862195</v>
      </c>
      <c r="H35" s="6">
        <f t="shared" si="39"/>
        <v>1.8274854911627045</v>
      </c>
      <c r="I35" s="6" t="str">
        <f t="shared" si="40"/>
        <v>DAL</v>
      </c>
      <c r="L35" s="6">
        <f t="shared" si="36"/>
        <v>217.9144523484066</v>
      </c>
      <c r="M35" s="10">
        <f>MAX(K8,V9)</f>
        <v>117.01702790956377</v>
      </c>
      <c r="N35" s="10">
        <f>MAX(K9,V8)</f>
        <v>109.52275706714312</v>
      </c>
      <c r="O35" s="6">
        <f t="shared" si="41"/>
        <v>7.4942708424206472</v>
      </c>
      <c r="P35" s="6" t="str">
        <f t="shared" si="42"/>
        <v>DAL</v>
      </c>
      <c r="Q35" s="6">
        <f t="shared" si="37"/>
        <v>226.53978497670687</v>
      </c>
    </row>
    <row r="36" spans="1:22" ht="15" thickBot="1" x14ac:dyDescent="0.35">
      <c r="A36" t="str">
        <f t="shared" si="38"/>
        <v>ATL</v>
      </c>
      <c r="B36" s="5">
        <f>Neural!B5</f>
        <v>115.180361124813</v>
      </c>
      <c r="C36" s="5">
        <f>Neural!C5</f>
        <v>115.90257300217699</v>
      </c>
      <c r="D36" s="6" t="str">
        <f>A10</f>
        <v>ORL</v>
      </c>
      <c r="E36" s="6" t="str">
        <f>B10</f>
        <v>MIL</v>
      </c>
      <c r="F36" s="6">
        <f>(K10+V11)/2</f>
        <v>110.95489721986971</v>
      </c>
      <c r="G36" s="6">
        <f>(K11+V10)/2</f>
        <v>108.9107558346219</v>
      </c>
      <c r="H36" s="6">
        <f t="shared" si="39"/>
        <v>2.0441413852478121</v>
      </c>
      <c r="I36" s="6" t="str">
        <f t="shared" si="40"/>
        <v>ORL</v>
      </c>
      <c r="L36" s="6">
        <f t="shared" si="36"/>
        <v>219.86565305449159</v>
      </c>
      <c r="M36" s="10">
        <f>MAX(K10,V11)</f>
        <v>111.74014324650588</v>
      </c>
      <c r="N36" s="6">
        <f>MAX(K11,V10)</f>
        <v>114.19517903981045</v>
      </c>
      <c r="O36" s="6">
        <f t="shared" si="41"/>
        <v>-2.4550357933045746</v>
      </c>
      <c r="P36" s="6" t="str">
        <f t="shared" si="42"/>
        <v>MIL</v>
      </c>
      <c r="Q36" s="6">
        <f t="shared" si="37"/>
        <v>225.93532228631634</v>
      </c>
    </row>
    <row r="37" spans="1:22" ht="15" thickBot="1" x14ac:dyDescent="0.35">
      <c r="A37" t="str">
        <f t="shared" si="38"/>
        <v>TOR</v>
      </c>
      <c r="B37" s="5">
        <f>Neural!B6</f>
        <v>105.64481499845</v>
      </c>
      <c r="C37" s="5">
        <f>Neural!C6</f>
        <v>122.191584104751</v>
      </c>
      <c r="D37" s="6" t="str">
        <f>A12</f>
        <v>SAS</v>
      </c>
      <c r="E37" s="6" t="str">
        <f>B12</f>
        <v>OKC</v>
      </c>
      <c r="F37" s="6">
        <f>(K12+V13)/2</f>
        <v>111.80991751820588</v>
      </c>
      <c r="G37" s="6">
        <f>(K13+V12)/2</f>
        <v>114.08761516837178</v>
      </c>
      <c r="H37" s="6">
        <f t="shared" si="39"/>
        <v>-2.277697650165905</v>
      </c>
      <c r="I37" s="6" t="str">
        <f t="shared" si="40"/>
        <v>OKC</v>
      </c>
      <c r="L37" s="6">
        <f t="shared" si="36"/>
        <v>225.89753268657768</v>
      </c>
      <c r="M37" s="10">
        <f>MAX(K12,V13)</f>
        <v>114.17210795590978</v>
      </c>
      <c r="N37" s="6">
        <f>MAX(K13,V12)</f>
        <v>115.03214001645367</v>
      </c>
      <c r="O37" s="6">
        <f t="shared" si="41"/>
        <v>-0.8600320605438867</v>
      </c>
      <c r="P37" s="6" t="str">
        <f t="shared" si="42"/>
        <v>OKC</v>
      </c>
      <c r="Q37" s="6">
        <f t="shared" si="37"/>
        <v>229.20424797236345</v>
      </c>
    </row>
    <row r="38" spans="1:22" ht="15" thickBot="1" x14ac:dyDescent="0.35">
      <c r="A38" t="str">
        <f t="shared" si="38"/>
        <v>BKN</v>
      </c>
      <c r="B38" s="5">
        <f>Neural!B7</f>
        <v>105.660746278281</v>
      </c>
      <c r="C38" s="5">
        <f>Neural!C7</f>
        <v>112.426768366877</v>
      </c>
      <c r="D38" s="6" t="str">
        <f>A14</f>
        <v>MIN</v>
      </c>
      <c r="E38" s="6" t="str">
        <f>B14</f>
        <v>DEN</v>
      </c>
      <c r="F38" s="6">
        <f>(K14+V15)/2</f>
        <v>108.8967940276266</v>
      </c>
      <c r="G38" s="6">
        <f>(K15+V14)/2</f>
        <v>108.51900800362787</v>
      </c>
      <c r="H38" s="6">
        <f t="shared" si="39"/>
        <v>0.37778602399872341</v>
      </c>
      <c r="I38" s="6" t="str">
        <f t="shared" si="40"/>
        <v>MIN</v>
      </c>
      <c r="L38" s="6">
        <f t="shared" si="36"/>
        <v>217.41580203125449</v>
      </c>
      <c r="M38" s="10">
        <f>MAX(K14,V15)</f>
        <v>112.93384537617699</v>
      </c>
      <c r="N38" s="6">
        <f>MAX(K15,V14)</f>
        <v>113.64684740419388</v>
      </c>
      <c r="O38" s="6">
        <f t="shared" si="41"/>
        <v>-0.71300202801688783</v>
      </c>
      <c r="P38" s="6" t="str">
        <f t="shared" si="42"/>
        <v>DEN</v>
      </c>
      <c r="Q38" s="6">
        <f t="shared" si="37"/>
        <v>226.58069278037087</v>
      </c>
    </row>
    <row r="39" spans="1:22" ht="15" thickBot="1" x14ac:dyDescent="0.35">
      <c r="A39" t="str">
        <f t="shared" si="38"/>
        <v>DAL</v>
      </c>
      <c r="B39" s="5">
        <f>Neural!B8</f>
        <v>116.835200923177</v>
      </c>
      <c r="C39" s="5">
        <f>Neural!C8</f>
        <v>106.814652036194</v>
      </c>
      <c r="D39" s="6" t="str">
        <f>A16</f>
        <v>PHX</v>
      </c>
      <c r="E39" s="6" t="str">
        <f>B16</f>
        <v>LAC</v>
      </c>
      <c r="F39" s="6">
        <f>(K16+V17)/2</f>
        <v>111.01516985221127</v>
      </c>
      <c r="G39" s="6">
        <f>(K17+V16)/2</f>
        <v>110.506057079366</v>
      </c>
      <c r="H39" s="6">
        <f t="shared" si="39"/>
        <v>0.50911277284527046</v>
      </c>
      <c r="I39" s="6" t="str">
        <f t="shared" si="40"/>
        <v>PHX</v>
      </c>
      <c r="L39" s="6">
        <f t="shared" si="36"/>
        <v>221.52122693157727</v>
      </c>
      <c r="M39" s="10">
        <f>MAX(K16,V17)</f>
        <v>111.80935657003455</v>
      </c>
      <c r="N39" s="6">
        <f>MAX(K17,V16)</f>
        <v>111.58917566391221</v>
      </c>
      <c r="O39" s="6">
        <f t="shared" si="41"/>
        <v>0.22018090612233721</v>
      </c>
      <c r="P39" s="6" t="str">
        <f t="shared" si="42"/>
        <v>PHX</v>
      </c>
      <c r="Q39" s="6">
        <f t="shared" si="37"/>
        <v>223.39853223394675</v>
      </c>
    </row>
    <row r="40" spans="1:22" ht="15" thickBot="1" x14ac:dyDescent="0.35">
      <c r="A40" t="str">
        <f t="shared" si="38"/>
        <v>MIA</v>
      </c>
      <c r="B40" s="5">
        <f>Neural!B9</f>
        <v>108.835254702293</v>
      </c>
      <c r="C40" s="5">
        <f>Neural!C9</f>
        <v>102.06671162347899</v>
      </c>
      <c r="D40" s="6">
        <f>A18</f>
        <v>0</v>
      </c>
      <c r="E40" s="6">
        <f>B18</f>
        <v>0</v>
      </c>
      <c r="F40" s="6">
        <f>(K18+V19)/2</f>
        <v>0</v>
      </c>
      <c r="G40" s="6">
        <f>(K19+V18)/2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MAX(K18,V19)</f>
        <v>0</v>
      </c>
      <c r="N40" s="6">
        <f>MAX(K19,V18)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22" ht="15" thickBot="1" x14ac:dyDescent="0.35">
      <c r="A41" t="str">
        <f t="shared" si="38"/>
        <v>ORL</v>
      </c>
      <c r="B41" s="5">
        <f>Neural!B10</f>
        <v>109.593162818069</v>
      </c>
      <c r="C41" s="5">
        <f>Neural!C10</f>
        <v>103.531324969862</v>
      </c>
      <c r="D41" s="6">
        <f>A20</f>
        <v>0</v>
      </c>
      <c r="E41" s="6">
        <f>B20</f>
        <v>0</v>
      </c>
      <c r="F41" s="6">
        <f>(K20+V21)/2</f>
        <v>0</v>
      </c>
      <c r="G41" s="6">
        <f>(K21+V20)/2</f>
        <v>0</v>
      </c>
      <c r="H41" s="6">
        <f t="shared" ref="H41:H42" si="43">F41-G41</f>
        <v>0</v>
      </c>
      <c r="I41" s="6">
        <f t="shared" si="40"/>
        <v>0</v>
      </c>
      <c r="L41" s="6">
        <f t="shared" si="36"/>
        <v>0</v>
      </c>
      <c r="M41" s="10">
        <f>MAX(K20,V21)</f>
        <v>0</v>
      </c>
      <c r="N41" s="6">
        <f>MAX(K21,V20)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22" ht="15" thickBot="1" x14ac:dyDescent="0.35">
      <c r="A42" t="str">
        <f t="shared" si="38"/>
        <v>MIL</v>
      </c>
      <c r="B42" s="5">
        <f>Neural!B11</f>
        <v>114.95452629555101</v>
      </c>
      <c r="C42" s="5">
        <f>Neural!C11</f>
        <v>112.99234376758599</v>
      </c>
      <c r="D42" s="6">
        <f>A22</f>
        <v>0</v>
      </c>
      <c r="E42" s="6">
        <f>B22</f>
        <v>0</v>
      </c>
      <c r="F42" s="6">
        <f>(K22+V23)/2</f>
        <v>0</v>
      </c>
      <c r="G42" s="6">
        <f>(K23+V22)/2</f>
        <v>0</v>
      </c>
      <c r="H42" s="6">
        <f t="shared" si="43"/>
        <v>0</v>
      </c>
      <c r="I42" s="6">
        <f t="shared" si="40"/>
        <v>0</v>
      </c>
      <c r="L42" s="6">
        <f t="shared" si="36"/>
        <v>0</v>
      </c>
      <c r="M42" s="10">
        <f>MAX(K22,V23)</f>
        <v>0</v>
      </c>
      <c r="N42" s="6">
        <f>MAX(K23,V22)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22" ht="15" thickBot="1" x14ac:dyDescent="0.35">
      <c r="A43" t="str">
        <f t="shared" si="38"/>
        <v>SAS</v>
      </c>
      <c r="B43" s="5">
        <f>Neural!B12</f>
        <v>110.85662344876999</v>
      </c>
      <c r="C43" s="5">
        <f>Neural!C12</f>
        <v>112.67115269515099</v>
      </c>
      <c r="D43" s="6">
        <f>A24</f>
        <v>0</v>
      </c>
      <c r="E43" s="6">
        <f>B24</f>
        <v>0</v>
      </c>
      <c r="F43" s="6">
        <f>(K24+V25)/2</f>
        <v>0</v>
      </c>
      <c r="G43" s="6">
        <f>(K25+V24)/2</f>
        <v>0</v>
      </c>
      <c r="H43" s="6">
        <f t="shared" ref="H43" si="44">F43-G43</f>
        <v>0</v>
      </c>
      <c r="I43" s="6">
        <f t="shared" si="40"/>
        <v>0</v>
      </c>
      <c r="L43" s="6">
        <f t="shared" ref="L43" si="45">F43+G43</f>
        <v>0</v>
      </c>
      <c r="M43" s="10">
        <f>MAX(K24,V25)</f>
        <v>0</v>
      </c>
      <c r="N43" s="6">
        <f>MAX(K25,V24)</f>
        <v>0</v>
      </c>
      <c r="O43" s="6">
        <f t="shared" ref="O43" si="46">M43-N43</f>
        <v>0</v>
      </c>
      <c r="P43" s="6">
        <f t="shared" si="42"/>
        <v>0</v>
      </c>
      <c r="Q43" s="6">
        <f t="shared" ref="Q43" si="47">M43+N43</f>
        <v>0</v>
      </c>
    </row>
    <row r="44" spans="1:22" ht="15" thickBot="1" x14ac:dyDescent="0.35">
      <c r="A44" t="str">
        <f t="shared" si="38"/>
        <v>OKC</v>
      </c>
      <c r="B44" s="5">
        <f>Neural!B13</f>
        <v>114.297293135608</v>
      </c>
      <c r="C44" s="5">
        <f>Neural!C13</f>
        <v>113.959589372086</v>
      </c>
      <c r="D44" s="15">
        <f>A26</f>
        <v>0</v>
      </c>
      <c r="E44" s="6">
        <f>B26</f>
        <v>0</v>
      </c>
      <c r="F44" s="6">
        <f>(K26+V27)/2</f>
        <v>0</v>
      </c>
      <c r="G44" s="6">
        <f>(K27+V26)/2</f>
        <v>0</v>
      </c>
      <c r="H44" s="6">
        <f t="shared" ref="H44" si="48">F44-G44</f>
        <v>0</v>
      </c>
      <c r="I44" s="6">
        <f t="shared" ref="I44" si="49">IF(G44&gt;F44,E44,D44)</f>
        <v>0</v>
      </c>
      <c r="L44" s="6">
        <f t="shared" ref="L44" si="50">F44+G44</f>
        <v>0</v>
      </c>
      <c r="M44" s="10">
        <f>MAX(K26,V27)</f>
        <v>0</v>
      </c>
      <c r="N44" s="6">
        <f>MAX(K27,V26)</f>
        <v>0</v>
      </c>
      <c r="O44" s="6">
        <f t="shared" ref="O44" si="51">M44-N44</f>
        <v>0</v>
      </c>
      <c r="P44" s="6">
        <f t="shared" ref="P44" si="52">IF(N44&gt;M44,E44,D44)</f>
        <v>0</v>
      </c>
      <c r="Q44" s="6">
        <f t="shared" ref="Q44" si="53">M44+N44</f>
        <v>0</v>
      </c>
    </row>
    <row r="45" spans="1:22" ht="15" thickBot="1" x14ac:dyDescent="0.35">
      <c r="A45" t="str">
        <f t="shared" si="38"/>
        <v>MIN</v>
      </c>
      <c r="B45" s="5">
        <f>Neural!B14</f>
        <v>113.306562547555</v>
      </c>
      <c r="C45" s="5">
        <f>Neural!C14</f>
        <v>103.429768208784</v>
      </c>
      <c r="D45" s="15">
        <f>A28</f>
        <v>0</v>
      </c>
      <c r="E45" s="6">
        <f>B28</f>
        <v>0</v>
      </c>
      <c r="F45" s="6">
        <f>(K28+V9)/2</f>
        <v>51.362454965002776</v>
      </c>
      <c r="G45" s="6">
        <f>(K29+V28)/2</f>
        <v>0</v>
      </c>
      <c r="H45" s="6">
        <f t="shared" ref="H45" si="54">F45-G45</f>
        <v>51.362454965002776</v>
      </c>
      <c r="I45" s="6">
        <f t="shared" ref="I45" si="55">IF(G45&gt;F45,E45,D45)</f>
        <v>0</v>
      </c>
      <c r="L45" s="6">
        <f t="shared" ref="L45" si="56">F45+G45</f>
        <v>51.362454965002776</v>
      </c>
      <c r="M45" s="10">
        <f>MAX(K28,V29)</f>
        <v>0</v>
      </c>
      <c r="N45" s="6">
        <f>MAX(K29,V28)</f>
        <v>0</v>
      </c>
      <c r="O45" s="6">
        <f t="shared" ref="O45" si="57">M45-N45</f>
        <v>0</v>
      </c>
      <c r="P45" s="6">
        <f t="shared" ref="P45" si="58">IF(N45&gt;M45,E45,D45)</f>
        <v>0</v>
      </c>
      <c r="Q45" s="6">
        <f t="shared" ref="Q45" si="59">M45+N45</f>
        <v>0</v>
      </c>
    </row>
    <row r="46" spans="1:22" ht="15" thickBot="1" x14ac:dyDescent="0.35">
      <c r="A46" t="str">
        <f t="shared" si="38"/>
        <v>DEN</v>
      </c>
      <c r="B46" s="5">
        <f>Neural!B15</f>
        <v>113.08036323433601</v>
      </c>
      <c r="C46" s="16">
        <f>Neural!C15</f>
        <v>104.638029828066</v>
      </c>
      <c r="D46" s="15"/>
      <c r="M46" s="10"/>
    </row>
    <row r="47" spans="1:22" ht="15" thickBot="1" x14ac:dyDescent="0.35">
      <c r="A47" t="str">
        <f t="shared" si="38"/>
        <v>PHX</v>
      </c>
      <c r="B47" s="5">
        <f>Neural!B16</f>
        <v>112.002593243685</v>
      </c>
      <c r="C47" s="16">
        <f>Neural!C16</f>
        <v>109.18190697740501</v>
      </c>
      <c r="D47" s="6" t="s">
        <v>41</v>
      </c>
      <c r="L47" s="6" t="s">
        <v>37</v>
      </c>
      <c r="S47" s="6" t="s">
        <v>47</v>
      </c>
    </row>
    <row r="48" spans="1:22" ht="15" thickBot="1" x14ac:dyDescent="0.35">
      <c r="A48" t="str">
        <f t="shared" si="38"/>
        <v>LAC</v>
      </c>
      <c r="B48" s="5">
        <f>Neural!B17</f>
        <v>111.31863601315899</v>
      </c>
      <c r="C48" s="16">
        <f>Neural!C17</f>
        <v>109.786808658292</v>
      </c>
      <c r="D48" s="8" t="s">
        <v>53</v>
      </c>
      <c r="E48" s="6" t="s">
        <v>54</v>
      </c>
      <c r="F48" s="6" t="s">
        <v>10</v>
      </c>
      <c r="G48" s="6" t="s">
        <v>11</v>
      </c>
      <c r="H48" s="6" t="s">
        <v>12</v>
      </c>
      <c r="I48" s="6" t="s">
        <v>13</v>
      </c>
      <c r="J48" s="6" t="s">
        <v>15</v>
      </c>
      <c r="K48" s="6" t="s">
        <v>16</v>
      </c>
      <c r="L48" s="6" t="s">
        <v>17</v>
      </c>
      <c r="M48" s="6" t="s">
        <v>35</v>
      </c>
      <c r="N48" s="6" t="s">
        <v>36</v>
      </c>
      <c r="O48" s="6" t="s">
        <v>12</v>
      </c>
      <c r="P48" s="6" t="s">
        <v>13</v>
      </c>
      <c r="Q48" s="6" t="s">
        <v>17</v>
      </c>
      <c r="R48" s="6" t="s">
        <v>15</v>
      </c>
      <c r="S48" s="6" t="s">
        <v>16</v>
      </c>
      <c r="T48" s="6" t="s">
        <v>35</v>
      </c>
      <c r="U48" s="6" t="s">
        <v>36</v>
      </c>
      <c r="V48" s="6" t="s">
        <v>48</v>
      </c>
    </row>
    <row r="49" spans="1:22" ht="15" thickBot="1" x14ac:dyDescent="0.35">
      <c r="A49">
        <f t="shared" si="38"/>
        <v>0</v>
      </c>
      <c r="B49" s="5">
        <f>Neural!B18</f>
        <v>0</v>
      </c>
      <c r="C49" s="16">
        <f>Neural!C18</f>
        <v>0</v>
      </c>
      <c r="D49" s="8" t="str">
        <f t="shared" ref="D49:E62" si="60">D32</f>
        <v>MEM</v>
      </c>
      <c r="E49" s="8" t="str">
        <f t="shared" si="60"/>
        <v>CLE</v>
      </c>
      <c r="F49" s="6">
        <f t="shared" ref="F49:F62" si="61">MIN(M32,M49)</f>
        <v>105.32481337369535</v>
      </c>
      <c r="G49" s="6">
        <f t="shared" ref="G49:G62" si="62">MAX(N32,N49)</f>
        <v>113.68685778954301</v>
      </c>
      <c r="H49" s="6">
        <f t="shared" ref="H49:H60" si="63">F49-G49</f>
        <v>-8.362044415847663</v>
      </c>
      <c r="I49" s="6" t="str">
        <f t="shared" ref="I49:I62" si="64">IF(G49&gt;F49,E32,D32)</f>
        <v>CLE</v>
      </c>
      <c r="L49" s="6">
        <f t="shared" ref="L49:L60" si="65">F49+G49</f>
        <v>219.01167116323836</v>
      </c>
      <c r="M49" s="6">
        <f>MIN(K2,V3)</f>
        <v>105.32481337369535</v>
      </c>
      <c r="N49" s="6">
        <f>MIN(K3,V2)</f>
        <v>106.917379349429</v>
      </c>
      <c r="O49" s="6">
        <f>M49-N49</f>
        <v>-1.592565975733649</v>
      </c>
      <c r="P49" s="6" t="str">
        <f>IF(N49&gt;M49,E49,D49)</f>
        <v>CLE</v>
      </c>
      <c r="Q49" s="6">
        <f>M49+N49</f>
        <v>212.24219272312433</v>
      </c>
      <c r="T49" s="6">
        <f>MIN(M2,X3)</f>
        <v>104.28174</v>
      </c>
      <c r="U49" s="6">
        <f>MIN(M3,X2)</f>
        <v>106.076923076659</v>
      </c>
      <c r="V49" s="6">
        <f>T49+U49</f>
        <v>210.35866307665901</v>
      </c>
    </row>
    <row r="50" spans="1:22" ht="15" thickBot="1" x14ac:dyDescent="0.35">
      <c r="A50">
        <f t="shared" si="38"/>
        <v>0</v>
      </c>
      <c r="B50" s="5">
        <f>Neural!B19</f>
        <v>0</v>
      </c>
      <c r="C50" s="16">
        <f>Neural!C19</f>
        <v>0</v>
      </c>
      <c r="D50" s="8" t="str">
        <f t="shared" si="60"/>
        <v>CHA</v>
      </c>
      <c r="E50" s="8" t="str">
        <f t="shared" si="60"/>
        <v>ATL</v>
      </c>
      <c r="F50" s="6">
        <f t="shared" si="61"/>
        <v>102.96536515535989</v>
      </c>
      <c r="G50" s="6">
        <f t="shared" si="62"/>
        <v>116.25316839424724</v>
      </c>
      <c r="H50" s="6">
        <f t="shared" si="63"/>
        <v>-13.287803238887349</v>
      </c>
      <c r="I50" s="6" t="str">
        <f t="shared" si="64"/>
        <v>ATL</v>
      </c>
      <c r="L50" s="6">
        <f t="shared" si="65"/>
        <v>219.21853354960712</v>
      </c>
      <c r="M50" s="6">
        <f>MIN(K4,V5)</f>
        <v>102.96536515535989</v>
      </c>
      <c r="N50" s="6">
        <f>MIN(K5,V4)</f>
        <v>114.02818477730112</v>
      </c>
      <c r="O50" s="6">
        <f t="shared" ref="O50:O59" si="66">M50-N50</f>
        <v>-11.06281962194123</v>
      </c>
      <c r="P50" s="6" t="str">
        <f t="shared" ref="P50:P60" si="67">IF(N50&gt;M50,E50,D50)</f>
        <v>ATL</v>
      </c>
      <c r="Q50" s="6">
        <f t="shared" ref="Q50:Q59" si="68">M50+N50</f>
        <v>216.99354993266101</v>
      </c>
      <c r="T50" s="6">
        <f>MIN(M4,X5)</f>
        <v>100.73065</v>
      </c>
      <c r="U50" s="6">
        <f>MIN(M5,X4)</f>
        <v>110.730515</v>
      </c>
      <c r="V50" s="6">
        <f t="shared" ref="V50:V59" si="69">T50+U50</f>
        <v>211.46116499999999</v>
      </c>
    </row>
    <row r="51" spans="1:22" ht="15" thickBot="1" x14ac:dyDescent="0.35">
      <c r="A51">
        <f t="shared" si="38"/>
        <v>0</v>
      </c>
      <c r="B51" s="5">
        <f>Neural!B20</f>
        <v>0</v>
      </c>
      <c r="C51" s="16">
        <f>Neural!C20</f>
        <v>0</v>
      </c>
      <c r="D51" s="8" t="str">
        <f t="shared" si="60"/>
        <v>TOR</v>
      </c>
      <c r="E51" s="8" t="str">
        <f t="shared" si="60"/>
        <v>BKN</v>
      </c>
      <c r="F51" s="6">
        <f t="shared" si="61"/>
        <v>105.86459847029944</v>
      </c>
      <c r="G51" s="6">
        <f t="shared" si="62"/>
        <v>121.68569131415946</v>
      </c>
      <c r="H51" s="6">
        <f t="shared" si="63"/>
        <v>-15.821092843860015</v>
      </c>
      <c r="I51" s="6" t="str">
        <f t="shared" si="64"/>
        <v>BKN</v>
      </c>
      <c r="L51" s="6">
        <f t="shared" si="65"/>
        <v>227.5502897844589</v>
      </c>
      <c r="M51" s="6">
        <f>MIN(K6,V7)</f>
        <v>105.86459847029944</v>
      </c>
      <c r="N51" s="6">
        <f>MIN(K7,V6)</f>
        <v>104.87528563589744</v>
      </c>
      <c r="O51" s="6">
        <f t="shared" si="66"/>
        <v>0.98931283440199991</v>
      </c>
      <c r="P51" s="6" t="str">
        <f t="shared" si="67"/>
        <v>TOR</v>
      </c>
      <c r="Q51" s="6">
        <f t="shared" si="68"/>
        <v>210.73988410619688</v>
      </c>
      <c r="T51" s="6">
        <f>MIN(M6,X7)</f>
        <v>105.35711999999999</v>
      </c>
      <c r="U51" s="6">
        <f>MIN(M7,X6)</f>
        <v>102.54011</v>
      </c>
      <c r="V51" s="6">
        <f t="shared" si="69"/>
        <v>207.89722999999998</v>
      </c>
    </row>
    <row r="52" spans="1:22" ht="15" thickBot="1" x14ac:dyDescent="0.35">
      <c r="A52">
        <f t="shared" si="38"/>
        <v>0</v>
      </c>
      <c r="B52" s="5">
        <f>Neural!B21</f>
        <v>0</v>
      </c>
      <c r="C52" s="16">
        <f>Neural!C21</f>
        <v>0</v>
      </c>
      <c r="D52" s="8" t="str">
        <f t="shared" si="60"/>
        <v>DAL</v>
      </c>
      <c r="E52" s="8" t="str">
        <f t="shared" si="60"/>
        <v>MIA</v>
      </c>
      <c r="F52" s="6">
        <f t="shared" si="61"/>
        <v>102.72490993000555</v>
      </c>
      <c r="G52" s="6">
        <f t="shared" si="62"/>
        <v>109.52275706714312</v>
      </c>
      <c r="H52" s="6">
        <f t="shared" si="63"/>
        <v>-6.7978471371375662</v>
      </c>
      <c r="I52" s="6" t="str">
        <f t="shared" si="64"/>
        <v>MIA</v>
      </c>
      <c r="L52" s="6">
        <f t="shared" si="65"/>
        <v>212.24766699714866</v>
      </c>
      <c r="M52" s="6">
        <f>MIN(K8,V9)</f>
        <v>102.72490993000555</v>
      </c>
      <c r="N52" s="6">
        <f>MIN(K9,V8)</f>
        <v>106.56420979010079</v>
      </c>
      <c r="O52" s="6">
        <f t="shared" si="66"/>
        <v>-3.8392998600952382</v>
      </c>
      <c r="P52" s="6" t="str">
        <f t="shared" si="67"/>
        <v>MIA</v>
      </c>
      <c r="Q52" s="6">
        <f t="shared" si="68"/>
        <v>209.28911972010633</v>
      </c>
      <c r="T52" s="6">
        <f>MIN(M8,X9)</f>
        <v>101.67207999999999</v>
      </c>
      <c r="U52" s="6">
        <f>MIN(M9,X8)</f>
        <v>104.226415094339</v>
      </c>
      <c r="V52" s="6">
        <f t="shared" si="69"/>
        <v>205.89849509433901</v>
      </c>
    </row>
    <row r="53" spans="1:22" ht="15" thickBot="1" x14ac:dyDescent="0.35">
      <c r="A53">
        <f t="shared" si="38"/>
        <v>0</v>
      </c>
      <c r="B53" s="5">
        <f>Neural!B22</f>
        <v>0</v>
      </c>
      <c r="C53" s="16">
        <f>Neural!C22</f>
        <v>0</v>
      </c>
      <c r="D53" s="8" t="str">
        <f t="shared" si="60"/>
        <v>ORL</v>
      </c>
      <c r="E53" s="8" t="str">
        <f t="shared" si="60"/>
        <v>MIL</v>
      </c>
      <c r="F53" s="6">
        <f t="shared" si="61"/>
        <v>110.16965119323355</v>
      </c>
      <c r="G53" s="6">
        <f t="shared" si="62"/>
        <v>114.19517903981045</v>
      </c>
      <c r="H53" s="6">
        <f t="shared" si="63"/>
        <v>-4.0255278465769067</v>
      </c>
      <c r="I53" s="6" t="str">
        <f t="shared" si="64"/>
        <v>MIL</v>
      </c>
      <c r="L53" s="6">
        <f t="shared" si="65"/>
        <v>224.36483023304402</v>
      </c>
      <c r="M53" s="6">
        <f>MIN(K10,V11)</f>
        <v>110.16965119323355</v>
      </c>
      <c r="N53" s="6">
        <f>MIN(K11,V10)</f>
        <v>103.62633262943334</v>
      </c>
      <c r="O53" s="6">
        <f t="shared" si="66"/>
        <v>6.5433185638002129</v>
      </c>
      <c r="P53" s="6" t="str">
        <f t="shared" si="67"/>
        <v>ORL</v>
      </c>
      <c r="Q53" s="6">
        <f t="shared" si="68"/>
        <v>213.79598382266687</v>
      </c>
      <c r="T53" s="6">
        <f>MIN(M10,X11)</f>
        <v>109.31304347826</v>
      </c>
      <c r="U53" s="6">
        <f>MIN(M11,X10)</f>
        <v>102.8</v>
      </c>
      <c r="V53" s="6">
        <f t="shared" si="69"/>
        <v>212.11304347826001</v>
      </c>
    </row>
    <row r="54" spans="1:22" ht="15" thickBot="1" x14ac:dyDescent="0.35">
      <c r="A54">
        <f t="shared" si="38"/>
        <v>0</v>
      </c>
      <c r="B54" s="5">
        <f>Neural!B23</f>
        <v>0</v>
      </c>
      <c r="C54" s="16">
        <f>Neural!C23</f>
        <v>0</v>
      </c>
      <c r="D54" s="8" t="str">
        <f t="shared" si="60"/>
        <v>SAS</v>
      </c>
      <c r="E54" s="8" t="str">
        <f t="shared" si="60"/>
        <v>OKC</v>
      </c>
      <c r="F54" s="6">
        <f t="shared" si="61"/>
        <v>109.44772708050199</v>
      </c>
      <c r="G54" s="6">
        <f t="shared" si="62"/>
        <v>115.03214001645367</v>
      </c>
      <c r="H54" s="6">
        <f t="shared" si="63"/>
        <v>-5.5844129359516756</v>
      </c>
      <c r="I54" s="6" t="str">
        <f t="shared" si="64"/>
        <v>OKC</v>
      </c>
      <c r="L54" s="6">
        <f t="shared" si="65"/>
        <v>224.47986709695567</v>
      </c>
      <c r="M54" s="6">
        <f>MIN(K12,V13)</f>
        <v>109.44772708050199</v>
      </c>
      <c r="N54" s="6">
        <f>MIN(K13,V12)</f>
        <v>113.1430903202899</v>
      </c>
      <c r="O54" s="6">
        <f t="shared" si="66"/>
        <v>-3.695363239787909</v>
      </c>
      <c r="P54" s="6" t="str">
        <f t="shared" si="67"/>
        <v>OKC</v>
      </c>
      <c r="Q54" s="6">
        <f t="shared" si="68"/>
        <v>222.59081740079188</v>
      </c>
      <c r="T54" s="6">
        <f>MIN(M12,X13)</f>
        <v>106.88</v>
      </c>
      <c r="U54" s="6">
        <f>MIN(M13,X12)</f>
        <v>112.166470317253</v>
      </c>
      <c r="V54" s="6">
        <f t="shared" si="69"/>
        <v>219.04647031725301</v>
      </c>
    </row>
    <row r="55" spans="1:22" ht="15" thickBot="1" x14ac:dyDescent="0.35">
      <c r="A55">
        <f t="shared" si="38"/>
        <v>0</v>
      </c>
      <c r="B55" s="5">
        <f>Neural!B24</f>
        <v>0</v>
      </c>
      <c r="C55" s="16">
        <f>Neural!C24</f>
        <v>0</v>
      </c>
      <c r="D55" s="8" t="str">
        <f t="shared" si="60"/>
        <v>MIN</v>
      </c>
      <c r="E55" s="8" t="str">
        <f t="shared" si="60"/>
        <v>DEN</v>
      </c>
      <c r="F55" s="6">
        <f t="shared" si="61"/>
        <v>104.85974267907621</v>
      </c>
      <c r="G55" s="6">
        <f t="shared" si="62"/>
        <v>113.64684740419388</v>
      </c>
      <c r="H55" s="6">
        <f t="shared" si="63"/>
        <v>-8.7871047251176719</v>
      </c>
      <c r="I55" s="6" t="str">
        <f t="shared" si="64"/>
        <v>DEN</v>
      </c>
      <c r="L55" s="6">
        <f t="shared" si="65"/>
        <v>218.50659008327008</v>
      </c>
      <c r="M55" s="6">
        <f>MIN(K14,V15)</f>
        <v>104.85974267907621</v>
      </c>
      <c r="N55" s="6">
        <f>MIN(K15,V14)</f>
        <v>103.39116860306189</v>
      </c>
      <c r="O55" s="6">
        <f t="shared" si="66"/>
        <v>1.4685740760143204</v>
      </c>
      <c r="P55" s="6" t="str">
        <f t="shared" si="67"/>
        <v>MIN</v>
      </c>
      <c r="Q55" s="6">
        <f t="shared" si="68"/>
        <v>208.25091128213808</v>
      </c>
      <c r="T55" s="6">
        <f>MIN(M14,X15)</f>
        <v>103.46966</v>
      </c>
      <c r="U55" s="6">
        <f>MIN(M15,X14)</f>
        <v>102.528568155657</v>
      </c>
      <c r="V55" s="6">
        <f t="shared" si="69"/>
        <v>205.99822815565699</v>
      </c>
    </row>
    <row r="56" spans="1:22" ht="15" thickBot="1" x14ac:dyDescent="0.35">
      <c r="A56">
        <f t="shared" si="38"/>
        <v>0</v>
      </c>
      <c r="B56" s="5">
        <f>Neural!B25</f>
        <v>0</v>
      </c>
      <c r="C56" s="16">
        <f>Neural!C25</f>
        <v>0</v>
      </c>
      <c r="D56" s="8" t="str">
        <f t="shared" si="60"/>
        <v>PHX</v>
      </c>
      <c r="E56" s="8" t="str">
        <f t="shared" si="60"/>
        <v>LAC</v>
      </c>
      <c r="F56" s="6">
        <f t="shared" si="61"/>
        <v>110.22098313438799</v>
      </c>
      <c r="G56" s="6">
        <f t="shared" si="62"/>
        <v>111.58917566391221</v>
      </c>
      <c r="H56" s="6">
        <f t="shared" si="63"/>
        <v>-1.3681925295242223</v>
      </c>
      <c r="I56" s="6" t="str">
        <f t="shared" si="64"/>
        <v>LAC</v>
      </c>
      <c r="L56" s="6">
        <f t="shared" si="65"/>
        <v>221.81015879830022</v>
      </c>
      <c r="M56" s="6">
        <f>MIN(K16,V17)</f>
        <v>110.22098313438799</v>
      </c>
      <c r="N56" s="6">
        <f>MIN(K17,V16)</f>
        <v>109.42293849481979</v>
      </c>
      <c r="O56" s="6">
        <f t="shared" si="66"/>
        <v>0.79804463956820371</v>
      </c>
      <c r="P56" s="6" t="str">
        <f t="shared" si="67"/>
        <v>PHX</v>
      </c>
      <c r="Q56" s="6">
        <f t="shared" si="68"/>
        <v>219.6439216292078</v>
      </c>
      <c r="T56" s="6">
        <f>MIN(M16,X17)</f>
        <v>109.31304347826</v>
      </c>
      <c r="U56" s="6">
        <f>MIN(M17,X16)</f>
        <v>108.655629139072</v>
      </c>
      <c r="V56" s="6">
        <f t="shared" si="69"/>
        <v>217.968672617332</v>
      </c>
    </row>
    <row r="57" spans="1:22" ht="15" thickBot="1" x14ac:dyDescent="0.35">
      <c r="A57">
        <f t="shared" si="38"/>
        <v>0</v>
      </c>
      <c r="B57" s="5">
        <f>Neural!B26</f>
        <v>0</v>
      </c>
      <c r="C57" s="16">
        <f>Neural!C26</f>
        <v>0</v>
      </c>
      <c r="D57" s="8">
        <f t="shared" si="60"/>
        <v>0</v>
      </c>
      <c r="E57" s="8">
        <f t="shared" si="60"/>
        <v>0</v>
      </c>
      <c r="F57" s="6">
        <f t="shared" si="61"/>
        <v>0</v>
      </c>
      <c r="G57" s="6">
        <f t="shared" si="62"/>
        <v>0</v>
      </c>
      <c r="H57" s="6">
        <f t="shared" si="63"/>
        <v>0</v>
      </c>
      <c r="I57" s="6">
        <f t="shared" si="64"/>
        <v>0</v>
      </c>
      <c r="L57" s="6">
        <f t="shared" si="65"/>
        <v>0</v>
      </c>
      <c r="M57" s="10">
        <f>MIN(K18,V19)</f>
        <v>0</v>
      </c>
      <c r="N57" s="6">
        <f>MIN(K19,V18)</f>
        <v>0</v>
      </c>
      <c r="O57" s="6">
        <f t="shared" si="66"/>
        <v>0</v>
      </c>
      <c r="P57" s="6">
        <f t="shared" si="67"/>
        <v>0</v>
      </c>
      <c r="Q57" s="6">
        <f t="shared" si="68"/>
        <v>0</v>
      </c>
      <c r="T57" s="6">
        <f>MIN(M18,X19)</f>
        <v>0</v>
      </c>
      <c r="U57" s="6">
        <f>MIN(M19,X18)</f>
        <v>0</v>
      </c>
      <c r="V57" s="6">
        <f t="shared" si="69"/>
        <v>0</v>
      </c>
    </row>
    <row r="58" spans="1:22" ht="15" thickBot="1" x14ac:dyDescent="0.35">
      <c r="A58">
        <f t="shared" si="38"/>
        <v>0</v>
      </c>
      <c r="B58" s="5">
        <f>Neural!B27</f>
        <v>0</v>
      </c>
      <c r="C58" s="16">
        <f>Neural!C27</f>
        <v>0</v>
      </c>
      <c r="D58" s="8">
        <f t="shared" si="60"/>
        <v>0</v>
      </c>
      <c r="E58" s="8">
        <f t="shared" si="60"/>
        <v>0</v>
      </c>
      <c r="F58" s="6">
        <f t="shared" si="61"/>
        <v>0</v>
      </c>
      <c r="G58" s="6">
        <f t="shared" si="62"/>
        <v>0</v>
      </c>
      <c r="H58" s="6">
        <f t="shared" si="63"/>
        <v>0</v>
      </c>
      <c r="I58" s="6">
        <f t="shared" si="64"/>
        <v>0</v>
      </c>
      <c r="L58" s="6">
        <f t="shared" si="65"/>
        <v>0</v>
      </c>
      <c r="M58" s="10">
        <f>MIN(K20,V21)</f>
        <v>0</v>
      </c>
      <c r="N58" s="6">
        <f>MIN(K21,V20)</f>
        <v>0</v>
      </c>
      <c r="O58" s="6">
        <f t="shared" si="66"/>
        <v>0</v>
      </c>
      <c r="P58" s="6">
        <f t="shared" si="67"/>
        <v>0</v>
      </c>
      <c r="Q58" s="6">
        <f t="shared" si="68"/>
        <v>0</v>
      </c>
      <c r="T58" s="6">
        <f>MIN(M20,X21)</f>
        <v>0</v>
      </c>
      <c r="U58" s="6">
        <f>MIN(M21,X20)</f>
        <v>0</v>
      </c>
      <c r="V58" s="6">
        <f t="shared" si="69"/>
        <v>0</v>
      </c>
    </row>
    <row r="59" spans="1:22" ht="15" thickBot="1" x14ac:dyDescent="0.35">
      <c r="A59">
        <f t="shared" ref="A59:A60" si="70">A28</f>
        <v>0</v>
      </c>
      <c r="B59" s="5">
        <f>Neural!B28</f>
        <v>0</v>
      </c>
      <c r="C59" s="16">
        <f>Neural!C28</f>
        <v>0</v>
      </c>
      <c r="D59" s="8">
        <f t="shared" si="60"/>
        <v>0</v>
      </c>
      <c r="E59" s="8">
        <f t="shared" si="60"/>
        <v>0</v>
      </c>
      <c r="F59" s="6">
        <f t="shared" si="61"/>
        <v>0</v>
      </c>
      <c r="G59" s="6">
        <f t="shared" si="62"/>
        <v>0</v>
      </c>
      <c r="H59" s="6">
        <f t="shared" si="63"/>
        <v>0</v>
      </c>
      <c r="I59" s="6">
        <f t="shared" si="64"/>
        <v>0</v>
      </c>
      <c r="L59" s="6">
        <f t="shared" si="65"/>
        <v>0</v>
      </c>
      <c r="M59" s="10">
        <f>MIN(K22,V23)</f>
        <v>0</v>
      </c>
      <c r="N59" s="6">
        <f>MIN(K23,V22)</f>
        <v>0</v>
      </c>
      <c r="O59" s="6">
        <f t="shared" si="66"/>
        <v>0</v>
      </c>
      <c r="P59" s="6">
        <f t="shared" si="67"/>
        <v>0</v>
      </c>
      <c r="Q59" s="6">
        <f t="shared" si="68"/>
        <v>0</v>
      </c>
      <c r="T59" s="6">
        <f>MIN(M22,X23)</f>
        <v>0</v>
      </c>
      <c r="U59" s="6">
        <f>MIN(M23,X22)</f>
        <v>0</v>
      </c>
      <c r="V59" s="6">
        <f t="shared" si="69"/>
        <v>0</v>
      </c>
    </row>
    <row r="60" spans="1:22" ht="15" thickBot="1" x14ac:dyDescent="0.35">
      <c r="A60">
        <f t="shared" si="70"/>
        <v>0</v>
      </c>
      <c r="B60" s="5">
        <f>Neural!B29</f>
        <v>0</v>
      </c>
      <c r="C60" s="16">
        <f>Neural!C29</f>
        <v>0</v>
      </c>
      <c r="D60" s="8">
        <f t="shared" si="60"/>
        <v>0</v>
      </c>
      <c r="E60" s="8">
        <f t="shared" si="60"/>
        <v>0</v>
      </c>
      <c r="F60" s="6">
        <f t="shared" si="61"/>
        <v>0</v>
      </c>
      <c r="G60" s="6">
        <f t="shared" si="62"/>
        <v>0</v>
      </c>
      <c r="H60" s="6">
        <f t="shared" si="63"/>
        <v>0</v>
      </c>
      <c r="I60" s="6">
        <f t="shared" si="64"/>
        <v>0</v>
      </c>
      <c r="L60" s="6">
        <f t="shared" si="65"/>
        <v>0</v>
      </c>
      <c r="M60" s="10">
        <f>MIN(K24,V25)</f>
        <v>0</v>
      </c>
      <c r="N60" s="6">
        <f>MIN(K25,V24)</f>
        <v>0</v>
      </c>
      <c r="O60" s="6">
        <f t="shared" ref="O60" si="71">M60-N60</f>
        <v>0</v>
      </c>
      <c r="P60" s="6">
        <f t="shared" si="67"/>
        <v>0</v>
      </c>
      <c r="Q60" s="6">
        <f t="shared" ref="Q60" si="72">M60+N60</f>
        <v>0</v>
      </c>
      <c r="T60" s="6">
        <f>MIN(M24,X25)</f>
        <v>0</v>
      </c>
      <c r="U60" s="6">
        <f>MIN(M25,X24)</f>
        <v>0</v>
      </c>
      <c r="V60" s="6">
        <f t="shared" ref="V60" si="73">T60+U60</f>
        <v>0</v>
      </c>
    </row>
    <row r="61" spans="1:22" x14ac:dyDescent="0.3">
      <c r="D61" s="8">
        <f t="shared" si="60"/>
        <v>0</v>
      </c>
      <c r="E61" s="8">
        <f t="shared" si="60"/>
        <v>0</v>
      </c>
      <c r="F61" s="6">
        <f t="shared" si="61"/>
        <v>0</v>
      </c>
      <c r="G61" s="6">
        <f t="shared" si="62"/>
        <v>0</v>
      </c>
      <c r="H61" s="6">
        <f t="shared" ref="H61" si="74">F61-G61</f>
        <v>0</v>
      </c>
      <c r="I61" s="6">
        <f t="shared" si="64"/>
        <v>0</v>
      </c>
      <c r="L61" s="6">
        <f t="shared" ref="L61" si="75">F61+G61</f>
        <v>0</v>
      </c>
      <c r="M61" s="10">
        <f>MIN(K26,V27)</f>
        <v>0</v>
      </c>
      <c r="N61" s="6">
        <f>MIN(K27,V26)</f>
        <v>0</v>
      </c>
      <c r="O61" s="6">
        <f t="shared" ref="O61" si="76">M61-N61</f>
        <v>0</v>
      </c>
      <c r="P61" s="6">
        <f t="shared" ref="P61" si="77">IF(N61&gt;M61,E61,D61)</f>
        <v>0</v>
      </c>
      <c r="Q61" s="6">
        <f t="shared" ref="Q61" si="78">M61+N61</f>
        <v>0</v>
      </c>
      <c r="T61" s="6">
        <f>MIN(M26,X27)</f>
        <v>0</v>
      </c>
      <c r="U61" s="6">
        <f>MIN(M27,X26)</f>
        <v>0</v>
      </c>
      <c r="V61" s="6">
        <f t="shared" ref="V61" si="79">T61+U61</f>
        <v>0</v>
      </c>
    </row>
    <row r="62" spans="1:22" x14ac:dyDescent="0.3">
      <c r="D62" s="8">
        <f t="shared" si="60"/>
        <v>0</v>
      </c>
      <c r="E62" s="8">
        <f t="shared" si="60"/>
        <v>0</v>
      </c>
      <c r="F62" s="6">
        <f t="shared" si="61"/>
        <v>0</v>
      </c>
      <c r="G62" s="6">
        <f t="shared" si="62"/>
        <v>0</v>
      </c>
      <c r="H62" s="6">
        <f t="shared" ref="H62" si="80">F62-G62</f>
        <v>0</v>
      </c>
      <c r="I62" s="6">
        <f t="shared" si="64"/>
        <v>0</v>
      </c>
      <c r="L62" s="6">
        <f t="shared" ref="L62" si="81">F62+G62</f>
        <v>0</v>
      </c>
      <c r="M62" s="10">
        <f>MIN(K28,V29)</f>
        <v>0</v>
      </c>
      <c r="N62" s="6">
        <f>MIN(K29,V28)</f>
        <v>0</v>
      </c>
      <c r="O62" s="6">
        <f t="shared" ref="O62" si="82">M62-N62</f>
        <v>0</v>
      </c>
      <c r="P62" s="6">
        <f t="shared" ref="P62" si="83">IF(N62&gt;M62,E62,D62)</f>
        <v>0</v>
      </c>
      <c r="Q62" s="6">
        <f t="shared" ref="Q62" si="84">M62+N62</f>
        <v>0</v>
      </c>
      <c r="T62" s="6">
        <f>MIN(M28,X29)</f>
        <v>0</v>
      </c>
      <c r="U62" s="6">
        <f>MIN(M29,X28)</f>
        <v>0</v>
      </c>
      <c r="V62" s="6">
        <f t="shared" ref="V62" si="85">T62+U62</f>
        <v>0</v>
      </c>
    </row>
    <row r="63" spans="1:22" x14ac:dyDescent="0.3">
      <c r="D63" s="8"/>
      <c r="E63" s="8"/>
      <c r="M63" s="10"/>
    </row>
    <row r="64" spans="1:22" x14ac:dyDescent="0.3">
      <c r="D64" s="6" t="s">
        <v>42</v>
      </c>
      <c r="G64" s="6">
        <f>E64-F64</f>
        <v>0</v>
      </c>
    </row>
    <row r="65" spans="4:26" ht="57.6" x14ac:dyDescent="0.3">
      <c r="D65" s="8" t="s">
        <v>53</v>
      </c>
      <c r="E65" s="6" t="s">
        <v>54</v>
      </c>
      <c r="F65" s="6" t="s">
        <v>10</v>
      </c>
      <c r="G65" s="6" t="s">
        <v>11</v>
      </c>
      <c r="H65" s="6" t="s">
        <v>12</v>
      </c>
      <c r="I65" s="6" t="s">
        <v>13</v>
      </c>
      <c r="J65" s="6" t="s">
        <v>15</v>
      </c>
      <c r="K65" s="6" t="s">
        <v>16</v>
      </c>
      <c r="L65" s="6" t="s">
        <v>50</v>
      </c>
      <c r="M65" s="17" t="s">
        <v>53</v>
      </c>
      <c r="N65" s="12" t="s">
        <v>54</v>
      </c>
      <c r="O65" s="12" t="s">
        <v>14</v>
      </c>
      <c r="P65" s="13" t="s">
        <v>38</v>
      </c>
      <c r="Q65" s="13" t="s">
        <v>43</v>
      </c>
      <c r="R65" s="14" t="s">
        <v>49</v>
      </c>
      <c r="S65" s="14" t="s">
        <v>72</v>
      </c>
      <c r="T65" s="14" t="s">
        <v>15</v>
      </c>
      <c r="U65" s="13" t="s">
        <v>18</v>
      </c>
      <c r="V65" s="13" t="s">
        <v>51</v>
      </c>
      <c r="W65" s="13" t="s">
        <v>52</v>
      </c>
      <c r="X65" s="14" t="s">
        <v>49</v>
      </c>
      <c r="Y65" s="13" t="s">
        <v>55</v>
      </c>
      <c r="Z65" s="12" t="s">
        <v>15</v>
      </c>
    </row>
    <row r="66" spans="4:26" x14ac:dyDescent="0.3">
      <c r="D66" s="8" t="str">
        <f t="shared" ref="D66:E79" si="86">D32</f>
        <v>MEM</v>
      </c>
      <c r="E66" s="8" t="str">
        <f t="shared" si="86"/>
        <v>CLE</v>
      </c>
      <c r="F66" s="6">
        <f t="shared" ref="F66:F79" si="87">MAX(M32,M49)</f>
        <v>113.52988486736955</v>
      </c>
      <c r="G66" s="6">
        <f t="shared" ref="G66:G79" si="88">MIN(N32,N49)</f>
        <v>106.917379349429</v>
      </c>
      <c r="H66" s="6">
        <f t="shared" ref="H66:H77" si="89">F66-G66</f>
        <v>6.6125055179405479</v>
      </c>
      <c r="I66" s="6" t="str">
        <f t="shared" ref="I66:I79" si="90">IF(G66&gt;F66,E32,D32)</f>
        <v>MEM</v>
      </c>
      <c r="L66" s="6">
        <f t="shared" ref="L66:L77" si="91">F66+G66</f>
        <v>220.44726421679854</v>
      </c>
      <c r="M66" s="17" t="str">
        <f>D66</f>
        <v>MEM</v>
      </c>
      <c r="N66" s="17" t="str">
        <f>E66</f>
        <v>CLE</v>
      </c>
      <c r="O66" s="21" t="s">
        <v>75</v>
      </c>
      <c r="P66" s="21" t="s">
        <v>70</v>
      </c>
      <c r="Q66" s="22">
        <v>1</v>
      </c>
      <c r="R66" s="22">
        <v>5</v>
      </c>
      <c r="S66" s="22" t="s">
        <v>68</v>
      </c>
      <c r="T66" s="22" t="s">
        <v>86</v>
      </c>
      <c r="U66" s="19">
        <v>213.5</v>
      </c>
      <c r="V66" s="19" t="s">
        <v>57</v>
      </c>
      <c r="W66" s="20">
        <v>0.8</v>
      </c>
      <c r="X66" s="20">
        <v>4</v>
      </c>
      <c r="Y66" s="20" t="s">
        <v>68</v>
      </c>
      <c r="Z66" s="20">
        <v>208</v>
      </c>
    </row>
    <row r="67" spans="4:26" x14ac:dyDescent="0.3">
      <c r="D67" s="8" t="str">
        <f t="shared" si="86"/>
        <v>CHA</v>
      </c>
      <c r="E67" s="8" t="str">
        <f t="shared" si="86"/>
        <v>ATL</v>
      </c>
      <c r="F67" s="6">
        <f t="shared" si="87"/>
        <v>114.40863982009556</v>
      </c>
      <c r="G67" s="6">
        <f t="shared" si="88"/>
        <v>114.02818477730112</v>
      </c>
      <c r="H67" s="6">
        <f t="shared" si="89"/>
        <v>0.38045504279443776</v>
      </c>
      <c r="I67" s="6" t="str">
        <f t="shared" si="90"/>
        <v>CHA</v>
      </c>
      <c r="L67" s="6">
        <f t="shared" si="91"/>
        <v>228.43682459739668</v>
      </c>
      <c r="M67" s="17" t="str">
        <f t="shared" ref="M67:M77" si="92">D67</f>
        <v>CHA</v>
      </c>
      <c r="N67" s="17" t="str">
        <f t="shared" ref="N67:N77" si="93">E67</f>
        <v>ATL</v>
      </c>
      <c r="O67" s="19" t="s">
        <v>76</v>
      </c>
      <c r="P67" s="19" t="s">
        <v>69</v>
      </c>
      <c r="Q67" s="20">
        <v>0.4</v>
      </c>
      <c r="R67" s="20">
        <v>2</v>
      </c>
      <c r="S67" s="20" t="s">
        <v>68</v>
      </c>
      <c r="T67" s="20" t="s">
        <v>85</v>
      </c>
      <c r="U67" s="21">
        <v>220.5</v>
      </c>
      <c r="V67" s="21" t="s">
        <v>57</v>
      </c>
      <c r="W67" s="22">
        <v>0.8</v>
      </c>
      <c r="X67" s="22">
        <v>4</v>
      </c>
      <c r="Y67" s="22"/>
      <c r="Z67" s="22">
        <v>229</v>
      </c>
    </row>
    <row r="68" spans="4:26" x14ac:dyDescent="0.3">
      <c r="D68" s="8" t="str">
        <f t="shared" si="86"/>
        <v>TOR</v>
      </c>
      <c r="E68" s="8" t="str">
        <f t="shared" si="86"/>
        <v>BKN</v>
      </c>
      <c r="F68" s="6">
        <f t="shared" si="87"/>
        <v>112.10281363473467</v>
      </c>
      <c r="G68" s="6">
        <f t="shared" si="88"/>
        <v>104.87528563589744</v>
      </c>
      <c r="H68" s="6">
        <f t="shared" si="89"/>
        <v>7.2275279988372318</v>
      </c>
      <c r="I68" s="6" t="str">
        <f t="shared" si="90"/>
        <v>TOR</v>
      </c>
      <c r="L68" s="6">
        <f t="shared" si="91"/>
        <v>216.97809927063213</v>
      </c>
      <c r="M68" s="17" t="str">
        <f t="shared" si="92"/>
        <v>TOR</v>
      </c>
      <c r="N68" s="17" t="str">
        <f t="shared" si="93"/>
        <v>BKN</v>
      </c>
      <c r="O68" s="19" t="s">
        <v>77</v>
      </c>
      <c r="P68" s="19" t="s">
        <v>74</v>
      </c>
      <c r="Q68" s="20">
        <v>0.2</v>
      </c>
      <c r="R68" s="20">
        <v>1</v>
      </c>
      <c r="S68" s="20"/>
      <c r="T68" s="20" t="s">
        <v>87</v>
      </c>
      <c r="U68" s="21">
        <v>221.5</v>
      </c>
      <c r="V68" s="21" t="s">
        <v>56</v>
      </c>
      <c r="W68" s="22">
        <v>0.4</v>
      </c>
      <c r="X68" s="22">
        <v>2</v>
      </c>
      <c r="Y68" s="22" t="s">
        <v>68</v>
      </c>
      <c r="Z68" s="22">
        <v>208</v>
      </c>
    </row>
    <row r="69" spans="4:26" x14ac:dyDescent="0.3">
      <c r="D69" s="8" t="str">
        <f t="shared" si="86"/>
        <v>DAL</v>
      </c>
      <c r="E69" s="8" t="str">
        <f t="shared" si="86"/>
        <v>MIA</v>
      </c>
      <c r="F69" s="6">
        <f t="shared" si="87"/>
        <v>117.01702790956377</v>
      </c>
      <c r="G69" s="6">
        <f t="shared" si="88"/>
        <v>106.56420979010079</v>
      </c>
      <c r="H69" s="6">
        <f t="shared" si="89"/>
        <v>10.452818119462975</v>
      </c>
      <c r="I69" s="6" t="str">
        <f t="shared" si="90"/>
        <v>DAL</v>
      </c>
      <c r="L69" s="6">
        <f t="shared" si="91"/>
        <v>223.58123769966454</v>
      </c>
      <c r="M69" s="17" t="str">
        <f t="shared" si="92"/>
        <v>DAL</v>
      </c>
      <c r="N69" s="17" t="str">
        <f t="shared" si="93"/>
        <v>MIA</v>
      </c>
      <c r="O69" s="21" t="s">
        <v>78</v>
      </c>
      <c r="P69" s="21" t="s">
        <v>58</v>
      </c>
      <c r="Q69" s="22">
        <v>0.6</v>
      </c>
      <c r="R69" s="22">
        <v>3</v>
      </c>
      <c r="S69" s="22" t="s">
        <v>68</v>
      </c>
      <c r="T69" s="22" t="s">
        <v>88</v>
      </c>
      <c r="U69" s="19">
        <v>215.5</v>
      </c>
      <c r="V69" s="19" t="s">
        <v>57</v>
      </c>
      <c r="W69" s="20">
        <v>0.6</v>
      </c>
      <c r="X69" s="20">
        <v>3</v>
      </c>
      <c r="Y69" s="20"/>
      <c r="Z69" s="20">
        <v>203</v>
      </c>
    </row>
    <row r="70" spans="4:26" x14ac:dyDescent="0.3">
      <c r="D70" s="8" t="str">
        <f t="shared" si="86"/>
        <v>ORL</v>
      </c>
      <c r="E70" s="8" t="str">
        <f t="shared" si="86"/>
        <v>MIL</v>
      </c>
      <c r="F70" s="6">
        <f t="shared" si="87"/>
        <v>111.74014324650588</v>
      </c>
      <c r="G70" s="6">
        <f t="shared" si="88"/>
        <v>103.62633262943334</v>
      </c>
      <c r="H70" s="6">
        <f t="shared" si="89"/>
        <v>8.113810617072545</v>
      </c>
      <c r="I70" s="6" t="str">
        <f t="shared" si="90"/>
        <v>ORL</v>
      </c>
      <c r="L70" s="6">
        <f t="shared" si="91"/>
        <v>215.36647587593922</v>
      </c>
      <c r="M70" s="17" t="str">
        <f t="shared" si="92"/>
        <v>ORL</v>
      </c>
      <c r="N70" s="17" t="str">
        <f t="shared" si="93"/>
        <v>MIL</v>
      </c>
      <c r="O70" s="19" t="s">
        <v>79</v>
      </c>
      <c r="P70" s="19" t="s">
        <v>63</v>
      </c>
      <c r="Q70" s="20">
        <v>0.4</v>
      </c>
      <c r="R70" s="20">
        <v>2</v>
      </c>
      <c r="S70" s="20" t="s">
        <v>68</v>
      </c>
      <c r="T70" s="20" t="s">
        <v>90</v>
      </c>
      <c r="U70" s="21">
        <v>214.5</v>
      </c>
      <c r="V70" s="21" t="s">
        <v>57</v>
      </c>
      <c r="W70" s="22">
        <v>0.8</v>
      </c>
      <c r="X70" s="22">
        <v>4</v>
      </c>
      <c r="Y70" s="22" t="s">
        <v>68</v>
      </c>
      <c r="Z70" s="22">
        <v>216</v>
      </c>
    </row>
    <row r="71" spans="4:26" x14ac:dyDescent="0.3">
      <c r="D71" s="8" t="str">
        <f t="shared" si="86"/>
        <v>SAS</v>
      </c>
      <c r="E71" s="8" t="str">
        <f t="shared" si="86"/>
        <v>OKC</v>
      </c>
      <c r="F71" s="6">
        <f t="shared" si="87"/>
        <v>114.17210795590978</v>
      </c>
      <c r="G71" s="6">
        <f t="shared" si="88"/>
        <v>113.1430903202899</v>
      </c>
      <c r="H71" s="6">
        <f t="shared" si="89"/>
        <v>1.0290176356198799</v>
      </c>
      <c r="I71" s="6" t="str">
        <f t="shared" si="90"/>
        <v>SAS</v>
      </c>
      <c r="L71" s="6">
        <f t="shared" si="91"/>
        <v>227.31519827619968</v>
      </c>
      <c r="M71" s="17" t="str">
        <f t="shared" si="92"/>
        <v>SAS</v>
      </c>
      <c r="N71" s="17" t="str">
        <f t="shared" si="93"/>
        <v>OKC</v>
      </c>
      <c r="O71" s="21" t="s">
        <v>80</v>
      </c>
      <c r="P71" s="21" t="s">
        <v>61</v>
      </c>
      <c r="Q71" s="22">
        <v>0</v>
      </c>
      <c r="R71" s="22" t="s">
        <v>84</v>
      </c>
      <c r="S71" s="22"/>
      <c r="T71" s="22" t="s">
        <v>91</v>
      </c>
      <c r="U71" s="21">
        <v>227.5</v>
      </c>
      <c r="V71" s="21" t="s">
        <v>56</v>
      </c>
      <c r="W71" s="22">
        <v>0.8</v>
      </c>
      <c r="X71" s="22">
        <v>4</v>
      </c>
      <c r="Y71" s="22" t="s">
        <v>68</v>
      </c>
      <c r="Z71" s="22">
        <v>216</v>
      </c>
    </row>
    <row r="72" spans="4:26" x14ac:dyDescent="0.3">
      <c r="D72" s="8" t="str">
        <f t="shared" si="86"/>
        <v>MIN</v>
      </c>
      <c r="E72" s="8" t="str">
        <f t="shared" si="86"/>
        <v>DEN</v>
      </c>
      <c r="F72" s="6">
        <f t="shared" si="87"/>
        <v>112.93384537617699</v>
      </c>
      <c r="G72" s="6">
        <f t="shared" si="88"/>
        <v>103.39116860306189</v>
      </c>
      <c r="H72" s="6">
        <f t="shared" si="89"/>
        <v>9.5426767731151045</v>
      </c>
      <c r="I72" s="6" t="str">
        <f t="shared" si="90"/>
        <v>MIN</v>
      </c>
      <c r="L72" s="6">
        <f t="shared" si="91"/>
        <v>216.32501397923886</v>
      </c>
      <c r="M72" s="17" t="str">
        <f t="shared" si="92"/>
        <v>MIN</v>
      </c>
      <c r="N72" s="17" t="str">
        <f t="shared" si="93"/>
        <v>DEN</v>
      </c>
      <c r="O72" s="21" t="s">
        <v>81</v>
      </c>
      <c r="P72" s="21" t="s">
        <v>71</v>
      </c>
      <c r="Q72" s="22">
        <v>0.2</v>
      </c>
      <c r="R72" s="22">
        <v>1</v>
      </c>
      <c r="S72" s="22"/>
      <c r="T72" s="22" t="s">
        <v>92</v>
      </c>
      <c r="U72" s="21">
        <v>211.5</v>
      </c>
      <c r="V72" s="21" t="s">
        <v>57</v>
      </c>
      <c r="W72" s="22">
        <v>0.8</v>
      </c>
      <c r="X72" s="22">
        <v>4</v>
      </c>
      <c r="Y72" s="22"/>
      <c r="Z72" s="22">
        <v>223</v>
      </c>
    </row>
    <row r="73" spans="4:26" x14ac:dyDescent="0.3">
      <c r="D73" s="8" t="str">
        <f t="shared" si="86"/>
        <v>PHX</v>
      </c>
      <c r="E73" s="8" t="str">
        <f t="shared" si="86"/>
        <v>LAC</v>
      </c>
      <c r="F73" s="6">
        <f t="shared" si="87"/>
        <v>111.80935657003455</v>
      </c>
      <c r="G73" s="6">
        <f t="shared" si="88"/>
        <v>109.42293849481979</v>
      </c>
      <c r="H73" s="6">
        <f t="shared" si="89"/>
        <v>2.3864180752147632</v>
      </c>
      <c r="I73" s="6" t="str">
        <f t="shared" si="90"/>
        <v>PHX</v>
      </c>
      <c r="L73" s="6">
        <f t="shared" si="91"/>
        <v>221.23229506485433</v>
      </c>
      <c r="M73" s="17" t="str">
        <f t="shared" si="92"/>
        <v>PHX</v>
      </c>
      <c r="N73" s="17" t="str">
        <f t="shared" si="93"/>
        <v>LAC</v>
      </c>
      <c r="O73" s="21" t="s">
        <v>82</v>
      </c>
      <c r="P73" s="21" t="s">
        <v>65</v>
      </c>
      <c r="Q73" s="22">
        <v>0</v>
      </c>
      <c r="R73" s="22" t="s">
        <v>83</v>
      </c>
      <c r="S73" s="22"/>
      <c r="T73" s="22" t="s">
        <v>89</v>
      </c>
      <c r="U73" s="21">
        <v>218.5</v>
      </c>
      <c r="V73" s="21" t="s">
        <v>57</v>
      </c>
      <c r="W73" s="22">
        <v>1</v>
      </c>
      <c r="X73" s="22">
        <v>5</v>
      </c>
      <c r="Y73" s="22"/>
      <c r="Z73" s="22">
        <v>232</v>
      </c>
    </row>
    <row r="74" spans="4:26" x14ac:dyDescent="0.3">
      <c r="D74" s="8">
        <f t="shared" si="86"/>
        <v>0</v>
      </c>
      <c r="E74" s="8">
        <f t="shared" si="86"/>
        <v>0</v>
      </c>
      <c r="F74" s="6">
        <f t="shared" si="87"/>
        <v>0</v>
      </c>
      <c r="G74" s="6">
        <f t="shared" si="88"/>
        <v>0</v>
      </c>
      <c r="H74" s="6">
        <f t="shared" si="89"/>
        <v>0</v>
      </c>
      <c r="I74" s="6">
        <f t="shared" si="90"/>
        <v>0</v>
      </c>
      <c r="L74" s="6">
        <f t="shared" si="91"/>
        <v>0</v>
      </c>
      <c r="M74" s="17">
        <f t="shared" si="92"/>
        <v>0</v>
      </c>
      <c r="N74" s="17">
        <f t="shared" si="93"/>
        <v>0</v>
      </c>
      <c r="O74" s="21"/>
      <c r="P74" s="21"/>
      <c r="Q74" s="22"/>
      <c r="R74" s="22"/>
      <c r="S74" s="22"/>
      <c r="T74" s="22"/>
      <c r="U74" s="12"/>
      <c r="V74" s="12"/>
      <c r="W74" s="18"/>
      <c r="X74" s="18"/>
      <c r="Y74" s="18"/>
      <c r="Z74" s="18"/>
    </row>
    <row r="75" spans="4:26" x14ac:dyDescent="0.3">
      <c r="D75" s="8">
        <f t="shared" si="86"/>
        <v>0</v>
      </c>
      <c r="E75" s="8">
        <f t="shared" si="86"/>
        <v>0</v>
      </c>
      <c r="F75" s="6">
        <f t="shared" si="87"/>
        <v>0</v>
      </c>
      <c r="G75" s="6">
        <f t="shared" si="88"/>
        <v>0</v>
      </c>
      <c r="H75" s="6">
        <f t="shared" si="89"/>
        <v>0</v>
      </c>
      <c r="I75" s="6">
        <f t="shared" si="90"/>
        <v>0</v>
      </c>
      <c r="L75" s="6">
        <f t="shared" si="91"/>
        <v>0</v>
      </c>
      <c r="M75" s="17">
        <f t="shared" si="92"/>
        <v>0</v>
      </c>
      <c r="N75" s="17">
        <f t="shared" si="93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86"/>
        <v>0</v>
      </c>
      <c r="E76" s="8">
        <f t="shared" si="86"/>
        <v>0</v>
      </c>
      <c r="F76" s="6">
        <f t="shared" si="87"/>
        <v>0</v>
      </c>
      <c r="G76" s="6">
        <f t="shared" si="88"/>
        <v>0</v>
      </c>
      <c r="H76" s="6">
        <f t="shared" si="89"/>
        <v>0</v>
      </c>
      <c r="I76" s="6">
        <f t="shared" si="90"/>
        <v>0</v>
      </c>
      <c r="L76" s="6">
        <f t="shared" si="91"/>
        <v>0</v>
      </c>
      <c r="M76" s="17">
        <f t="shared" si="92"/>
        <v>0</v>
      </c>
      <c r="N76" s="17">
        <f t="shared" si="93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86"/>
        <v>0</v>
      </c>
      <c r="E77" s="8">
        <f t="shared" si="86"/>
        <v>0</v>
      </c>
      <c r="F77" s="6">
        <f t="shared" si="87"/>
        <v>0</v>
      </c>
      <c r="G77" s="6">
        <f t="shared" si="88"/>
        <v>0</v>
      </c>
      <c r="H77" s="6">
        <f t="shared" si="89"/>
        <v>0</v>
      </c>
      <c r="I77" s="6">
        <f t="shared" si="90"/>
        <v>0</v>
      </c>
      <c r="L77" s="6">
        <f t="shared" si="91"/>
        <v>0</v>
      </c>
      <c r="M77" s="17">
        <f t="shared" si="92"/>
        <v>0</v>
      </c>
      <c r="N77" s="17">
        <f t="shared" si="93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86"/>
        <v>0</v>
      </c>
      <c r="E78" s="8">
        <f t="shared" si="86"/>
        <v>0</v>
      </c>
      <c r="F78" s="6">
        <f t="shared" si="87"/>
        <v>0</v>
      </c>
      <c r="G78" s="6">
        <f t="shared" si="88"/>
        <v>0</v>
      </c>
      <c r="H78" s="6">
        <f t="shared" ref="H78" si="94">F78-G78</f>
        <v>0</v>
      </c>
      <c r="I78" s="6">
        <f t="shared" si="90"/>
        <v>0</v>
      </c>
      <c r="L78" s="6">
        <f t="shared" ref="L78" si="95">F78+G78</f>
        <v>0</v>
      </c>
      <c r="M78" s="17">
        <f t="shared" ref="M78" si="96">D78</f>
        <v>0</v>
      </c>
      <c r="N78" s="17">
        <f t="shared" ref="N78" si="97">E78</f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86"/>
        <v>0</v>
      </c>
      <c r="E79" s="8">
        <f t="shared" si="86"/>
        <v>0</v>
      </c>
      <c r="F79" s="6">
        <f t="shared" si="87"/>
        <v>0</v>
      </c>
      <c r="G79" s="6">
        <f t="shared" si="88"/>
        <v>0</v>
      </c>
      <c r="H79" s="6">
        <f t="shared" ref="H79" si="98">F79-G79</f>
        <v>0</v>
      </c>
      <c r="I79" s="6">
        <f t="shared" si="90"/>
        <v>0</v>
      </c>
      <c r="L79" s="6">
        <f t="shared" ref="L79" si="99">F79+G79</f>
        <v>0</v>
      </c>
      <c r="M79" s="17">
        <f t="shared" ref="M79" si="100">D79</f>
        <v>0</v>
      </c>
      <c r="N79" s="17">
        <f t="shared" ref="N79" si="101">E79</f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/>
      <c r="E80" s="8"/>
    </row>
    <row r="81" spans="4:7" x14ac:dyDescent="0.3">
      <c r="D81" s="4" t="s">
        <v>0</v>
      </c>
      <c r="E81" s="4" t="s">
        <v>1</v>
      </c>
      <c r="F81" s="6" t="s">
        <v>45</v>
      </c>
      <c r="G81" s="6" t="s">
        <v>46</v>
      </c>
    </row>
    <row r="82" spans="4:7" x14ac:dyDescent="0.3">
      <c r="D82" t="str">
        <f>A2</f>
        <v>MEM</v>
      </c>
      <c r="E82" t="str">
        <f>B2</f>
        <v>CLE</v>
      </c>
      <c r="F82" s="6">
        <v>14.739999999999995</v>
      </c>
      <c r="G82" s="6">
        <v>5.3080191523810072</v>
      </c>
    </row>
    <row r="83" spans="4:7" x14ac:dyDescent="0.3">
      <c r="D83" t="str">
        <f t="shared" ref="D83:E83" si="102">A3</f>
        <v>CLE</v>
      </c>
      <c r="E83" t="str">
        <f t="shared" si="102"/>
        <v>MEM</v>
      </c>
    </row>
    <row r="84" spans="4:7" x14ac:dyDescent="0.3">
      <c r="D84" t="str">
        <f t="shared" ref="D84:E84" si="103">A4</f>
        <v>CHA</v>
      </c>
      <c r="E84" t="str">
        <f t="shared" si="103"/>
        <v>ATL</v>
      </c>
      <c r="F84" s="6">
        <v>-0.95242196623799202</v>
      </c>
      <c r="G84" s="6">
        <v>-13.577697073610892</v>
      </c>
    </row>
    <row r="85" spans="4:7" x14ac:dyDescent="0.3">
      <c r="D85" t="str">
        <f t="shared" ref="D85:E85" si="104">A5</f>
        <v>ATL</v>
      </c>
      <c r="E85" t="str">
        <f t="shared" si="104"/>
        <v>CHA</v>
      </c>
    </row>
    <row r="86" spans="4:7" x14ac:dyDescent="0.3">
      <c r="D86" t="str">
        <f t="shared" ref="D86:E86" si="105">A6</f>
        <v>TOR</v>
      </c>
      <c r="E86" t="str">
        <f t="shared" si="105"/>
        <v>BKN</v>
      </c>
      <c r="F86" s="6">
        <v>17.535578995348004</v>
      </c>
      <c r="G86" s="6">
        <v>3.7520278202740087</v>
      </c>
    </row>
    <row r="87" spans="4:7" x14ac:dyDescent="0.3">
      <c r="D87" t="str">
        <f t="shared" ref="D87:E87" si="106">A7</f>
        <v>BKN</v>
      </c>
      <c r="E87" t="str">
        <f t="shared" si="106"/>
        <v>TOR</v>
      </c>
    </row>
    <row r="88" spans="4:7" x14ac:dyDescent="0.3">
      <c r="D88" t="str">
        <f t="shared" ref="D88:E88" si="107">A8</f>
        <v>DAL</v>
      </c>
      <c r="E88" t="str">
        <f t="shared" si="107"/>
        <v>MIA</v>
      </c>
      <c r="F88" s="6">
        <v>15.04515038629701</v>
      </c>
      <c r="G88" s="6">
        <v>-7.1792307697579929</v>
      </c>
    </row>
    <row r="89" spans="4:7" x14ac:dyDescent="0.3">
      <c r="D89" t="str">
        <f t="shared" ref="D89:E89" si="108">A9</f>
        <v>MIA</v>
      </c>
      <c r="E89" t="str">
        <f t="shared" si="108"/>
        <v>DAL</v>
      </c>
    </row>
    <row r="90" spans="4:7" x14ac:dyDescent="0.3">
      <c r="D90" t="str">
        <f t="shared" ref="D90:E90" si="109">A10</f>
        <v>ORL</v>
      </c>
      <c r="E90" t="str">
        <f t="shared" si="109"/>
        <v>MIL</v>
      </c>
      <c r="F90" s="6">
        <v>14.769139530342997</v>
      </c>
      <c r="G90" s="6">
        <v>-4.1228571428580096</v>
      </c>
    </row>
    <row r="91" spans="4:7" x14ac:dyDescent="0.3">
      <c r="D91" t="str">
        <f t="shared" ref="D91:E91" si="110">A11</f>
        <v>MIL</v>
      </c>
      <c r="E91" t="str">
        <f t="shared" si="110"/>
        <v>ORL</v>
      </c>
    </row>
    <row r="92" spans="4:7" x14ac:dyDescent="0.3">
      <c r="D92" t="str">
        <f t="shared" ref="D92:E92" si="111">A12</f>
        <v>SAS</v>
      </c>
      <c r="E92" t="str">
        <f t="shared" si="111"/>
        <v>OKC</v>
      </c>
      <c r="F92" s="6">
        <v>10.934402989527001</v>
      </c>
      <c r="G92" s="6">
        <v>-0.38651685393298862</v>
      </c>
    </row>
    <row r="93" spans="4:7" x14ac:dyDescent="0.3">
      <c r="D93" t="str">
        <f t="shared" ref="D93:E93" si="112">A13</f>
        <v>OKC</v>
      </c>
      <c r="E93" t="str">
        <f t="shared" si="112"/>
        <v>SAS</v>
      </c>
    </row>
    <row r="94" spans="4:7" x14ac:dyDescent="0.3">
      <c r="D94" t="str">
        <f>A14</f>
        <v>MIN</v>
      </c>
      <c r="E94" t="str">
        <f>B14</f>
        <v>DEN</v>
      </c>
      <c r="F94" s="6">
        <v>17.847341624523992</v>
      </c>
      <c r="G94" s="6">
        <v>-12.110929999999996</v>
      </c>
    </row>
    <row r="95" spans="4:7" x14ac:dyDescent="0.3">
      <c r="D95" t="str">
        <f t="shared" ref="D95:D103" si="113">A15</f>
        <v>DEN</v>
      </c>
      <c r="E95" t="str">
        <f t="shared" ref="E95:E103" si="114">B15</f>
        <v>MIN</v>
      </c>
    </row>
    <row r="96" spans="4:7" x14ac:dyDescent="0.3">
      <c r="D96" t="str">
        <f t="shared" si="113"/>
        <v>PHX</v>
      </c>
      <c r="E96" t="str">
        <f t="shared" si="114"/>
        <v>LAC</v>
      </c>
      <c r="F96" s="6">
        <v>10.597245454618005</v>
      </c>
      <c r="G96" s="6">
        <v>-10.377642600718005</v>
      </c>
    </row>
    <row r="97" spans="4:7" x14ac:dyDescent="0.3">
      <c r="D97" t="str">
        <f t="shared" si="113"/>
        <v>LAC</v>
      </c>
      <c r="E97" t="str">
        <f t="shared" si="114"/>
        <v>PHX</v>
      </c>
    </row>
    <row r="98" spans="4:7" x14ac:dyDescent="0.3">
      <c r="D98">
        <f t="shared" si="113"/>
        <v>0</v>
      </c>
      <c r="E98">
        <f t="shared" si="114"/>
        <v>0</v>
      </c>
      <c r="F98" s="6">
        <v>-0.64738722201499854</v>
      </c>
      <c r="G98" s="6">
        <v>-20.597287333333995</v>
      </c>
    </row>
    <row r="99" spans="4:7" x14ac:dyDescent="0.3">
      <c r="D99">
        <f t="shared" si="113"/>
        <v>0</v>
      </c>
      <c r="E99">
        <f t="shared" si="114"/>
        <v>0</v>
      </c>
    </row>
    <row r="100" spans="4:7" x14ac:dyDescent="0.3">
      <c r="D100">
        <f t="shared" si="113"/>
        <v>0</v>
      </c>
      <c r="E100">
        <f t="shared" si="114"/>
        <v>0</v>
      </c>
      <c r="F100" s="6">
        <v>13.730953846153</v>
      </c>
      <c r="G100" s="6">
        <v>-9.1974200000000081</v>
      </c>
    </row>
    <row r="101" spans="4:7" x14ac:dyDescent="0.3">
      <c r="D101">
        <f t="shared" si="113"/>
        <v>0</v>
      </c>
      <c r="E101">
        <f t="shared" si="114"/>
        <v>0</v>
      </c>
    </row>
    <row r="102" spans="4:7" x14ac:dyDescent="0.3">
      <c r="D102">
        <f t="shared" si="113"/>
        <v>0</v>
      </c>
      <c r="E102">
        <f t="shared" si="114"/>
        <v>0</v>
      </c>
      <c r="F102" s="6">
        <v>16.332990689133993</v>
      </c>
      <c r="G102" s="6">
        <v>6.5448717938800058</v>
      </c>
    </row>
    <row r="103" spans="4:7" x14ac:dyDescent="0.3">
      <c r="D103">
        <f t="shared" si="113"/>
        <v>0</v>
      </c>
      <c r="E103">
        <f t="shared" si="114"/>
        <v>0</v>
      </c>
    </row>
    <row r="104" spans="4:7" x14ac:dyDescent="0.3">
      <c r="D104">
        <f t="shared" ref="D104:D106" si="115">A24</f>
        <v>0</v>
      </c>
      <c r="E104">
        <f t="shared" ref="E104:E106" si="116">B24</f>
        <v>0</v>
      </c>
      <c r="F104" s="6">
        <v>11.178571428571999</v>
      </c>
      <c r="G104" s="6">
        <v>-9.5915771841630004</v>
      </c>
    </row>
    <row r="105" spans="4:7" x14ac:dyDescent="0.3">
      <c r="D105">
        <f t="shared" si="115"/>
        <v>0</v>
      </c>
      <c r="E105">
        <f t="shared" si="116"/>
        <v>0</v>
      </c>
    </row>
    <row r="106" spans="4:7" x14ac:dyDescent="0.3">
      <c r="D106">
        <f t="shared" si="115"/>
        <v>0</v>
      </c>
      <c r="E106">
        <f t="shared" si="116"/>
        <v>0</v>
      </c>
      <c r="F106" s="6">
        <v>2.0185491091060044</v>
      </c>
      <c r="G106" s="6">
        <v>-7.6025500000000079</v>
      </c>
    </row>
    <row r="107" spans="4:7" x14ac:dyDescent="0.3">
      <c r="D107">
        <f t="shared" ref="D107:D110" si="117">A27</f>
        <v>0</v>
      </c>
      <c r="E107">
        <f t="shared" ref="E107:E110" si="118">B27</f>
        <v>0</v>
      </c>
    </row>
    <row r="108" spans="4:7" x14ac:dyDescent="0.3">
      <c r="D108">
        <f t="shared" si="117"/>
        <v>0</v>
      </c>
      <c r="E108">
        <f t="shared" si="118"/>
        <v>0</v>
      </c>
      <c r="F108" s="6">
        <v>12.230769230774001</v>
      </c>
      <c r="G108" s="6">
        <v>1.3737984122659981</v>
      </c>
    </row>
    <row r="109" spans="4:7" x14ac:dyDescent="0.3">
      <c r="D109">
        <f t="shared" si="117"/>
        <v>0</v>
      </c>
      <c r="E109">
        <f t="shared" si="118"/>
        <v>0</v>
      </c>
    </row>
    <row r="110" spans="4:7" x14ac:dyDescent="0.3">
      <c r="D110">
        <f t="shared" si="117"/>
        <v>0</v>
      </c>
      <c r="E110">
        <f t="shared" si="1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29"/>
  <sheetViews>
    <sheetView workbookViewId="0">
      <selection sqref="A1:C1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105.386425969527</v>
      </c>
      <c r="C2" s="1">
        <v>112.846427948754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107.347287337352</v>
      </c>
      <c r="C3" s="1">
        <v>113.13125025458299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103.210682430364</v>
      </c>
      <c r="C4" s="1">
        <v>117.37465149238901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114.64621670246601</v>
      </c>
      <c r="C5" s="1">
        <v>113.430883567026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106.010248505116</v>
      </c>
      <c r="C6" s="1">
        <v>121.076400269936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103.736899948591</v>
      </c>
      <c r="C7" s="1">
        <v>112.14841786464299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118.62339417743701</v>
      </c>
      <c r="C8" s="1">
        <v>106.7600415798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109.396267127784</v>
      </c>
      <c r="C9" s="1">
        <v>102.456625865834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9</v>
      </c>
      <c r="B10" s="1">
        <v>109.95464191374199</v>
      </c>
      <c r="C10" s="1">
        <v>103.41437910416001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10</v>
      </c>
      <c r="B11" s="1">
        <v>114.497048446172</v>
      </c>
      <c r="C11" s="1">
        <v>111.023247171215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>
        <v>11</v>
      </c>
      <c r="B12" s="1">
        <v>107.423763159578</v>
      </c>
      <c r="C12" s="1">
        <v>112.166470317253</v>
      </c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>
        <v>12</v>
      </c>
      <c r="B13" s="1">
        <v>115.800885582147</v>
      </c>
      <c r="C13" s="1">
        <v>113.612978259573</v>
      </c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>
        <v>13</v>
      </c>
      <c r="B14" s="1">
        <v>112.948690184751</v>
      </c>
      <c r="C14" s="1">
        <v>102.528568155657</v>
      </c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>
        <v>14</v>
      </c>
      <c r="B15" s="1">
        <v>113.556120764982</v>
      </c>
      <c r="C15" s="1">
        <v>104.640664107742</v>
      </c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>
        <v>15</v>
      </c>
      <c r="B16" s="1">
        <v>111.19180678672799</v>
      </c>
      <c r="C16" s="1">
        <v>109.786937140421</v>
      </c>
    </row>
    <row r="17" spans="1:3" ht="15" thickBot="1" x14ac:dyDescent="0.35">
      <c r="A17" s="1">
        <v>16</v>
      </c>
      <c r="B17" s="1">
        <v>111.245099281772</v>
      </c>
      <c r="C17" s="1">
        <v>110.406187446955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29"/>
  <sheetViews>
    <sheetView workbookViewId="0">
      <selection sqref="A1:C1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105.4</v>
      </c>
      <c r="C2" s="1">
        <v>113.58</v>
      </c>
      <c r="F2" s="1"/>
      <c r="G2" s="1"/>
      <c r="H2" s="1"/>
    </row>
    <row r="3" spans="1:8" ht="15" thickBot="1" x14ac:dyDescent="0.35">
      <c r="A3" s="1">
        <v>2</v>
      </c>
      <c r="B3" s="1">
        <v>107.63</v>
      </c>
      <c r="C3" s="1">
        <v>113.38</v>
      </c>
      <c r="F3" s="1"/>
      <c r="G3" s="1"/>
      <c r="H3" s="1"/>
    </row>
    <row r="4" spans="1:8" ht="15" thickBot="1" x14ac:dyDescent="0.35">
      <c r="A4" s="1">
        <v>3</v>
      </c>
      <c r="B4" s="1">
        <v>101.69</v>
      </c>
      <c r="C4" s="1">
        <v>117.43</v>
      </c>
      <c r="F4" s="1"/>
      <c r="G4" s="1"/>
      <c r="H4" s="1"/>
    </row>
    <row r="5" spans="1:8" ht="15" thickBot="1" x14ac:dyDescent="0.35">
      <c r="A5" s="1">
        <v>4</v>
      </c>
      <c r="B5" s="1">
        <v>113.84</v>
      </c>
      <c r="C5" s="1">
        <v>113.1</v>
      </c>
      <c r="F5" s="1"/>
      <c r="G5" s="1"/>
      <c r="H5" s="1"/>
    </row>
    <row r="6" spans="1:8" ht="15" thickBot="1" x14ac:dyDescent="0.35">
      <c r="A6" s="1">
        <v>5</v>
      </c>
      <c r="B6" s="1">
        <v>105.38</v>
      </c>
      <c r="C6" s="1">
        <v>120.9</v>
      </c>
      <c r="F6" s="1"/>
      <c r="G6" s="1"/>
      <c r="H6" s="1"/>
    </row>
    <row r="7" spans="1:8" ht="15" thickBot="1" x14ac:dyDescent="0.35">
      <c r="A7" s="1">
        <v>6</v>
      </c>
      <c r="B7" s="1">
        <v>103.53</v>
      </c>
      <c r="C7" s="1">
        <v>113.25</v>
      </c>
      <c r="F7" s="1"/>
      <c r="G7" s="1"/>
      <c r="H7" s="1"/>
    </row>
    <row r="8" spans="1:8" ht="15" thickBot="1" x14ac:dyDescent="0.35">
      <c r="A8" s="1">
        <v>7</v>
      </c>
      <c r="B8" s="1">
        <v>117.24</v>
      </c>
      <c r="C8" s="1">
        <v>105.98</v>
      </c>
      <c r="F8" s="1"/>
      <c r="G8" s="1"/>
      <c r="H8" s="1"/>
    </row>
    <row r="9" spans="1:8" ht="15" thickBot="1" x14ac:dyDescent="0.35">
      <c r="A9" s="1">
        <v>8</v>
      </c>
      <c r="B9" s="1">
        <v>110.25</v>
      </c>
      <c r="C9" s="1">
        <v>102.42</v>
      </c>
      <c r="F9" s="1"/>
      <c r="G9" s="1"/>
      <c r="H9" s="1"/>
    </row>
    <row r="10" spans="1:8" ht="15" thickBot="1" x14ac:dyDescent="0.35">
      <c r="A10" s="1">
        <v>9</v>
      </c>
      <c r="B10" s="1">
        <v>111.35</v>
      </c>
      <c r="C10" s="1">
        <v>102.8</v>
      </c>
      <c r="F10" s="1"/>
      <c r="G10" s="1"/>
      <c r="H10" s="1"/>
    </row>
    <row r="11" spans="1:8" ht="15" thickBot="1" x14ac:dyDescent="0.35">
      <c r="A11" s="1">
        <v>10</v>
      </c>
      <c r="B11" s="1">
        <v>114.71</v>
      </c>
      <c r="C11" s="1">
        <v>111.72</v>
      </c>
      <c r="F11" s="1"/>
      <c r="G11" s="1"/>
      <c r="H11" s="1"/>
    </row>
    <row r="12" spans="1:8" ht="15" thickBot="1" x14ac:dyDescent="0.35">
      <c r="A12" s="1">
        <v>11</v>
      </c>
      <c r="B12" s="1">
        <v>106.88</v>
      </c>
      <c r="C12" s="1">
        <v>112.24</v>
      </c>
      <c r="F12" s="1"/>
      <c r="G12" s="1"/>
      <c r="H12" s="1"/>
    </row>
    <row r="13" spans="1:8" ht="15" thickBot="1" x14ac:dyDescent="0.35">
      <c r="A13" s="1">
        <v>12</v>
      </c>
      <c r="B13" s="1">
        <v>116.35</v>
      </c>
      <c r="C13" s="1">
        <v>114.38</v>
      </c>
      <c r="F13" s="1"/>
      <c r="G13" s="1"/>
      <c r="H13" s="1"/>
    </row>
    <row r="14" spans="1:8" ht="15" thickBot="1" x14ac:dyDescent="0.35">
      <c r="A14" s="1">
        <v>13</v>
      </c>
      <c r="B14" s="1">
        <v>112.73</v>
      </c>
      <c r="C14" s="1">
        <v>103.51</v>
      </c>
      <c r="F14" s="1"/>
      <c r="G14" s="1"/>
      <c r="H14" s="1"/>
    </row>
    <row r="15" spans="1:8" ht="15" thickBot="1" x14ac:dyDescent="0.35">
      <c r="A15" s="1">
        <v>14</v>
      </c>
      <c r="B15" s="1">
        <v>115.2</v>
      </c>
      <c r="C15" s="1">
        <v>104.41</v>
      </c>
      <c r="F15" s="1"/>
      <c r="G15" s="1"/>
      <c r="H15" s="1"/>
    </row>
    <row r="16" spans="1:8" ht="15" thickBot="1" x14ac:dyDescent="0.35">
      <c r="A16" s="1">
        <v>15</v>
      </c>
      <c r="B16" s="1">
        <v>111.8</v>
      </c>
      <c r="C16" s="1">
        <v>109.37</v>
      </c>
    </row>
    <row r="17" spans="1:3" ht="15" thickBot="1" x14ac:dyDescent="0.35">
      <c r="A17" s="1">
        <v>16</v>
      </c>
      <c r="B17" s="1">
        <v>111.99</v>
      </c>
      <c r="C17" s="1">
        <v>111.16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29"/>
  <sheetViews>
    <sheetView workbookViewId="0">
      <selection sqref="A1:C17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104.814225285245</v>
      </c>
      <c r="C2" s="1">
        <v>113.902382794499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105.735104684169</v>
      </c>
      <c r="C3" s="1">
        <v>113.710564683455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102.570381277431</v>
      </c>
      <c r="C4" s="1">
        <v>115.452756810465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115.180361124813</v>
      </c>
      <c r="C5" s="1">
        <v>115.90257300217699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105.64481499845</v>
      </c>
      <c r="C6" s="1">
        <v>122.191584104751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105.660746278281</v>
      </c>
      <c r="C7" s="1">
        <v>112.426768366877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7</v>
      </c>
      <c r="B8" s="1">
        <v>116.835200923177</v>
      </c>
      <c r="C8" s="1">
        <v>106.814652036194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8</v>
      </c>
      <c r="B9" s="1">
        <v>108.835254702293</v>
      </c>
      <c r="C9" s="1">
        <v>102.06671162347899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9</v>
      </c>
      <c r="B10" s="1">
        <v>109.593162818069</v>
      </c>
      <c r="C10" s="1">
        <v>103.531324969862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</v>
      </c>
      <c r="B11" s="1">
        <v>114.95452629555101</v>
      </c>
      <c r="C11" s="1">
        <v>112.99234376758599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</v>
      </c>
      <c r="B12" s="1">
        <v>110.85662344876999</v>
      </c>
      <c r="C12" s="1">
        <v>112.67115269515099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</v>
      </c>
      <c r="B13" s="1">
        <v>114.297293135608</v>
      </c>
      <c r="C13" s="1">
        <v>113.959589372086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</v>
      </c>
      <c r="B14" s="1">
        <v>113.306562547555</v>
      </c>
      <c r="C14" s="1">
        <v>103.429768208784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</v>
      </c>
      <c r="B15" s="1">
        <v>113.08036323433601</v>
      </c>
      <c r="C15" s="1">
        <v>104.638029828066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</v>
      </c>
      <c r="B16" s="1">
        <v>112.002593243685</v>
      </c>
      <c r="C16" s="1">
        <v>109.18190697740501</v>
      </c>
    </row>
    <row r="17" spans="1:3" ht="15" thickBot="1" x14ac:dyDescent="0.35">
      <c r="A17" s="1">
        <v>16</v>
      </c>
      <c r="B17" s="1">
        <v>111.31863601315899</v>
      </c>
      <c r="C17" s="1">
        <v>109.786808658292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29"/>
  <sheetViews>
    <sheetView workbookViewId="0">
      <selection sqref="A1:C1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105.416666666666</v>
      </c>
      <c r="C2" s="1">
        <v>114.333333333333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106.07692307692299</v>
      </c>
      <c r="C3" s="1">
        <v>113.615384615384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102.923076923076</v>
      </c>
      <c r="C4" s="1">
        <v>115.692307692307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115</v>
      </c>
      <c r="C5" s="1">
        <v>115.85714285714199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105.76923076923001</v>
      </c>
      <c r="C6" s="1">
        <v>122.461538461538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105.384615384615</v>
      </c>
      <c r="C7" s="1">
        <v>111.692307692307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117.30769230769199</v>
      </c>
      <c r="C8" s="1">
        <v>107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109.78571428571399</v>
      </c>
      <c r="C9" s="1">
        <v>102.5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9</v>
      </c>
      <c r="B10" s="1">
        <v>109.76923076923001</v>
      </c>
      <c r="C10" s="1">
        <v>103.53846153846099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10</v>
      </c>
      <c r="B11" s="1">
        <v>114.615384615384</v>
      </c>
      <c r="C11" s="1">
        <v>112.53846153846099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>
        <v>11</v>
      </c>
      <c r="B12" s="1">
        <v>111.30769230769199</v>
      </c>
      <c r="C12" s="1">
        <v>113.07692307692299</v>
      </c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>
        <v>12</v>
      </c>
      <c r="B13" s="1">
        <v>115.35714285714199</v>
      </c>
      <c r="C13" s="1">
        <v>115.071428571428</v>
      </c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>
        <v>13</v>
      </c>
      <c r="B14" s="1">
        <v>113.153846153846</v>
      </c>
      <c r="C14" s="1">
        <v>103.384615384615</v>
      </c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>
        <v>14</v>
      </c>
      <c r="B15" s="1">
        <v>113.846153846153</v>
      </c>
      <c r="C15" s="1">
        <v>105.153846153846</v>
      </c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>
        <v>15</v>
      </c>
      <c r="B16" s="1">
        <v>112.214285714285</v>
      </c>
      <c r="C16" s="1">
        <v>109.428571428571</v>
      </c>
    </row>
    <row r="17" spans="1:3" ht="15" thickBot="1" x14ac:dyDescent="0.35">
      <c r="A17" s="1">
        <v>16</v>
      </c>
      <c r="B17" s="1">
        <v>111.86666666666601</v>
      </c>
      <c r="C17" s="1">
        <v>110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29"/>
  <sheetViews>
    <sheetView workbookViewId="0">
      <selection sqref="A1:C1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106.020408163265</v>
      </c>
      <c r="C2" s="1">
        <v>111.23684210526299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107.227722772277</v>
      </c>
      <c r="C3" s="1">
        <v>111.880952380952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104.952755905511</v>
      </c>
      <c r="C4" s="1">
        <v>117.96590909090899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112.345679012345</v>
      </c>
      <c r="C5" s="1">
        <v>112.572916666666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106.82051282051199</v>
      </c>
      <c r="C6" s="1">
        <v>122.26618705035899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106.020408163265</v>
      </c>
      <c r="C7" s="1">
        <v>114.639240506329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114.873417721518</v>
      </c>
      <c r="C8" s="1">
        <v>104.226415094339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108.55479452054701</v>
      </c>
      <c r="C9" s="1">
        <v>103.94202898550699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9</v>
      </c>
      <c r="B10" s="1">
        <v>110.37719298245599</v>
      </c>
      <c r="C10" s="1">
        <v>104.01818181818101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</v>
      </c>
      <c r="B11" s="1">
        <v>112.345679012345</v>
      </c>
      <c r="C11" s="1">
        <v>109.31304347826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</v>
      </c>
      <c r="B12" s="1">
        <v>107.39130434782599</v>
      </c>
      <c r="C12" s="1">
        <v>116.415384615384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</v>
      </c>
      <c r="B13" s="1">
        <v>113.178217821782</v>
      </c>
      <c r="C13" s="1">
        <v>111.880952380952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</v>
      </c>
      <c r="B14" s="1">
        <v>112.345679012345</v>
      </c>
      <c r="C14" s="1">
        <v>103.553398058252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</v>
      </c>
      <c r="B15" s="1">
        <v>112.345679012345</v>
      </c>
      <c r="C15" s="1">
        <v>104.84761904761901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</v>
      </c>
      <c r="B16" s="1">
        <v>111.07692307692299</v>
      </c>
      <c r="C16" s="1">
        <v>108.655629139072</v>
      </c>
    </row>
    <row r="17" spans="1:3" ht="15" thickBot="1" x14ac:dyDescent="0.35">
      <c r="A17" s="1">
        <v>16</v>
      </c>
      <c r="B17" s="1">
        <v>111.129411764705</v>
      </c>
      <c r="C17" s="1">
        <v>109.31304347826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29"/>
  <sheetViews>
    <sheetView workbookViewId="0">
      <selection sqref="A1:C1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104.28174</v>
      </c>
      <c r="C2" s="1">
        <v>114.332954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108.52294000000001</v>
      </c>
      <c r="C3" s="1">
        <v>115.06674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100.73065</v>
      </c>
      <c r="C4" s="1">
        <v>115.184746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110.730515</v>
      </c>
      <c r="C5" s="1">
        <v>112.54219999999999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105.35711999999999</v>
      </c>
      <c r="C6" s="1">
        <v>120.75134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102.54011</v>
      </c>
      <c r="C7" s="1">
        <v>109.58911999999999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117.26983</v>
      </c>
      <c r="C8" s="1">
        <v>106.48527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109.14193</v>
      </c>
      <c r="C9" s="1">
        <v>101.67207999999999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9</v>
      </c>
      <c r="B10" s="1">
        <v>110.43253</v>
      </c>
      <c r="C10" s="1">
        <v>102.9671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</v>
      </c>
      <c r="B11" s="1">
        <v>112.93129999999999</v>
      </c>
      <c r="C11" s="1">
        <v>111.25423000000001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</v>
      </c>
      <c r="B12" s="1">
        <v>107.108284</v>
      </c>
      <c r="C12" s="1">
        <v>112.741035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</v>
      </c>
      <c r="B13" s="1">
        <v>115.10335499999999</v>
      </c>
      <c r="C13" s="1">
        <v>114.30289999999999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</v>
      </c>
      <c r="B14" s="1">
        <v>111.92189</v>
      </c>
      <c r="C14" s="1">
        <v>102.744804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</v>
      </c>
      <c r="B15" s="1">
        <v>112.78287</v>
      </c>
      <c r="C15" s="1">
        <v>103.46966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</v>
      </c>
      <c r="B16" s="1">
        <v>110.99432</v>
      </c>
      <c r="C16" s="1">
        <v>109.73607</v>
      </c>
    </row>
    <row r="17" spans="1:3" ht="15" thickBot="1" x14ac:dyDescent="0.35">
      <c r="A17" s="1">
        <v>16</v>
      </c>
      <c r="B17" s="1">
        <v>111.08955400000001</v>
      </c>
      <c r="C17" s="1">
        <v>110.80586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29"/>
  <sheetViews>
    <sheetView workbookViewId="0">
      <selection sqref="A1:C1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105.416666667695</v>
      </c>
      <c r="C2" s="1">
        <v>114.33333333309901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106.076923076659</v>
      </c>
      <c r="C3" s="1">
        <v>113.615384615129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102.923081708064</v>
      </c>
      <c r="C4" s="1">
        <v>115.692328564055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114.999997038979</v>
      </c>
      <c r="C5" s="1">
        <v>115.85712993611401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105.769232363055</v>
      </c>
      <c r="C6" s="1">
        <v>122.46154541896399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105.384612195899</v>
      </c>
      <c r="C7" s="1">
        <v>111.692293777974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117.307692307831</v>
      </c>
      <c r="C8" s="1">
        <v>106.999999999587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109.78571280398999</v>
      </c>
      <c r="C9" s="1">
        <v>102.499993539692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9</v>
      </c>
      <c r="B10" s="1">
        <v>109.769232364102</v>
      </c>
      <c r="C10" s="1">
        <v>103.53846849576399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</v>
      </c>
      <c r="B11" s="1">
        <v>114.61537823713</v>
      </c>
      <c r="C11" s="1">
        <v>112.53843370889901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</v>
      </c>
      <c r="B12" s="1">
        <v>111.30769230825</v>
      </c>
      <c r="C12" s="1">
        <v>113.07692307636999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</v>
      </c>
      <c r="B13" s="1">
        <v>115.357142857282</v>
      </c>
      <c r="C13" s="1">
        <v>115.071428570824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</v>
      </c>
      <c r="B14" s="1">
        <v>113.15384615406499</v>
      </c>
      <c r="C14" s="1">
        <v>103.38461538446001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</v>
      </c>
      <c r="B15" s="1">
        <v>113.846149062425</v>
      </c>
      <c r="C15" s="1">
        <v>105.15382528102499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</v>
      </c>
      <c r="B16" s="1">
        <v>112.21429311774099</v>
      </c>
      <c r="C16" s="1">
        <v>109.428603731066</v>
      </c>
    </row>
    <row r="17" spans="1:3" ht="15" thickBot="1" x14ac:dyDescent="0.35">
      <c r="A17" s="1">
        <v>16</v>
      </c>
      <c r="B17" s="1">
        <v>111.86666528415201</v>
      </c>
      <c r="C17" s="1">
        <v>109.99999397064001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29"/>
  <sheetViews>
    <sheetView workbookViewId="0">
      <selection sqref="A1:C1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105.41666666633</v>
      </c>
      <c r="C2" s="1">
        <v>114.333333333506</v>
      </c>
    </row>
    <row r="3" spans="1:5" ht="15" thickBot="1" x14ac:dyDescent="0.35">
      <c r="A3" s="1">
        <v>2</v>
      </c>
      <c r="B3" s="1">
        <v>106.076923076744</v>
      </c>
      <c r="C3" s="1">
        <v>113.61538461566499</v>
      </c>
    </row>
    <row r="4" spans="1:5" ht="15" thickBot="1" x14ac:dyDescent="0.35">
      <c r="A4" s="1">
        <v>3</v>
      </c>
      <c r="B4" s="1">
        <v>102.923076922555</v>
      </c>
      <c r="C4" s="1">
        <v>115.69230769232099</v>
      </c>
    </row>
    <row r="5" spans="1:5" ht="15" thickBot="1" x14ac:dyDescent="0.35">
      <c r="A5" s="1">
        <v>4</v>
      </c>
      <c r="B5" s="1">
        <v>115.000000000377</v>
      </c>
      <c r="C5" s="1">
        <v>115.857142857014</v>
      </c>
    </row>
    <row r="6" spans="1:5" ht="15" thickBot="1" x14ac:dyDescent="0.35">
      <c r="A6" s="1">
        <v>5</v>
      </c>
      <c r="B6" s="1">
        <v>105.769230768705</v>
      </c>
      <c r="C6" s="1">
        <v>122.46153846148999</v>
      </c>
    </row>
    <row r="7" spans="1:5" ht="15" thickBot="1" x14ac:dyDescent="0.35">
      <c r="A7" s="1">
        <v>6</v>
      </c>
      <c r="B7" s="1">
        <v>105.38461538433</v>
      </c>
      <c r="C7" s="1">
        <v>111.692307692451</v>
      </c>
    </row>
    <row r="8" spans="1:5" ht="15" thickBot="1" x14ac:dyDescent="0.35">
      <c r="A8" s="1">
        <v>7</v>
      </c>
      <c r="B8" s="1">
        <v>117.307692306871</v>
      </c>
      <c r="C8" s="1">
        <v>107.00000000006899</v>
      </c>
    </row>
    <row r="9" spans="1:5" ht="15" thickBot="1" x14ac:dyDescent="0.35">
      <c r="A9" s="1">
        <v>8</v>
      </c>
      <c r="B9" s="1">
        <v>109.785714285452</v>
      </c>
      <c r="C9" s="1">
        <v>102.50000000018299</v>
      </c>
    </row>
    <row r="10" spans="1:5" ht="15" thickBot="1" x14ac:dyDescent="0.35">
      <c r="A10" s="1">
        <v>9</v>
      </c>
      <c r="B10" s="1">
        <v>109.76923076895</v>
      </c>
      <c r="C10" s="1">
        <v>103.538461538371</v>
      </c>
    </row>
    <row r="11" spans="1:5" ht="15" thickBot="1" x14ac:dyDescent="0.35">
      <c r="A11" s="1">
        <v>10</v>
      </c>
      <c r="B11" s="1">
        <v>114.61538461604501</v>
      </c>
      <c r="C11" s="1">
        <v>112.538461539034</v>
      </c>
    </row>
    <row r="12" spans="1:5" ht="15" thickBot="1" x14ac:dyDescent="0.35">
      <c r="A12" s="1">
        <v>11</v>
      </c>
      <c r="B12" s="1">
        <v>111.307692307807</v>
      </c>
      <c r="C12" s="1">
        <v>113.076923076947</v>
      </c>
    </row>
    <row r="13" spans="1:5" ht="15" thickBot="1" x14ac:dyDescent="0.35">
      <c r="A13" s="1">
        <v>12</v>
      </c>
      <c r="B13" s="1">
        <v>115.357142857168</v>
      </c>
      <c r="C13" s="1">
        <v>115.071428571189</v>
      </c>
    </row>
    <row r="14" spans="1:5" ht="15" thickBot="1" x14ac:dyDescent="0.35">
      <c r="A14" s="1">
        <v>13</v>
      </c>
      <c r="B14" s="1">
        <v>113.153846153326</v>
      </c>
      <c r="C14" s="1">
        <v>103.384615384794</v>
      </c>
    </row>
    <row r="15" spans="1:5" ht="15" thickBot="1" x14ac:dyDescent="0.35">
      <c r="A15" s="1">
        <v>14</v>
      </c>
      <c r="B15" s="1">
        <v>113.846153845769</v>
      </c>
      <c r="C15" s="1">
        <v>105.153846153861</v>
      </c>
    </row>
    <row r="16" spans="1:5" ht="15" thickBot="1" x14ac:dyDescent="0.35">
      <c r="A16" s="1">
        <v>15</v>
      </c>
      <c r="B16" s="1">
        <v>112.214285713957</v>
      </c>
      <c r="C16" s="1">
        <v>109.42857142882001</v>
      </c>
    </row>
    <row r="17" spans="1:3" ht="15" thickBot="1" x14ac:dyDescent="0.35">
      <c r="A17" s="1">
        <v>16</v>
      </c>
      <c r="B17" s="1">
        <v>111.866666667158</v>
      </c>
      <c r="C17" s="1">
        <v>110.000000000631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29"/>
  <sheetViews>
    <sheetView workbookViewId="0">
      <selection sqref="A1:C1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105.77052094453001</v>
      </c>
      <c r="C2" s="1">
        <v>114.283113257433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107.562590120737</v>
      </c>
      <c r="C3" s="1">
        <v>113.753302641158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104.764581231238</v>
      </c>
      <c r="C4" s="1">
        <v>115.79350820577901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114.51089411673</v>
      </c>
      <c r="C5" s="1">
        <v>114.557769494721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106.260996007627</v>
      </c>
      <c r="C6" s="1">
        <v>120.601088060397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106.235563368096</v>
      </c>
      <c r="C7" s="1">
        <v>111.794866812031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116.388331441548</v>
      </c>
      <c r="C8" s="1">
        <v>107.811509400918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110.16942587850799</v>
      </c>
      <c r="C9" s="1">
        <v>104.46674935535501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9</v>
      </c>
      <c r="B10" s="1">
        <v>110.51163912255301</v>
      </c>
      <c r="C10" s="1">
        <v>105.290616200101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</v>
      </c>
      <c r="B11" s="1">
        <v>114.471910135667</v>
      </c>
      <c r="C11" s="1">
        <v>111.743068015098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</v>
      </c>
      <c r="B12" s="1">
        <v>111.446491844595</v>
      </c>
      <c r="C12" s="1">
        <v>112.823001024581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</v>
      </c>
      <c r="B13" s="1">
        <v>114.488080036954</v>
      </c>
      <c r="C13" s="1">
        <v>114.198265877136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</v>
      </c>
      <c r="B14" s="1">
        <v>113.69024817970499</v>
      </c>
      <c r="C14" s="1">
        <v>104.600132850995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</v>
      </c>
      <c r="B15" s="1">
        <v>114.31813687173501</v>
      </c>
      <c r="C15" s="1">
        <v>106.270193539527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</v>
      </c>
      <c r="B16" s="1">
        <v>112.57570147699199</v>
      </c>
      <c r="C16" s="1">
        <v>109.790156608023</v>
      </c>
    </row>
    <row r="17" spans="1:3" ht="15" thickBot="1" x14ac:dyDescent="0.35">
      <c r="A17" s="1">
        <v>16</v>
      </c>
      <c r="B17" s="1">
        <v>111.929881297598</v>
      </c>
      <c r="C17" s="1">
        <v>110.516954654714</v>
      </c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2024-04-11T16:48:12Z</dcterms:modified>
</cp:coreProperties>
</file>