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62DB890E-2BF7-41F2-BB87-D62DBE89B0AD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<sst xmlns="http://schemas.openxmlformats.org/spreadsheetml/2006/main" count="182" uniqueCount="73">
  <si>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</si>
  <si>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</si>
  <si>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</si>
  <si>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</si>
  <si>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</si>
  <si>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</si>
  <si>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</si>
  <si>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</si>
  <si>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</si>
  <si>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</si>
  <si>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</si>
  <si>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</si>
  <si>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</si>
  <si>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</si>
  <si>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</si>
  <si>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</si>
  <si>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</si>
  <si>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</si>
  <si>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</si>
  <si>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</si>
  <si>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</si>
  <si>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</si>
  <si>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</si>
  <si>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</si>
  <si>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</si>
  <si>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</si>
  <si>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</si>
  <si>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</si>
  <si>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</si>
  <si>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</si>
  <si>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</si>
  <si>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</si>
  <si>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</si>
  <si>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</si>
  <si>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</si>
  <si>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</si>
  <si>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</si>
  <si>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</si>
  <si>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</si>
  <si>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</si>
  <si>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</si>
  <si>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</si>
  <si>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</si>
  <si>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</si>
  <si>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</si>
  <si>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</si>
  <si>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</si>
  <si>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</si>
  <si>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</si>
  <si>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</si>
  <si>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</si>
  <si>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</si>
  <si>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</si>
  <si>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</si>
  <si>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</si>
  <si>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</si>
  <si>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</si>
  <si>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</si>
  <si>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</si>
  <si>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</si>
  <si>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***</t>
  </si>
  <si>
    <t>BOS</t>
  </si>
  <si>
    <t>MIA</t>
  </si>
  <si>
    <t>OKC</t>
  </si>
  <si>
    <t>NOP</t>
  </si>
  <si>
    <t>LAL</t>
  </si>
  <si>
    <t>DEN</t>
  </si>
  <si>
    <t>BOS -10.5</t>
  </si>
  <si>
    <t>OKC -4.5</t>
  </si>
  <si>
    <t>DEN -7.5</t>
  </si>
  <si>
    <t>BOS 14</t>
  </si>
  <si>
    <t>OKC 9</t>
  </si>
  <si>
    <t>DEN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</si>
</sst>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99060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G34" zoomScale="80" zoomScaleNormal="80" workbookViewId="0">
      <selection activeCell="S59" sqref="S59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61</v>
      </c>
      <c r="B2" t="s">
        <v>62</v>
      </c>
      <c r="C2" s="5">
        <f>RF!B2</f>
        <v>111.83</v>
      </c>
      <c r="D2" s="5">
        <f>LR!B2</f>
        <v>112.75</v>
      </c>
      <c r="E2" s="5">
        <f>Adaboost!B2</f>
        <v>110.70967741935399</v>
      </c>
      <c r="F2" s="5">
        <f>XGBR!B2</f>
        <v>112.032196</v>
      </c>
      <c r="G2" s="5">
        <f>Huber!B2</f>
        <v>112.74999586447299</v>
      </c>
      <c r="H2" s="5">
        <f>BayesRidge!B2</f>
        <v>112.749999999986</v>
      </c>
      <c r="I2" s="5">
        <f>Elastic!B2</f>
        <v>112.813913976886</v>
      </c>
      <c r="J2" s="5">
        <f>GBR!B2</f>
        <v>112.298722577253</v>
      </c>
      <c r="K2" s="6">
        <f t="shared" ref="K2:K27" si="0">AVERAGE(C2:J2,B35)</f>
        <v>112.29524183845156</v>
      </c>
      <c r="L2">
        <f>MAX(C2:J2)</f>
        <v>112.813913976886</v>
      </c>
      <c r="M2">
        <f>MIN(C2:J2)</f>
        <v>110.70967741935399</v>
      </c>
      <c r="N2" s="5">
        <f>RF!C2</f>
        <v>102.48</v>
      </c>
      <c r="O2" s="5">
        <f>LR!C2</f>
        <v>102.75</v>
      </c>
      <c r="P2" s="5">
        <f>Adaboost!C2</f>
        <v>101.81182795698901</v>
      </c>
      <c r="Q2" s="5">
        <f>XGBR!C2</f>
        <v>103.081245</v>
      </c>
      <c r="R2" s="5">
        <f>Huber!C2</f>
        <v>102.75000236101501</v>
      </c>
      <c r="S2" s="5">
        <f>BayesRidge!C2</f>
        <v>102.749999999952</v>
      </c>
      <c r="T2" s="5">
        <f>Elastic!C2</f>
        <v>104.68849003326</v>
      </c>
      <c r="U2" s="5">
        <f>GBR!C2</f>
        <v>101.50458664048</v>
      </c>
      <c r="V2" s="6">
        <f t="shared" ref="V2:V27" si="1">AVERAGE(N2:U2,C35)</f>
        <v>102.73008693188224</v>
      </c>
      <c r="W2" s="6">
        <f>MAX(N2:U2)</f>
        <v>104.68849003326</v>
      </c>
      <c r="X2" s="6">
        <f>MIN(N2:U2)</f>
        <v>101.50458664048</v>
      </c>
      <c r="Y2" s="6">
        <f>MAX(L2,M2,W3,X3)-MIN(L3,M3,W2,X2)</f>
        <v>15.624849976885997</v>
      </c>
      <c r="Z2" s="6">
        <f>MIN(L2,M2,W3,X3)-MAX(L3,M3,W2,X2)</f>
        <v>-4.4937500332599996</v>
      </c>
    </row>
    <row r="3" spans="1:26" ht="15" thickBot="1" x14ac:dyDescent="0.35">
      <c r="A3" t="s">
        <v>62</v>
      </c>
      <c r="B3" t="s">
        <v>61</v>
      </c>
      <c r="C3" s="5">
        <f>RF!B3</f>
        <v>99.18</v>
      </c>
      <c r="D3" s="5">
        <f>LR!B3</f>
        <v>100.25</v>
      </c>
      <c r="E3" s="5">
        <f>Adaboost!B3</f>
        <v>100.91489361702099</v>
      </c>
      <c r="F3" s="5">
        <f>XGBR!B3</f>
        <v>97.189064000000002</v>
      </c>
      <c r="G3" s="5">
        <f>Huber!B3</f>
        <v>100.25000413562</v>
      </c>
      <c r="H3" s="5">
        <f>BayesRidge!B3</f>
        <v>100.249999999941</v>
      </c>
      <c r="I3" s="5">
        <f>Elastic!B3</f>
        <v>102.97443367925</v>
      </c>
      <c r="J3" s="5">
        <f>GBR!B3</f>
        <v>100.25380308019599</v>
      </c>
      <c r="K3" s="6">
        <f t="shared" si="0"/>
        <v>100.16141283693976</v>
      </c>
      <c r="L3">
        <f t="shared" ref="L3:L13" si="2">MAX(C3:J3)</f>
        <v>102.97443367925</v>
      </c>
      <c r="M3">
        <f t="shared" ref="M3:M13" si="3">MIN(C3:J3)</f>
        <v>97.189064000000002</v>
      </c>
      <c r="N3" s="5">
        <f>RF!C3</f>
        <v>102.14</v>
      </c>
      <c r="O3" s="5">
        <f>LR!C3</f>
        <v>102.49999999999901</v>
      </c>
      <c r="P3" s="5">
        <f>Adaboost!C3</f>
        <v>102.191489361702</v>
      </c>
      <c r="Q3" s="5">
        <f>XGBR!C3</f>
        <v>100.19474</v>
      </c>
      <c r="R3" s="5">
        <f>Huber!C3</f>
        <v>102.499997638944</v>
      </c>
      <c r="S3" s="5">
        <f>BayesRidge!C3</f>
        <v>102.50000000004</v>
      </c>
      <c r="T3" s="5">
        <f>Elastic!C3</f>
        <v>104.596914049052</v>
      </c>
      <c r="U3" s="5">
        <f>GBR!C3</f>
        <v>103.25915869537</v>
      </c>
      <c r="V3" s="6">
        <f t="shared" si="1"/>
        <v>102.49128166110889</v>
      </c>
      <c r="W3" s="6">
        <f t="shared" ref="W3:W13" si="4">MAX(N3:U3)</f>
        <v>104.596914049052</v>
      </c>
      <c r="X3" s="6">
        <f t="shared" ref="X3:X13" si="5">MIN(N3:U3)</f>
        <v>100.19474</v>
      </c>
    </row>
    <row r="4" spans="1:26" ht="15" thickBot="1" x14ac:dyDescent="0.35">
      <c r="A4" t="s">
        <v>63</v>
      </c>
      <c r="B4" t="s">
        <v>64</v>
      </c>
      <c r="C4" s="5">
        <f>RF!B4</f>
        <v>112</v>
      </c>
      <c r="D4" s="5">
        <f>LR!B4</f>
        <v>114.75</v>
      </c>
      <c r="E4" s="5">
        <f>Adaboost!B4</f>
        <v>115.24340175953</v>
      </c>
      <c r="F4" s="5">
        <f>XGBR!B4</f>
        <v>111.104095</v>
      </c>
      <c r="G4" s="5">
        <f>Huber!B4</f>
        <v>114.74999586434799</v>
      </c>
      <c r="H4" s="5">
        <f>BayesRidge!B4</f>
        <v>114.749999999997</v>
      </c>
      <c r="I4" s="5">
        <f>Elastic!B4</f>
        <v>115.112174654634</v>
      </c>
      <c r="J4" s="5">
        <f>GBR!B4</f>
        <v>114.059995042916</v>
      </c>
      <c r="K4" s="6">
        <f t="shared" si="0"/>
        <v>114.05701302048722</v>
      </c>
      <c r="L4">
        <f t="shared" si="2"/>
        <v>115.24340175953</v>
      </c>
      <c r="M4">
        <f t="shared" si="3"/>
        <v>111.104095</v>
      </c>
      <c r="N4" s="5">
        <f>RF!C4</f>
        <v>88.56</v>
      </c>
      <c r="O4" s="5">
        <f>LR!C4</f>
        <v>88.75</v>
      </c>
      <c r="P4" s="5">
        <f>Adaboost!C4</f>
        <v>89.40625</v>
      </c>
      <c r="Q4" s="5">
        <f>XGBR!C4</f>
        <v>88.782960000000003</v>
      </c>
      <c r="R4" s="5">
        <f>Huber!C4</f>
        <v>88.750002361060993</v>
      </c>
      <c r="S4" s="5">
        <f>BayesRidge!C4</f>
        <v>88.750000000033793</v>
      </c>
      <c r="T4" s="5">
        <f>Elastic!C4</f>
        <v>92.207092791408797</v>
      </c>
      <c r="U4" s="5">
        <f>GBR!C4</f>
        <v>88.118117053642806</v>
      </c>
      <c r="V4" s="6">
        <f t="shared" si="1"/>
        <v>89.119952274223721</v>
      </c>
      <c r="W4" s="6">
        <f t="shared" si="4"/>
        <v>92.207092791408797</v>
      </c>
      <c r="X4" s="6">
        <f t="shared" si="5"/>
        <v>88.118117053642806</v>
      </c>
      <c r="Y4" s="6">
        <f>MAX(L4,M4,W5,X5)-MIN(L5,M5,W4,X4)</f>
        <v>27.125284705887196</v>
      </c>
      <c r="Z4" s="6">
        <f t="shared" ref="Z4:Z14" si="6">MIN(L4,M4,W5,X5)-MAX(L5,M5,W4,X4)</f>
        <v>6.2585302339181936</v>
      </c>
    </row>
    <row r="5" spans="1:26" ht="15" thickBot="1" x14ac:dyDescent="0.35">
      <c r="A5" t="s">
        <v>64</v>
      </c>
      <c r="B5" t="s">
        <v>63</v>
      </c>
      <c r="C5" s="5">
        <f>RF!B5</f>
        <v>94.03</v>
      </c>
      <c r="D5" s="5">
        <f>LR!B5</f>
        <v>93.5</v>
      </c>
      <c r="E5" s="5">
        <f>Adaboost!B5</f>
        <v>97.029239766081801</v>
      </c>
      <c r="F5" s="5">
        <f>XGBR!B5</f>
        <v>92.517623999999998</v>
      </c>
      <c r="G5" s="5">
        <f>Huber!B5</f>
        <v>93.5000041356015</v>
      </c>
      <c r="H5" s="5">
        <f>BayesRidge!B5</f>
        <v>93.499999999997996</v>
      </c>
      <c r="I5" s="5">
        <f>Elastic!B5</f>
        <v>96.950750359110202</v>
      </c>
      <c r="J5" s="5">
        <f>GBR!B5</f>
        <v>93.676100400477395</v>
      </c>
      <c r="K5" s="6">
        <f t="shared" si="0"/>
        <v>94.242804003558916</v>
      </c>
      <c r="L5">
        <f t="shared" si="2"/>
        <v>97.029239766081801</v>
      </c>
      <c r="M5">
        <f t="shared" si="3"/>
        <v>92.517623999999998</v>
      </c>
      <c r="N5" s="5">
        <f>RF!C5</f>
        <v>105.44</v>
      </c>
      <c r="O5" s="5">
        <f>LR!C5</f>
        <v>105.49999999999901</v>
      </c>
      <c r="P5" s="5">
        <f>Adaboost!C5</f>
        <v>106.598326359832</v>
      </c>
      <c r="Q5" s="5">
        <f>XGBR!C5</f>
        <v>103.28776999999999</v>
      </c>
      <c r="R5" s="5">
        <f>Huber!C5</f>
        <v>105.49999763901</v>
      </c>
      <c r="S5" s="5">
        <f>BayesRidge!C5</f>
        <v>105.500000000043</v>
      </c>
      <c r="T5" s="5">
        <f>Elastic!C5</f>
        <v>107.425335988184</v>
      </c>
      <c r="U5" s="5">
        <f>GBR!C5</f>
        <v>106.078875042517</v>
      </c>
      <c r="V5" s="6">
        <f t="shared" si="1"/>
        <v>105.64886706638354</v>
      </c>
      <c r="W5" s="6">
        <f t="shared" si="4"/>
        <v>107.425335988184</v>
      </c>
      <c r="X5" s="6">
        <f t="shared" si="5"/>
        <v>103.28776999999999</v>
      </c>
    </row>
    <row r="6" spans="1:26" ht="15" thickBot="1" x14ac:dyDescent="0.35">
      <c r="A6" t="s">
        <v>65</v>
      </c>
      <c r="B6" t="s">
        <v>66</v>
      </c>
      <c r="C6" s="5">
        <f>RF!B6</f>
        <v>108.32</v>
      </c>
      <c r="D6" s="5">
        <f>LR!B6</f>
        <v>109.25</v>
      </c>
      <c r="E6" s="5">
        <f>Adaboost!B6</f>
        <v>110.797153024911</v>
      </c>
      <c r="F6" s="5">
        <f>XGBR!B6</f>
        <v>106.637985</v>
      </c>
      <c r="G6" s="5">
        <f>Huber!B6</f>
        <v>109.250004135586</v>
      </c>
      <c r="H6" s="5">
        <f>BayesRidge!B6</f>
        <v>109.249999999957</v>
      </c>
      <c r="I6" s="5">
        <f>Elastic!B6</f>
        <v>108.720778184708</v>
      </c>
      <c r="J6" s="5">
        <f>GBR!B6</f>
        <v>107.729904681831</v>
      </c>
      <c r="K6" s="6">
        <f t="shared" si="0"/>
        <v>108.79619802056057</v>
      </c>
      <c r="L6">
        <f t="shared" si="2"/>
        <v>110.797153024911</v>
      </c>
      <c r="M6">
        <f t="shared" si="3"/>
        <v>106.637985</v>
      </c>
      <c r="N6" s="5">
        <f>RF!C6</f>
        <v>108.59</v>
      </c>
      <c r="O6" s="5">
        <f>LR!C6</f>
        <v>110</v>
      </c>
      <c r="P6" s="5">
        <f>Adaboost!C6</f>
        <v>113.783068783068</v>
      </c>
      <c r="Q6" s="5">
        <f>XGBR!C6</f>
        <v>108.17753999999999</v>
      </c>
      <c r="R6" s="5">
        <f>Huber!C6</f>
        <v>109.999997638968</v>
      </c>
      <c r="S6" s="5">
        <f>BayesRidge!C6</f>
        <v>109.999999999983</v>
      </c>
      <c r="T6" s="5">
        <f>Elastic!C6</f>
        <v>110.36459706397901</v>
      </c>
      <c r="U6" s="5">
        <f>GBR!C6</f>
        <v>110.037416078522</v>
      </c>
      <c r="V6" s="6">
        <f t="shared" si="1"/>
        <v>110.10726060226533</v>
      </c>
      <c r="W6" s="6">
        <f t="shared" si="4"/>
        <v>113.783068783068</v>
      </c>
      <c r="X6" s="6">
        <f t="shared" si="5"/>
        <v>108.17753999999999</v>
      </c>
      <c r="Y6" s="6">
        <f t="shared" ref="Y6:Y14" si="7">MAX(L6,M6,W7,X7)-MIN(L7,M7,W6,X6)</f>
        <v>5.9588236363630074</v>
      </c>
      <c r="Z6" s="6">
        <f t="shared" si="6"/>
        <v>-8.9620149999999938</v>
      </c>
    </row>
    <row r="7" spans="1:26" ht="15" thickBot="1" x14ac:dyDescent="0.35">
      <c r="A7" t="s">
        <v>66</v>
      </c>
      <c r="B7" t="s">
        <v>65</v>
      </c>
      <c r="C7" s="5">
        <f>RF!B7</f>
        <v>114.39</v>
      </c>
      <c r="D7" s="5">
        <f>LR!B7</f>
        <v>115</v>
      </c>
      <c r="E7" s="5">
        <f>Adaboost!B7</f>
        <v>115.6</v>
      </c>
      <c r="F7" s="5">
        <f>XGBR!B7</f>
        <v>112.09295</v>
      </c>
      <c r="G7" s="5">
        <f>Huber!B7</f>
        <v>114.99999999999901</v>
      </c>
      <c r="H7" s="5">
        <f>BayesRidge!B7</f>
        <v>114.999999999981</v>
      </c>
      <c r="I7" s="5">
        <f>Elastic!B7</f>
        <v>113.890735243327</v>
      </c>
      <c r="J7" s="5">
        <f>GBR!B7</f>
        <v>114.100933395946</v>
      </c>
      <c r="K7" s="6">
        <f t="shared" si="0"/>
        <v>114.45477971978744</v>
      </c>
      <c r="L7">
        <f t="shared" si="2"/>
        <v>115.6</v>
      </c>
      <c r="M7">
        <f t="shared" si="3"/>
        <v>112.09295</v>
      </c>
      <c r="N7" s="5">
        <f>RF!C7</f>
        <v>108.4</v>
      </c>
      <c r="O7" s="5">
        <f>LR!C7</f>
        <v>109.5</v>
      </c>
      <c r="P7" s="5">
        <f>Adaboost!C7</f>
        <v>114.136363636363</v>
      </c>
      <c r="Q7" s="5">
        <f>XGBR!C7</f>
        <v>108.85628</v>
      </c>
      <c r="R7" s="5">
        <f>Huber!C7</f>
        <v>109.50000000008301</v>
      </c>
      <c r="S7" s="5">
        <f>BayesRidge!C7</f>
        <v>109.499999999978</v>
      </c>
      <c r="T7" s="5">
        <f>Elastic!C7</f>
        <v>108.56880603600899</v>
      </c>
      <c r="U7" s="5">
        <f>GBR!C7</f>
        <v>109.153411996928</v>
      </c>
      <c r="V7" s="6">
        <f t="shared" si="1"/>
        <v>109.68294207029733</v>
      </c>
      <c r="W7" s="6">
        <f t="shared" si="4"/>
        <v>114.136363636363</v>
      </c>
      <c r="X7" s="6">
        <f t="shared" si="5"/>
        <v>108.4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BOS</v>
      </c>
      <c r="E34" s="6" t="str">
        <f>B2</f>
        <v>MIA</v>
      </c>
      <c r="F34" s="6">
        <f>(K2+V3)/2</f>
        <v>107.39326174978022</v>
      </c>
      <c r="G34" s="6">
        <f>(K3+V2)/2</f>
        <v>101.445749884411</v>
      </c>
      <c r="H34" s="6">
        <f>F34-G34</f>
        <v>5.9475118653692221</v>
      </c>
      <c r="I34" s="6" t="str">
        <f>IF(G34&gt;F34,E34,D34)</f>
        <v>BOS</v>
      </c>
      <c r="L34" s="6">
        <f t="shared" ref="L34:L44" si="36">F34+G34</f>
        <v>208.83901163419122</v>
      </c>
      <c r="M34" s="10">
        <f>MAX(K2,V3)</f>
        <v>112.29524183845156</v>
      </c>
      <c r="N34" s="6">
        <f>MAX(K3,V2)</f>
        <v>102.73008693188224</v>
      </c>
      <c r="O34" s="6">
        <f>M34-N34</f>
        <v>9.5651549065693189</v>
      </c>
      <c r="P34" s="6" t="str">
        <f>IF(N34&gt;M34,E34,D34)</f>
        <v>BOS</v>
      </c>
      <c r="Q34" s="6">
        <f t="shared" ref="Q34:Q44" si="37">M34+N34</f>
        <v>215.0253287703338</v>
      </c>
    </row>
    <row r="35" spans="1:19" ht="15" thickBot="1" x14ac:dyDescent="0.35">
      <c r="A35" t="str">
        <f t="shared" ref="A35:A60" si="38">A2</f>
        <v>BOS</v>
      </c>
      <c r="B35" s="5">
        <f>Neural!B2</f>
        <v>112.72267070811201</v>
      </c>
      <c r="C35" s="5">
        <f>Neural!C2</f>
        <v>102.75463039524401</v>
      </c>
      <c r="D35" s="6" t="str">
        <f>A4</f>
        <v>OKC</v>
      </c>
      <c r="E35" s="6" t="str">
        <f>B4</f>
        <v>NOP</v>
      </c>
      <c r="F35" s="6">
        <f>(K4+V5)/2</f>
        <v>109.85294004343538</v>
      </c>
      <c r="G35" s="6">
        <f>(K5+V4)/2</f>
        <v>91.681378138891318</v>
      </c>
      <c r="H35" s="6">
        <f t="shared" ref="H35:H42" si="39">F35-G35</f>
        <v>18.171561904544063</v>
      </c>
      <c r="I35" s="6" t="str">
        <f t="shared" ref="I35:I45" si="40">IF(G35&gt;F35,E35,D35)</f>
        <v>OKC</v>
      </c>
      <c r="L35" s="6">
        <f t="shared" si="36"/>
        <v>201.5343181823267</v>
      </c>
      <c r="M35" s="10">
        <f>MAX(K4,V5)</f>
        <v>114.05701302048722</v>
      </c>
      <c r="N35" s="11">
        <f>MAX(K5,V4)</f>
        <v>94.242804003558916</v>
      </c>
      <c r="O35" s="6">
        <f t="shared" ref="O35:O44" si="41">M35-N35</f>
        <v>19.814209016928302</v>
      </c>
      <c r="P35" s="6" t="str">
        <f t="shared" ref="P35:P45" si="42">IF(N35&gt;M35,E35,D35)</f>
        <v>OKC</v>
      </c>
      <c r="Q35" s="6">
        <f t="shared" si="37"/>
        <v>208.29981702404615</v>
      </c>
    </row>
    <row r="36" spans="1:19" ht="15" thickBot="1" x14ac:dyDescent="0.35">
      <c r="A36" t="str">
        <f t="shared" si="38"/>
        <v>MIA</v>
      </c>
      <c r="B36" s="5">
        <f>Neural!B3</f>
        <v>100.19051702042999</v>
      </c>
      <c r="C36" s="5">
        <f>Neural!C3</f>
        <v>102.53923520487299</v>
      </c>
      <c r="D36" s="6" t="str">
        <f>A6</f>
        <v>LAL</v>
      </c>
      <c r="E36" s="6" t="str">
        <f>B6</f>
        <v>DEN</v>
      </c>
      <c r="F36" s="6">
        <f>(K6+V7)/2</f>
        <v>109.23957004542895</v>
      </c>
      <c r="G36" s="6">
        <f>(K7+V6)/2</f>
        <v>112.28102016102639</v>
      </c>
      <c r="H36" s="6">
        <f t="shared" si="39"/>
        <v>-3.041450115597442</v>
      </c>
      <c r="I36" s="6" t="str">
        <f t="shared" si="40"/>
        <v>DEN</v>
      </c>
      <c r="L36" s="6">
        <f t="shared" si="36"/>
        <v>221.52059020645532</v>
      </c>
      <c r="M36" s="10">
        <f>MAX(K6,V7)</f>
        <v>109.68294207029733</v>
      </c>
      <c r="N36" s="10">
        <f>MAX(K7,V6)</f>
        <v>114.45477971978744</v>
      </c>
      <c r="O36" s="6">
        <f t="shared" si="41"/>
        <v>-4.7718376494901094</v>
      </c>
      <c r="P36" s="6" t="str">
        <f t="shared" si="42"/>
        <v>DEN</v>
      </c>
      <c r="Q36" s="6">
        <f t="shared" si="37"/>
        <v>224.13772179008475</v>
      </c>
    </row>
    <row r="37" spans="1:19" ht="15" thickBot="1" x14ac:dyDescent="0.35">
      <c r="A37" t="str">
        <f t="shared" si="38"/>
        <v>OKC</v>
      </c>
      <c r="B37" s="5">
        <f>Neural!B4</f>
        <v>114.74345486295999</v>
      </c>
      <c r="C37" s="5">
        <f>Neural!C4</f>
        <v>88.755148261867106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NOP</v>
      </c>
      <c r="B38" s="5">
        <f>Neural!B5</f>
        <v>93.481517370761395</v>
      </c>
      <c r="C38" s="5">
        <f>Neural!C5</f>
        <v>105.509498567867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 t="str">
        <f t="shared" si="38"/>
        <v>LAL</v>
      </c>
      <c r="B39" s="5">
        <f>Neural!B6</f>
        <v>109.20995715805201</v>
      </c>
      <c r="C39" s="5">
        <f>Neural!C6</f>
        <v>110.012725855868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 t="str">
        <f t="shared" si="38"/>
        <v>DEN</v>
      </c>
      <c r="B40" s="5">
        <f>Neural!B7</f>
        <v>115.018398838834</v>
      </c>
      <c r="C40" s="5">
        <f>Neural!C7</f>
        <v>109.531616963315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BOS</v>
      </c>
      <c r="E52" s="8" t="str">
        <f t="shared" si="66"/>
        <v>MIA</v>
      </c>
      <c r="F52" s="6">
        <f t="shared" ref="F52:F66" si="67">MIN(M34,M52)</f>
        <v>102.49128166110889</v>
      </c>
      <c r="G52" s="6">
        <f t="shared" ref="G52:G66" si="68">MAX(N34,N52)</f>
        <v>102.73008693188224</v>
      </c>
      <c r="H52" s="6">
        <f t="shared" ref="H52:H63" si="69">F52-G52</f>
        <v>-0.23880527077335501</v>
      </c>
      <c r="I52" s="6" t="str">
        <f t="shared" ref="I52:I66" si="70">IF(G52&gt;F52,E34,D34)</f>
        <v>MIA</v>
      </c>
      <c r="L52" s="6">
        <f t="shared" ref="L52:L63" si="71">F52+G52</f>
        <v>205.22136859299113</v>
      </c>
      <c r="M52" s="6">
        <f>MIN(K2,V3)</f>
        <v>102.49128166110889</v>
      </c>
      <c r="N52" s="6">
        <f>MIN(K3,V2)</f>
        <v>100.16141283693976</v>
      </c>
      <c r="O52" s="6">
        <f>M52-N52</f>
        <v>2.3298688241691252</v>
      </c>
      <c r="P52" s="6" t="str">
        <f>IF(N52&gt;M52,E52,D52)</f>
        <v>BOS</v>
      </c>
      <c r="Q52" s="6">
        <f>M52+N52</f>
        <v>202.65269449804865</v>
      </c>
      <c r="T52" s="6">
        <f>MIN(M2,X3)</f>
        <v>100.19474</v>
      </c>
      <c r="U52" s="6">
        <f>MIN(M3,X2)</f>
        <v>97.189064000000002</v>
      </c>
      <c r="V52" s="6">
        <f>T52+U52</f>
        <v>197.383804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OKC</v>
      </c>
      <c r="E53" s="8" t="str">
        <f t="shared" si="66"/>
        <v>NOP</v>
      </c>
      <c r="F53" s="6">
        <f t="shared" si="67"/>
        <v>105.64886706638354</v>
      </c>
      <c r="G53" s="6">
        <f t="shared" si="68"/>
        <v>94.242804003558916</v>
      </c>
      <c r="H53" s="6">
        <f t="shared" si="69"/>
        <v>11.406063062824629</v>
      </c>
      <c r="I53" s="6" t="str">
        <f t="shared" si="70"/>
        <v>OKC</v>
      </c>
      <c r="L53" s="6">
        <f t="shared" si="71"/>
        <v>199.89167106994245</v>
      </c>
      <c r="M53" s="6">
        <f>MIN(K4,V5)</f>
        <v>105.64886706638354</v>
      </c>
      <c r="N53" s="6">
        <f>MIN(K5,V4)</f>
        <v>89.119952274223721</v>
      </c>
      <c r="O53" s="6">
        <f t="shared" ref="O53:O62" si="72">M53-N53</f>
        <v>16.528914792159824</v>
      </c>
      <c r="P53" s="6" t="str">
        <f t="shared" ref="P53:P63" si="73">IF(N53&gt;M53,E53,D53)</f>
        <v>OKC</v>
      </c>
      <c r="Q53" s="6">
        <f t="shared" ref="Q53:Q62" si="74">M53+N53</f>
        <v>194.76881934060725</v>
      </c>
      <c r="T53" s="6">
        <f>MIN(M4,X5)</f>
        <v>103.28776999999999</v>
      </c>
      <c r="U53" s="6">
        <f>MIN(M5,X4)</f>
        <v>88.118117053642806</v>
      </c>
      <c r="V53" s="6">
        <f t="shared" ref="V53:V62" si="75">T53+U53</f>
        <v>191.4058870536428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 t="str">
        <f t="shared" si="66"/>
        <v>LAL</v>
      </c>
      <c r="E54" s="8" t="str">
        <f t="shared" si="66"/>
        <v>DEN</v>
      </c>
      <c r="F54" s="6">
        <f t="shared" si="67"/>
        <v>108.79619802056057</v>
      </c>
      <c r="G54" s="6">
        <f t="shared" si="68"/>
        <v>114.45477971978744</v>
      </c>
      <c r="H54" s="6">
        <f t="shared" si="69"/>
        <v>-5.6585816992268718</v>
      </c>
      <c r="I54" s="6" t="str">
        <f t="shared" si="70"/>
        <v>DEN</v>
      </c>
      <c r="L54" s="6">
        <f t="shared" si="71"/>
        <v>223.25097774034799</v>
      </c>
      <c r="M54" s="6">
        <f>MIN(K6,V7)</f>
        <v>108.79619802056057</v>
      </c>
      <c r="N54" s="6">
        <f>MIN(K7,V6)</f>
        <v>110.10726060226533</v>
      </c>
      <c r="O54" s="6">
        <f t="shared" si="72"/>
        <v>-1.3110625817047605</v>
      </c>
      <c r="P54" s="6" t="str">
        <f t="shared" si="73"/>
        <v>DEN</v>
      </c>
      <c r="Q54" s="6">
        <f t="shared" si="74"/>
        <v>218.90345862282589</v>
      </c>
      <c r="T54" s="6">
        <f>MIN(M6,X7)</f>
        <v>106.637985</v>
      </c>
      <c r="U54" s="6">
        <f>MIN(M7,X6)</f>
        <v>108.17753999999999</v>
      </c>
      <c r="V54" s="6">
        <f t="shared" si="75"/>
        <v>214.81552499999998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BOS</v>
      </c>
      <c r="E70" s="8" t="str">
        <f t="shared" si="98"/>
        <v>MIA</v>
      </c>
      <c r="F70" s="6">
        <f t="shared" ref="F70:F84" si="99">MAX(M34,M52)</f>
        <v>112.29524183845156</v>
      </c>
      <c r="G70" s="6">
        <f t="shared" ref="G70:G84" si="100">MIN(N34,N52)</f>
        <v>100.16141283693976</v>
      </c>
      <c r="H70" s="6">
        <f t="shared" ref="H70:H81" si="101">F70-G70</f>
        <v>12.133829001511799</v>
      </c>
      <c r="I70" s="6" t="str">
        <f t="shared" ref="I70:I84" si="102">IF(G70&gt;F70,E34,D34)</f>
        <v>BOS</v>
      </c>
      <c r="L70" s="6">
        <f t="shared" ref="L70:L81" si="103">F70+G70</f>
        <v>212.45665467539132</v>
      </c>
      <c r="M70" s="17" t="str">
        <f>D70</f>
        <v>BOS</v>
      </c>
      <c r="N70" s="17" t="str">
        <f>E70</f>
        <v>MIA</v>
      </c>
      <c r="O70" s="19" t="s">
        <v>67</v>
      </c>
      <c r="P70" s="19" t="s">
        <v>61</v>
      </c>
      <c r="Q70" s="20">
        <v>0.2</v>
      </c>
      <c r="R70" s="20">
        <v>1</v>
      </c>
      <c r="S70" s="20" t="s">
        <v>60</v>
      </c>
      <c r="T70" s="20" t="s">
        <v>70</v>
      </c>
      <c r="U70" s="19">
        <v>203.5</v>
      </c>
      <c r="V70" s="19" t="s">
        <v>59</v>
      </c>
      <c r="W70" s="20">
        <v>0.1</v>
      </c>
      <c r="X70" s="20">
        <v>0.5</v>
      </c>
      <c r="Y70" s="20"/>
      <c r="Z70" s="20">
        <v>190</v>
      </c>
    </row>
    <row r="71" spans="4:26" x14ac:dyDescent="0.3">
      <c r="D71" s="8" t="str">
        <f t="shared" si="98"/>
        <v>OKC</v>
      </c>
      <c r="E71" s="8" t="str">
        <f t="shared" si="98"/>
        <v>NOP</v>
      </c>
      <c r="F71" s="6">
        <f t="shared" si="99"/>
        <v>114.05701302048722</v>
      </c>
      <c r="G71" s="6">
        <f t="shared" si="100"/>
        <v>89.119952274223721</v>
      </c>
      <c r="H71" s="6">
        <f t="shared" si="101"/>
        <v>24.937060746263498</v>
      </c>
      <c r="I71" s="6" t="str">
        <f t="shared" si="102"/>
        <v>OKC</v>
      </c>
      <c r="L71" s="6">
        <f t="shared" si="103"/>
        <v>203.17696529471095</v>
      </c>
      <c r="M71" s="17" t="str">
        <f t="shared" ref="M71:M81" si="104">D71</f>
        <v>OKC</v>
      </c>
      <c r="N71" s="17" t="str">
        <f t="shared" ref="N71:N81" si="105">E71</f>
        <v>NOP</v>
      </c>
      <c r="O71" s="19" t="s">
        <v>68</v>
      </c>
      <c r="P71" s="19" t="s">
        <v>63</v>
      </c>
      <c r="Q71" s="20">
        <v>0.9</v>
      </c>
      <c r="R71" s="20">
        <v>4.5</v>
      </c>
      <c r="S71" s="20" t="s">
        <v>60</v>
      </c>
      <c r="T71" s="20" t="s">
        <v>71</v>
      </c>
      <c r="U71" s="19">
        <v>207.5</v>
      </c>
      <c r="V71" s="19" t="s">
        <v>59</v>
      </c>
      <c r="W71" s="20">
        <v>0.5</v>
      </c>
      <c r="X71" s="20">
        <v>2.5</v>
      </c>
      <c r="Y71" s="20" t="s">
        <v>60</v>
      </c>
      <c r="Z71" s="20">
        <v>186</v>
      </c>
    </row>
    <row r="72" spans="4:26" x14ac:dyDescent="0.3">
      <c r="D72" s="8" t="str">
        <f t="shared" si="98"/>
        <v>LAL</v>
      </c>
      <c r="E72" s="8" t="str">
        <f t="shared" si="98"/>
        <v>DEN</v>
      </c>
      <c r="F72" s="6">
        <f t="shared" si="99"/>
        <v>109.68294207029733</v>
      </c>
      <c r="G72" s="6">
        <f t="shared" si="100"/>
        <v>110.10726060226533</v>
      </c>
      <c r="H72" s="6">
        <f t="shared" si="101"/>
        <v>-0.42431853196799807</v>
      </c>
      <c r="I72" s="6" t="str">
        <f t="shared" si="102"/>
        <v>DEN</v>
      </c>
      <c r="L72" s="6">
        <f t="shared" si="103"/>
        <v>219.79020267256266</v>
      </c>
      <c r="M72" s="17" t="str">
        <f t="shared" si="104"/>
        <v>LAL</v>
      </c>
      <c r="N72" s="17" t="str">
        <f t="shared" si="105"/>
        <v>DEN</v>
      </c>
      <c r="O72" s="21" t="s">
        <v>69</v>
      </c>
      <c r="P72" s="21" t="s">
        <v>65</v>
      </c>
      <c r="Q72" s="22">
        <v>0.9</v>
      </c>
      <c r="R72" s="22">
        <v>4.5</v>
      </c>
      <c r="S72" s="22"/>
      <c r="T72" s="22" t="s">
        <v>72</v>
      </c>
      <c r="U72" s="21">
        <v>217.5</v>
      </c>
      <c r="V72" s="21" t="s">
        <v>56</v>
      </c>
      <c r="W72" s="22">
        <v>1</v>
      </c>
      <c r="X72" s="22">
        <v>5</v>
      </c>
      <c r="Y72" s="22" t="s">
        <v>60</v>
      </c>
      <c r="Z72" s="22">
        <v>214</v>
      </c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BOS</v>
      </c>
      <c r="E87" t="str">
        <f>B2</f>
        <v>MIA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MIA</v>
      </c>
      <c r="E88" t="str">
        <f t="shared" si="118"/>
        <v>BOS</v>
      </c>
    </row>
    <row r="89" spans="4:26" x14ac:dyDescent="0.3">
      <c r="D89" t="str">
        <f t="shared" ref="D89:E89" si="119">A4</f>
        <v>OKC</v>
      </c>
      <c r="E89" t="str">
        <f t="shared" si="119"/>
        <v>NOP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NOP</v>
      </c>
      <c r="E90" t="str">
        <f t="shared" si="120"/>
        <v>OKC</v>
      </c>
    </row>
    <row r="91" spans="4:26" x14ac:dyDescent="0.3">
      <c r="D91" t="str">
        <f t="shared" ref="D91:E91" si="121">A6</f>
        <v>LAL</v>
      </c>
      <c r="E91" t="str">
        <f t="shared" si="121"/>
        <v>DEN</v>
      </c>
      <c r="F91" s="6">
        <v>15.041890815380995</v>
      </c>
      <c r="G91" s="6">
        <v>-5.7342351507650022</v>
      </c>
    </row>
    <row r="92" spans="4:26" x14ac:dyDescent="0.3">
      <c r="D92" t="str">
        <f t="shared" ref="D92:E92" si="122">A7</f>
        <v>DEN</v>
      </c>
      <c r="E92" t="str">
        <f t="shared" si="122"/>
        <v>LAL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112.298722577253</v>
      </c>
      <c r="C2" s="1">
        <v>101.50458664048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13</v>
      </c>
      <c r="B3" s="1">
        <v>100.25380308019599</v>
      </c>
      <c r="C3" s="1">
        <v>103.25915869537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15</v>
      </c>
      <c r="B4" s="1">
        <v>114.059995042916</v>
      </c>
      <c r="C4" s="1">
        <v>88.118117053642806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14</v>
      </c>
      <c r="B5" s="1">
        <v>93.676100400477395</v>
      </c>
      <c r="C5" s="1">
        <v>106.078875042517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12</v>
      </c>
      <c r="B6" s="1">
        <v>107.729904681831</v>
      </c>
      <c r="C6" s="1">
        <v>110.037416078522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11</v>
      </c>
      <c r="B7" s="1">
        <v>114.100933395946</v>
      </c>
      <c r="C7" s="1">
        <v>109.153411996928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9</v>
      </c>
      <c r="B2" s="1">
        <v>111.83</v>
      </c>
      <c r="C2" s="1">
        <v>102.48</v>
      </c>
      <c r="F2" s="1"/>
      <c r="G2" s="1"/>
      <c r="H2" s="1"/>
    </row>
    <row r="3" spans="1:8" ht="15" thickBot="1" x14ac:dyDescent="0.35">
      <c r="A3" s="1">
        <v>13</v>
      </c>
      <c r="B3" s="1">
        <v>99.18</v>
      </c>
      <c r="C3" s="1">
        <v>102.14</v>
      </c>
      <c r="F3" s="1"/>
      <c r="G3" s="1"/>
      <c r="H3" s="1"/>
    </row>
    <row r="4" spans="1:8" ht="15" thickBot="1" x14ac:dyDescent="0.35">
      <c r="A4" s="1">
        <v>15</v>
      </c>
      <c r="B4" s="1">
        <v>112</v>
      </c>
      <c r="C4" s="1">
        <v>88.56</v>
      </c>
      <c r="F4" s="1"/>
      <c r="G4" s="1"/>
      <c r="H4" s="1"/>
    </row>
    <row r="5" spans="1:8" ht="15" thickBot="1" x14ac:dyDescent="0.35">
      <c r="A5" s="1">
        <v>14</v>
      </c>
      <c r="B5" s="1">
        <v>94.03</v>
      </c>
      <c r="C5" s="1">
        <v>105.44</v>
      </c>
      <c r="F5" s="1"/>
      <c r="G5" s="1"/>
      <c r="H5" s="1"/>
    </row>
    <row r="6" spans="1:8" ht="15" thickBot="1" x14ac:dyDescent="0.35">
      <c r="A6" s="1">
        <v>12</v>
      </c>
      <c r="B6" s="1">
        <v>108.32</v>
      </c>
      <c r="C6" s="1">
        <v>108.59</v>
      </c>
      <c r="F6" s="1"/>
      <c r="G6" s="1"/>
      <c r="H6" s="1"/>
    </row>
    <row r="7" spans="1:8" ht="15" thickBot="1" x14ac:dyDescent="0.35">
      <c r="A7" s="1">
        <v>11</v>
      </c>
      <c r="B7" s="1">
        <v>114.39</v>
      </c>
      <c r="C7" s="1">
        <v>108.4</v>
      </c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7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9</v>
      </c>
      <c r="B2" s="1">
        <v>112.72267070811201</v>
      </c>
      <c r="C2" s="1">
        <v>102.75463039524401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</v>
      </c>
      <c r="B3" s="1">
        <v>100.19051702042999</v>
      </c>
      <c r="C3" s="1">
        <v>102.53923520487299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15</v>
      </c>
      <c r="B4" s="1">
        <v>114.74345486295999</v>
      </c>
      <c r="C4" s="1">
        <v>88.755148261867106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14</v>
      </c>
      <c r="B5" s="1">
        <v>93.481517370761395</v>
      </c>
      <c r="C5" s="1">
        <v>105.509498567867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</v>
      </c>
      <c r="B6" s="1">
        <v>109.20995715805201</v>
      </c>
      <c r="C6" s="1">
        <v>110.012725855868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</v>
      </c>
      <c r="B7" s="1">
        <v>115.018398838834</v>
      </c>
      <c r="C7" s="1">
        <v>109.531616963315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112.75</v>
      </c>
      <c r="C2" s="1">
        <v>102.75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13</v>
      </c>
      <c r="B3" s="1">
        <v>100.25</v>
      </c>
      <c r="C3" s="1">
        <v>102.49999999999901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15</v>
      </c>
      <c r="B4" s="1">
        <v>114.75</v>
      </c>
      <c r="C4" s="1">
        <v>88.75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14</v>
      </c>
      <c r="B5" s="1">
        <v>93.5</v>
      </c>
      <c r="C5" s="1">
        <v>105.49999999999901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12</v>
      </c>
      <c r="B6" s="1">
        <v>109.25</v>
      </c>
      <c r="C6" s="1">
        <v>110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11</v>
      </c>
      <c r="B7" s="1">
        <v>115</v>
      </c>
      <c r="C7" s="1">
        <v>109.5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110.70967741935399</v>
      </c>
      <c r="C2" s="1">
        <v>101.81182795698901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</v>
      </c>
      <c r="B3" s="1">
        <v>100.91489361702099</v>
      </c>
      <c r="C3" s="1">
        <v>102.191489361702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15</v>
      </c>
      <c r="B4" s="1">
        <v>115.24340175953</v>
      </c>
      <c r="C4" s="1">
        <v>89.40625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14</v>
      </c>
      <c r="B5" s="1">
        <v>97.029239766081801</v>
      </c>
      <c r="C5" s="1">
        <v>106.598326359832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</v>
      </c>
      <c r="B6" s="1">
        <v>110.797153024911</v>
      </c>
      <c r="C6" s="1">
        <v>113.783068783068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11</v>
      </c>
      <c r="B7" s="1">
        <v>115.6</v>
      </c>
      <c r="C7" s="1">
        <v>114.136363636363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112.032196</v>
      </c>
      <c r="C2" s="1">
        <v>103.081245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</v>
      </c>
      <c r="B3" s="1">
        <v>97.189064000000002</v>
      </c>
      <c r="C3" s="1">
        <v>100.19474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15</v>
      </c>
      <c r="B4" s="1">
        <v>111.104095</v>
      </c>
      <c r="C4" s="1">
        <v>88.782960000000003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14</v>
      </c>
      <c r="B5" s="1">
        <v>92.517623999999998</v>
      </c>
      <c r="C5" s="1">
        <v>103.28776999999999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</v>
      </c>
      <c r="B6" s="1">
        <v>106.637985</v>
      </c>
      <c r="C6" s="1">
        <v>108.17753999999999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</v>
      </c>
      <c r="B7" s="1">
        <v>112.09295</v>
      </c>
      <c r="C7" s="1">
        <v>108.85628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112.74999586447299</v>
      </c>
      <c r="C2" s="1">
        <v>102.75000236101501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</v>
      </c>
      <c r="B3" s="1">
        <v>100.25000413562</v>
      </c>
      <c r="C3" s="1">
        <v>102.499997638944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15</v>
      </c>
      <c r="B4" s="1">
        <v>114.74999586434799</v>
      </c>
      <c r="C4" s="1">
        <v>88.750002361060993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14</v>
      </c>
      <c r="B5" s="1">
        <v>93.5000041356015</v>
      </c>
      <c r="C5" s="1">
        <v>105.49999763901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</v>
      </c>
      <c r="B6" s="1">
        <v>109.250004135586</v>
      </c>
      <c r="C6" s="1">
        <v>109.999997638968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</v>
      </c>
      <c r="B7" s="1">
        <v>114.99999999999901</v>
      </c>
      <c r="C7" s="1">
        <v>109.50000000008301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9</v>
      </c>
      <c r="B2" s="1">
        <v>112.749999999986</v>
      </c>
      <c r="C2" s="1">
        <v>102.749999999952</v>
      </c>
    </row>
    <row r="3" spans="1:5" ht="15" thickBot="1" x14ac:dyDescent="0.35">
      <c r="A3" s="1">
        <v>13</v>
      </c>
      <c r="B3" s="1">
        <v>100.249999999941</v>
      </c>
      <c r="C3" s="1">
        <v>102.50000000004</v>
      </c>
    </row>
    <row r="4" spans="1:5" ht="15" thickBot="1" x14ac:dyDescent="0.35">
      <c r="A4" s="1">
        <v>15</v>
      </c>
      <c r="B4" s="1">
        <v>114.749999999997</v>
      </c>
      <c r="C4" s="1">
        <v>88.750000000033793</v>
      </c>
    </row>
    <row r="5" spans="1:5" ht="15" thickBot="1" x14ac:dyDescent="0.35">
      <c r="A5" s="1">
        <v>14</v>
      </c>
      <c r="B5" s="1">
        <v>93.499999999997996</v>
      </c>
      <c r="C5" s="1">
        <v>105.500000000043</v>
      </c>
    </row>
    <row r="6" spans="1:5" ht="15" thickBot="1" x14ac:dyDescent="0.35">
      <c r="A6" s="1">
        <v>12</v>
      </c>
      <c r="B6" s="1">
        <v>109.249999999957</v>
      </c>
      <c r="C6" s="1">
        <v>109.999999999983</v>
      </c>
    </row>
    <row r="7" spans="1:5" ht="15" thickBot="1" x14ac:dyDescent="0.35">
      <c r="A7" s="1">
        <v>11</v>
      </c>
      <c r="B7" s="1">
        <v>114.999999999981</v>
      </c>
      <c r="C7" s="1">
        <v>109.499999999978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112.813913976886</v>
      </c>
      <c r="C2" s="1">
        <v>104.68849003326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</v>
      </c>
      <c r="B3" s="1">
        <v>102.97443367925</v>
      </c>
      <c r="C3" s="1">
        <v>104.596914049052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15</v>
      </c>
      <c r="B4" s="1">
        <v>115.112174654634</v>
      </c>
      <c r="C4" s="1">
        <v>92.207092791408797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14</v>
      </c>
      <c r="B5" s="1">
        <v>96.950750359110202</v>
      </c>
      <c r="C5" s="1">
        <v>107.425335988184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</v>
      </c>
      <c r="B6" s="1">
        <v>108.720778184708</v>
      </c>
      <c r="C6" s="1">
        <v>110.36459706397901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11</v>
      </c>
      <c r="B7" s="1">
        <v>113.890735243327</v>
      </c>
      <c r="C7" s="1">
        <v>108.56880603600899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2024-04-30T16:12:58Z</dcterms:modified>
</cp:coreProperties>
</file>