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F1A49780-DEEB-4E04-9FC6-928BB2666CEC}" xr6:coauthVersionLast="47" xr6:coauthVersionMax="47" xr10:uidLastSave="{00000000-0000-0000-0000-000000000000}"/>
  <bookViews>
    <workbookView xWindow="-96" yWindow="-96" windowWidth="23232" windowHeight="12432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<sst xmlns="http://schemas.openxmlformats.org/spreadsheetml/2006/main" count="173" uniqueCount="68">
  <si>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</si>
  <si>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</si>
  <si>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</si>
  <si>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</si>
  <si>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</si>
  <si>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</si>
  <si>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</si>
  <si>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</si>
  <si>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</si>
  <si>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</si>
  <si>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</si>
  <si>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</si>
  <si>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</si>
  <si>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</si>
  <si>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</si>
  <si>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</si>
  <si>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</si>
  <si>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</si>
  <si>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</si>
  <si>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</si>
  <si>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</si>
  <si>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</si>
  <si>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</si>
  <si>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</si>
  <si>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</si>
  <si>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</si>
  <si>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</si>
  <si>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</si>
  <si>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</si>
  <si>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</si>
  <si>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</si>
  <si>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</si>
  <si>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</si>
  <si>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</si>
  <si>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</si>
  <si>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</si>
  <si>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</si>
  <si>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</si>
  <si>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</si>
  <si>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</si>
  <si>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</si>
  <si>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</si>
  <si>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</si>
  <si>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</si>
  <si>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</si>
  <si>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</si>
  <si>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</si>
  <si>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</si>
  <si>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</si>
  <si>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</si>
  <si>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</si>
  <si>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</si>
  <si>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</si>
  <si>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</si>
  <si>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</si>
  <si>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</si>
  <si>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</si>
  <si>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</si>
  <si>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***</t>
  </si>
  <si>
    <t>IND</t>
  </si>
  <si>
    <t>MIL</t>
  </si>
  <si>
    <t>NYK</t>
  </si>
  <si>
    <t>PHI</t>
  </si>
  <si>
    <t>IND 6.5</t>
  </si>
  <si>
    <t>PHI -3.5</t>
  </si>
  <si>
    <t>Over</t>
  </si>
  <si>
    <t>IND 22</t>
  </si>
  <si>
    <t>NYK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</si>
</sst>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1905</xdr:rowOff>
        </xdr:from>
        <xdr:to>
          <xdr:col>1</xdr:col>
          <xdr:colOff>99060</xdr:colOff>
          <xdr:row>11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K47" zoomScale="80" zoomScaleNormal="80" workbookViewId="0">
      <selection activeCell="Y63" sqref="Y63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60</v>
      </c>
      <c r="B2" t="s">
        <v>59</v>
      </c>
      <c r="C2" s="5">
        <f>RF!B2</f>
        <v>113.49</v>
      </c>
      <c r="D2" s="5">
        <f>LR!B2</f>
        <v>114.529411764705</v>
      </c>
      <c r="E2" s="5">
        <f>Adaboost!B2</f>
        <v>113.321243523316</v>
      </c>
      <c r="F2" s="5">
        <f>XGBR!B2</f>
        <v>114.44779</v>
      </c>
      <c r="G2" s="5">
        <f>Huber!B2</f>
        <v>114.52940965142299</v>
      </c>
      <c r="H2" s="5">
        <f>BayesRidge!B2</f>
        <v>114.529411764695</v>
      </c>
      <c r="I2" s="5">
        <f>Elastic!B2</f>
        <v>112.70050424329099</v>
      </c>
      <c r="J2" s="5">
        <f>GBR!B2</f>
        <v>113.679969720152</v>
      </c>
      <c r="K2" s="6">
        <f t="shared" ref="K2:K27" si="0">AVERAGE(C2:J2,B35)</f>
        <v>113.97067085137633</v>
      </c>
      <c r="L2">
        <f>MAX(C2:J2)</f>
        <v>114.529411764705</v>
      </c>
      <c r="M2">
        <f>MIN(C2:J2)</f>
        <v>112.70050424329099</v>
      </c>
      <c r="N2" s="5">
        <f>RF!C2</f>
        <v>113.81</v>
      </c>
      <c r="O2" s="5">
        <f>LR!C2</f>
        <v>113.41176470588201</v>
      </c>
      <c r="P2" s="5">
        <f>Adaboost!C2</f>
        <v>113.43621399176899</v>
      </c>
      <c r="Q2" s="5">
        <f>XGBR!C2</f>
        <v>111.36712</v>
      </c>
      <c r="R2" s="5">
        <f>Huber!C2</f>
        <v>113.411766461551</v>
      </c>
      <c r="S2" s="5">
        <f>BayesRidge!C2</f>
        <v>113.411764705878</v>
      </c>
      <c r="T2" s="5">
        <f>Elastic!C2</f>
        <v>113.365165630136</v>
      </c>
      <c r="U2" s="5">
        <f>GBR!C2</f>
        <v>113.953762379746</v>
      </c>
      <c r="V2" s="6">
        <f t="shared" ref="V2:V27" si="1">AVERAGE(N2:U2,C35)</f>
        <v>113.28572808974288</v>
      </c>
      <c r="W2" s="6">
        <f>MAX(N2:U2)</f>
        <v>113.953762379746</v>
      </c>
      <c r="X2" s="6">
        <f>MIN(N2:U2)</f>
        <v>111.36712</v>
      </c>
      <c r="Y2" s="6">
        <f>MAX(L2,M2,W3,X3)-MIN(L3,M3,W2,X2)</f>
        <v>4.8142642482099944</v>
      </c>
      <c r="Z2" s="6">
        <f>MIN(L2,M2,W3,X3)-MAX(L3,M3,W2,X2)</f>
        <v>-10.110829999999993</v>
      </c>
    </row>
    <row r="3" spans="1:26" ht="15" thickBot="1" x14ac:dyDescent="0.35">
      <c r="A3" t="s">
        <v>59</v>
      </c>
      <c r="B3" t="s">
        <v>60</v>
      </c>
      <c r="C3" s="5">
        <f>RF!B3</f>
        <v>121.36</v>
      </c>
      <c r="D3" s="5">
        <f>LR!B3</f>
        <v>121.13793103448199</v>
      </c>
      <c r="E3" s="5">
        <f>Adaboost!B3</f>
        <v>120.65234375</v>
      </c>
      <c r="F3" s="5">
        <f>XGBR!B3</f>
        <v>120.65496</v>
      </c>
      <c r="G3" s="5">
        <f>Huber!B3</f>
        <v>121.137932273313</v>
      </c>
      <c r="H3" s="5">
        <f>BayesRidge!B3</f>
        <v>121.137931034443</v>
      </c>
      <c r="I3" s="5">
        <f>Elastic!B3</f>
        <v>119.164891696894</v>
      </c>
      <c r="J3" s="5">
        <f>GBR!B3</f>
        <v>120.62771987779</v>
      </c>
      <c r="K3" s="6">
        <f t="shared" si="0"/>
        <v>120.77596984008265</v>
      </c>
      <c r="L3">
        <f t="shared" ref="L3:L13" si="2">MAX(C3:J3)</f>
        <v>121.36</v>
      </c>
      <c r="M3">
        <f t="shared" ref="M3:M13" si="3">MIN(C3:J3)</f>
        <v>119.164891696894</v>
      </c>
      <c r="N3" s="5">
        <f>RF!C3</f>
        <v>114.99</v>
      </c>
      <c r="O3" s="5">
        <f>LR!C3</f>
        <v>114.206896551724</v>
      </c>
      <c r="P3" s="5">
        <f>Adaboost!C3</f>
        <v>116.18138424820999</v>
      </c>
      <c r="Q3" s="5">
        <f>XGBR!C3</f>
        <v>111.24917000000001</v>
      </c>
      <c r="R3" s="5">
        <f>Huber!C3</f>
        <v>114.20689552253199</v>
      </c>
      <c r="S3" s="5">
        <f>BayesRidge!C3</f>
        <v>114.206896551708</v>
      </c>
      <c r="T3" s="5">
        <f>Elastic!C3</f>
        <v>112.952621433388</v>
      </c>
      <c r="U3" s="5">
        <f>GBR!C3</f>
        <v>114.669715551205</v>
      </c>
      <c r="V3" s="6">
        <f t="shared" si="1"/>
        <v>114.09774782891577</v>
      </c>
      <c r="W3" s="6">
        <f t="shared" ref="W3:W13" si="4">MAX(N3:U3)</f>
        <v>116.18138424820999</v>
      </c>
      <c r="X3" s="6">
        <f t="shared" ref="X3:X13" si="5">MIN(N3:U3)</f>
        <v>111.24917000000001</v>
      </c>
    </row>
    <row r="4" spans="1:26" ht="15" thickBot="1" x14ac:dyDescent="0.35">
      <c r="A4" t="s">
        <v>61</v>
      </c>
      <c r="B4" t="s">
        <v>62</v>
      </c>
      <c r="C4" s="5">
        <f>RF!B4</f>
        <v>107.21</v>
      </c>
      <c r="D4" s="5">
        <f>LR!B4</f>
        <v>109.31578947368401</v>
      </c>
      <c r="E4" s="5">
        <f>Adaboost!B4</f>
        <v>108.761006289308</v>
      </c>
      <c r="F4" s="5">
        <f>XGBR!B4</f>
        <v>107.061775</v>
      </c>
      <c r="G4" s="5">
        <f>Huber!B4</f>
        <v>109.31578884341199</v>
      </c>
      <c r="H4" s="5">
        <f>BayesRidge!B4</f>
        <v>109.315789473688</v>
      </c>
      <c r="I4" s="5">
        <f>Elastic!B4</f>
        <v>109.459147152775</v>
      </c>
      <c r="J4" s="5">
        <f>GBR!B4</f>
        <v>108.90965863689701</v>
      </c>
      <c r="K4" s="6">
        <f t="shared" si="0"/>
        <v>108.74062704164656</v>
      </c>
      <c r="L4">
        <f t="shared" si="2"/>
        <v>109.459147152775</v>
      </c>
      <c r="M4">
        <f t="shared" si="3"/>
        <v>107.061775</v>
      </c>
      <c r="N4" s="5">
        <f>RF!C4</f>
        <v>103.6</v>
      </c>
      <c r="O4" s="5">
        <f>LR!C4</f>
        <v>103.894736842105</v>
      </c>
      <c r="P4" s="5">
        <f>Adaboost!C4</f>
        <v>105.988805970149</v>
      </c>
      <c r="Q4" s="5">
        <f>XGBR!C4</f>
        <v>101.88088</v>
      </c>
      <c r="R4" s="5">
        <f>Huber!C4</f>
        <v>103.89473736575999</v>
      </c>
      <c r="S4" s="5">
        <f>BayesRidge!C4</f>
        <v>103.894736842089</v>
      </c>
      <c r="T4" s="5">
        <f>Elastic!C4</f>
        <v>105.50729029233101</v>
      </c>
      <c r="U4" s="5">
        <f>GBR!C4</f>
        <v>103.517790551321</v>
      </c>
      <c r="V4" s="6">
        <f t="shared" si="1"/>
        <v>104.00612021888566</v>
      </c>
      <c r="W4" s="6">
        <f t="shared" si="4"/>
        <v>105.988805970149</v>
      </c>
      <c r="X4" s="6">
        <f t="shared" si="5"/>
        <v>101.88088</v>
      </c>
      <c r="Y4" s="6">
        <f>MAX(L4,M4,W5,X5)-MIN(L5,M5,W4,X4)</f>
        <v>7.5782671527749983</v>
      </c>
      <c r="Z4" s="6">
        <f t="shared" ref="Z4:Z14" si="6">MIN(L4,M4,W5,X5)-MAX(L5,M5,W4,X4)</f>
        <v>-5.5412192306960009</v>
      </c>
    </row>
    <row r="5" spans="1:26" ht="15" thickBot="1" x14ac:dyDescent="0.35">
      <c r="A5" t="s">
        <v>62</v>
      </c>
      <c r="B5" t="s">
        <v>61</v>
      </c>
      <c r="C5" s="5">
        <f>RF!B5</f>
        <v>107.92</v>
      </c>
      <c r="D5" s="5">
        <f>LR!B5</f>
        <v>108.70967741935399</v>
      </c>
      <c r="E5" s="5">
        <f>Adaboost!B5</f>
        <v>109.147157190635</v>
      </c>
      <c r="F5" s="5">
        <f>XGBR!B5</f>
        <v>106.029915</v>
      </c>
      <c r="G5" s="5">
        <f>Huber!B5</f>
        <v>108.70967510155501</v>
      </c>
      <c r="H5" s="5">
        <f>BayesRidge!B5</f>
        <v>108.709677419353</v>
      </c>
      <c r="I5" s="5">
        <f>Elastic!B5</f>
        <v>108.81954049544299</v>
      </c>
      <c r="J5" s="5">
        <f>GBR!B5</f>
        <v>109.215665230696</v>
      </c>
      <c r="K5" s="6">
        <f t="shared" si="0"/>
        <v>108.4406835437749</v>
      </c>
      <c r="L5">
        <f t="shared" si="2"/>
        <v>109.215665230696</v>
      </c>
      <c r="M5">
        <f t="shared" si="3"/>
        <v>106.029915</v>
      </c>
      <c r="N5" s="5">
        <f>RF!C5</f>
        <v>106.76</v>
      </c>
      <c r="O5" s="5">
        <f>LR!C5</f>
        <v>107.54838709677399</v>
      </c>
      <c r="P5" s="5">
        <f>Adaboost!C5</f>
        <v>107.504</v>
      </c>
      <c r="Q5" s="5">
        <f>XGBR!C5</f>
        <v>103.674446</v>
      </c>
      <c r="R5" s="5">
        <f>Huber!C5</f>
        <v>107.548389022354</v>
      </c>
      <c r="S5" s="5">
        <f>BayesRidge!C5</f>
        <v>107.548387096762</v>
      </c>
      <c r="T5" s="5">
        <f>Elastic!C5</f>
        <v>108.462826804934</v>
      </c>
      <c r="U5" s="5">
        <f>GBR!C5</f>
        <v>106.943609259859</v>
      </c>
      <c r="V5" s="6">
        <f t="shared" si="1"/>
        <v>107.05916357086623</v>
      </c>
      <c r="W5" s="6">
        <f t="shared" si="4"/>
        <v>108.462826804934</v>
      </c>
      <c r="X5" s="6">
        <f t="shared" si="5"/>
        <v>103.674446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MIL</v>
      </c>
      <c r="E34" s="6" t="str">
        <f>B2</f>
        <v>IND</v>
      </c>
      <c r="F34" s="6">
        <f>(K2+V3)/2</f>
        <v>114.03420934014605</v>
      </c>
      <c r="G34" s="6">
        <f>(K3+V2)/2</f>
        <v>117.03084896491276</v>
      </c>
      <c r="H34" s="6">
        <f>F34-G34</f>
        <v>-2.9966396247667149</v>
      </c>
      <c r="I34" s="6" t="str">
        <f>IF(G34&gt;F34,E34,D34)</f>
        <v>IND</v>
      </c>
      <c r="L34" s="6">
        <f t="shared" ref="L34:L44" si="36">F34+G34</f>
        <v>231.06505830505881</v>
      </c>
      <c r="M34" s="10">
        <f>MAX(K2,V3)</f>
        <v>114.09774782891577</v>
      </c>
      <c r="N34" s="6">
        <f>MAX(K3,V2)</f>
        <v>120.77596984008265</v>
      </c>
      <c r="O34" s="6">
        <f>M34-N34</f>
        <v>-6.6782220111668806</v>
      </c>
      <c r="P34" s="6" t="str">
        <f>IF(N34&gt;M34,E34,D34)</f>
        <v>IND</v>
      </c>
      <c r="Q34" s="6">
        <f t="shared" ref="Q34:Q44" si="37">M34+N34</f>
        <v>234.87371766899844</v>
      </c>
    </row>
    <row r="35" spans="1:19" ht="15" thickBot="1" x14ac:dyDescent="0.35">
      <c r="A35" t="str">
        <f t="shared" ref="A35:A60" si="38">A2</f>
        <v>MIL</v>
      </c>
      <c r="B35" s="5">
        <f>Neural!B2</f>
        <v>114.50829699480499</v>
      </c>
      <c r="C35" s="5">
        <f>Neural!C2</f>
        <v>113.403994932724</v>
      </c>
      <c r="D35" s="6" t="str">
        <f>A4</f>
        <v>NYK</v>
      </c>
      <c r="E35" s="6" t="str">
        <f>B4</f>
        <v>PHI</v>
      </c>
      <c r="F35" s="6">
        <f>(K4+V5)/2</f>
        <v>107.8998953062564</v>
      </c>
      <c r="G35" s="6">
        <f>(K5+V4)/2</f>
        <v>106.22340188133028</v>
      </c>
      <c r="H35" s="6">
        <f t="shared" ref="H35:H42" si="39">F35-G35</f>
        <v>1.6764934249261216</v>
      </c>
      <c r="I35" s="6" t="str">
        <f t="shared" ref="I35:I45" si="40">IF(G35&gt;F35,E35,D35)</f>
        <v>NYK</v>
      </c>
      <c r="L35" s="6">
        <f t="shared" si="36"/>
        <v>214.12329718758667</v>
      </c>
      <c r="M35" s="10">
        <f>MAX(K4,V5)</f>
        <v>108.74062704164656</v>
      </c>
      <c r="N35" s="11">
        <f>MAX(K5,V4)</f>
        <v>108.4406835437749</v>
      </c>
      <c r="O35" s="6">
        <f t="shared" ref="O35:O44" si="41">M35-N35</f>
        <v>0.29994349787166641</v>
      </c>
      <c r="P35" s="6" t="str">
        <f t="shared" ref="P35:P45" si="42">IF(N35&gt;M35,E35,D35)</f>
        <v>NYK</v>
      </c>
      <c r="Q35" s="6">
        <f t="shared" si="37"/>
        <v>217.18131058542144</v>
      </c>
    </row>
    <row r="36" spans="1:19" ht="15" thickBot="1" x14ac:dyDescent="0.35">
      <c r="A36" t="str">
        <f t="shared" si="38"/>
        <v>IND</v>
      </c>
      <c r="B36" s="5">
        <f>Neural!B3</f>
        <v>121.110018893822</v>
      </c>
      <c r="C36" s="5">
        <f>Neural!C3</f>
        <v>114.21615060147499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NYK</v>
      </c>
      <c r="B37" s="5">
        <f>Neural!B4</f>
        <v>109.316688505055</v>
      </c>
      <c r="C37" s="5">
        <f>Neural!C4</f>
        <v>103.876104106216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PHI</v>
      </c>
      <c r="B38" s="5">
        <f>Neural!B5</f>
        <v>108.704844036938</v>
      </c>
      <c r="C38" s="5">
        <f>Neural!C5</f>
        <v>107.542426857113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MIL</v>
      </c>
      <c r="E52" s="8" t="str">
        <f t="shared" si="66"/>
        <v>IND</v>
      </c>
      <c r="F52" s="6">
        <f t="shared" ref="F52:F66" si="67">MIN(M34,M52)</f>
        <v>113.97067085137633</v>
      </c>
      <c r="G52" s="6">
        <f t="shared" ref="G52:G66" si="68">MAX(N34,N52)</f>
        <v>120.77596984008265</v>
      </c>
      <c r="H52" s="6">
        <f t="shared" ref="H52:H63" si="69">F52-G52</f>
        <v>-6.8052989887063262</v>
      </c>
      <c r="I52" s="6" t="str">
        <f t="shared" ref="I52:I66" si="70">IF(G52&gt;F52,E34,D34)</f>
        <v>IND</v>
      </c>
      <c r="L52" s="6">
        <f t="shared" ref="L52:L63" si="71">F52+G52</f>
        <v>234.74664069145899</v>
      </c>
      <c r="M52" s="6">
        <f>MIN(K2,V3)</f>
        <v>113.97067085137633</v>
      </c>
      <c r="N52" s="6">
        <f>MIN(K3,V2)</f>
        <v>113.28572808974288</v>
      </c>
      <c r="O52" s="6">
        <f>M52-N52</f>
        <v>0.68494276163345091</v>
      </c>
      <c r="P52" s="6" t="str">
        <f>IF(N52&gt;M52,E52,D52)</f>
        <v>MIL</v>
      </c>
      <c r="Q52" s="6">
        <f>M52+N52</f>
        <v>227.25639894111919</v>
      </c>
      <c r="T52" s="6">
        <f>MIN(M2,X3)</f>
        <v>111.24917000000001</v>
      </c>
      <c r="U52" s="6">
        <f>MIN(M3,X2)</f>
        <v>111.36712</v>
      </c>
      <c r="V52" s="6">
        <f>T52+U52</f>
        <v>222.61628999999999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NYK</v>
      </c>
      <c r="E53" s="8" t="str">
        <f t="shared" si="66"/>
        <v>PHI</v>
      </c>
      <c r="F53" s="6">
        <f t="shared" si="67"/>
        <v>107.05916357086623</v>
      </c>
      <c r="G53" s="6">
        <f t="shared" si="68"/>
        <v>108.4406835437749</v>
      </c>
      <c r="H53" s="6">
        <f t="shared" si="69"/>
        <v>-1.3815199729086629</v>
      </c>
      <c r="I53" s="6" t="str">
        <f t="shared" si="70"/>
        <v>PHI</v>
      </c>
      <c r="L53" s="6">
        <f t="shared" si="71"/>
        <v>215.49984711464111</v>
      </c>
      <c r="M53" s="6">
        <f>MIN(K4,V5)</f>
        <v>107.05916357086623</v>
      </c>
      <c r="N53" s="6">
        <f>MIN(K5,V4)</f>
        <v>104.00612021888566</v>
      </c>
      <c r="O53" s="6">
        <f t="shared" ref="O53:O62" si="72">M53-N53</f>
        <v>3.0530433519805769</v>
      </c>
      <c r="P53" s="6" t="str">
        <f t="shared" ref="P53:P63" si="73">IF(N53&gt;M53,E53,D53)</f>
        <v>NYK</v>
      </c>
      <c r="Q53" s="6">
        <f t="shared" ref="Q53:Q62" si="74">M53+N53</f>
        <v>211.0652837897519</v>
      </c>
      <c r="T53" s="6">
        <f>MIN(M4,X5)</f>
        <v>103.674446</v>
      </c>
      <c r="U53" s="6">
        <f>MIN(M5,X4)</f>
        <v>101.88088</v>
      </c>
      <c r="V53" s="6">
        <f t="shared" ref="V53:V62" si="75">T53+U53</f>
        <v>205.55532600000001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MIL</v>
      </c>
      <c r="E70" s="8" t="str">
        <f t="shared" si="98"/>
        <v>IND</v>
      </c>
      <c r="F70" s="6">
        <f t="shared" ref="F70:F84" si="99">MAX(M34,M52)</f>
        <v>114.09774782891577</v>
      </c>
      <c r="G70" s="6">
        <f t="shared" ref="G70:G84" si="100">MIN(N34,N52)</f>
        <v>113.28572808974288</v>
      </c>
      <c r="H70" s="6">
        <f t="shared" ref="H70:H81" si="101">F70-G70</f>
        <v>0.81201973917289649</v>
      </c>
      <c r="I70" s="6" t="str">
        <f t="shared" ref="I70:I84" si="102">IF(G70&gt;F70,E34,D34)</f>
        <v>MIL</v>
      </c>
      <c r="L70" s="6">
        <f t="shared" ref="L70:L81" si="103">F70+G70</f>
        <v>227.38347591865863</v>
      </c>
      <c r="M70" s="17" t="str">
        <f>D70</f>
        <v>MIL</v>
      </c>
      <c r="N70" s="17" t="str">
        <f>E70</f>
        <v>IND</v>
      </c>
      <c r="O70" s="19" t="s">
        <v>63</v>
      </c>
      <c r="P70" s="19" t="s">
        <v>59</v>
      </c>
      <c r="Q70" s="20">
        <v>0.1</v>
      </c>
      <c r="R70" s="20">
        <v>0.5</v>
      </c>
      <c r="S70" s="20"/>
      <c r="T70" s="20" t="s">
        <v>66</v>
      </c>
      <c r="U70" s="19">
        <v>216.5</v>
      </c>
      <c r="V70" s="19" t="s">
        <v>65</v>
      </c>
      <c r="W70" s="20">
        <v>1</v>
      </c>
      <c r="X70" s="20" t="s">
        <v>58</v>
      </c>
      <c r="Y70" s="20"/>
      <c r="Z70" s="20">
        <v>218</v>
      </c>
    </row>
    <row r="71" spans="4:26" x14ac:dyDescent="0.3">
      <c r="D71" s="8" t="str">
        <f t="shared" si="98"/>
        <v>NYK</v>
      </c>
      <c r="E71" s="8" t="str">
        <f t="shared" si="98"/>
        <v>PHI</v>
      </c>
      <c r="F71" s="6">
        <f t="shared" si="99"/>
        <v>108.74062704164656</v>
      </c>
      <c r="G71" s="6">
        <f t="shared" si="100"/>
        <v>104.00612021888566</v>
      </c>
      <c r="H71" s="6">
        <f t="shared" si="101"/>
        <v>4.7345068227609062</v>
      </c>
      <c r="I71" s="6" t="str">
        <f t="shared" si="102"/>
        <v>NYK</v>
      </c>
      <c r="L71" s="6">
        <f t="shared" si="103"/>
        <v>212.74674726053223</v>
      </c>
      <c r="M71" s="17" t="str">
        <f t="shared" ref="M71:M81" si="104">D71</f>
        <v>NYK</v>
      </c>
      <c r="N71" s="17" t="str">
        <f t="shared" ref="N71:N81" si="105">E71</f>
        <v>PHI</v>
      </c>
      <c r="O71" s="19" t="s">
        <v>64</v>
      </c>
      <c r="P71" s="19" t="s">
        <v>61</v>
      </c>
      <c r="Q71" s="20">
        <v>0.9</v>
      </c>
      <c r="R71" s="20">
        <v>4.5</v>
      </c>
      <c r="S71" s="20" t="s">
        <v>58</v>
      </c>
      <c r="T71" s="20" t="s">
        <v>67</v>
      </c>
      <c r="U71" s="19">
        <v>201.5</v>
      </c>
      <c r="V71" s="19" t="s">
        <v>65</v>
      </c>
      <c r="W71" s="20">
        <v>1</v>
      </c>
      <c r="X71" s="20" t="s">
        <v>58</v>
      </c>
      <c r="Y71" s="20"/>
      <c r="Z71" s="20">
        <v>233</v>
      </c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MIL</v>
      </c>
      <c r="E87" t="str">
        <f>B2</f>
        <v>IND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IND</v>
      </c>
      <c r="E88" t="str">
        <f t="shared" si="118"/>
        <v>MIL</v>
      </c>
    </row>
    <row r="89" spans="4:26" x14ac:dyDescent="0.3">
      <c r="D89" t="str">
        <f t="shared" ref="D89:E89" si="119">A4</f>
        <v>NYK</v>
      </c>
      <c r="E89" t="str">
        <f t="shared" si="119"/>
        <v>PHI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PHI</v>
      </c>
      <c r="E90" t="str">
        <f t="shared" si="120"/>
        <v>NYK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113.679969720152</v>
      </c>
      <c r="C2" s="1">
        <v>113.953762379746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120.62771987779</v>
      </c>
      <c r="C3" s="1">
        <v>114.669715551205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4</v>
      </c>
      <c r="B4" s="1">
        <v>108.90965863689701</v>
      </c>
      <c r="C4" s="1">
        <v>103.517790551321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6</v>
      </c>
      <c r="B5" s="1">
        <v>109.215665230696</v>
      </c>
      <c r="C5" s="1">
        <v>106.943609259859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99060</xdr:colOff>
                <xdr:row>11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3</v>
      </c>
      <c r="B2" s="1">
        <v>113.49</v>
      </c>
      <c r="C2" s="1">
        <v>113.81</v>
      </c>
      <c r="F2" s="1"/>
      <c r="G2" s="1"/>
      <c r="H2" s="1"/>
    </row>
    <row r="3" spans="1:8" ht="15" thickBot="1" x14ac:dyDescent="0.35">
      <c r="A3" s="1">
        <v>2</v>
      </c>
      <c r="B3" s="1">
        <v>121.36</v>
      </c>
      <c r="C3" s="1">
        <v>114.99</v>
      </c>
      <c r="F3" s="1"/>
      <c r="G3" s="1"/>
      <c r="H3" s="1"/>
    </row>
    <row r="4" spans="1:8" ht="15" thickBot="1" x14ac:dyDescent="0.35">
      <c r="A4" s="1">
        <v>4</v>
      </c>
      <c r="B4" s="1">
        <v>107.21</v>
      </c>
      <c r="C4" s="1">
        <v>103.6</v>
      </c>
      <c r="F4" s="1"/>
      <c r="G4" s="1"/>
      <c r="H4" s="1"/>
    </row>
    <row r="5" spans="1:8" ht="15" thickBot="1" x14ac:dyDescent="0.35">
      <c r="A5" s="1">
        <v>6</v>
      </c>
      <c r="B5" s="1">
        <v>107.92</v>
      </c>
      <c r="C5" s="1">
        <v>106.76</v>
      </c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3</v>
      </c>
      <c r="B2" s="1">
        <v>114.50829699480499</v>
      </c>
      <c r="C2" s="1">
        <v>113.403994932724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121.110018893822</v>
      </c>
      <c r="C3" s="1">
        <v>114.21615060147499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4</v>
      </c>
      <c r="B4" s="1">
        <v>109.316688505055</v>
      </c>
      <c r="C4" s="1">
        <v>103.876104106216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6</v>
      </c>
      <c r="B5" s="1">
        <v>108.704844036938</v>
      </c>
      <c r="C5" s="1">
        <v>107.542426857113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114.529411764705</v>
      </c>
      <c r="C2" s="1">
        <v>113.41176470588201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121.13793103448199</v>
      </c>
      <c r="C3" s="1">
        <v>114.206896551724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4</v>
      </c>
      <c r="B4" s="1">
        <v>109.31578947368401</v>
      </c>
      <c r="C4" s="1">
        <v>103.894736842105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6</v>
      </c>
      <c r="B5" s="1">
        <v>108.70967741935399</v>
      </c>
      <c r="C5" s="1">
        <v>107.54838709677399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113.321243523316</v>
      </c>
      <c r="C2" s="1">
        <v>113.43621399176899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120.65234375</v>
      </c>
      <c r="C3" s="1">
        <v>116.18138424820999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4</v>
      </c>
      <c r="B4" s="1">
        <v>108.761006289308</v>
      </c>
      <c r="C4" s="1">
        <v>105.988805970149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6</v>
      </c>
      <c r="B5" s="1">
        <v>109.147157190635</v>
      </c>
      <c r="C5" s="1">
        <v>107.504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114.44779</v>
      </c>
      <c r="C2" s="1">
        <v>111.36712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120.65496</v>
      </c>
      <c r="C3" s="1">
        <v>111.24917000000001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4</v>
      </c>
      <c r="B4" s="1">
        <v>107.061775</v>
      </c>
      <c r="C4" s="1">
        <v>101.88088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6</v>
      </c>
      <c r="B5" s="1">
        <v>106.029915</v>
      </c>
      <c r="C5" s="1">
        <v>103.674446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114.52940965142299</v>
      </c>
      <c r="C2" s="1">
        <v>113.411766461551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121.137932273313</v>
      </c>
      <c r="C3" s="1">
        <v>114.20689552253199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4</v>
      </c>
      <c r="B4" s="1">
        <v>109.31578884341199</v>
      </c>
      <c r="C4" s="1">
        <v>103.89473736575999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6</v>
      </c>
      <c r="B5" s="1">
        <v>108.70967510155501</v>
      </c>
      <c r="C5" s="1">
        <v>107.548389022354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3</v>
      </c>
      <c r="B2" s="1">
        <v>114.529411764695</v>
      </c>
      <c r="C2" s="1">
        <v>113.411764705878</v>
      </c>
    </row>
    <row r="3" spans="1:5" ht="15" thickBot="1" x14ac:dyDescent="0.35">
      <c r="A3" s="1">
        <v>2</v>
      </c>
      <c r="B3" s="1">
        <v>121.137931034443</v>
      </c>
      <c r="C3" s="1">
        <v>114.206896551708</v>
      </c>
    </row>
    <row r="4" spans="1:5" ht="15" thickBot="1" x14ac:dyDescent="0.35">
      <c r="A4" s="1">
        <v>4</v>
      </c>
      <c r="B4" s="1">
        <v>109.315789473688</v>
      </c>
      <c r="C4" s="1">
        <v>103.894736842089</v>
      </c>
    </row>
    <row r="5" spans="1:5" ht="15" thickBot="1" x14ac:dyDescent="0.35">
      <c r="A5" s="1">
        <v>6</v>
      </c>
      <c r="B5" s="1">
        <v>108.709677419353</v>
      </c>
      <c r="C5" s="1">
        <v>107.548387096762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112.70050424329099</v>
      </c>
      <c r="C2" s="1">
        <v>113.365165630136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119.164891696894</v>
      </c>
      <c r="C3" s="1">
        <v>112.952621433388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4</v>
      </c>
      <c r="B4" s="1">
        <v>109.459147152775</v>
      </c>
      <c r="C4" s="1">
        <v>105.50729029233101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6</v>
      </c>
      <c r="B5" s="1">
        <v>108.81954049544299</v>
      </c>
      <c r="C5" s="1">
        <v>108.462826804934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2024-05-03T20:28:53Z</dcterms:modified>
</cp:coreProperties>
</file>