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7C9CF3BF-EECE-4942-97CF-647AB59FDFC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GBR!$A$11:$A$13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<sst xmlns="http://schemas.openxmlformats.org/spreadsheetml/2006/main" count="205" uniqueCount="67">
  <si>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</si>
  <si>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</si>
  <si>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</si>
  <si>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</si>
  <si>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</si>
  <si>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</si>
  <si>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</si>
  <si>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</si>
  <si>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</si>
  <si>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</si>
  <si>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</si>
  <si>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</si>
  <si>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</si>
  <si>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</si>
  <si>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</si>
  <si>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</si>
  <si>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</si>
  <si>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</si>
  <si>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</si>
  <si>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</si>
  <si>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</si>
  <si>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</si>
  <si>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</si>
  <si>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</si>
  <si>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</si>
  <si>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</si>
  <si>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</si>
  <si>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</si>
  <si>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</si>
  <si>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</si>
  <si>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</si>
  <si>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</si>
  <si>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</si>
  <si>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</si>
  <si>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</si>
  <si>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</si>
  <si>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</si>
  <si>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</si>
  <si>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</si>
  <si>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</si>
  <si>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</si>
  <si>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</si>
  <si>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</si>
  <si>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</si>
  <si>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</si>
  <si>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</si>
  <si>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</si>
  <si>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</si>
  <si>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</si>
  <si>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</si>
  <si>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</si>
  <si>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</si>
  <si>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</si>
  <si>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</si>
  <si>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</si>
  <si>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</si>
  <si>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</si>
  <si>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</si>
  <si>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OKC</t>
  </si>
  <si>
    <t>DAL</t>
  </si>
  <si>
    <t>BOS</t>
  </si>
  <si>
    <t>CLE</t>
  </si>
  <si>
    <t>DAL -2.5</t>
  </si>
  <si>
    <t>BOS -7.5</t>
  </si>
  <si>
    <t>Under</t>
  </si>
  <si>
    <t>DAL 4</t>
  </si>
  <si>
    <t>BOS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</si>
</sst>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A115"/>
  <sheetViews>
    <sheetView tabSelected="1" topLeftCell="E30" zoomScale="80" zoomScaleNormal="80" workbookViewId="0">
      <selection activeCell="S57" sqref="S57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58</v>
      </c>
      <c r="B2" t="s">
        <v>59</v>
      </c>
      <c r="C2" s="5">
        <f>RF!B2</f>
        <v>113.09</v>
      </c>
      <c r="D2" s="5">
        <f>LR!B2</f>
        <v>113.5</v>
      </c>
      <c r="E2" s="5">
        <f>Adaboost!B2</f>
        <v>115.823529411764</v>
      </c>
      <c r="F2" s="5">
        <f>XGBR!B2</f>
        <v>112.41046</v>
      </c>
      <c r="G2" s="5">
        <f>Huber!B2</f>
        <v>113.49998845649399</v>
      </c>
      <c r="H2" s="5">
        <f>BayesRidge!B2</f>
        <v>113.499999999989</v>
      </c>
      <c r="I2" s="5">
        <f>Elastic!B2</f>
        <v>113.79383539283801</v>
      </c>
      <c r="J2" s="5">
        <f>GBR!B2</f>
        <v>113.476498472204</v>
      </c>
      <c r="K2" s="6">
        <f t="shared" ref="K2:K27" si="0">AVERAGE(C2:J2,B35)</f>
        <v>113.62051852148488</v>
      </c>
      <c r="L2">
        <f>MAX(C2:J2)</f>
        <v>115.823529411764</v>
      </c>
      <c r="M2">
        <f>MIN(C2:J2)</f>
        <v>112.41046</v>
      </c>
      <c r="N2" s="5">
        <f>RF!C2</f>
        <v>95.23</v>
      </c>
      <c r="O2" s="5">
        <f>LR!C2</f>
        <v>95.625</v>
      </c>
      <c r="P2" s="5">
        <f>Adaboost!C2</f>
        <v>95.728395061728307</v>
      </c>
      <c r="Q2" s="5">
        <f>XGBR!C2</f>
        <v>95.558179999999993</v>
      </c>
      <c r="R2" s="5">
        <f>Huber!C2</f>
        <v>95.625004640761205</v>
      </c>
      <c r="S2" s="5">
        <f>BayesRidge!C2</f>
        <v>95.625000000018204</v>
      </c>
      <c r="T2" s="5">
        <f>Elastic!C2</f>
        <v>98.084536796505603</v>
      </c>
      <c r="U2" s="5">
        <f>GBR!C2</f>
        <v>94.902101767059506</v>
      </c>
      <c r="V2" s="6">
        <f t="shared" ref="V2:V27" si="1">AVERAGE(N2:U2,C35)</f>
        <v>95.778539536860791</v>
      </c>
      <c r="W2" s="6">
        <f>MAX(N2:U2)</f>
        <v>98.084536796505603</v>
      </c>
      <c r="X2" s="6">
        <f>MIN(N2:U2)</f>
        <v>94.902101767059506</v>
      </c>
      <c r="Y2" s="6">
        <f>MAX(L2,M2,W3,X3)-MIN(L3,M3,W2,X2)</f>
        <v>20.921427644704494</v>
      </c>
      <c r="Z2" s="6">
        <f>MIN(L2,M2,W3,X3)-MAX(L3,M3,W2,X2)</f>
        <v>-3.8849560549289919</v>
      </c>
    </row>
    <row r="3" spans="1:26" ht="15" thickBot="1" x14ac:dyDescent="0.35">
      <c r="A3" t="s">
        <v>59</v>
      </c>
      <c r="B3" t="s">
        <v>58</v>
      </c>
      <c r="C3" s="5">
        <f>RF!B3</f>
        <v>107.05</v>
      </c>
      <c r="D3" s="5">
        <f>LR!B3</f>
        <v>107</v>
      </c>
      <c r="E3" s="5">
        <f>Adaboost!B3</f>
        <v>106.608808290155</v>
      </c>
      <c r="F3" s="5">
        <f>XGBR!B3</f>
        <v>107.215546</v>
      </c>
      <c r="G3" s="5">
        <f>Huber!B3</f>
        <v>106.999999999686</v>
      </c>
      <c r="H3" s="5">
        <f>BayesRidge!B3</f>
        <v>106.999999999992</v>
      </c>
      <c r="I3" s="5">
        <f>Elastic!B3</f>
        <v>107.509956054912</v>
      </c>
      <c r="J3" s="5">
        <f>GBR!B3</f>
        <v>106.03625160758099</v>
      </c>
      <c r="K3" s="6">
        <f t="shared" si="0"/>
        <v>106.94901897148478</v>
      </c>
      <c r="L3">
        <f t="shared" ref="L3:L13" si="2">MAX(C3:J3)</f>
        <v>107.509956054912</v>
      </c>
      <c r="M3">
        <f t="shared" ref="M3:M13" si="3">MIN(C3:J3)</f>
        <v>106.03625160758099</v>
      </c>
      <c r="N3" s="5">
        <f>RF!C3</f>
        <v>103.98</v>
      </c>
      <c r="O3" s="5">
        <f>LR!C3</f>
        <v>103.625</v>
      </c>
      <c r="P3" s="5">
        <f>Adaboost!C3</f>
        <v>105.6125</v>
      </c>
      <c r="Q3" s="5">
        <f>XGBR!C3</f>
        <v>104.18647</v>
      </c>
      <c r="R3" s="5">
        <f>Huber!C3</f>
        <v>103.625000000112</v>
      </c>
      <c r="S3" s="5">
        <f>BayesRidge!C3</f>
        <v>103.624999999983</v>
      </c>
      <c r="T3" s="5">
        <f>Elastic!C3</f>
        <v>105.140708353492</v>
      </c>
      <c r="U3" s="5">
        <f>GBR!C3</f>
        <v>104.12214483027201</v>
      </c>
      <c r="V3" s="6">
        <f t="shared" si="1"/>
        <v>104.15455798351144</v>
      </c>
      <c r="W3" s="6">
        <f t="shared" ref="W3:W13" si="4">MAX(N3:U3)</f>
        <v>105.6125</v>
      </c>
      <c r="X3" s="6">
        <f t="shared" ref="X3:X13" si="5">MIN(N3:U3)</f>
        <v>103.624999999983</v>
      </c>
    </row>
    <row r="4" spans="1:26" ht="15" thickBot="1" x14ac:dyDescent="0.35">
      <c r="A4" t="s">
        <v>60</v>
      </c>
      <c r="B4" t="s">
        <v>61</v>
      </c>
      <c r="C4" s="5">
        <f>RF!B4</f>
        <v>110.52</v>
      </c>
      <c r="D4" s="5">
        <f>LR!B4</f>
        <v>110.625</v>
      </c>
      <c r="E4" s="5">
        <f>Adaboost!B4</f>
        <v>111.595854922279</v>
      </c>
      <c r="F4" s="5">
        <f>XGBR!B4</f>
        <v>110.57418</v>
      </c>
      <c r="G4" s="5">
        <f>Huber!B4</f>
        <v>110.624999999794</v>
      </c>
      <c r="H4" s="5">
        <f>BayesRidge!B4</f>
        <v>110.62499999999901</v>
      </c>
      <c r="I4" s="5">
        <f>Elastic!B4</f>
        <v>111.289364498905</v>
      </c>
      <c r="J4" s="5">
        <f>GBR!B4</f>
        <v>109.484929475687</v>
      </c>
      <c r="K4" s="6">
        <f t="shared" si="0"/>
        <v>110.65091648050867</v>
      </c>
      <c r="L4">
        <f t="shared" si="2"/>
        <v>111.595854922279</v>
      </c>
      <c r="M4">
        <f t="shared" si="3"/>
        <v>109.484929475687</v>
      </c>
      <c r="N4" s="5">
        <f>RF!C4</f>
        <v>100.31</v>
      </c>
      <c r="O4" s="5">
        <f>LR!C4</f>
        <v>99.5</v>
      </c>
      <c r="P4" s="5">
        <f>Adaboost!C4</f>
        <v>103.237623762376</v>
      </c>
      <c r="Q4" s="5">
        <f>XGBR!C4</f>
        <v>98.200980000000001</v>
      </c>
      <c r="R4" s="5">
        <f>Huber!C4</f>
        <v>99.500000000100997</v>
      </c>
      <c r="S4" s="5">
        <f>BayesRidge!C4</f>
        <v>99.499999999909406</v>
      </c>
      <c r="T4" s="5">
        <f>Elastic!C4</f>
        <v>101.32944406431299</v>
      </c>
      <c r="U4" s="5">
        <f>GBR!C4</f>
        <v>99.898018587974406</v>
      </c>
      <c r="V4" s="6">
        <f t="shared" si="1"/>
        <v>100.09397647877964</v>
      </c>
      <c r="W4" s="6">
        <f t="shared" si="4"/>
        <v>103.237623762376</v>
      </c>
      <c r="X4" s="6">
        <f t="shared" si="5"/>
        <v>98.200980000000001</v>
      </c>
      <c r="Y4" s="6">
        <f>MAX(L4,M4,W5,X5)-MIN(L5,M5,W4,X4)</f>
        <v>13.394874922279001</v>
      </c>
      <c r="Z4" s="6">
        <f t="shared" ref="Z4:Z14" si="6">MIN(L4,M4,W5,X5)-MAX(L5,M5,W4,X4)</f>
        <v>0.51237623755999095</v>
      </c>
    </row>
    <row r="5" spans="1:26" ht="15" thickBot="1" x14ac:dyDescent="0.35">
      <c r="A5" t="s">
        <v>61</v>
      </c>
      <c r="B5" t="s">
        <v>60</v>
      </c>
      <c r="C5" s="5">
        <f>RF!B5</f>
        <v>98.59</v>
      </c>
      <c r="D5" s="5">
        <f>LR!B5</f>
        <v>98.5</v>
      </c>
      <c r="E5" s="5">
        <f>Adaboost!B5</f>
        <v>100.811188811188</v>
      </c>
      <c r="F5" s="5">
        <f>XGBR!B5</f>
        <v>98.747709999999998</v>
      </c>
      <c r="G5" s="5">
        <f>Huber!B5</f>
        <v>98.500000000082295</v>
      </c>
      <c r="H5" s="5">
        <f>BayesRidge!B5</f>
        <v>98.499999999949395</v>
      </c>
      <c r="I5" s="5">
        <f>Elastic!B5</f>
        <v>100.912293700508</v>
      </c>
      <c r="J5" s="5">
        <f>GBR!B5</f>
        <v>98.623980586201498</v>
      </c>
      <c r="K5" s="6">
        <f t="shared" si="0"/>
        <v>99.093618835312668</v>
      </c>
      <c r="L5">
        <f t="shared" si="2"/>
        <v>100.912293700508</v>
      </c>
      <c r="M5">
        <f t="shared" si="3"/>
        <v>98.499999999949395</v>
      </c>
      <c r="N5" s="5">
        <f>RF!C5</f>
        <v>105.54</v>
      </c>
      <c r="O5" s="5">
        <f>LR!C5</f>
        <v>103.75</v>
      </c>
      <c r="P5" s="5">
        <f>Adaboost!C5</f>
        <v>107.428977272727</v>
      </c>
      <c r="Q5" s="5">
        <f>XGBR!C5</f>
        <v>104.93405</v>
      </c>
      <c r="R5" s="5">
        <f>Huber!C5</f>
        <v>103.74999999993599</v>
      </c>
      <c r="S5" s="5">
        <f>BayesRidge!C5</f>
        <v>103.750000000024</v>
      </c>
      <c r="T5" s="5">
        <f>Elastic!C5</f>
        <v>104.704914995213</v>
      </c>
      <c r="U5" s="5">
        <f>GBR!C5</f>
        <v>105.70090692214799</v>
      </c>
      <c r="V5" s="6">
        <f t="shared" si="1"/>
        <v>104.80915144726454</v>
      </c>
      <c r="W5" s="6">
        <f t="shared" si="4"/>
        <v>107.428977272727</v>
      </c>
      <c r="X5" s="6">
        <f t="shared" si="5"/>
        <v>103.74999999993599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 t="str">
        <f>RF!B7</f>
        <v>PTS</v>
      </c>
      <c r="D7" s="5" t="str">
        <f>LR!B7</f>
        <v>PTS</v>
      </c>
      <c r="E7" s="5" t="str">
        <f>Adaboost!B7</f>
        <v>PTS</v>
      </c>
      <c r="F7" s="5" t="str">
        <f>XGBR!B7</f>
        <v>PTS</v>
      </c>
      <c r="G7" s="5" t="str">
        <f>Huber!B7</f>
        <v>PTS</v>
      </c>
      <c r="H7" s="5" t="str">
        <f>BayesRidge!B7</f>
        <v>PTS</v>
      </c>
      <c r="I7" s="5" t="str">
        <f>Elastic!B7</f>
        <v>PTS</v>
      </c>
      <c r="J7" s="5" t="str">
        <f>GBR!B7</f>
        <v>PTS</v>
      </c>
      <c r="K7" s="6" t="e">
        <f t="shared" si="0"/>
        <v>#DIV/0!</v>
      </c>
      <c r="L7">
        <f t="shared" si="2"/>
        <v>0</v>
      </c>
      <c r="M7">
        <f t="shared" si="3"/>
        <v>0</v>
      </c>
      <c r="N7" s="5" t="str">
        <f>RF!C7</f>
        <v>opponent_PTS</v>
      </c>
      <c r="O7" s="5" t="str">
        <f>LR!C7</f>
        <v>opponent_PTS</v>
      </c>
      <c r="P7" s="5" t="str">
        <f>Adaboost!C7</f>
        <v>opponent_PTS</v>
      </c>
      <c r="Q7" s="5" t="str">
        <f>XGBR!C7</f>
        <v>opponent_PTS</v>
      </c>
      <c r="R7" s="5" t="str">
        <f>Huber!C7</f>
        <v>opponent_PTS</v>
      </c>
      <c r="S7" s="5" t="str">
        <f>BayesRidge!C7</f>
        <v>opponent_PTS</v>
      </c>
      <c r="T7" s="5" t="str">
        <f>Elastic!C7</f>
        <v>opponent_PTS</v>
      </c>
      <c r="U7" s="5" t="str">
        <f>GBR!C7</f>
        <v>opponent_PTS</v>
      </c>
      <c r="V7" s="6" t="e">
        <f t="shared" si="1"/>
        <v>#DIV/0!</v>
      </c>
      <c r="W7" s="6">
        <f t="shared" si="4"/>
        <v>0</v>
      </c>
      <c r="X7" s="6">
        <f t="shared" si="5"/>
        <v>0</v>
      </c>
    </row>
    <row r="8" spans="1:26" ht="15" thickBot="1" x14ac:dyDescent="0.35">
      <c r="A8" t="s">
        <v>58</v>
      </c>
      <c r="B8" t="s">
        <v>59</v>
      </c>
      <c r="C8" s="5">
        <f>RF!B8</f>
        <v>120.86</v>
      </c>
      <c r="D8" s="5">
        <f>LR!B8</f>
        <v>120.833333333333</v>
      </c>
      <c r="E8" s="5">
        <f>Adaboost!B8</f>
        <v>121.934579439252</v>
      </c>
      <c r="F8" s="5">
        <f>XGBR!B8</f>
        <v>117.63757</v>
      </c>
      <c r="G8" s="5">
        <f>Huber!B8</f>
        <v>120.833333333545</v>
      </c>
      <c r="H8" s="5">
        <f>BayesRidge!B8</f>
        <v>120.833333333295</v>
      </c>
      <c r="I8" s="5">
        <f>Elastic!B8</f>
        <v>118.354487787655</v>
      </c>
      <c r="J8" s="5">
        <f>GBR!B8</f>
        <v>121.159312971565</v>
      </c>
      <c r="K8" s="6">
        <f t="shared" si="0"/>
        <v>120.37064270465122</v>
      </c>
      <c r="L8">
        <f t="shared" si="2"/>
        <v>121.934579439252</v>
      </c>
      <c r="M8">
        <f t="shared" si="3"/>
        <v>117.63757</v>
      </c>
      <c r="N8" s="5">
        <f>RF!C8</f>
        <v>113.58</v>
      </c>
      <c r="O8" s="5">
        <f>LR!C8</f>
        <v>114.166666666666</v>
      </c>
      <c r="P8" s="5">
        <f>Adaboost!C8</f>
        <v>110.968468468468</v>
      </c>
      <c r="Q8" s="5">
        <f>XGBR!C8</f>
        <v>112.76893</v>
      </c>
      <c r="R8" s="5">
        <f>Huber!C8</f>
        <v>114.166666666585</v>
      </c>
      <c r="S8" s="5">
        <f>BayesRidge!C8</f>
        <v>114.16666666666499</v>
      </c>
      <c r="T8" s="5">
        <f>Elastic!C8</f>
        <v>112.589294223186</v>
      </c>
      <c r="U8" s="5">
        <f>GBR!C8</f>
        <v>114.41137904481999</v>
      </c>
      <c r="V8" s="6">
        <f t="shared" si="1"/>
        <v>113.44013248564079</v>
      </c>
      <c r="W8" s="6">
        <f t="shared" si="4"/>
        <v>114.41137904481999</v>
      </c>
      <c r="X8" s="6">
        <f t="shared" si="5"/>
        <v>110.968468468468</v>
      </c>
      <c r="Y8" s="6">
        <f t="shared" si="7"/>
        <v>10.966110970784001</v>
      </c>
      <c r="Z8" s="6">
        <f t="shared" si="6"/>
        <v>3.0614772146319922</v>
      </c>
    </row>
    <row r="9" spans="1:26" ht="15" thickBot="1" x14ac:dyDescent="0.35">
      <c r="A9" t="s">
        <v>59</v>
      </c>
      <c r="B9" t="s">
        <v>58</v>
      </c>
      <c r="C9" s="5">
        <f>RF!B9</f>
        <v>113.11</v>
      </c>
      <c r="D9" s="5">
        <f>LR!B9</f>
        <v>114.166666666666</v>
      </c>
      <c r="E9" s="5">
        <f>Adaboost!B9</f>
        <v>113.60185185185099</v>
      </c>
      <c r="F9" s="5">
        <f>XGBR!B9</f>
        <v>113.14198</v>
      </c>
      <c r="G9" s="5">
        <f>Huber!B9</f>
        <v>114.166666666376</v>
      </c>
      <c r="H9" s="5">
        <f>BayesRidge!B9</f>
        <v>114.166666666585</v>
      </c>
      <c r="I9" s="5">
        <f>Elastic!B9</f>
        <v>112.543100894286</v>
      </c>
      <c r="J9" s="5">
        <f>GBR!B9</f>
        <v>114.576092785368</v>
      </c>
      <c r="K9" s="6">
        <f t="shared" si="0"/>
        <v>113.73787743008245</v>
      </c>
      <c r="L9">
        <f t="shared" si="2"/>
        <v>114.576092785368</v>
      </c>
      <c r="M9">
        <f t="shared" si="3"/>
        <v>112.543100894286</v>
      </c>
      <c r="N9" s="5">
        <f>RF!C9</f>
        <v>120.77</v>
      </c>
      <c r="O9" s="5">
        <f>LR!C9</f>
        <v>120.833333333333</v>
      </c>
      <c r="P9" s="5">
        <f>Adaboost!C9</f>
        <v>121.75268817204299</v>
      </c>
      <c r="Q9" s="5">
        <f>XGBR!C9</f>
        <v>118.14733</v>
      </c>
      <c r="R9" s="5">
        <f>Huber!C9</f>
        <v>120.83333333331601</v>
      </c>
      <c r="S9" s="5">
        <f>BayesRidge!C9</f>
        <v>120.83333333333201</v>
      </c>
      <c r="T9" s="5">
        <f>Elastic!C9</f>
        <v>118.470915273966</v>
      </c>
      <c r="U9" s="5">
        <f>GBR!C9</f>
        <v>120.90293063170699</v>
      </c>
      <c r="V9" s="6">
        <f t="shared" si="1"/>
        <v>120.37497394980599</v>
      </c>
      <c r="W9" s="6">
        <f t="shared" si="4"/>
        <v>121.75268817204299</v>
      </c>
      <c r="X9" s="6">
        <f t="shared" si="5"/>
        <v>118.14733</v>
      </c>
    </row>
    <row r="10" spans="1:26" ht="15" thickBot="1" x14ac:dyDescent="0.35">
      <c r="A10" t="s">
        <v>60</v>
      </c>
      <c r="B10" t="s">
        <v>61</v>
      </c>
      <c r="C10" s="5">
        <f>RF!B10</f>
        <v>109.93</v>
      </c>
      <c r="D10" s="5">
        <f>LR!B10</f>
        <v>110.799999999999</v>
      </c>
      <c r="E10" s="5">
        <f>Adaboost!B10</f>
        <v>109.623076923076</v>
      </c>
      <c r="F10" s="5">
        <f>XGBR!B10</f>
        <v>110.50519</v>
      </c>
      <c r="G10" s="5">
        <f>Huber!B10</f>
        <v>110.80001846949899</v>
      </c>
      <c r="H10" s="5">
        <f>BayesRidge!B10</f>
        <v>110.799999999948</v>
      </c>
      <c r="I10" s="5">
        <f>Elastic!B10</f>
        <v>109.920370783492</v>
      </c>
      <c r="J10" s="5">
        <f>GBR!B10</f>
        <v>109.683337609094</v>
      </c>
      <c r="K10" s="6">
        <f t="shared" si="0"/>
        <v>110.31644470467955</v>
      </c>
      <c r="L10">
        <f t="shared" si="2"/>
        <v>110.80001846949899</v>
      </c>
      <c r="M10">
        <f t="shared" si="3"/>
        <v>109.623076923076</v>
      </c>
      <c r="N10" s="5">
        <f>RF!C10</f>
        <v>107.82</v>
      </c>
      <c r="O10" s="5">
        <f>LR!C10</f>
        <v>107.6</v>
      </c>
      <c r="P10" s="5">
        <f>Adaboost!C10</f>
        <v>110.689361702127</v>
      </c>
      <c r="Q10" s="5">
        <f>XGBR!C10</f>
        <v>107.59990000000001</v>
      </c>
      <c r="R10" s="5">
        <f>Huber!C10</f>
        <v>107.59999257477401</v>
      </c>
      <c r="S10" s="5">
        <f>BayesRidge!C10</f>
        <v>107.60000000002501</v>
      </c>
      <c r="T10" s="5">
        <f>Elastic!C10</f>
        <v>108.220108064046</v>
      </c>
      <c r="U10" s="5">
        <f>GBR!C10</f>
        <v>108.036216697667</v>
      </c>
      <c r="V10" s="6">
        <f t="shared" si="1"/>
        <v>108.08566772517167</v>
      </c>
      <c r="W10" s="6">
        <f t="shared" si="4"/>
        <v>110.689361702127</v>
      </c>
      <c r="X10" s="6">
        <f t="shared" si="5"/>
        <v>107.59990000000001</v>
      </c>
      <c r="Y10" s="6">
        <f t="shared" si="7"/>
        <v>3.2191384694990006</v>
      </c>
      <c r="Z10" s="6">
        <f t="shared" si="6"/>
        <v>-1.129744465485004</v>
      </c>
    </row>
    <row r="11" spans="1:26" ht="15" thickBot="1" x14ac:dyDescent="0.35">
      <c r="A11" t="s">
        <v>61</v>
      </c>
      <c r="B11" t="s">
        <v>60</v>
      </c>
      <c r="C11" s="5">
        <f>RF!B11</f>
        <v>108.1</v>
      </c>
      <c r="D11" s="5">
        <f>LR!B11</f>
        <v>107.599999999999</v>
      </c>
      <c r="E11" s="5">
        <f>Adaboost!B11</f>
        <v>109.623076923076</v>
      </c>
      <c r="F11" s="5">
        <f>XGBR!B11</f>
        <v>107.58087999999999</v>
      </c>
      <c r="G11" s="5">
        <f>Huber!B11</f>
        <v>107.59998153054001</v>
      </c>
      <c r="H11" s="5">
        <f>BayesRidge!B11</f>
        <v>107.60000000000301</v>
      </c>
      <c r="I11" s="5">
        <f>Elastic!B11</f>
        <v>108.459618194017</v>
      </c>
      <c r="J11" s="5">
        <f>GBR!B11</f>
        <v>107.844975321072</v>
      </c>
      <c r="K11" s="6">
        <f t="shared" si="0"/>
        <v>107.99962714534533</v>
      </c>
      <c r="L11">
        <f t="shared" si="2"/>
        <v>109.623076923076</v>
      </c>
      <c r="M11">
        <f t="shared" si="3"/>
        <v>107.58087999999999</v>
      </c>
      <c r="N11" s="5">
        <f>RF!C11</f>
        <v>109.91</v>
      </c>
      <c r="O11" s="5">
        <f>LR!C11</f>
        <v>110.8</v>
      </c>
      <c r="P11" s="5">
        <f>Adaboost!C11</f>
        <v>110.72727272727199</v>
      </c>
      <c r="Q11" s="5">
        <f>XGBR!C11</f>
        <v>110.38339999999999</v>
      </c>
      <c r="R11" s="5">
        <f>Huber!C11</f>
        <v>110.800007425221</v>
      </c>
      <c r="S11" s="5">
        <f>BayesRidge!C11</f>
        <v>110.799999999948</v>
      </c>
      <c r="T11" s="5">
        <f>Elastic!C11</f>
        <v>109.672141233975</v>
      </c>
      <c r="U11" s="5">
        <f>GBR!C11</f>
        <v>109.559617236642</v>
      </c>
      <c r="V11" s="6">
        <f t="shared" si="1"/>
        <v>110.3706133349051</v>
      </c>
      <c r="W11" s="6">
        <f t="shared" si="4"/>
        <v>110.800007425221</v>
      </c>
      <c r="X11" s="6">
        <f t="shared" si="5"/>
        <v>109.559617236642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OKC</v>
      </c>
      <c r="E34" s="6" t="str">
        <f>B2</f>
        <v>DAL</v>
      </c>
      <c r="F34" s="6">
        <f>(K2+V3)/2</f>
        <v>108.88753825249816</v>
      </c>
      <c r="G34" s="6">
        <f>(K3+V2)/2</f>
        <v>101.36377925417278</v>
      </c>
      <c r="H34" s="6">
        <f>F34-G34</f>
        <v>7.523758998325377</v>
      </c>
      <c r="I34" s="6" t="str">
        <f>IF(G34&gt;F34,E34,D34)</f>
        <v>OKC</v>
      </c>
      <c r="L34" s="6">
        <f t="shared" ref="L34:L44" si="36">F34+G34</f>
        <v>210.25131750667094</v>
      </c>
      <c r="M34" s="10">
        <f>MAX(K2,V3)</f>
        <v>113.62051852148488</v>
      </c>
      <c r="N34" s="6">
        <f>MAX(K3,V2)</f>
        <v>106.94901897148478</v>
      </c>
      <c r="O34" s="6">
        <f>M34-N34</f>
        <v>6.6714995500001066</v>
      </c>
      <c r="P34" s="6" t="str">
        <f>IF(N34&gt;M34,E34,D34)</f>
        <v>OKC</v>
      </c>
      <c r="Q34" s="6">
        <f t="shared" ref="Q34:Q44" si="37">M34+N34</f>
        <v>220.56953749296966</v>
      </c>
    </row>
    <row r="35" spans="1:19" ht="15" thickBot="1" x14ac:dyDescent="0.35">
      <c r="A35" t="str">
        <f t="shared" ref="A35:A60" si="38">A2</f>
        <v>OKC</v>
      </c>
      <c r="B35" s="5">
        <f>Neural!B2</f>
        <v>113.490354960075</v>
      </c>
      <c r="C35" s="5">
        <f>Neural!C2</f>
        <v>95.628637565674296</v>
      </c>
      <c r="D35" s="6" t="str">
        <f>A4</f>
        <v>BOS</v>
      </c>
      <c r="E35" s="6" t="str">
        <f>B4</f>
        <v>CLE</v>
      </c>
      <c r="F35" s="6">
        <f>(K4+V5)/2</f>
        <v>107.7300339638866</v>
      </c>
      <c r="G35" s="6">
        <f>(K5+V4)/2</f>
        <v>99.593797657046153</v>
      </c>
      <c r="H35" s="6">
        <f t="shared" ref="H35:H42" si="39">F35-G35</f>
        <v>8.1362363068404449</v>
      </c>
      <c r="I35" s="6" t="str">
        <f t="shared" ref="I35:I45" si="40">IF(G35&gt;F35,E35,D35)</f>
        <v>BOS</v>
      </c>
      <c r="L35" s="6">
        <f t="shared" si="36"/>
        <v>207.32383162093276</v>
      </c>
      <c r="M35" s="10">
        <f>MAX(K4,V5)</f>
        <v>110.65091648050867</v>
      </c>
      <c r="N35" s="11">
        <f>MAX(K5,V4)</f>
        <v>100.09397647877964</v>
      </c>
      <c r="O35" s="6">
        <f t="shared" ref="O35:O44" si="41">M35-N35</f>
        <v>10.556940001729032</v>
      </c>
      <c r="P35" s="6" t="str">
        <f t="shared" ref="P35:P45" si="42">IF(N35&gt;M35,E35,D35)</f>
        <v>BOS</v>
      </c>
      <c r="Q35" s="6">
        <f t="shared" si="37"/>
        <v>210.74489295928831</v>
      </c>
    </row>
    <row r="36" spans="1:19" ht="15" thickBot="1" x14ac:dyDescent="0.35">
      <c r="A36" t="str">
        <f t="shared" si="38"/>
        <v>DAL</v>
      </c>
      <c r="B36" s="5">
        <f>Neural!B3</f>
        <v>107.120608791037</v>
      </c>
      <c r="C36" s="5">
        <f>Neural!C3</f>
        <v>103.47419866774401</v>
      </c>
      <c r="D36" s="6">
        <f>A6</f>
        <v>0</v>
      </c>
      <c r="E36" s="6">
        <f>B6</f>
        <v>0</v>
      </c>
      <c r="F36" s="6" t="e">
        <f>(K6+V7)/2</f>
        <v>#DIV/0!</v>
      </c>
      <c r="G36" s="6" t="e">
        <f>(K7+V6)/2</f>
        <v>#DIV/0!</v>
      </c>
      <c r="H36" s="6" t="e">
        <f t="shared" si="39"/>
        <v>#DIV/0!</v>
      </c>
      <c r="I36" s="6" t="e">
        <f t="shared" si="40"/>
        <v>#DIV/0!</v>
      </c>
      <c r="L36" s="6" t="e">
        <f t="shared" si="36"/>
        <v>#DIV/0!</v>
      </c>
      <c r="M36" s="10" t="e">
        <f>MAX(K6,V7)</f>
        <v>#DIV/0!</v>
      </c>
      <c r="N36" s="10" t="e">
        <f>MAX(K7,V6)</f>
        <v>#DIV/0!</v>
      </c>
      <c r="O36" s="6" t="e">
        <f t="shared" si="41"/>
        <v>#DIV/0!</v>
      </c>
      <c r="P36" s="6" t="e">
        <f t="shared" si="42"/>
        <v>#DIV/0!</v>
      </c>
      <c r="Q36" s="6" t="e">
        <f t="shared" si="37"/>
        <v>#DIV/0!</v>
      </c>
    </row>
    <row r="37" spans="1:19" ht="15" thickBot="1" x14ac:dyDescent="0.35">
      <c r="A37" t="str">
        <f t="shared" si="38"/>
        <v>BOS</v>
      </c>
      <c r="B37" s="5">
        <f>Neural!B4</f>
        <v>110.518919427914</v>
      </c>
      <c r="C37" s="5">
        <f>Neural!C4</f>
        <v>99.369721894342902</v>
      </c>
      <c r="D37" s="6" t="str">
        <f>A8</f>
        <v>OKC</v>
      </c>
      <c r="E37" s="6" t="str">
        <f>B8</f>
        <v>DAL</v>
      </c>
      <c r="F37" s="6">
        <f>(K8+V9)/2</f>
        <v>120.3728083272286</v>
      </c>
      <c r="G37" s="6">
        <f>(K9+V8)/2</f>
        <v>113.58900495786162</v>
      </c>
      <c r="H37" s="6">
        <f t="shared" si="39"/>
        <v>6.7838033693669786</v>
      </c>
      <c r="I37" s="6" t="str">
        <f t="shared" si="40"/>
        <v>OKC</v>
      </c>
      <c r="L37" s="6">
        <f t="shared" si="36"/>
        <v>233.96181328509022</v>
      </c>
      <c r="M37" s="10">
        <f>MAX(K8,V9)</f>
        <v>120.37497394980599</v>
      </c>
      <c r="N37" s="10">
        <f>MAX(K9,V8)</f>
        <v>113.73787743008245</v>
      </c>
      <c r="O37" s="6">
        <f t="shared" si="41"/>
        <v>6.6370965197235421</v>
      </c>
      <c r="P37" s="6" t="str">
        <f t="shared" si="42"/>
        <v>OKC</v>
      </c>
      <c r="Q37" s="6">
        <f t="shared" si="37"/>
        <v>234.11285137988844</v>
      </c>
    </row>
    <row r="38" spans="1:19" ht="15" thickBot="1" x14ac:dyDescent="0.35">
      <c r="A38" t="str">
        <f t="shared" si="38"/>
        <v>CLE</v>
      </c>
      <c r="B38" s="5">
        <f>Neural!B5</f>
        <v>98.657396419884805</v>
      </c>
      <c r="C38" s="5">
        <f>Neural!C5</f>
        <v>103.72351383533299</v>
      </c>
      <c r="D38" s="6" t="str">
        <f>A10</f>
        <v>BOS</v>
      </c>
      <c r="E38" s="6" t="str">
        <f>B10</f>
        <v>CLE</v>
      </c>
      <c r="F38" s="6">
        <f>(K10+V11)/2</f>
        <v>110.34352901979233</v>
      </c>
      <c r="G38" s="6">
        <f>(K11+V10)/2</f>
        <v>108.0426474352585</v>
      </c>
      <c r="H38" s="6">
        <f t="shared" si="39"/>
        <v>2.3008815845338262</v>
      </c>
      <c r="I38" s="6" t="str">
        <f t="shared" si="40"/>
        <v>BOS</v>
      </c>
      <c r="L38" s="6">
        <f t="shared" si="36"/>
        <v>218.38617645505082</v>
      </c>
      <c r="M38" s="10">
        <f>MAX(K10,V11)</f>
        <v>110.3706133349051</v>
      </c>
      <c r="N38" s="6">
        <f>MAX(K11,V10)</f>
        <v>108.08566772517167</v>
      </c>
      <c r="O38" s="6">
        <f t="shared" si="41"/>
        <v>2.2849456097334269</v>
      </c>
      <c r="P38" s="6" t="str">
        <f t="shared" si="42"/>
        <v>BOS</v>
      </c>
      <c r="Q38" s="6">
        <f t="shared" si="37"/>
        <v>218.45628106007678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 t="str">
        <f>Neural!B7</f>
        <v>PTS</v>
      </c>
      <c r="C40" s="5" t="str">
        <f>Neural!C7</f>
        <v>opponent_PTS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 t="str">
        <f t="shared" si="38"/>
        <v>OKC</v>
      </c>
      <c r="B41" s="5">
        <f>Neural!B8</f>
        <v>120.88983414321601</v>
      </c>
      <c r="C41" s="5">
        <f>Neural!C8</f>
        <v>114.143120634377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 t="str">
        <f t="shared" si="38"/>
        <v>DAL</v>
      </c>
      <c r="B42" s="5">
        <f>Neural!B9</f>
        <v>114.16787133961</v>
      </c>
      <c r="C42" s="5">
        <f>Neural!C9</f>
        <v>120.830901470557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 t="str">
        <f t="shared" si="38"/>
        <v>BOS</v>
      </c>
      <c r="B43" s="5">
        <f>Neural!B10</f>
        <v>110.786008557008</v>
      </c>
      <c r="C43" s="5">
        <f>Neural!C10</f>
        <v>107.60543048790601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 t="str">
        <f t="shared" si="38"/>
        <v>CLE</v>
      </c>
      <c r="B44" s="5">
        <f>Neural!B11</f>
        <v>107.58811233940099</v>
      </c>
      <c r="C44" s="5">
        <f>Neural!C11</f>
        <v>110.683081391088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OKC</v>
      </c>
      <c r="E52" s="8" t="str">
        <f t="shared" si="66"/>
        <v>DAL</v>
      </c>
      <c r="F52" s="6">
        <f t="shared" ref="F52:F66" si="67">MIN(M34,M52)</f>
        <v>104.15455798351144</v>
      </c>
      <c r="G52" s="6">
        <f t="shared" ref="G52:G66" si="68">MAX(N34,N52)</f>
        <v>106.94901897148478</v>
      </c>
      <c r="H52" s="6">
        <f t="shared" ref="H52:H63" si="69">F52-G52</f>
        <v>-2.7944609879733378</v>
      </c>
      <c r="I52" s="6" t="str">
        <f t="shared" ref="I52:I66" si="70">IF(G52&gt;F52,E34,D34)</f>
        <v>DAL</v>
      </c>
      <c r="L52" s="6">
        <f t="shared" ref="L52:L63" si="71">F52+G52</f>
        <v>211.10357695499621</v>
      </c>
      <c r="M52" s="6">
        <f>MIN(K2,V3)</f>
        <v>104.15455798351144</v>
      </c>
      <c r="N52" s="6">
        <f>MIN(K3,V2)</f>
        <v>95.778539536860791</v>
      </c>
      <c r="O52" s="6">
        <f>M52-N52</f>
        <v>8.3760184466506473</v>
      </c>
      <c r="P52" s="6" t="str">
        <f>IF(N52&gt;M52,E52,D52)</f>
        <v>OKC</v>
      </c>
      <c r="Q52" s="6">
        <f>M52+N52</f>
        <v>199.93309752037223</v>
      </c>
      <c r="T52" s="6">
        <f>MIN(M2,X3)</f>
        <v>103.624999999983</v>
      </c>
      <c r="U52" s="6">
        <f>MIN(M3,X2)</f>
        <v>94.902101767059506</v>
      </c>
      <c r="V52" s="6">
        <f>T52+U52</f>
        <v>198.5271017670425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BOS</v>
      </c>
      <c r="E53" s="8" t="str">
        <f t="shared" si="66"/>
        <v>CLE</v>
      </c>
      <c r="F53" s="6">
        <f t="shared" si="67"/>
        <v>104.80915144726454</v>
      </c>
      <c r="G53" s="6">
        <f t="shared" si="68"/>
        <v>100.09397647877964</v>
      </c>
      <c r="H53" s="6">
        <f t="shared" si="69"/>
        <v>4.7151749684849023</v>
      </c>
      <c r="I53" s="6" t="str">
        <f t="shared" si="70"/>
        <v>BOS</v>
      </c>
      <c r="L53" s="6">
        <f t="shared" si="71"/>
        <v>204.90312792604419</v>
      </c>
      <c r="M53" s="6">
        <f>MIN(K4,V5)</f>
        <v>104.80915144726454</v>
      </c>
      <c r="N53" s="6">
        <f>MIN(K5,V4)</f>
        <v>99.093618835312668</v>
      </c>
      <c r="O53" s="6">
        <f t="shared" ref="O53:O62" si="72">M53-N53</f>
        <v>5.7155326119518719</v>
      </c>
      <c r="P53" s="6" t="str">
        <f t="shared" ref="P53:P63" si="73">IF(N53&gt;M53,E53,D53)</f>
        <v>BOS</v>
      </c>
      <c r="Q53" s="6">
        <f t="shared" ref="Q53:Q62" si="74">M53+N53</f>
        <v>203.90277028257719</v>
      </c>
      <c r="T53" s="6">
        <f>MIN(M4,X5)</f>
        <v>103.74999999993599</v>
      </c>
      <c r="U53" s="6">
        <f>MIN(M5,X4)</f>
        <v>98.200980000000001</v>
      </c>
      <c r="V53" s="6">
        <f t="shared" ref="V53:V62" si="75">T53+U53</f>
        <v>201.95097999993601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 t="e">
        <f t="shared" si="67"/>
        <v>#DIV/0!</v>
      </c>
      <c r="G54" s="6" t="e">
        <f t="shared" si="68"/>
        <v>#DIV/0!</v>
      </c>
      <c r="H54" s="6" t="e">
        <f t="shared" si="69"/>
        <v>#DIV/0!</v>
      </c>
      <c r="I54" s="6" t="e">
        <f t="shared" si="70"/>
        <v>#DIV/0!</v>
      </c>
      <c r="L54" s="6" t="e">
        <f t="shared" si="71"/>
        <v>#DIV/0!</v>
      </c>
      <c r="M54" s="6" t="e">
        <f>MIN(K6,V7)</f>
        <v>#DIV/0!</v>
      </c>
      <c r="N54" s="6" t="e">
        <f>MIN(K7,V6)</f>
        <v>#DIV/0!</v>
      </c>
      <c r="O54" s="6" t="e">
        <f t="shared" si="72"/>
        <v>#DIV/0!</v>
      </c>
      <c r="P54" s="6" t="e">
        <f t="shared" si="73"/>
        <v>#DIV/0!</v>
      </c>
      <c r="Q54" s="6" t="e">
        <f t="shared" si="74"/>
        <v>#DIV/0!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 t="str">
        <f t="shared" si="66"/>
        <v>OKC</v>
      </c>
      <c r="E55" s="8" t="str">
        <f t="shared" si="66"/>
        <v>DAL</v>
      </c>
      <c r="F55" s="6">
        <f t="shared" si="67"/>
        <v>120.37064270465122</v>
      </c>
      <c r="G55" s="6">
        <f t="shared" si="68"/>
        <v>113.73787743008245</v>
      </c>
      <c r="H55" s="6">
        <f t="shared" si="69"/>
        <v>6.6327652745687686</v>
      </c>
      <c r="I55" s="6" t="str">
        <f t="shared" si="70"/>
        <v>OKC</v>
      </c>
      <c r="L55" s="6">
        <f t="shared" si="71"/>
        <v>234.10852013473368</v>
      </c>
      <c r="M55" s="6">
        <f>MIN(K8,V9)</f>
        <v>120.37064270465122</v>
      </c>
      <c r="N55" s="6">
        <f>MIN(K9,V8)</f>
        <v>113.44013248564079</v>
      </c>
      <c r="O55" s="6">
        <f t="shared" si="72"/>
        <v>6.9305102190104293</v>
      </c>
      <c r="P55" s="6" t="str">
        <f t="shared" si="73"/>
        <v>OKC</v>
      </c>
      <c r="Q55" s="6">
        <f t="shared" si="74"/>
        <v>233.81077519029202</v>
      </c>
      <c r="T55" s="6">
        <f>MIN(M8,X9)</f>
        <v>117.63757</v>
      </c>
      <c r="U55" s="6">
        <f>MIN(M9,X8)</f>
        <v>110.968468468468</v>
      </c>
      <c r="V55" s="6">
        <f t="shared" si="75"/>
        <v>228.606038468468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 t="str">
        <f t="shared" si="66"/>
        <v>BOS</v>
      </c>
      <c r="E56" s="8" t="str">
        <f t="shared" si="66"/>
        <v>CLE</v>
      </c>
      <c r="F56" s="6">
        <f t="shared" si="67"/>
        <v>110.31644470467955</v>
      </c>
      <c r="G56" s="6">
        <f t="shared" si="68"/>
        <v>108.08566772517167</v>
      </c>
      <c r="H56" s="6">
        <f t="shared" si="69"/>
        <v>2.2307769795078798</v>
      </c>
      <c r="I56" s="6" t="str">
        <f t="shared" si="70"/>
        <v>BOS</v>
      </c>
      <c r="L56" s="6">
        <f t="shared" si="71"/>
        <v>218.40211242985123</v>
      </c>
      <c r="M56" s="6">
        <f>MIN(K10,V11)</f>
        <v>110.31644470467955</v>
      </c>
      <c r="N56" s="6">
        <f>MIN(K11,V10)</f>
        <v>107.99962714534533</v>
      </c>
      <c r="O56" s="6">
        <f t="shared" si="72"/>
        <v>2.3168175593342255</v>
      </c>
      <c r="P56" s="6" t="str">
        <f t="shared" si="73"/>
        <v>BOS</v>
      </c>
      <c r="Q56" s="6">
        <f t="shared" si="74"/>
        <v>218.31607185002488</v>
      </c>
      <c r="T56" s="6">
        <f>MIN(M10,X11)</f>
        <v>109.559617236642</v>
      </c>
      <c r="U56" s="6">
        <f>MIN(M11,X10)</f>
        <v>107.58087999999999</v>
      </c>
      <c r="V56" s="6">
        <f t="shared" si="75"/>
        <v>217.14049723664198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7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7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7" x14ac:dyDescent="0.3">
      <c r="D67" s="8" t="s">
        <v>57</v>
      </c>
      <c r="E67" s="8"/>
      <c r="M67" s="10"/>
    </row>
    <row r="68" spans="4:27" x14ac:dyDescent="0.3">
      <c r="D68" s="6" t="s">
        <v>42</v>
      </c>
      <c r="G68" s="6">
        <f>E68-F68</f>
        <v>0</v>
      </c>
    </row>
    <row r="69" spans="4:27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7" x14ac:dyDescent="0.3">
      <c r="D70" s="8" t="str">
        <f t="shared" ref="D70:E84" si="98">D34</f>
        <v>OKC</v>
      </c>
      <c r="E70" s="8" t="str">
        <f t="shared" si="98"/>
        <v>DAL</v>
      </c>
      <c r="F70" s="6">
        <f t="shared" ref="F70:F84" si="99">MAX(M34,M52)</f>
        <v>113.62051852148488</v>
      </c>
      <c r="G70" s="6">
        <f t="shared" ref="G70:G84" si="100">MIN(N34,N52)</f>
        <v>95.778539536860791</v>
      </c>
      <c r="H70" s="6">
        <f t="shared" ref="H70:H81" si="101">F70-G70</f>
        <v>17.841978984624092</v>
      </c>
      <c r="I70" s="6" t="str">
        <f t="shared" ref="I70:I84" si="102">IF(G70&gt;F70,E34,D34)</f>
        <v>OKC</v>
      </c>
      <c r="L70" s="6">
        <f t="shared" ref="L70:L81" si="103">F70+G70</f>
        <v>209.39905805834567</v>
      </c>
      <c r="M70" s="17" t="str">
        <f>D70</f>
        <v>OKC</v>
      </c>
      <c r="N70" s="17" t="str">
        <f>E70</f>
        <v>DAL</v>
      </c>
      <c r="O70" s="19" t="s">
        <v>62</v>
      </c>
      <c r="P70" s="19" t="s">
        <v>59</v>
      </c>
      <c r="Q70" s="20">
        <v>0.2</v>
      </c>
      <c r="R70" s="20"/>
      <c r="S70" s="20"/>
      <c r="T70" s="20" t="s">
        <v>65</v>
      </c>
      <c r="U70" s="19">
        <v>217.5</v>
      </c>
      <c r="V70" s="19" t="s">
        <v>64</v>
      </c>
      <c r="W70" s="20">
        <v>0.8</v>
      </c>
      <c r="X70" s="20"/>
      <c r="Y70" s="20"/>
      <c r="Z70" s="20">
        <v>206</v>
      </c>
      <c r="AA70" s="19"/>
    </row>
    <row r="71" spans="4:27" x14ac:dyDescent="0.3">
      <c r="D71" s="8" t="str">
        <f t="shared" si="98"/>
        <v>BOS</v>
      </c>
      <c r="E71" s="8" t="str">
        <f t="shared" si="98"/>
        <v>CLE</v>
      </c>
      <c r="F71" s="6">
        <f t="shared" si="99"/>
        <v>110.65091648050867</v>
      </c>
      <c r="G71" s="6">
        <f t="shared" si="100"/>
        <v>99.093618835312668</v>
      </c>
      <c r="H71" s="6">
        <f t="shared" si="101"/>
        <v>11.557297645196002</v>
      </c>
      <c r="I71" s="6" t="str">
        <f t="shared" si="102"/>
        <v>BOS</v>
      </c>
      <c r="L71" s="6">
        <f t="shared" si="103"/>
        <v>209.74453531582134</v>
      </c>
      <c r="M71" s="17" t="str">
        <f t="shared" ref="M71:M81" si="104">D71</f>
        <v>BOS</v>
      </c>
      <c r="N71" s="17" t="str">
        <f t="shared" ref="N71:N81" si="105">E71</f>
        <v>CLE</v>
      </c>
      <c r="O71" s="19" t="s">
        <v>63</v>
      </c>
      <c r="P71" s="19" t="s">
        <v>60</v>
      </c>
      <c r="Q71" s="20">
        <v>0.6</v>
      </c>
      <c r="R71" s="20"/>
      <c r="S71" s="20"/>
      <c r="T71" s="20" t="s">
        <v>66</v>
      </c>
      <c r="U71" s="19">
        <v>211.5</v>
      </c>
      <c r="V71" s="19" t="s">
        <v>64</v>
      </c>
      <c r="W71" s="20">
        <v>1</v>
      </c>
      <c r="X71" s="20"/>
      <c r="Y71" s="20"/>
      <c r="Z71" s="20">
        <v>199</v>
      </c>
      <c r="AA71" s="19"/>
    </row>
    <row r="72" spans="4:27" x14ac:dyDescent="0.3">
      <c r="D72" s="8">
        <f t="shared" si="98"/>
        <v>0</v>
      </c>
      <c r="E72" s="8">
        <f t="shared" si="98"/>
        <v>0</v>
      </c>
      <c r="F72" s="6" t="e">
        <f t="shared" si="99"/>
        <v>#DIV/0!</v>
      </c>
      <c r="G72" s="6" t="e">
        <f t="shared" si="100"/>
        <v>#DIV/0!</v>
      </c>
      <c r="H72" s="6" t="e">
        <f t="shared" si="101"/>
        <v>#DIV/0!</v>
      </c>
      <c r="I72" s="6" t="e">
        <f t="shared" si="102"/>
        <v>#DIV/0!</v>
      </c>
      <c r="L72" s="6" t="e">
        <f t="shared" si="103"/>
        <v>#DIV/0!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7" x14ac:dyDescent="0.3">
      <c r="D73" s="8" t="str">
        <f t="shared" si="98"/>
        <v>OKC</v>
      </c>
      <c r="E73" s="8" t="str">
        <f t="shared" si="98"/>
        <v>DAL</v>
      </c>
      <c r="F73" s="6">
        <f t="shared" si="99"/>
        <v>120.37497394980599</v>
      </c>
      <c r="G73" s="6">
        <f t="shared" si="100"/>
        <v>113.44013248564079</v>
      </c>
      <c r="H73" s="6">
        <f t="shared" si="101"/>
        <v>6.9348414641652028</v>
      </c>
      <c r="I73" s="6" t="str">
        <f t="shared" si="102"/>
        <v>OKC</v>
      </c>
      <c r="L73" s="6">
        <f t="shared" si="103"/>
        <v>233.81510643544678</v>
      </c>
      <c r="M73" s="17" t="str">
        <f t="shared" si="104"/>
        <v>OKC</v>
      </c>
      <c r="N73" s="17" t="str">
        <f t="shared" si="105"/>
        <v>DAL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7" x14ac:dyDescent="0.3">
      <c r="D74" s="8" t="str">
        <f t="shared" si="98"/>
        <v>BOS</v>
      </c>
      <c r="E74" s="8" t="str">
        <f t="shared" si="98"/>
        <v>CLE</v>
      </c>
      <c r="F74" s="6">
        <f t="shared" si="99"/>
        <v>110.3706133349051</v>
      </c>
      <c r="G74" s="6">
        <f t="shared" si="100"/>
        <v>107.99962714534533</v>
      </c>
      <c r="H74" s="6">
        <f t="shared" si="101"/>
        <v>2.3709861895597726</v>
      </c>
      <c r="I74" s="6" t="str">
        <f t="shared" si="102"/>
        <v>BOS</v>
      </c>
      <c r="L74" s="6">
        <f t="shared" si="103"/>
        <v>218.37024048025043</v>
      </c>
      <c r="M74" s="17" t="str">
        <f t="shared" si="104"/>
        <v>BOS</v>
      </c>
      <c r="N74" s="17" t="str">
        <f t="shared" si="105"/>
        <v>CLE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7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7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7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7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7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7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OKC</v>
      </c>
      <c r="E87" t="str">
        <f>B2</f>
        <v>DAL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DAL</v>
      </c>
      <c r="E88" t="str">
        <f t="shared" si="118"/>
        <v>OKC</v>
      </c>
    </row>
    <row r="89" spans="4:26" x14ac:dyDescent="0.3">
      <c r="D89" t="str">
        <f t="shared" ref="D89:E89" si="119">A4</f>
        <v>BOS</v>
      </c>
      <c r="E89" t="str">
        <f t="shared" si="119"/>
        <v>CLE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CLE</v>
      </c>
      <c r="E90" t="str">
        <f t="shared" si="120"/>
        <v>BOS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 t="str">
        <f t="shared" ref="D93:E93" si="123">A8</f>
        <v>OKC</v>
      </c>
      <c r="E93" t="str">
        <f t="shared" si="123"/>
        <v>DAL</v>
      </c>
      <c r="F93" s="6">
        <v>1.9333333340440078</v>
      </c>
      <c r="G93" s="6">
        <v>-9.6762257560690017</v>
      </c>
    </row>
    <row r="94" spans="4:26" x14ac:dyDescent="0.3">
      <c r="D94" t="str">
        <f t="shared" ref="D94:E94" si="124">A9</f>
        <v>DAL</v>
      </c>
      <c r="E94" t="str">
        <f t="shared" si="124"/>
        <v>OKC</v>
      </c>
    </row>
    <row r="95" spans="4:26" x14ac:dyDescent="0.3">
      <c r="D95" t="str">
        <f t="shared" ref="D95:E95" si="125">A10</f>
        <v>BOS</v>
      </c>
      <c r="E95" t="str">
        <f t="shared" si="125"/>
        <v>CLE</v>
      </c>
      <c r="F95" s="6">
        <v>0</v>
      </c>
      <c r="G95" s="6">
        <v>0</v>
      </c>
    </row>
    <row r="96" spans="4:26" x14ac:dyDescent="0.3">
      <c r="D96" t="str">
        <f t="shared" ref="D96:E96" si="126">A11</f>
        <v>CLE</v>
      </c>
      <c r="E96" t="str">
        <f t="shared" si="126"/>
        <v>BOS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activeCell="A11" sqref="A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113.476498472204</v>
      </c>
      <c r="C2" s="1">
        <v>94.902101767059506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7</v>
      </c>
      <c r="B3" s="1">
        <v>106.03625160758099</v>
      </c>
      <c r="C3" s="1">
        <v>104.12214483027201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6</v>
      </c>
      <c r="B4" s="1">
        <v>109.484929475687</v>
      </c>
      <c r="C4" s="1">
        <v>99.898018587974406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5</v>
      </c>
      <c r="B5" s="1">
        <v>98.623980586201498</v>
      </c>
      <c r="C5" s="1">
        <v>105.70090692214799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8</v>
      </c>
      <c r="B8" s="1">
        <v>121.159312971565</v>
      </c>
      <c r="C8" s="1">
        <v>114.41137904481999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7</v>
      </c>
      <c r="B9" s="1">
        <v>114.576092785368</v>
      </c>
      <c r="C9" s="1">
        <v>120.90293063170699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6</v>
      </c>
      <c r="B10" s="1">
        <v>109.683337609094</v>
      </c>
      <c r="C10" s="1">
        <v>108.036216697667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5</v>
      </c>
      <c r="B11" s="1">
        <v>107.844975321072</v>
      </c>
      <c r="C11" s="1">
        <v>109.559617236642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activeCell="A7" sqref="A7:C1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8</v>
      </c>
      <c r="B2" s="1">
        <v>113.09</v>
      </c>
      <c r="C2" s="1">
        <v>95.23</v>
      </c>
      <c r="F2" s="1"/>
      <c r="G2" s="1"/>
      <c r="H2" s="1"/>
    </row>
    <row r="3" spans="1:8" ht="15" thickBot="1" x14ac:dyDescent="0.35">
      <c r="A3" s="1">
        <v>7</v>
      </c>
      <c r="B3" s="1">
        <v>107.05</v>
      </c>
      <c r="C3" s="1">
        <v>103.98</v>
      </c>
      <c r="F3" s="1"/>
      <c r="G3" s="1"/>
      <c r="H3" s="1"/>
    </row>
    <row r="4" spans="1:8" ht="15" thickBot="1" x14ac:dyDescent="0.35">
      <c r="A4" s="1">
        <v>6</v>
      </c>
      <c r="B4" s="1">
        <v>110.52</v>
      </c>
      <c r="C4" s="1">
        <v>100.31</v>
      </c>
      <c r="F4" s="1"/>
      <c r="G4" s="1"/>
      <c r="H4" s="1"/>
    </row>
    <row r="5" spans="1:8" ht="15" thickBot="1" x14ac:dyDescent="0.35">
      <c r="A5" s="1">
        <v>5</v>
      </c>
      <c r="B5" s="1">
        <v>98.59</v>
      </c>
      <c r="C5" s="1">
        <v>105.54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A7" s="2" t="s">
        <v>0</v>
      </c>
      <c r="B7" s="2" t="s">
        <v>21</v>
      </c>
      <c r="C7" s="2" t="s">
        <v>32</v>
      </c>
      <c r="F7" s="1"/>
      <c r="G7" s="1"/>
      <c r="H7" s="1"/>
    </row>
    <row r="8" spans="1:8" ht="15" thickBot="1" x14ac:dyDescent="0.35">
      <c r="A8" s="1">
        <v>8</v>
      </c>
      <c r="B8" s="1">
        <v>120.86</v>
      </c>
      <c r="C8" s="1">
        <v>113.58</v>
      </c>
      <c r="F8" s="1"/>
      <c r="G8" s="1"/>
      <c r="H8" s="1"/>
    </row>
    <row r="9" spans="1:8" ht="15" thickBot="1" x14ac:dyDescent="0.35">
      <c r="A9" s="1">
        <v>7</v>
      </c>
      <c r="B9" s="1">
        <v>113.11</v>
      </c>
      <c r="C9" s="1">
        <v>120.77</v>
      </c>
      <c r="F9" s="1"/>
      <c r="G9" s="1"/>
      <c r="H9" s="1"/>
    </row>
    <row r="10" spans="1:8" ht="15" thickBot="1" x14ac:dyDescent="0.35">
      <c r="A10" s="1">
        <v>6</v>
      </c>
      <c r="B10" s="1">
        <v>109.93</v>
      </c>
      <c r="C10" s="1">
        <v>107.82</v>
      </c>
      <c r="F10" s="1"/>
      <c r="G10" s="1"/>
      <c r="H10" s="1"/>
    </row>
    <row r="11" spans="1:8" ht="15" thickBot="1" x14ac:dyDescent="0.35">
      <c r="A11" s="1">
        <v>5</v>
      </c>
      <c r="B11" s="1">
        <v>108.1</v>
      </c>
      <c r="C11" s="1">
        <v>109.91</v>
      </c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activeCell="A7" sqref="A7:C11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8</v>
      </c>
      <c r="B2" s="1">
        <v>113.490354960075</v>
      </c>
      <c r="C2" s="1">
        <v>95.628637565674296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7</v>
      </c>
      <c r="B3" s="1">
        <v>107.120608791037</v>
      </c>
      <c r="C3" s="1">
        <v>103.47419866774401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6</v>
      </c>
      <c r="B4" s="1">
        <v>110.518919427914</v>
      </c>
      <c r="C4" s="1">
        <v>99.369721894342902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5</v>
      </c>
      <c r="B5" s="1">
        <v>98.657396419884805</v>
      </c>
      <c r="C5" s="1">
        <v>103.72351383533299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 t="s">
        <v>0</v>
      </c>
      <c r="B7" s="2" t="s">
        <v>21</v>
      </c>
      <c r="C7" s="2" t="s">
        <v>32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8</v>
      </c>
      <c r="B8" s="1">
        <v>120.88983414321601</v>
      </c>
      <c r="C8" s="1">
        <v>114.143120634377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7</v>
      </c>
      <c r="B9" s="1">
        <v>114.16787133961</v>
      </c>
      <c r="C9" s="1">
        <v>120.830901470557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6</v>
      </c>
      <c r="B10" s="1">
        <v>110.786008557008</v>
      </c>
      <c r="C10" s="1">
        <v>107.60543048790601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</v>
      </c>
      <c r="B11" s="1">
        <v>107.58811233940099</v>
      </c>
      <c r="C11" s="1">
        <v>110.683081391088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activeCell="A7" sqref="A7:C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113.5</v>
      </c>
      <c r="C2" s="1">
        <v>95.625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7</v>
      </c>
      <c r="B3" s="1">
        <v>107</v>
      </c>
      <c r="C3" s="1">
        <v>103.625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6</v>
      </c>
      <c r="B4" s="1">
        <v>110.625</v>
      </c>
      <c r="C4" s="1">
        <v>99.5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5</v>
      </c>
      <c r="B5" s="1">
        <v>98.5</v>
      </c>
      <c r="C5" s="1">
        <v>103.75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8</v>
      </c>
      <c r="B8" s="1">
        <v>120.833333333333</v>
      </c>
      <c r="C8" s="1">
        <v>114.166666666666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7</v>
      </c>
      <c r="B9" s="1">
        <v>114.166666666666</v>
      </c>
      <c r="C9" s="1">
        <v>120.833333333333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6</v>
      </c>
      <c r="B10" s="1">
        <v>110.799999999999</v>
      </c>
      <c r="C10" s="1">
        <v>107.6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5</v>
      </c>
      <c r="B11" s="1">
        <v>107.599999999999</v>
      </c>
      <c r="C11" s="1">
        <v>110.8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activeCell="A7" sqref="A7:C1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115.823529411764</v>
      </c>
      <c r="C2" s="1">
        <v>95.728395061728307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7</v>
      </c>
      <c r="B3" s="1">
        <v>106.608808290155</v>
      </c>
      <c r="C3" s="1">
        <v>105.6125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6</v>
      </c>
      <c r="B4" s="1">
        <v>111.595854922279</v>
      </c>
      <c r="C4" s="1">
        <v>103.237623762376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5</v>
      </c>
      <c r="B5" s="1">
        <v>100.811188811188</v>
      </c>
      <c r="C5" s="1">
        <v>107.428977272727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8</v>
      </c>
      <c r="B8" s="1">
        <v>121.934579439252</v>
      </c>
      <c r="C8" s="1">
        <v>110.968468468468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7</v>
      </c>
      <c r="B9" s="1">
        <v>113.60185185185099</v>
      </c>
      <c r="C9" s="1">
        <v>121.75268817204299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6</v>
      </c>
      <c r="B10" s="1">
        <v>109.623076923076</v>
      </c>
      <c r="C10" s="1">
        <v>110.689361702127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</v>
      </c>
      <c r="B11" s="1">
        <v>109.623076923076</v>
      </c>
      <c r="C11" s="1">
        <v>110.72727272727199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activeCell="A7" sqref="A7:C1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112.41046</v>
      </c>
      <c r="C2" s="1">
        <v>95.558179999999993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7</v>
      </c>
      <c r="B3" s="1">
        <v>107.215546</v>
      </c>
      <c r="C3" s="1">
        <v>104.18647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6</v>
      </c>
      <c r="B4" s="1">
        <v>110.57418</v>
      </c>
      <c r="C4" s="1">
        <v>98.200980000000001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5</v>
      </c>
      <c r="B5" s="1">
        <v>98.747709999999998</v>
      </c>
      <c r="C5" s="1">
        <v>104.93405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8</v>
      </c>
      <c r="B8" s="1">
        <v>117.63757</v>
      </c>
      <c r="C8" s="1">
        <v>112.76893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7</v>
      </c>
      <c r="B9" s="1">
        <v>113.14198</v>
      </c>
      <c r="C9" s="1">
        <v>118.14733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6</v>
      </c>
      <c r="B10" s="1">
        <v>110.50519</v>
      </c>
      <c r="C10" s="1">
        <v>107.59990000000001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</v>
      </c>
      <c r="B11" s="1">
        <v>107.58087999999999</v>
      </c>
      <c r="C11" s="1">
        <v>110.38339999999999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activeCell="A7" sqref="A7:C1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113.49998845649399</v>
      </c>
      <c r="C2" s="1">
        <v>95.625004640761205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7</v>
      </c>
      <c r="B3" s="1">
        <v>106.999999999686</v>
      </c>
      <c r="C3" s="1">
        <v>103.625000000112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6</v>
      </c>
      <c r="B4" s="1">
        <v>110.624999999794</v>
      </c>
      <c r="C4" s="1">
        <v>99.500000000100997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5</v>
      </c>
      <c r="B5" s="1">
        <v>98.500000000082295</v>
      </c>
      <c r="C5" s="1">
        <v>103.74999999993599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8</v>
      </c>
      <c r="B8" s="1">
        <v>120.833333333545</v>
      </c>
      <c r="C8" s="1">
        <v>114.166666666585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7</v>
      </c>
      <c r="B9" s="1">
        <v>114.166666666376</v>
      </c>
      <c r="C9" s="1">
        <v>120.83333333331601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6</v>
      </c>
      <c r="B10" s="1">
        <v>110.80001846949899</v>
      </c>
      <c r="C10" s="1">
        <v>107.59999257477401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</v>
      </c>
      <c r="B11" s="1">
        <v>107.59998153054001</v>
      </c>
      <c r="C11" s="1">
        <v>110.800007425221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activeCell="A7" sqref="A7:C1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8</v>
      </c>
      <c r="B2" s="1">
        <v>113.499999999989</v>
      </c>
      <c r="C2" s="1">
        <v>95.625000000018204</v>
      </c>
    </row>
    <row r="3" spans="1:5" ht="15" thickBot="1" x14ac:dyDescent="0.35">
      <c r="A3" s="1">
        <v>7</v>
      </c>
      <c r="B3" s="1">
        <v>106.999999999992</v>
      </c>
      <c r="C3" s="1">
        <v>103.624999999983</v>
      </c>
    </row>
    <row r="4" spans="1:5" ht="15" thickBot="1" x14ac:dyDescent="0.35">
      <c r="A4" s="1">
        <v>6</v>
      </c>
      <c r="B4" s="1">
        <v>110.62499999999901</v>
      </c>
      <c r="C4" s="1">
        <v>99.499999999909406</v>
      </c>
    </row>
    <row r="5" spans="1:5" ht="15" thickBot="1" x14ac:dyDescent="0.35">
      <c r="A5" s="1">
        <v>5</v>
      </c>
      <c r="B5" s="1">
        <v>98.499999999949395</v>
      </c>
      <c r="C5" s="1">
        <v>103.750000000024</v>
      </c>
    </row>
    <row r="7" spans="1:5" x14ac:dyDescent="0.3">
      <c r="A7" s="2" t="s">
        <v>0</v>
      </c>
      <c r="B7" s="2" t="s">
        <v>21</v>
      </c>
      <c r="C7" s="2" t="s">
        <v>32</v>
      </c>
    </row>
    <row r="8" spans="1:5" ht="15" thickBot="1" x14ac:dyDescent="0.35">
      <c r="A8" s="1">
        <v>8</v>
      </c>
      <c r="B8" s="1">
        <v>120.833333333295</v>
      </c>
      <c r="C8" s="1">
        <v>114.16666666666499</v>
      </c>
    </row>
    <row r="9" spans="1:5" ht="15" thickBot="1" x14ac:dyDescent="0.35">
      <c r="A9" s="1">
        <v>7</v>
      </c>
      <c r="B9" s="1">
        <v>114.166666666585</v>
      </c>
      <c r="C9" s="1">
        <v>120.83333333333201</v>
      </c>
    </row>
    <row r="10" spans="1:5" ht="15" thickBot="1" x14ac:dyDescent="0.35">
      <c r="A10" s="1">
        <v>6</v>
      </c>
      <c r="B10" s="1">
        <v>110.799999999948</v>
      </c>
      <c r="C10" s="1">
        <v>107.60000000002501</v>
      </c>
    </row>
    <row r="11" spans="1:5" ht="15" thickBot="1" x14ac:dyDescent="0.35">
      <c r="A11" s="1">
        <v>5</v>
      </c>
      <c r="B11" s="1">
        <v>107.60000000000301</v>
      </c>
      <c r="C11" s="1">
        <v>110.799999999948</v>
      </c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activeCell="A7" sqref="A7:C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113.79383539283801</v>
      </c>
      <c r="C2" s="1">
        <v>98.084536796505603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7</v>
      </c>
      <c r="B3" s="1">
        <v>107.509956054912</v>
      </c>
      <c r="C3" s="1">
        <v>105.140708353492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6</v>
      </c>
      <c r="B4" s="1">
        <v>111.289364498905</v>
      </c>
      <c r="C4" s="1">
        <v>101.32944406431299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5</v>
      </c>
      <c r="B5" s="1">
        <v>100.912293700508</v>
      </c>
      <c r="C5" s="1">
        <v>104.704914995213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 t="s">
        <v>0</v>
      </c>
      <c r="B7" s="2" t="s">
        <v>21</v>
      </c>
      <c r="C7" s="2" t="s">
        <v>32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8</v>
      </c>
      <c r="B8" s="1">
        <v>118.354487787655</v>
      </c>
      <c r="C8" s="1">
        <v>112.589294223186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7</v>
      </c>
      <c r="B9" s="1">
        <v>112.543100894286</v>
      </c>
      <c r="C9" s="1">
        <v>118.470915273966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6</v>
      </c>
      <c r="B10" s="1">
        <v>109.920370783492</v>
      </c>
      <c r="C10" s="1">
        <v>108.220108064046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</v>
      </c>
      <c r="B11" s="1">
        <v>108.459618194017</v>
      </c>
      <c r="C11" s="1">
        <v>109.672141233975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2024-05-12T16:48:54Z</dcterms:modified>
</cp:coreProperties>
</file>