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BE2CDF2F-8D7F-4700-8918-5A1E4D408061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definedNames>
    <definedName name="_xlnm._FilterDatabase" localSheetId="9" hidden="1">GBR!$A$12:$A$14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<sst xmlns="http://schemas.openxmlformats.org/spreadsheetml/2006/main" count="201" uniqueCount="66">
  <si>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</si>
  <si>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</si>
  <si>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</si>
  <si>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</si>
  <si>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</si>
  <si>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</si>
  <si>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</si>
  <si>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</si>
  <si>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</si>
  <si>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</si>
  <si>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</si>
  <si>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</si>
  <si>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</si>
  <si>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</si>
  <si>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</si>
  <si>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</si>
  <si>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</si>
  <si>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</si>
  <si>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</si>
  <si>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</si>
  <si>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</si>
  <si>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</si>
  <si>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</si>
  <si>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</si>
  <si>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</si>
  <si>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</si>
  <si>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</si>
  <si>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</si>
  <si>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</si>
  <si>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</si>
  <si>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</si>
  <si>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</si>
  <si>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</si>
  <si>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</si>
  <si>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</si>
  <si>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</si>
  <si>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</si>
  <si>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</si>
  <si>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</si>
  <si>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</si>
  <si>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</si>
  <si>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</si>
  <si>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</si>
  <si>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</si>
  <si>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</si>
  <si>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</si>
  <si>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</si>
  <si>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</si>
  <si>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</si>
  <si>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</si>
  <si>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</si>
  <si>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</si>
  <si>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</si>
  <si>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</si>
  <si>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</si>
  <si>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</si>
  <si>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</si>
  <si>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</si>
  <si>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Over</t>
  </si>
  <si>
    <t>IND</t>
  </si>
  <si>
    <t>NYK</t>
  </si>
  <si>
    <t>DEN</t>
  </si>
  <si>
    <t>NYK -1.5</t>
  </si>
  <si>
    <t>DEN -3.5</t>
  </si>
  <si>
    <t>NYK 30</t>
  </si>
  <si>
    <t>DEN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</si>
</sst>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2" fontId="0" fillId="5" borderId="2" xfId="0" applyNumberFormat="1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129540</xdr:colOff>
          <xdr:row>12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E45" zoomScale="80" zoomScaleNormal="80" workbookViewId="0">
      <selection activeCell="U71" sqref="U71:Z71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59</v>
      </c>
      <c r="B2" t="s">
        <v>60</v>
      </c>
      <c r="C2" s="5">
        <f>RF!B2</f>
        <v>114.02</v>
      </c>
      <c r="D2" s="5">
        <f>LR!B2</f>
        <v>114.799999999999</v>
      </c>
      <c r="E2" s="5">
        <f>Adaboost!B2</f>
        <v>118.033834586466</v>
      </c>
      <c r="F2" s="5">
        <f>XGBR!B2</f>
        <v>111.75308</v>
      </c>
      <c r="G2" s="5">
        <f>Huber!B2</f>
        <v>114.800009206748</v>
      </c>
      <c r="H2" s="5">
        <f>BayesRidge!B2</f>
        <v>114.80000000004701</v>
      </c>
      <c r="I2" s="5">
        <f>Elastic!B2</f>
        <v>115.189184212863</v>
      </c>
      <c r="J2" s="5">
        <f>GBR!B2</f>
        <v>112.680885443565</v>
      </c>
      <c r="K2" s="6">
        <f t="shared" ref="K2:K27" si="0">AVERAGE(C2:J2,B35)</f>
        <v>114.54198723253711</v>
      </c>
      <c r="L2">
        <f>MAX(C2:J2)</f>
        <v>118.033834586466</v>
      </c>
      <c r="M2">
        <f>MIN(C2:J2)</f>
        <v>111.75308</v>
      </c>
      <c r="N2" s="5">
        <f>RF!C2</f>
        <v>110.34</v>
      </c>
      <c r="O2" s="5">
        <f>LR!C2</f>
        <v>110.7</v>
      </c>
      <c r="P2" s="5">
        <f>Adaboost!C2</f>
        <v>111.625</v>
      </c>
      <c r="Q2" s="5">
        <f>XGBR!C2</f>
        <v>108.8463</v>
      </c>
      <c r="R2" s="5">
        <f>Huber!C2</f>
        <v>110.699996638556</v>
      </c>
      <c r="S2" s="5">
        <f>BayesRidge!C2</f>
        <v>110.700000000052</v>
      </c>
      <c r="T2" s="5">
        <f>Elastic!C2</f>
        <v>110.431680709449</v>
      </c>
      <c r="U2" s="5">
        <f>GBR!C2</f>
        <v>109.470713739963</v>
      </c>
      <c r="V2" s="6">
        <f t="shared" ref="V2:V27" si="1">AVERAGE(N2:U2,C35)</f>
        <v>110.37912945068109</v>
      </c>
      <c r="W2" s="6">
        <f>MAX(N2:U2)</f>
        <v>111.625</v>
      </c>
      <c r="X2" s="6">
        <f>MIN(N2:U2)</f>
        <v>108.8463</v>
      </c>
      <c r="Y2" s="6">
        <f>MAX(L2,M2,W3,X3)-MIN(L3,M3,W2,X2)</f>
        <v>9.6867445864660056</v>
      </c>
      <c r="Z2" s="6">
        <f>MIN(L2,M2,W3,X3)-MAX(L3,M3,W2,X2)</f>
        <v>0.12807999999999709</v>
      </c>
    </row>
    <row r="3" spans="1:26" ht="15" thickBot="1" x14ac:dyDescent="0.35">
      <c r="A3" t="s">
        <v>60</v>
      </c>
      <c r="B3" t="s">
        <v>59</v>
      </c>
      <c r="C3" s="5">
        <f>RF!B3</f>
        <v>110.83</v>
      </c>
      <c r="D3" s="5">
        <f>LR!B3</f>
        <v>111.19999999999899</v>
      </c>
      <c r="E3" s="5">
        <f>Adaboost!B3</f>
        <v>111.498007968127</v>
      </c>
      <c r="F3" s="5">
        <f>XGBR!B3</f>
        <v>108.34708999999999</v>
      </c>
      <c r="G3" s="5">
        <f>Huber!B3</f>
        <v>111.200018413427</v>
      </c>
      <c r="H3" s="5">
        <f>BayesRidge!B3</f>
        <v>111.200000000076</v>
      </c>
      <c r="I3" s="5">
        <f>Elastic!B3</f>
        <v>110.92775569465</v>
      </c>
      <c r="J3" s="5">
        <f>GBR!B3</f>
        <v>109.278039192713</v>
      </c>
      <c r="K3" s="6">
        <f t="shared" si="0"/>
        <v>110.65103995069133</v>
      </c>
      <c r="L3">
        <f t="shared" ref="L3:L13" si="2">MAX(C3:J3)</f>
        <v>111.498007968127</v>
      </c>
      <c r="M3">
        <f t="shared" ref="M3:M13" si="3">MIN(C3:J3)</f>
        <v>108.34708999999999</v>
      </c>
      <c r="N3" s="5">
        <f>RF!C3</f>
        <v>113.1</v>
      </c>
      <c r="O3" s="5">
        <f>LR!C3</f>
        <v>113.7</v>
      </c>
      <c r="P3" s="5">
        <f>Adaboost!C3</f>
        <v>115.009174311926</v>
      </c>
      <c r="Q3" s="5">
        <f>XGBR!C3</f>
        <v>112.78937500000001</v>
      </c>
      <c r="R3" s="5">
        <f>Huber!C3</f>
        <v>113.69999327732199</v>
      </c>
      <c r="S3" s="5">
        <f>BayesRidge!C3</f>
        <v>113.700000000038</v>
      </c>
      <c r="T3" s="5">
        <f>Elastic!C3</f>
        <v>113.145589133703</v>
      </c>
      <c r="U3" s="5">
        <f>GBR!C3</f>
        <v>113.021246677007</v>
      </c>
      <c r="V3" s="6">
        <f t="shared" si="1"/>
        <v>113.56240194668533</v>
      </c>
      <c r="W3" s="6">
        <f t="shared" ref="W3:W13" si="4">MAX(N3:U3)</f>
        <v>115.009174311926</v>
      </c>
      <c r="X3" s="6">
        <f t="shared" ref="X3:X13" si="5">MIN(N3:U3)</f>
        <v>112.78937500000001</v>
      </c>
    </row>
    <row r="4" spans="1:26" ht="15" thickBot="1" x14ac:dyDescent="0.35">
      <c r="A4" t="s">
        <v>37</v>
      </c>
      <c r="B4" t="s">
        <v>61</v>
      </c>
      <c r="C4" s="5">
        <f>RF!B4</f>
        <v>109.05</v>
      </c>
      <c r="D4" s="5">
        <f>LR!B4</f>
        <v>109.69999999999899</v>
      </c>
      <c r="E4" s="5">
        <f>Adaboost!B4</f>
        <v>111.361809045226</v>
      </c>
      <c r="F4" s="5">
        <f>XGBR!B4</f>
        <v>109.13377</v>
      </c>
      <c r="G4" s="5">
        <f>Huber!B4</f>
        <v>109.70002762019401</v>
      </c>
      <c r="H4" s="5">
        <f>BayesRidge!B4</f>
        <v>109.699999999971</v>
      </c>
      <c r="I4" s="5">
        <f>Elastic!B4</f>
        <v>109.949684674495</v>
      </c>
      <c r="J4" s="5">
        <f>GBR!B4</f>
        <v>108.760349684933</v>
      </c>
      <c r="K4" s="6">
        <f t="shared" si="0"/>
        <v>109.70978203937143</v>
      </c>
      <c r="L4">
        <f t="shared" si="2"/>
        <v>111.361809045226</v>
      </c>
      <c r="M4">
        <f t="shared" si="3"/>
        <v>108.760349684933</v>
      </c>
      <c r="N4" s="5">
        <f>RF!C4</f>
        <v>105.44</v>
      </c>
      <c r="O4" s="5">
        <f>LR!C4</f>
        <v>105.49999999999901</v>
      </c>
      <c r="P4" s="5">
        <f>Adaboost!C4</f>
        <v>107.82692307692299</v>
      </c>
      <c r="Q4" s="5">
        <f>XGBR!C4</f>
        <v>104.59865000000001</v>
      </c>
      <c r="R4" s="5">
        <f>Huber!C4</f>
        <v>105.499989915881</v>
      </c>
      <c r="S4" s="5">
        <f>BayesRidge!C4</f>
        <v>105.50000000002601</v>
      </c>
      <c r="T4" s="5">
        <f>Elastic!C4</f>
        <v>106.70918981701099</v>
      </c>
      <c r="U4" s="5">
        <f>GBR!C4</f>
        <v>105.144585858637</v>
      </c>
      <c r="V4" s="6">
        <f t="shared" si="1"/>
        <v>105.78889679579866</v>
      </c>
      <c r="W4" s="6">
        <f t="shared" si="4"/>
        <v>107.82692307692299</v>
      </c>
      <c r="X4" s="6">
        <f t="shared" si="5"/>
        <v>104.59865000000001</v>
      </c>
      <c r="Y4" s="6">
        <f>MAX(L4,M4,W5,X5)-MIN(L5,M5,W4,X4)</f>
        <v>6.9377136363630001</v>
      </c>
      <c r="Z4" s="6">
        <f t="shared" ref="Z4:Z14" si="6">MIN(L4,M4,W5,X5)-MAX(L5,M5,W4,X4)</f>
        <v>-5.4885799999999989</v>
      </c>
    </row>
    <row r="5" spans="1:26" ht="15" thickBot="1" x14ac:dyDescent="0.35">
      <c r="A5" t="s">
        <v>61</v>
      </c>
      <c r="B5" t="s">
        <v>37</v>
      </c>
      <c r="C5" s="5">
        <f>RF!B5</f>
        <v>110.62</v>
      </c>
      <c r="D5" s="5">
        <f>LR!B5</f>
        <v>109.899999999999</v>
      </c>
      <c r="E5" s="5">
        <f>Adaboost!B5</f>
        <v>111.45</v>
      </c>
      <c r="F5" s="5">
        <f>XGBR!B5</f>
        <v>110.1512</v>
      </c>
      <c r="G5" s="5">
        <f>Huber!B5</f>
        <v>109.90000000000801</v>
      </c>
      <c r="H5" s="5">
        <f>BayesRidge!B5</f>
        <v>109.89999999997499</v>
      </c>
      <c r="I5" s="5">
        <f>Elastic!B5</f>
        <v>110.660396992214</v>
      </c>
      <c r="J5" s="5">
        <f>GBR!B5</f>
        <v>109.447468524386</v>
      </c>
      <c r="K5" s="6">
        <f t="shared" si="0"/>
        <v>110.22820757483845</v>
      </c>
      <c r="L5">
        <f t="shared" si="2"/>
        <v>111.45</v>
      </c>
      <c r="M5">
        <f t="shared" si="3"/>
        <v>109.447468524386</v>
      </c>
      <c r="N5" s="5">
        <f>RF!C5</f>
        <v>107.89</v>
      </c>
      <c r="O5" s="5">
        <f>LR!C5</f>
        <v>107.4</v>
      </c>
      <c r="P5" s="5">
        <f>Adaboost!C5</f>
        <v>111.53636363636301</v>
      </c>
      <c r="Q5" s="5">
        <f>XGBR!C5</f>
        <v>105.96142</v>
      </c>
      <c r="R5" s="5">
        <f>Huber!C5</f>
        <v>107.400000000017</v>
      </c>
      <c r="S5" s="5">
        <f>BayesRidge!C5</f>
        <v>107.39999999998901</v>
      </c>
      <c r="T5" s="5">
        <f>Elastic!C5</f>
        <v>108.196700665465</v>
      </c>
      <c r="U5" s="5">
        <f>GBR!C5</f>
        <v>107.99272088549201</v>
      </c>
      <c r="V5" s="6">
        <f t="shared" si="1"/>
        <v>107.92370312965156</v>
      </c>
      <c r="W5" s="6">
        <f t="shared" si="4"/>
        <v>111.53636363636301</v>
      </c>
      <c r="X5" s="6">
        <f t="shared" si="5"/>
        <v>105.96142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 t="str">
        <f>RF!B7</f>
        <v>PTS</v>
      </c>
      <c r="D7" s="5" t="str">
        <f>LR!B7</f>
        <v>PTS</v>
      </c>
      <c r="E7" s="5" t="str">
        <f>Adaboost!B7</f>
        <v>PTS</v>
      </c>
      <c r="F7" s="5" t="str">
        <f>XGBR!B7</f>
        <v>PTS</v>
      </c>
      <c r="G7" s="5" t="str">
        <f>Huber!B7</f>
        <v>PTS</v>
      </c>
      <c r="H7" s="5" t="str">
        <f>BayesRidge!B7</f>
        <v>PTS</v>
      </c>
      <c r="I7" s="5" t="str">
        <f>Elastic!B7</f>
        <v>PTS</v>
      </c>
      <c r="J7" s="5" t="str">
        <f>GBR!B7</f>
        <v>PTS</v>
      </c>
      <c r="K7" s="6" t="e">
        <f t="shared" si="0"/>
        <v>#DIV/0!</v>
      </c>
      <c r="L7">
        <f t="shared" si="2"/>
        <v>0</v>
      </c>
      <c r="M7">
        <f t="shared" si="3"/>
        <v>0</v>
      </c>
      <c r="N7" s="5" t="str">
        <f>RF!C7</f>
        <v>opponent_PTS</v>
      </c>
      <c r="O7" s="5" t="str">
        <f>LR!C7</f>
        <v>opponent_PTS</v>
      </c>
      <c r="P7" s="5" t="str">
        <f>Adaboost!C7</f>
        <v>opponent_PTS</v>
      </c>
      <c r="Q7" s="5" t="str">
        <f>XGBR!C7</f>
        <v>opponent_PTS</v>
      </c>
      <c r="R7" s="5" t="str">
        <f>Huber!C7</f>
        <v>opponent_PTS</v>
      </c>
      <c r="S7" s="5" t="str">
        <f>BayesRidge!C7</f>
        <v>opponent_PTS</v>
      </c>
      <c r="T7" s="5" t="str">
        <f>Elastic!C7</f>
        <v>opponent_PTS</v>
      </c>
      <c r="U7" s="5" t="str">
        <f>GBR!C7</f>
        <v>opponent_PTS</v>
      </c>
      <c r="V7" s="6" t="e">
        <f t="shared" si="1"/>
        <v>#DIV/0!</v>
      </c>
      <c r="W7" s="6">
        <f t="shared" si="4"/>
        <v>0</v>
      </c>
      <c r="X7" s="6">
        <f t="shared" si="5"/>
        <v>0</v>
      </c>
    </row>
    <row r="8" spans="1:26" ht="15" thickBot="1" x14ac:dyDescent="0.35">
      <c r="A8" t="s">
        <v>59</v>
      </c>
      <c r="B8" t="s">
        <v>60</v>
      </c>
      <c r="C8" s="5">
        <f>RF!B8</f>
        <v>113.7</v>
      </c>
      <c r="D8" s="5">
        <f>LR!B8</f>
        <v>114.8</v>
      </c>
      <c r="E8" s="5">
        <f>Adaboost!B8</f>
        <v>116.894039735099</v>
      </c>
      <c r="F8" s="5">
        <f>XGBR!B8</f>
        <v>112.42855</v>
      </c>
      <c r="G8" s="5">
        <f>Huber!B8</f>
        <v>114.80000691705</v>
      </c>
      <c r="H8" s="5">
        <f>BayesRidge!B8</f>
        <v>114.800000000045</v>
      </c>
      <c r="I8" s="5">
        <f>Elastic!B8</f>
        <v>115.223390042224</v>
      </c>
      <c r="J8" s="5">
        <f>GBR!B8</f>
        <v>113.384173992255</v>
      </c>
      <c r="K8" s="6">
        <f t="shared" si="0"/>
        <v>114.53352374167889</v>
      </c>
      <c r="L8">
        <f t="shared" si="2"/>
        <v>116.894039735099</v>
      </c>
      <c r="M8">
        <f t="shared" si="3"/>
        <v>112.42855</v>
      </c>
      <c r="N8" s="5">
        <f>RF!C8</f>
        <v>109.66</v>
      </c>
      <c r="O8" s="5">
        <f>LR!C8</f>
        <v>110.69999999999899</v>
      </c>
      <c r="P8" s="5">
        <f>Adaboost!C8</f>
        <v>111.909433962264</v>
      </c>
      <c r="Q8" s="5">
        <f>XGBR!C8</f>
        <v>107.85952</v>
      </c>
      <c r="R8" s="5">
        <f>Huber!C8</f>
        <v>110.69999920179799</v>
      </c>
      <c r="S8" s="5">
        <f>BayesRidge!C8</f>
        <v>110.700000000074</v>
      </c>
      <c r="T8" s="5">
        <f>Elastic!C8</f>
        <v>110.349342091281</v>
      </c>
      <c r="U8" s="5">
        <f>GBR!C8</f>
        <v>110.61316709149</v>
      </c>
      <c r="V8" s="6">
        <f t="shared" si="1"/>
        <v>110.3754601846771</v>
      </c>
      <c r="W8" s="6">
        <f t="shared" si="4"/>
        <v>111.909433962264</v>
      </c>
      <c r="X8" s="6">
        <f t="shared" si="5"/>
        <v>107.85952</v>
      </c>
      <c r="Y8" s="6">
        <f t="shared" si="7"/>
        <v>9.0345197350989963</v>
      </c>
      <c r="Z8" s="6">
        <f t="shared" si="6"/>
        <v>-0.96641650602400375</v>
      </c>
    </row>
    <row r="9" spans="1:26" ht="15" thickBot="1" x14ac:dyDescent="0.35">
      <c r="A9" t="s">
        <v>60</v>
      </c>
      <c r="B9" t="s">
        <v>59</v>
      </c>
      <c r="C9" s="5">
        <f>RF!B9</f>
        <v>110.31</v>
      </c>
      <c r="D9" s="5">
        <f>LR!B9</f>
        <v>111.2</v>
      </c>
      <c r="E9" s="5">
        <f>Adaboost!B9</f>
        <v>112.156626506024</v>
      </c>
      <c r="F9" s="5">
        <f>XGBR!B9</f>
        <v>108.761734</v>
      </c>
      <c r="G9" s="5">
        <f>Huber!B9</f>
        <v>111.200013834006</v>
      </c>
      <c r="H9" s="5">
        <f>BayesRidge!B9</f>
        <v>111.200000000101</v>
      </c>
      <c r="I9" s="5">
        <f>Elastic!B9</f>
        <v>110.871056554834</v>
      </c>
      <c r="J9" s="5">
        <f>GBR!B9</f>
        <v>110.243612145822</v>
      </c>
      <c r="K9" s="6">
        <f t="shared" si="0"/>
        <v>110.79796978038556</v>
      </c>
      <c r="L9">
        <f t="shared" si="2"/>
        <v>112.156626506024</v>
      </c>
      <c r="M9">
        <f t="shared" si="3"/>
        <v>108.761734</v>
      </c>
      <c r="N9" s="5">
        <f>RF!C9</f>
        <v>112.39</v>
      </c>
      <c r="O9" s="5">
        <f>LR!C9</f>
        <v>113.69999999999899</v>
      </c>
      <c r="P9" s="5">
        <f>Adaboost!C9</f>
        <v>113.772727272727</v>
      </c>
      <c r="Q9" s="5">
        <f>XGBR!C9</f>
        <v>111.19020999999999</v>
      </c>
      <c r="R9" s="5">
        <f>Huber!C9</f>
        <v>113.699998403609</v>
      </c>
      <c r="S9" s="5">
        <f>BayesRidge!C9</f>
        <v>113.700000000063</v>
      </c>
      <c r="T9" s="5">
        <f>Elastic!C9</f>
        <v>113.12350939861101</v>
      </c>
      <c r="U9" s="5">
        <f>GBR!C9</f>
        <v>112.595815090077</v>
      </c>
      <c r="V9" s="6">
        <f t="shared" si="1"/>
        <v>113.10713738533633</v>
      </c>
      <c r="W9" s="6">
        <f t="shared" si="4"/>
        <v>113.772727272727</v>
      </c>
      <c r="X9" s="6">
        <f t="shared" si="5"/>
        <v>111.19020999999999</v>
      </c>
    </row>
    <row r="10" spans="1:26" ht="15" thickBot="1" x14ac:dyDescent="0.35">
      <c r="A10" t="s">
        <v>37</v>
      </c>
      <c r="B10" t="s">
        <v>61</v>
      </c>
      <c r="C10" s="5">
        <f>RF!B10</f>
        <v>109.2</v>
      </c>
      <c r="D10" s="5">
        <f>LR!B10</f>
        <v>109.7</v>
      </c>
      <c r="E10" s="5">
        <f>Adaboost!B10</f>
        <v>110.714893617021</v>
      </c>
      <c r="F10" s="5">
        <f>XGBR!B10</f>
        <v>108.53174</v>
      </c>
      <c r="G10" s="5">
        <f>Huber!B10</f>
        <v>109.700020750969</v>
      </c>
      <c r="H10" s="5">
        <f>BayesRidge!B10</f>
        <v>109.69999999995601</v>
      </c>
      <c r="I10" s="5">
        <f>Elastic!B10</f>
        <v>109.917050213539</v>
      </c>
      <c r="J10" s="5">
        <f>GBR!B10</f>
        <v>108.560616016655</v>
      </c>
      <c r="K10" s="6">
        <f t="shared" si="0"/>
        <v>109.52085139231757</v>
      </c>
      <c r="L10">
        <f t="shared" si="2"/>
        <v>110.714893617021</v>
      </c>
      <c r="M10">
        <f t="shared" si="3"/>
        <v>108.53174</v>
      </c>
      <c r="N10" s="5">
        <f>RF!C10</f>
        <v>105.23</v>
      </c>
      <c r="O10" s="5">
        <f>LR!C10</f>
        <v>105.5</v>
      </c>
      <c r="P10" s="5">
        <f>Adaboost!C10</f>
        <v>106.95555555555499</v>
      </c>
      <c r="Q10" s="5">
        <f>XGBR!C10</f>
        <v>105.19085</v>
      </c>
      <c r="R10" s="5">
        <f>Huber!C10</f>
        <v>105.499997605299</v>
      </c>
      <c r="S10" s="5">
        <f>BayesRidge!C10</f>
        <v>105.50000000004999</v>
      </c>
      <c r="T10" s="5">
        <f>Elastic!C10</f>
        <v>106.64144838243899</v>
      </c>
      <c r="U10" s="5">
        <f>GBR!C10</f>
        <v>105.194534167936</v>
      </c>
      <c r="V10" s="6">
        <f t="shared" si="1"/>
        <v>105.71210222925789</v>
      </c>
      <c r="W10" s="6">
        <f t="shared" si="4"/>
        <v>106.95555555555499</v>
      </c>
      <c r="X10" s="6">
        <f t="shared" si="5"/>
        <v>105.19085</v>
      </c>
      <c r="Y10" s="6">
        <f t="shared" si="7"/>
        <v>5.5240436170210074</v>
      </c>
      <c r="Z10" s="6">
        <f t="shared" si="6"/>
        <v>-3.8445080281689883</v>
      </c>
    </row>
    <row r="11" spans="1:26" ht="15" thickBot="1" x14ac:dyDescent="0.35">
      <c r="A11" t="s">
        <v>61</v>
      </c>
      <c r="B11" t="s">
        <v>37</v>
      </c>
      <c r="C11" s="5">
        <f>RF!B11</f>
        <v>110.29</v>
      </c>
      <c r="D11" s="5">
        <f>LR!B11</f>
        <v>109.9</v>
      </c>
      <c r="E11" s="5">
        <f>Adaboost!B11</f>
        <v>111.05633802816899</v>
      </c>
      <c r="F11" s="5">
        <f>XGBR!B11</f>
        <v>110.35523000000001</v>
      </c>
      <c r="G11" s="5">
        <f>Huber!B11</f>
        <v>109.90000000005</v>
      </c>
      <c r="H11" s="5">
        <f>BayesRidge!B11</f>
        <v>109.899999999947</v>
      </c>
      <c r="I11" s="5">
        <f>Elastic!B11</f>
        <v>110.627752779874</v>
      </c>
      <c r="J11" s="5">
        <f>GBR!B11</f>
        <v>109.827902304002</v>
      </c>
      <c r="K11" s="6">
        <f t="shared" si="0"/>
        <v>110.19445126679901</v>
      </c>
      <c r="L11">
        <f t="shared" si="2"/>
        <v>111.05633802816899</v>
      </c>
      <c r="M11">
        <f t="shared" si="3"/>
        <v>109.827902304002</v>
      </c>
      <c r="N11" s="5">
        <f>RF!C11</f>
        <v>107.76</v>
      </c>
      <c r="O11" s="5">
        <f>LR!C11</f>
        <v>107.399999999999</v>
      </c>
      <c r="P11" s="5">
        <f>Adaboost!C11</f>
        <v>109.57718120805301</v>
      </c>
      <c r="Q11" s="5">
        <f>XGBR!C11</f>
        <v>107.21183000000001</v>
      </c>
      <c r="R11" s="5">
        <f>Huber!C11</f>
        <v>107.399999999971</v>
      </c>
      <c r="S11" s="5">
        <f>BayesRidge!C11</f>
        <v>107.39999999998599</v>
      </c>
      <c r="T11" s="5">
        <f>Elastic!C11</f>
        <v>108.165189591686</v>
      </c>
      <c r="U11" s="5">
        <f>GBR!C11</f>
        <v>107.5755149626</v>
      </c>
      <c r="V11" s="6">
        <f t="shared" si="1"/>
        <v>107.7882368083138</v>
      </c>
      <c r="W11" s="6">
        <f t="shared" si="4"/>
        <v>109.57718120805301</v>
      </c>
      <c r="X11" s="6">
        <f t="shared" si="5"/>
        <v>107.21183000000001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IND</v>
      </c>
      <c r="E34" s="6" t="str">
        <f>B2</f>
        <v>NYK</v>
      </c>
      <c r="F34" s="6">
        <f>(K2+V3)/2</f>
        <v>114.05219458961122</v>
      </c>
      <c r="G34" s="6">
        <f>(K3+V2)/2</f>
        <v>110.5150847006862</v>
      </c>
      <c r="H34" s="6">
        <f>F34-G34</f>
        <v>3.5371098889250163</v>
      </c>
      <c r="I34" s="6" t="str">
        <f>IF(G34&gt;F34,E34,D34)</f>
        <v>IND</v>
      </c>
      <c r="L34" s="6">
        <f t="shared" ref="L34:L44" si="36">F34+G34</f>
        <v>224.56727929029742</v>
      </c>
      <c r="M34" s="10">
        <f>MAX(K2,V3)</f>
        <v>114.54198723253711</v>
      </c>
      <c r="N34" s="6">
        <f>MAX(K3,V2)</f>
        <v>110.65103995069133</v>
      </c>
      <c r="O34" s="6">
        <f>M34-N34</f>
        <v>3.8909472818457829</v>
      </c>
      <c r="P34" s="6" t="str">
        <f>IF(N34&gt;M34,E34,D34)</f>
        <v>IND</v>
      </c>
      <c r="Q34" s="6">
        <f t="shared" ref="Q34:Q44" si="37">M34+N34</f>
        <v>225.19302718322842</v>
      </c>
    </row>
    <row r="35" spans="1:19" ht="15" thickBot="1" x14ac:dyDescent="0.35">
      <c r="A35" t="str">
        <f t="shared" ref="A35:A60" si="38">A2</f>
        <v>IND</v>
      </c>
      <c r="B35" s="5">
        <f>Neural!B2</f>
        <v>114.800891643146</v>
      </c>
      <c r="C35" s="5">
        <f>Neural!C2</f>
        <v>110.59847396811</v>
      </c>
      <c r="D35" s="6" t="str">
        <f>A4</f>
        <v>MIN</v>
      </c>
      <c r="E35" s="6" t="str">
        <f>B4</f>
        <v>DEN</v>
      </c>
      <c r="F35" s="6">
        <f>(K4+V5)/2</f>
        <v>108.8167425845115</v>
      </c>
      <c r="G35" s="6">
        <f>(K5+V4)/2</f>
        <v>108.00855218531856</v>
      </c>
      <c r="H35" s="6">
        <f t="shared" ref="H35:H42" si="39">F35-G35</f>
        <v>0.808190399192938</v>
      </c>
      <c r="I35" s="6" t="str">
        <f t="shared" ref="I35:I45" si="40">IF(G35&gt;F35,E35,D35)</f>
        <v>MIN</v>
      </c>
      <c r="L35" s="6">
        <f t="shared" si="36"/>
        <v>216.82529476983007</v>
      </c>
      <c r="M35" s="10">
        <f>MAX(K4,V5)</f>
        <v>109.70978203937143</v>
      </c>
      <c r="N35" s="11">
        <f>MAX(K5,V4)</f>
        <v>110.22820757483845</v>
      </c>
      <c r="O35" s="6">
        <f t="shared" ref="O35:O44" si="41">M35-N35</f>
        <v>-0.51842553546701708</v>
      </c>
      <c r="P35" s="6" t="str">
        <f t="shared" ref="P35:P45" si="42">IF(N35&gt;M35,E35,D35)</f>
        <v>DEN</v>
      </c>
      <c r="Q35" s="6">
        <f t="shared" si="37"/>
        <v>219.93798961420987</v>
      </c>
    </row>
    <row r="36" spans="1:19" ht="15" thickBot="1" x14ac:dyDescent="0.35">
      <c r="A36" t="str">
        <f t="shared" si="38"/>
        <v>NYK</v>
      </c>
      <c r="B36" s="5">
        <f>Neural!B3</f>
        <v>111.37844828723</v>
      </c>
      <c r="C36" s="5">
        <f>Neural!C3</f>
        <v>113.896239120172</v>
      </c>
      <c r="D36" s="6">
        <f>A6</f>
        <v>0</v>
      </c>
      <c r="E36" s="6">
        <f>B6</f>
        <v>0</v>
      </c>
      <c r="F36" s="6" t="e">
        <f>(K6+V7)/2</f>
        <v>#DIV/0!</v>
      </c>
      <c r="G36" s="6" t="e">
        <f>(K7+V6)/2</f>
        <v>#DIV/0!</v>
      </c>
      <c r="H36" s="6" t="e">
        <f t="shared" si="39"/>
        <v>#DIV/0!</v>
      </c>
      <c r="I36" s="6" t="e">
        <f t="shared" si="40"/>
        <v>#DIV/0!</v>
      </c>
      <c r="L36" s="6" t="e">
        <f t="shared" si="36"/>
        <v>#DIV/0!</v>
      </c>
      <c r="M36" s="10" t="e">
        <f>MAX(K6,V7)</f>
        <v>#DIV/0!</v>
      </c>
      <c r="N36" s="10" t="e">
        <f>MAX(K7,V6)</f>
        <v>#DIV/0!</v>
      </c>
      <c r="O36" s="6" t="e">
        <f t="shared" si="41"/>
        <v>#DIV/0!</v>
      </c>
      <c r="P36" s="6" t="e">
        <f t="shared" si="42"/>
        <v>#DIV/0!</v>
      </c>
      <c r="Q36" s="6" t="e">
        <f t="shared" si="37"/>
        <v>#DIV/0!</v>
      </c>
    </row>
    <row r="37" spans="1:19" ht="15" thickBot="1" x14ac:dyDescent="0.35">
      <c r="A37" t="str">
        <f t="shared" si="38"/>
        <v>MIN</v>
      </c>
      <c r="B37" s="5">
        <f>Neural!B4</f>
        <v>110.032397329525</v>
      </c>
      <c r="C37" s="5">
        <f>Neural!C4</f>
        <v>105.88073249371099</v>
      </c>
      <c r="D37" s="6" t="str">
        <f>A8</f>
        <v>IND</v>
      </c>
      <c r="E37" s="6" t="str">
        <f>B8</f>
        <v>NYK</v>
      </c>
      <c r="F37" s="6">
        <f>(K8+V9)/2</f>
        <v>113.82033056350761</v>
      </c>
      <c r="G37" s="6">
        <f>(K9+V8)/2</f>
        <v>110.58671498253133</v>
      </c>
      <c r="H37" s="6">
        <f t="shared" si="39"/>
        <v>3.2336155809762772</v>
      </c>
      <c r="I37" s="6" t="str">
        <f t="shared" si="40"/>
        <v>IND</v>
      </c>
      <c r="L37" s="6">
        <f t="shared" si="36"/>
        <v>224.40704554603894</v>
      </c>
      <c r="M37" s="10">
        <f>MAX(K8,V9)</f>
        <v>114.53352374167889</v>
      </c>
      <c r="N37" s="10">
        <f>MAX(K9,V8)</f>
        <v>110.79796978038556</v>
      </c>
      <c r="O37" s="6">
        <f t="shared" si="41"/>
        <v>3.7355539612933342</v>
      </c>
      <c r="P37" s="6" t="str">
        <f t="shared" si="42"/>
        <v>IND</v>
      </c>
      <c r="Q37" s="6">
        <f t="shared" si="37"/>
        <v>225.33149352206445</v>
      </c>
    </row>
    <row r="38" spans="1:19" ht="15" thickBot="1" x14ac:dyDescent="0.35">
      <c r="A38" t="str">
        <f t="shared" si="38"/>
        <v>DEN</v>
      </c>
      <c r="B38" s="5">
        <f>Neural!B5</f>
        <v>110.024802656964</v>
      </c>
      <c r="C38" s="5">
        <f>Neural!C5</f>
        <v>107.53612297953801</v>
      </c>
      <c r="D38" s="6" t="str">
        <f>A10</f>
        <v>MIN</v>
      </c>
      <c r="E38" s="6" t="str">
        <f>B10</f>
        <v>DEN</v>
      </c>
      <c r="F38" s="6">
        <f>(K10+V11)/2</f>
        <v>108.65454410031569</v>
      </c>
      <c r="G38" s="6">
        <f>(K11+V10)/2</f>
        <v>107.95327674802846</v>
      </c>
      <c r="H38" s="6">
        <f t="shared" si="39"/>
        <v>0.70126735228723192</v>
      </c>
      <c r="I38" s="6" t="str">
        <f t="shared" si="40"/>
        <v>MIN</v>
      </c>
      <c r="L38" s="6">
        <f t="shared" si="36"/>
        <v>216.60782084834415</v>
      </c>
      <c r="M38" s="10">
        <f>MAX(K10,V11)</f>
        <v>109.52085139231757</v>
      </c>
      <c r="N38" s="6">
        <f>MAX(K11,V10)</f>
        <v>110.19445126679901</v>
      </c>
      <c r="O38" s="6">
        <f t="shared" si="41"/>
        <v>-0.67359987448143954</v>
      </c>
      <c r="P38" s="6" t="str">
        <f t="shared" si="42"/>
        <v>DEN</v>
      </c>
      <c r="Q38" s="6">
        <f t="shared" si="37"/>
        <v>219.71530265911656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 t="str">
        <f>Neural!B7</f>
        <v>PTS</v>
      </c>
      <c r="C40" s="5" t="str">
        <f>Neural!C7</f>
        <v>opponent_PTS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 t="str">
        <f t="shared" si="38"/>
        <v>IND</v>
      </c>
      <c r="B41" s="5">
        <f>Neural!B8</f>
        <v>114.77155298843699</v>
      </c>
      <c r="C41" s="5">
        <f>Neural!C8</f>
        <v>110.887679315188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 t="str">
        <f t="shared" si="38"/>
        <v>NYK</v>
      </c>
      <c r="B42" s="5">
        <f>Neural!B9</f>
        <v>111.238684982683</v>
      </c>
      <c r="C42" s="5">
        <f>Neural!C9</f>
        <v>113.79197630294099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 t="str">
        <f t="shared" si="38"/>
        <v>MIN</v>
      </c>
      <c r="B43" s="5">
        <f>Neural!B10</f>
        <v>109.663341932718</v>
      </c>
      <c r="C43" s="5">
        <f>Neural!C10</f>
        <v>105.69653435204199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 t="str">
        <f t="shared" si="38"/>
        <v>DEN</v>
      </c>
      <c r="B44" s="5">
        <f>Neural!B11</f>
        <v>109.892838289149</v>
      </c>
      <c r="C44" s="5">
        <f>Neural!C11</f>
        <v>107.604415512529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IND</v>
      </c>
      <c r="E52" s="8" t="str">
        <f t="shared" si="66"/>
        <v>NYK</v>
      </c>
      <c r="F52" s="6">
        <f t="shared" ref="F52:F66" si="67">MIN(M34,M52)</f>
        <v>113.56240194668533</v>
      </c>
      <c r="G52" s="6">
        <f t="shared" ref="G52:G66" si="68">MAX(N34,N52)</f>
        <v>110.65103995069133</v>
      </c>
      <c r="H52" s="6">
        <f t="shared" ref="H52:H63" si="69">F52-G52</f>
        <v>2.9113619959939996</v>
      </c>
      <c r="I52" s="6" t="str">
        <f t="shared" ref="I52:I66" si="70">IF(G52&gt;F52,E34,D34)</f>
        <v>IND</v>
      </c>
      <c r="L52" s="6">
        <f t="shared" ref="L52:L63" si="71">F52+G52</f>
        <v>224.21344189737664</v>
      </c>
      <c r="M52" s="6">
        <f>MIN(K2,V3)</f>
        <v>113.56240194668533</v>
      </c>
      <c r="N52" s="6">
        <f>MIN(K3,V2)</f>
        <v>110.37912945068109</v>
      </c>
      <c r="O52" s="6">
        <f>M52-N52</f>
        <v>3.1832724960042356</v>
      </c>
      <c r="P52" s="6" t="str">
        <f>IF(N52&gt;M52,E52,D52)</f>
        <v>IND</v>
      </c>
      <c r="Q52" s="6">
        <f>M52+N52</f>
        <v>223.94153139736642</v>
      </c>
      <c r="T52" s="6">
        <f>MIN(M2,X3)</f>
        <v>111.75308</v>
      </c>
      <c r="U52" s="6">
        <f>MIN(M3,X2)</f>
        <v>108.34708999999999</v>
      </c>
      <c r="V52" s="6">
        <f>T52+U52</f>
        <v>220.10016999999999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MIN</v>
      </c>
      <c r="E53" s="8" t="str">
        <f t="shared" si="66"/>
        <v>DEN</v>
      </c>
      <c r="F53" s="6">
        <f t="shared" si="67"/>
        <v>107.92370312965156</v>
      </c>
      <c r="G53" s="6">
        <f t="shared" si="68"/>
        <v>110.22820757483845</v>
      </c>
      <c r="H53" s="6">
        <f t="shared" si="69"/>
        <v>-2.3045044451868932</v>
      </c>
      <c r="I53" s="6" t="str">
        <f t="shared" si="70"/>
        <v>DEN</v>
      </c>
      <c r="L53" s="6">
        <f t="shared" si="71"/>
        <v>218.15191070449001</v>
      </c>
      <c r="M53" s="6">
        <f>MIN(K4,V5)</f>
        <v>107.92370312965156</v>
      </c>
      <c r="N53" s="6">
        <f>MIN(K5,V4)</f>
        <v>105.78889679579866</v>
      </c>
      <c r="O53" s="6">
        <f t="shared" ref="O53:O62" si="72">M53-N53</f>
        <v>2.1348063338528931</v>
      </c>
      <c r="P53" s="6" t="str">
        <f t="shared" ref="P53:P63" si="73">IF(N53&gt;M53,E53,D53)</f>
        <v>MIN</v>
      </c>
      <c r="Q53" s="6">
        <f t="shared" ref="Q53:Q62" si="74">M53+N53</f>
        <v>213.71259992545021</v>
      </c>
      <c r="T53" s="6">
        <f>MIN(M4,X5)</f>
        <v>105.96142</v>
      </c>
      <c r="U53" s="6">
        <f>MIN(M5,X4)</f>
        <v>104.59865000000001</v>
      </c>
      <c r="V53" s="6">
        <f t="shared" ref="V53:V62" si="75">T53+U53</f>
        <v>210.56007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 t="e">
        <f t="shared" si="67"/>
        <v>#DIV/0!</v>
      </c>
      <c r="G54" s="6" t="e">
        <f t="shared" si="68"/>
        <v>#DIV/0!</v>
      </c>
      <c r="H54" s="6" t="e">
        <f t="shared" si="69"/>
        <v>#DIV/0!</v>
      </c>
      <c r="I54" s="6" t="e">
        <f t="shared" si="70"/>
        <v>#DIV/0!</v>
      </c>
      <c r="L54" s="6" t="e">
        <f t="shared" si="71"/>
        <v>#DIV/0!</v>
      </c>
      <c r="M54" s="6" t="e">
        <f>MIN(K6,V7)</f>
        <v>#DIV/0!</v>
      </c>
      <c r="N54" s="6" t="e">
        <f>MIN(K7,V6)</f>
        <v>#DIV/0!</v>
      </c>
      <c r="O54" s="6" t="e">
        <f t="shared" si="72"/>
        <v>#DIV/0!</v>
      </c>
      <c r="P54" s="6" t="e">
        <f t="shared" si="73"/>
        <v>#DIV/0!</v>
      </c>
      <c r="Q54" s="6" t="e">
        <f t="shared" si="74"/>
        <v>#DIV/0!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 t="str">
        <f t="shared" si="66"/>
        <v>IND</v>
      </c>
      <c r="E55" s="8" t="str">
        <f t="shared" si="66"/>
        <v>NYK</v>
      </c>
      <c r="F55" s="6">
        <f t="shared" si="67"/>
        <v>113.10713738533633</v>
      </c>
      <c r="G55" s="6">
        <f t="shared" si="68"/>
        <v>110.79796978038556</v>
      </c>
      <c r="H55" s="6">
        <f t="shared" si="69"/>
        <v>2.3091676049507726</v>
      </c>
      <c r="I55" s="6" t="str">
        <f t="shared" si="70"/>
        <v>IND</v>
      </c>
      <c r="L55" s="6">
        <f t="shared" si="71"/>
        <v>223.90510716572189</v>
      </c>
      <c r="M55" s="6">
        <f>MIN(K8,V9)</f>
        <v>113.10713738533633</v>
      </c>
      <c r="N55" s="6">
        <f>MIN(K9,V8)</f>
        <v>110.3754601846771</v>
      </c>
      <c r="O55" s="6">
        <f t="shared" si="72"/>
        <v>2.7316772006592345</v>
      </c>
      <c r="P55" s="6" t="str">
        <f t="shared" si="73"/>
        <v>IND</v>
      </c>
      <c r="Q55" s="6">
        <f t="shared" si="74"/>
        <v>223.48259757001341</v>
      </c>
      <c r="T55" s="6">
        <f>MIN(M8,X9)</f>
        <v>111.19020999999999</v>
      </c>
      <c r="U55" s="6">
        <f>MIN(M9,X8)</f>
        <v>107.85952</v>
      </c>
      <c r="V55" s="6">
        <f t="shared" si="75"/>
        <v>219.04973000000001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 t="str">
        <f t="shared" si="66"/>
        <v>MIN</v>
      </c>
      <c r="E56" s="8" t="str">
        <f t="shared" si="66"/>
        <v>DEN</v>
      </c>
      <c r="F56" s="6">
        <f t="shared" si="67"/>
        <v>107.7882368083138</v>
      </c>
      <c r="G56" s="6">
        <f t="shared" si="68"/>
        <v>110.19445126679901</v>
      </c>
      <c r="H56" s="6">
        <f t="shared" si="69"/>
        <v>-2.4062144584852092</v>
      </c>
      <c r="I56" s="6" t="str">
        <f t="shared" si="70"/>
        <v>DEN</v>
      </c>
      <c r="L56" s="6">
        <f t="shared" si="71"/>
        <v>217.9826880751128</v>
      </c>
      <c r="M56" s="6">
        <f>MIN(K10,V11)</f>
        <v>107.7882368083138</v>
      </c>
      <c r="N56" s="6">
        <f>MIN(K11,V10)</f>
        <v>105.71210222925789</v>
      </c>
      <c r="O56" s="6">
        <f t="shared" si="72"/>
        <v>2.0761345790559034</v>
      </c>
      <c r="P56" s="6" t="str">
        <f t="shared" si="73"/>
        <v>MIN</v>
      </c>
      <c r="Q56" s="6">
        <f t="shared" si="74"/>
        <v>213.50033903757168</v>
      </c>
      <c r="T56" s="6">
        <f>MIN(M10,X11)</f>
        <v>107.21183000000001</v>
      </c>
      <c r="U56" s="6">
        <f>MIN(M11,X10)</f>
        <v>105.19085</v>
      </c>
      <c r="V56" s="6">
        <f t="shared" si="75"/>
        <v>212.40268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IND</v>
      </c>
      <c r="E70" s="8" t="str">
        <f t="shared" si="98"/>
        <v>NYK</v>
      </c>
      <c r="F70" s="6">
        <f t="shared" ref="F70:F84" si="99">MAX(M34,M52)</f>
        <v>114.54198723253711</v>
      </c>
      <c r="G70" s="6">
        <f t="shared" ref="G70:G84" si="100">MIN(N34,N52)</f>
        <v>110.37912945068109</v>
      </c>
      <c r="H70" s="6">
        <f t="shared" ref="H70:H81" si="101">F70-G70</f>
        <v>4.1628577818560188</v>
      </c>
      <c r="I70" s="6" t="str">
        <f t="shared" ref="I70:I84" si="102">IF(G70&gt;F70,E34,D34)</f>
        <v>IND</v>
      </c>
      <c r="L70" s="6">
        <f t="shared" ref="L70:L81" si="103">F70+G70</f>
        <v>224.9211166832182</v>
      </c>
      <c r="M70" s="17" t="str">
        <f>D70</f>
        <v>IND</v>
      </c>
      <c r="N70" s="17" t="str">
        <f>E70</f>
        <v>NYK</v>
      </c>
      <c r="O70" s="19" t="s">
        <v>62</v>
      </c>
      <c r="P70" s="19" t="s">
        <v>59</v>
      </c>
      <c r="Q70" s="20">
        <v>1</v>
      </c>
      <c r="R70" s="20">
        <v>5</v>
      </c>
      <c r="S70" s="20"/>
      <c r="T70" s="20" t="s">
        <v>64</v>
      </c>
      <c r="U70" s="20">
        <v>217.5</v>
      </c>
      <c r="V70" s="19" t="s">
        <v>58</v>
      </c>
      <c r="W70" s="20">
        <v>1</v>
      </c>
      <c r="X70" s="20">
        <v>5</v>
      </c>
      <c r="Y70" s="20"/>
      <c r="Z70" s="20">
        <v>212</v>
      </c>
    </row>
    <row r="71" spans="4:26" x14ac:dyDescent="0.3">
      <c r="D71" s="8" t="str">
        <f t="shared" si="98"/>
        <v>MIN</v>
      </c>
      <c r="E71" s="8" t="str">
        <f t="shared" si="98"/>
        <v>DEN</v>
      </c>
      <c r="F71" s="6">
        <f t="shared" si="99"/>
        <v>109.70978203937143</v>
      </c>
      <c r="G71" s="6">
        <f t="shared" si="100"/>
        <v>105.78889679579866</v>
      </c>
      <c r="H71" s="6">
        <f t="shared" si="101"/>
        <v>3.9208852435727692</v>
      </c>
      <c r="I71" s="6" t="str">
        <f t="shared" si="102"/>
        <v>MIN</v>
      </c>
      <c r="L71" s="6">
        <f t="shared" si="103"/>
        <v>215.4986788351701</v>
      </c>
      <c r="M71" s="17" t="str">
        <f t="shared" ref="M71:M81" si="104">D71</f>
        <v>MIN</v>
      </c>
      <c r="N71" s="17" t="str">
        <f t="shared" ref="N71:N81" si="105">E71</f>
        <v>DEN</v>
      </c>
      <c r="O71" s="19" t="s">
        <v>63</v>
      </c>
      <c r="P71" s="19" t="s">
        <v>37</v>
      </c>
      <c r="Q71" s="20">
        <v>1</v>
      </c>
      <c r="R71" s="20">
        <v>5</v>
      </c>
      <c r="S71" s="20"/>
      <c r="T71" s="20" t="s">
        <v>65</v>
      </c>
      <c r="U71" s="21">
        <v>205.5</v>
      </c>
      <c r="V71" s="22" t="s">
        <v>58</v>
      </c>
      <c r="W71" s="21">
        <v>1</v>
      </c>
      <c r="X71" s="21">
        <v>5</v>
      </c>
      <c r="Y71" s="21"/>
      <c r="Z71" s="21">
        <v>209</v>
      </c>
    </row>
    <row r="72" spans="4:26" x14ac:dyDescent="0.3">
      <c r="D72" s="8">
        <f t="shared" si="98"/>
        <v>0</v>
      </c>
      <c r="E72" s="8">
        <f t="shared" si="98"/>
        <v>0</v>
      </c>
      <c r="F72" s="6" t="e">
        <f t="shared" si="99"/>
        <v>#DIV/0!</v>
      </c>
      <c r="G72" s="6" t="e">
        <f t="shared" si="100"/>
        <v>#DIV/0!</v>
      </c>
      <c r="H72" s="6" t="e">
        <f t="shared" si="101"/>
        <v>#DIV/0!</v>
      </c>
      <c r="I72" s="6" t="e">
        <f t="shared" si="102"/>
        <v>#DIV/0!</v>
      </c>
      <c r="L72" s="6" t="e">
        <f t="shared" si="103"/>
        <v>#DIV/0!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 t="str">
        <f t="shared" si="98"/>
        <v>IND</v>
      </c>
      <c r="E73" s="8" t="str">
        <f t="shared" si="98"/>
        <v>NYK</v>
      </c>
      <c r="F73" s="6">
        <f t="shared" si="99"/>
        <v>114.53352374167889</v>
      </c>
      <c r="G73" s="6">
        <f t="shared" si="100"/>
        <v>110.3754601846771</v>
      </c>
      <c r="H73" s="6">
        <f t="shared" si="101"/>
        <v>4.1580635570017961</v>
      </c>
      <c r="I73" s="6" t="str">
        <f t="shared" si="102"/>
        <v>IND</v>
      </c>
      <c r="L73" s="6">
        <f t="shared" si="103"/>
        <v>224.90898392635597</v>
      </c>
      <c r="M73" s="17" t="str">
        <f t="shared" si="104"/>
        <v>IND</v>
      </c>
      <c r="N73" s="17" t="str">
        <f t="shared" si="105"/>
        <v>NYK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 t="str">
        <f t="shared" si="98"/>
        <v>MIN</v>
      </c>
      <c r="E74" s="8" t="str">
        <f t="shared" si="98"/>
        <v>DEN</v>
      </c>
      <c r="F74" s="6">
        <f t="shared" si="99"/>
        <v>109.52085139231757</v>
      </c>
      <c r="G74" s="6">
        <f t="shared" si="100"/>
        <v>105.71210222925789</v>
      </c>
      <c r="H74" s="6">
        <f t="shared" si="101"/>
        <v>3.808749163059673</v>
      </c>
      <c r="I74" s="6" t="str">
        <f t="shared" si="102"/>
        <v>MIN</v>
      </c>
      <c r="L74" s="6">
        <f t="shared" si="103"/>
        <v>215.23295362157546</v>
      </c>
      <c r="M74" s="17" t="str">
        <f t="shared" si="104"/>
        <v>MIN</v>
      </c>
      <c r="N74" s="17" t="str">
        <f t="shared" si="105"/>
        <v>DEN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IND</v>
      </c>
      <c r="E87" t="str">
        <f>B2</f>
        <v>NYK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NYK</v>
      </c>
      <c r="E88" t="str">
        <f t="shared" si="118"/>
        <v>IND</v>
      </c>
    </row>
    <row r="89" spans="4:26" x14ac:dyDescent="0.3">
      <c r="D89" t="str">
        <f t="shared" ref="D89:E89" si="119">A4</f>
        <v>MIN</v>
      </c>
      <c r="E89" t="str">
        <f t="shared" si="119"/>
        <v>DEN</v>
      </c>
      <c r="F89" s="6">
        <v>7.5147940034510015</v>
      </c>
      <c r="G89" s="6">
        <v>-1.9021052631580062</v>
      </c>
    </row>
    <row r="90" spans="4:26" x14ac:dyDescent="0.3">
      <c r="D90" t="str">
        <f t="shared" ref="D90:E90" si="120">A5</f>
        <v>DEN</v>
      </c>
      <c r="E90" t="str">
        <f t="shared" si="120"/>
        <v>MIN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 t="str">
        <f t="shared" ref="D93:E93" si="123">A8</f>
        <v>IND</v>
      </c>
      <c r="E93" t="str">
        <f t="shared" si="123"/>
        <v>NYK</v>
      </c>
      <c r="F93" s="6">
        <v>1.9333333340440078</v>
      </c>
      <c r="G93" s="6">
        <v>-9.6762257560690017</v>
      </c>
    </row>
    <row r="94" spans="4:26" x14ac:dyDescent="0.3">
      <c r="D94" t="str">
        <f t="shared" ref="D94:E94" si="124">A9</f>
        <v>NYK</v>
      </c>
      <c r="E94" t="str">
        <f t="shared" si="124"/>
        <v>IND</v>
      </c>
    </row>
    <row r="95" spans="4:26" x14ac:dyDescent="0.3">
      <c r="D95" t="str">
        <f t="shared" ref="D95:E95" si="125">A10</f>
        <v>MIN</v>
      </c>
      <c r="E95" t="str">
        <f t="shared" si="125"/>
        <v>DEN</v>
      </c>
      <c r="F95" s="6">
        <v>0</v>
      </c>
      <c r="G95" s="6">
        <v>0</v>
      </c>
    </row>
    <row r="96" spans="4:26" x14ac:dyDescent="0.3">
      <c r="D96" t="str">
        <f t="shared" ref="D96:E96" si="126">A11</f>
        <v>DEN</v>
      </c>
      <c r="E96" t="str">
        <f t="shared" si="126"/>
        <v>MIN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activeCell="A6" sqref="A6:C6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7</v>
      </c>
      <c r="B2" s="1">
        <v>114.02</v>
      </c>
      <c r="C2" s="1">
        <v>110.34</v>
      </c>
      <c r="F2" s="1"/>
      <c r="G2" s="1"/>
      <c r="H2" s="1"/>
    </row>
    <row r="3" spans="1:8" ht="15" thickBot="1" x14ac:dyDescent="0.35">
      <c r="A3" s="1">
        <v>6</v>
      </c>
      <c r="B3" s="1">
        <v>110.83</v>
      </c>
      <c r="C3" s="1">
        <v>113.1</v>
      </c>
      <c r="F3" s="1"/>
      <c r="G3" s="1"/>
      <c r="H3" s="1"/>
    </row>
    <row r="4" spans="1:8" ht="15" thickBot="1" x14ac:dyDescent="0.35">
      <c r="A4" s="1">
        <v>5</v>
      </c>
      <c r="B4" s="1">
        <v>109.05</v>
      </c>
      <c r="C4" s="1">
        <v>105.44</v>
      </c>
      <c r="F4" s="1"/>
      <c r="G4" s="1"/>
      <c r="H4" s="1"/>
    </row>
    <row r="5" spans="1:8" ht="15" thickBot="1" x14ac:dyDescent="0.35">
      <c r="A5" s="1">
        <v>8</v>
      </c>
      <c r="B5" s="1">
        <v>110.62</v>
      </c>
      <c r="C5" s="1">
        <v>107.89</v>
      </c>
      <c r="F5" s="1"/>
      <c r="G5" s="1"/>
      <c r="H5" s="1"/>
    </row>
    <row r="6" spans="1:8" ht="15" thickBot="1" x14ac:dyDescent="0.35">
      <c r="A6" s="2"/>
      <c r="B6" s="2"/>
      <c r="C6" s="2"/>
      <c r="F6" s="1"/>
      <c r="G6" s="1"/>
      <c r="H6" s="1"/>
    </row>
    <row r="7" spans="1:8" ht="15" thickBot="1" x14ac:dyDescent="0.35">
      <c r="A7" s="2" t="s">
        <v>0</v>
      </c>
      <c r="B7" s="2" t="s">
        <v>21</v>
      </c>
      <c r="C7" s="2" t="s">
        <v>32</v>
      </c>
      <c r="F7" s="1"/>
      <c r="G7" s="1"/>
      <c r="H7" s="1"/>
    </row>
    <row r="8" spans="1:8" ht="15" thickBot="1" x14ac:dyDescent="0.35">
      <c r="A8" s="1">
        <v>7</v>
      </c>
      <c r="B8" s="1">
        <v>113.7</v>
      </c>
      <c r="C8" s="1">
        <v>109.66</v>
      </c>
      <c r="F8" s="1"/>
      <c r="G8" s="1"/>
      <c r="H8" s="1"/>
    </row>
    <row r="9" spans="1:8" ht="15" thickBot="1" x14ac:dyDescent="0.35">
      <c r="A9" s="1">
        <v>6</v>
      </c>
      <c r="B9" s="1">
        <v>110.31</v>
      </c>
      <c r="C9" s="1">
        <v>112.39</v>
      </c>
      <c r="F9" s="1"/>
      <c r="G9" s="1"/>
      <c r="H9" s="1"/>
    </row>
    <row r="10" spans="1:8" ht="15" thickBot="1" x14ac:dyDescent="0.35">
      <c r="A10" s="1">
        <v>5</v>
      </c>
      <c r="B10" s="1">
        <v>109.2</v>
      </c>
      <c r="C10" s="1">
        <v>105.23</v>
      </c>
      <c r="F10" s="1"/>
      <c r="G10" s="1"/>
      <c r="H10" s="1"/>
    </row>
    <row r="11" spans="1:8" ht="15" thickBot="1" x14ac:dyDescent="0.35">
      <c r="A11" s="1">
        <v>8</v>
      </c>
      <c r="B11" s="1">
        <v>110.29</v>
      </c>
      <c r="C11" s="1">
        <v>107.76</v>
      </c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activeCell="A6" sqref="A6:C6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7</v>
      </c>
      <c r="B2" s="1">
        <v>114.800891643146</v>
      </c>
      <c r="C2" s="1">
        <v>110.59847396811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6</v>
      </c>
      <c r="B3" s="1">
        <v>111.37844828723</v>
      </c>
      <c r="C3" s="1">
        <v>113.896239120172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5</v>
      </c>
      <c r="B4" s="1">
        <v>110.032397329525</v>
      </c>
      <c r="C4" s="1">
        <v>105.88073249371099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8</v>
      </c>
      <c r="B5" s="1">
        <v>110.024802656964</v>
      </c>
      <c r="C5" s="1">
        <v>107.53612297953801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2"/>
      <c r="B6" s="2"/>
      <c r="C6" s="2"/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2" t="s">
        <v>0</v>
      </c>
      <c r="B7" s="2" t="s">
        <v>21</v>
      </c>
      <c r="C7" s="2" t="s">
        <v>32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7</v>
      </c>
      <c r="B8" s="1">
        <v>114.77155298843699</v>
      </c>
      <c r="C8" s="1">
        <v>110.887679315188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6</v>
      </c>
      <c r="B9" s="1">
        <v>111.238684982683</v>
      </c>
      <c r="C9" s="1">
        <v>113.79197630294099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5</v>
      </c>
      <c r="B10" s="1">
        <v>109.663341932718</v>
      </c>
      <c r="C10" s="1">
        <v>105.69653435204199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8</v>
      </c>
      <c r="B11" s="1">
        <v>109.892838289149</v>
      </c>
      <c r="C11" s="1">
        <v>107.604415512529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activeCell="A6" sqref="A6:C6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7</v>
      </c>
      <c r="B2" s="1">
        <v>114.799999999999</v>
      </c>
      <c r="C2" s="1">
        <v>110.7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6</v>
      </c>
      <c r="B3" s="1">
        <v>111.19999999999899</v>
      </c>
      <c r="C3" s="1">
        <v>113.7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5</v>
      </c>
      <c r="B4" s="1">
        <v>109.69999999999899</v>
      </c>
      <c r="C4" s="1">
        <v>105.49999999999901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8</v>
      </c>
      <c r="B5" s="1">
        <v>109.899999999999</v>
      </c>
      <c r="C5" s="1">
        <v>107.4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2"/>
      <c r="B6" s="2"/>
      <c r="C6" s="2"/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2" t="s">
        <v>0</v>
      </c>
      <c r="B7" s="2" t="s">
        <v>21</v>
      </c>
      <c r="C7" s="2" t="s">
        <v>32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>
        <v>7</v>
      </c>
      <c r="B8" s="1">
        <v>114.8</v>
      </c>
      <c r="C8" s="1">
        <v>110.69999999999899</v>
      </c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>
        <v>6</v>
      </c>
      <c r="B9" s="1">
        <v>111.2</v>
      </c>
      <c r="C9" s="1">
        <v>113.69999999999899</v>
      </c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>
        <v>5</v>
      </c>
      <c r="B10" s="1">
        <v>109.7</v>
      </c>
      <c r="C10" s="1">
        <v>105.5</v>
      </c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>
        <v>8</v>
      </c>
      <c r="B11" s="1">
        <v>109.9</v>
      </c>
      <c r="C11" s="1">
        <v>107.399999999999</v>
      </c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activeCell="A6" sqref="A6:C6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7</v>
      </c>
      <c r="B2" s="1">
        <v>118.033834586466</v>
      </c>
      <c r="C2" s="1">
        <v>111.625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6</v>
      </c>
      <c r="B3" s="1">
        <v>111.498007968127</v>
      </c>
      <c r="C3" s="1">
        <v>115.009174311926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5</v>
      </c>
      <c r="B4" s="1">
        <v>111.361809045226</v>
      </c>
      <c r="C4" s="1">
        <v>107.82692307692299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8</v>
      </c>
      <c r="B5" s="1">
        <v>111.45</v>
      </c>
      <c r="C5" s="1">
        <v>111.53636363636301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2"/>
      <c r="B6" s="2"/>
      <c r="C6" s="2"/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2" t="s">
        <v>0</v>
      </c>
      <c r="B7" s="2" t="s">
        <v>21</v>
      </c>
      <c r="C7" s="2" t="s">
        <v>32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7</v>
      </c>
      <c r="B8" s="1">
        <v>116.894039735099</v>
      </c>
      <c r="C8" s="1">
        <v>111.909433962264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6</v>
      </c>
      <c r="B9" s="1">
        <v>112.156626506024</v>
      </c>
      <c r="C9" s="1">
        <v>113.772727272727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5</v>
      </c>
      <c r="B10" s="1">
        <v>110.714893617021</v>
      </c>
      <c r="C10" s="1">
        <v>106.95555555555499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8</v>
      </c>
      <c r="B11" s="1">
        <v>111.05633802816899</v>
      </c>
      <c r="C11" s="1">
        <v>109.57718120805301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activeCell="A6" sqref="A6:C6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7</v>
      </c>
      <c r="B2" s="1">
        <v>111.75308</v>
      </c>
      <c r="C2" s="1">
        <v>108.8463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6</v>
      </c>
      <c r="B3" s="1">
        <v>108.34708999999999</v>
      </c>
      <c r="C3" s="1">
        <v>112.78937500000001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5</v>
      </c>
      <c r="B4" s="1">
        <v>109.13377</v>
      </c>
      <c r="C4" s="1">
        <v>104.59865000000001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8</v>
      </c>
      <c r="B5" s="1">
        <v>110.1512</v>
      </c>
      <c r="C5" s="1">
        <v>105.96142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2"/>
      <c r="B6" s="2"/>
      <c r="C6" s="2"/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2" t="s">
        <v>0</v>
      </c>
      <c r="B7" s="2" t="s">
        <v>21</v>
      </c>
      <c r="C7" s="2" t="s">
        <v>32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7</v>
      </c>
      <c r="B8" s="1">
        <v>112.42855</v>
      </c>
      <c r="C8" s="1">
        <v>107.85952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6</v>
      </c>
      <c r="B9" s="1">
        <v>108.761734</v>
      </c>
      <c r="C9" s="1">
        <v>111.19020999999999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5</v>
      </c>
      <c r="B10" s="1">
        <v>108.53174</v>
      </c>
      <c r="C10" s="1">
        <v>105.19085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8</v>
      </c>
      <c r="B11" s="1">
        <v>110.35523000000001</v>
      </c>
      <c r="C11" s="1">
        <v>107.21183000000001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activeCell="A6" sqref="A6:C6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7</v>
      </c>
      <c r="B2" s="1">
        <v>114.800009206748</v>
      </c>
      <c r="C2" s="1">
        <v>110.699996638556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6</v>
      </c>
      <c r="B3" s="1">
        <v>111.200018413427</v>
      </c>
      <c r="C3" s="1">
        <v>113.69999327732199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5</v>
      </c>
      <c r="B4" s="1">
        <v>109.70002762019401</v>
      </c>
      <c r="C4" s="1">
        <v>105.499989915881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8</v>
      </c>
      <c r="B5" s="1">
        <v>109.90000000000801</v>
      </c>
      <c r="C5" s="1">
        <v>107.400000000017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2"/>
      <c r="B6" s="2"/>
      <c r="C6" s="2"/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2" t="s">
        <v>0</v>
      </c>
      <c r="B7" s="2" t="s">
        <v>21</v>
      </c>
      <c r="C7" s="2" t="s">
        <v>32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7</v>
      </c>
      <c r="B8" s="1">
        <v>114.80000691705</v>
      </c>
      <c r="C8" s="1">
        <v>110.69999920179799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6</v>
      </c>
      <c r="B9" s="1">
        <v>111.200013834006</v>
      </c>
      <c r="C9" s="1">
        <v>113.699998403609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5</v>
      </c>
      <c r="B10" s="1">
        <v>109.700020750969</v>
      </c>
      <c r="C10" s="1">
        <v>105.499997605299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8</v>
      </c>
      <c r="B11" s="1">
        <v>109.90000000005</v>
      </c>
      <c r="C11" s="1">
        <v>107.399999999971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activeCell="A6" sqref="A6:C6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/>
    </row>
    <row r="2" spans="1:5" ht="15" thickBot="1" x14ac:dyDescent="0.35">
      <c r="A2" s="1">
        <v>7</v>
      </c>
      <c r="B2" s="1">
        <v>114.80000000004701</v>
      </c>
      <c r="C2" s="1">
        <v>110.700000000052</v>
      </c>
    </row>
    <row r="3" spans="1:5" ht="15" thickBot="1" x14ac:dyDescent="0.35">
      <c r="A3" s="1">
        <v>6</v>
      </c>
      <c r="B3" s="1">
        <v>111.200000000076</v>
      </c>
      <c r="C3" s="1">
        <v>113.700000000038</v>
      </c>
    </row>
    <row r="4" spans="1:5" ht="15" thickBot="1" x14ac:dyDescent="0.35">
      <c r="A4" s="1">
        <v>5</v>
      </c>
      <c r="B4" s="1">
        <v>109.699999999971</v>
      </c>
      <c r="C4" s="1">
        <v>105.50000000002601</v>
      </c>
    </row>
    <row r="5" spans="1:5" ht="15" thickBot="1" x14ac:dyDescent="0.35">
      <c r="A5" s="1">
        <v>8</v>
      </c>
      <c r="B5" s="1">
        <v>109.89999999997499</v>
      </c>
      <c r="C5" s="1">
        <v>107.39999999998901</v>
      </c>
    </row>
    <row r="6" spans="1:5" x14ac:dyDescent="0.3">
      <c r="A6" s="2"/>
      <c r="B6" s="2"/>
      <c r="C6" s="2"/>
    </row>
    <row r="7" spans="1:5" x14ac:dyDescent="0.3">
      <c r="A7" s="2" t="s">
        <v>0</v>
      </c>
      <c r="B7" s="2" t="s">
        <v>21</v>
      </c>
      <c r="C7" s="2" t="s">
        <v>32</v>
      </c>
    </row>
    <row r="8" spans="1:5" ht="15" thickBot="1" x14ac:dyDescent="0.35">
      <c r="A8" s="1">
        <v>7</v>
      </c>
      <c r="B8" s="1">
        <v>114.800000000045</v>
      </c>
      <c r="C8" s="1">
        <v>110.700000000074</v>
      </c>
    </row>
    <row r="9" spans="1:5" ht="15" thickBot="1" x14ac:dyDescent="0.35">
      <c r="A9" s="1">
        <v>6</v>
      </c>
      <c r="B9" s="1">
        <v>111.200000000101</v>
      </c>
      <c r="C9" s="1">
        <v>113.700000000063</v>
      </c>
    </row>
    <row r="10" spans="1:5" ht="15" thickBot="1" x14ac:dyDescent="0.35">
      <c r="A10" s="1">
        <v>5</v>
      </c>
      <c r="B10" s="1">
        <v>109.69999999995601</v>
      </c>
      <c r="C10" s="1">
        <v>105.50000000004999</v>
      </c>
    </row>
    <row r="11" spans="1:5" ht="15" thickBot="1" x14ac:dyDescent="0.35">
      <c r="A11" s="1">
        <v>8</v>
      </c>
      <c r="B11" s="1">
        <v>109.899999999947</v>
      </c>
      <c r="C11" s="1">
        <v>107.39999999998599</v>
      </c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activeCell="A6" sqref="A6:C6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7</v>
      </c>
      <c r="B2" s="1">
        <v>115.189184212863</v>
      </c>
      <c r="C2" s="1">
        <v>110.431680709449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6</v>
      </c>
      <c r="B3" s="1">
        <v>110.92775569465</v>
      </c>
      <c r="C3" s="1">
        <v>113.145589133703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5</v>
      </c>
      <c r="B4" s="1">
        <v>109.949684674495</v>
      </c>
      <c r="C4" s="1">
        <v>106.70918981701099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8</v>
      </c>
      <c r="B5" s="1">
        <v>110.660396992214</v>
      </c>
      <c r="C5" s="1">
        <v>108.196700665465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2"/>
      <c r="B6" s="2"/>
      <c r="C6" s="2"/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2" t="s">
        <v>0</v>
      </c>
      <c r="B7" s="2" t="s">
        <v>21</v>
      </c>
      <c r="C7" s="2" t="s">
        <v>32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7</v>
      </c>
      <c r="B8" s="1">
        <v>115.223390042224</v>
      </c>
      <c r="C8" s="1">
        <v>110.349342091281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6</v>
      </c>
      <c r="B9" s="1">
        <v>110.871056554834</v>
      </c>
      <c r="C9" s="1">
        <v>113.12350939861101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5</v>
      </c>
      <c r="B10" s="1">
        <v>109.917050213539</v>
      </c>
      <c r="C10" s="1">
        <v>106.64144838243899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8</v>
      </c>
      <c r="B11" s="1">
        <v>110.627752779874</v>
      </c>
      <c r="C11" s="1">
        <v>108.165189591686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2"/>
  <sheetViews>
    <sheetView workbookViewId="0">
      <selection activeCell="A6" sqref="A6:C6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7</v>
      </c>
      <c r="B2" s="1">
        <v>112.680885443565</v>
      </c>
      <c r="C2" s="1">
        <v>109.470713739963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6</v>
      </c>
      <c r="B3" s="1">
        <v>109.278039192713</v>
      </c>
      <c r="C3" s="1">
        <v>113.021246677007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5</v>
      </c>
      <c r="B4" s="1">
        <v>108.760349684933</v>
      </c>
      <c r="C4" s="1">
        <v>105.144585858637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8</v>
      </c>
      <c r="B5" s="1">
        <v>109.447468524386</v>
      </c>
      <c r="C5" s="1">
        <v>107.99272088549201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2"/>
      <c r="B6" s="2"/>
      <c r="C6" s="2"/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2" t="s">
        <v>0</v>
      </c>
      <c r="B7" s="2" t="s">
        <v>21</v>
      </c>
      <c r="C7" s="2" t="s">
        <v>32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>
        <v>7</v>
      </c>
      <c r="B8" s="1">
        <v>113.384173992255</v>
      </c>
      <c r="C8" s="1">
        <v>110.61316709149</v>
      </c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>
        <v>6</v>
      </c>
      <c r="B9" s="1">
        <v>110.243612145822</v>
      </c>
      <c r="C9" s="1">
        <v>112.595815090077</v>
      </c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>
        <v>5</v>
      </c>
      <c r="B10" s="1">
        <v>108.560616016655</v>
      </c>
      <c r="C10" s="1">
        <v>105.194534167936</v>
      </c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>
        <v>8</v>
      </c>
      <c r="B11" s="1">
        <v>109.827902304002</v>
      </c>
      <c r="C11" s="1">
        <v>107.5755149626</v>
      </c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  <row r="32" spans="1:3" ht="15" thickBot="1" x14ac:dyDescent="0.35">
      <c r="A32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129540</xdr:colOff>
                <xdr:row>12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2024-05-15T18:57:39Z</dcterms:modified>
</cp:coreProperties>
</file>