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VR\AVR\powermeter\Excel\"/>
    </mc:Choice>
  </mc:AlternateContent>
  <bookViews>
    <workbookView xWindow="0" yWindow="0" windowWidth="20490" windowHeight="7530" xr2:uid="{4FA51998-39E3-4156-9903-24D988C6EFAE}"/>
  </bookViews>
  <sheets>
    <sheet name="Sheet2" sheetId="2" r:id="rId1"/>
  </sheets>
  <definedNames>
    <definedName name="ExternalData_1" localSheetId="0" hidden="1">Sheet2!$A$1:$B$201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Q2" i="2" l="1"/>
  <c r="R2" i="2"/>
  <c r="Q3" i="2"/>
  <c r="R3" i="2"/>
  <c r="S3" i="2" l="1"/>
  <c r="S2" i="2"/>
  <c r="O2" i="2"/>
  <c r="M2" i="2"/>
  <c r="D3" i="2" l="1"/>
  <c r="D5" i="2"/>
  <c r="D7" i="2"/>
  <c r="D9" i="2"/>
  <c r="D11" i="2"/>
  <c r="D13" i="2"/>
  <c r="D15" i="2"/>
  <c r="D17" i="2"/>
  <c r="D19" i="2"/>
  <c r="D21" i="2"/>
  <c r="D23" i="2"/>
  <c r="D25" i="2"/>
  <c r="D27" i="2"/>
  <c r="D29" i="2"/>
  <c r="D31" i="2"/>
  <c r="D33" i="2"/>
  <c r="D35" i="2"/>
  <c r="D37" i="2"/>
  <c r="D39" i="2"/>
  <c r="D41" i="2"/>
  <c r="D43" i="2"/>
  <c r="D45" i="2"/>
  <c r="D47" i="2"/>
  <c r="D49" i="2"/>
  <c r="D51" i="2"/>
  <c r="D53" i="2"/>
  <c r="D55" i="2"/>
  <c r="D57" i="2"/>
  <c r="D59" i="2"/>
  <c r="D61" i="2"/>
  <c r="D63" i="2"/>
  <c r="D65" i="2"/>
  <c r="D67" i="2"/>
  <c r="D69" i="2"/>
  <c r="D71" i="2"/>
  <c r="D73" i="2"/>
  <c r="D75" i="2"/>
  <c r="D77" i="2"/>
  <c r="D79" i="2"/>
  <c r="D81" i="2"/>
  <c r="D83" i="2"/>
  <c r="D85" i="2"/>
  <c r="D87" i="2"/>
  <c r="D89" i="2"/>
  <c r="D91" i="2"/>
  <c r="D93" i="2"/>
  <c r="D95" i="2"/>
  <c r="D97" i="2"/>
  <c r="D99" i="2"/>
  <c r="D101" i="2"/>
  <c r="D103" i="2"/>
  <c r="D105" i="2"/>
  <c r="D107" i="2"/>
  <c r="D109" i="2"/>
  <c r="D111" i="2"/>
  <c r="D113" i="2"/>
  <c r="D115" i="2"/>
  <c r="D117" i="2"/>
  <c r="D119" i="2"/>
  <c r="D121" i="2"/>
  <c r="D123" i="2"/>
  <c r="D125" i="2"/>
  <c r="D127" i="2"/>
  <c r="D129" i="2"/>
  <c r="D131" i="2"/>
  <c r="D133" i="2"/>
  <c r="D135" i="2"/>
  <c r="D137" i="2"/>
  <c r="D139" i="2"/>
  <c r="D141" i="2"/>
  <c r="D143" i="2"/>
  <c r="D145" i="2"/>
  <c r="D147" i="2"/>
  <c r="D149" i="2"/>
  <c r="D151" i="2"/>
  <c r="D153" i="2"/>
  <c r="D155" i="2"/>
  <c r="D157" i="2"/>
  <c r="D159" i="2"/>
  <c r="D161" i="2"/>
  <c r="D163" i="2"/>
  <c r="D165" i="2"/>
  <c r="D167" i="2"/>
  <c r="D169" i="2"/>
  <c r="D171" i="2"/>
  <c r="D173" i="2"/>
  <c r="D175" i="2"/>
  <c r="D177" i="2"/>
  <c r="D179" i="2"/>
  <c r="D181" i="2"/>
  <c r="D183" i="2"/>
  <c r="D185" i="2"/>
  <c r="D187" i="2"/>
  <c r="D189" i="2"/>
  <c r="D191" i="2"/>
  <c r="D193" i="2"/>
  <c r="D195" i="2"/>
  <c r="D197" i="2"/>
  <c r="D199" i="2"/>
  <c r="D201" i="2"/>
  <c r="D2" i="2"/>
  <c r="D6" i="2"/>
  <c r="D10" i="2"/>
  <c r="D14" i="2"/>
  <c r="D18" i="2"/>
  <c r="D22" i="2"/>
  <c r="D26" i="2"/>
  <c r="D30" i="2"/>
  <c r="D34" i="2"/>
  <c r="D38" i="2"/>
  <c r="D42" i="2"/>
  <c r="D46" i="2"/>
  <c r="D50" i="2"/>
  <c r="D54" i="2"/>
  <c r="D58" i="2"/>
  <c r="D62" i="2"/>
  <c r="D66" i="2"/>
  <c r="D70" i="2"/>
  <c r="D74" i="2"/>
  <c r="D78" i="2"/>
  <c r="D82" i="2"/>
  <c r="D86" i="2"/>
  <c r="D90" i="2"/>
  <c r="D94" i="2"/>
  <c r="D98" i="2"/>
  <c r="D102" i="2"/>
  <c r="D106" i="2"/>
  <c r="D110" i="2"/>
  <c r="D114" i="2"/>
  <c r="D118" i="2"/>
  <c r="D122" i="2"/>
  <c r="D126" i="2"/>
  <c r="D130" i="2"/>
  <c r="D134" i="2"/>
  <c r="D138" i="2"/>
  <c r="D142" i="2"/>
  <c r="D146" i="2"/>
  <c r="D150" i="2"/>
  <c r="D154" i="2"/>
  <c r="D158" i="2"/>
  <c r="D162" i="2"/>
  <c r="D166" i="2"/>
  <c r="D170" i="2"/>
  <c r="D174" i="2"/>
  <c r="D178" i="2"/>
  <c r="D182" i="2"/>
  <c r="D186" i="2"/>
  <c r="D190" i="2"/>
  <c r="D194" i="2"/>
  <c r="D198" i="2"/>
  <c r="D8" i="2"/>
  <c r="D16" i="2"/>
  <c r="D24" i="2"/>
  <c r="D32" i="2"/>
  <c r="D40" i="2"/>
  <c r="D48" i="2"/>
  <c r="D56" i="2"/>
  <c r="D64" i="2"/>
  <c r="D72" i="2"/>
  <c r="D80" i="2"/>
  <c r="D88" i="2"/>
  <c r="D96" i="2"/>
  <c r="D104" i="2"/>
  <c r="D112" i="2"/>
  <c r="D120" i="2"/>
  <c r="D128" i="2"/>
  <c r="D136" i="2"/>
  <c r="D144" i="2"/>
  <c r="D152" i="2"/>
  <c r="D160" i="2"/>
  <c r="D168" i="2"/>
  <c r="D176" i="2"/>
  <c r="D184" i="2"/>
  <c r="D192" i="2"/>
  <c r="D200" i="2"/>
  <c r="D4" i="2"/>
  <c r="D12" i="2"/>
  <c r="D20" i="2"/>
  <c r="D28" i="2"/>
  <c r="D36" i="2"/>
  <c r="D44" i="2"/>
  <c r="D52" i="2"/>
  <c r="D60" i="2"/>
  <c r="D68" i="2"/>
  <c r="D76" i="2"/>
  <c r="D84" i="2"/>
  <c r="D92" i="2"/>
  <c r="D100" i="2"/>
  <c r="D108" i="2"/>
  <c r="D116" i="2"/>
  <c r="D124" i="2"/>
  <c r="D132" i="2"/>
  <c r="D140" i="2"/>
  <c r="D148" i="2"/>
  <c r="D156" i="2"/>
  <c r="D164" i="2"/>
  <c r="D172" i="2"/>
  <c r="D180" i="2"/>
  <c r="D188" i="2"/>
  <c r="D196" i="2"/>
  <c r="C2" i="2"/>
  <c r="F2" i="2" s="1"/>
  <c r="C4" i="2"/>
  <c r="F4" i="2" s="1"/>
  <c r="C6" i="2"/>
  <c r="F6" i="2" s="1"/>
  <c r="C8" i="2"/>
  <c r="F8" i="2" s="1"/>
  <c r="C10" i="2"/>
  <c r="F10" i="2" s="1"/>
  <c r="C12" i="2"/>
  <c r="F12" i="2" s="1"/>
  <c r="C14" i="2"/>
  <c r="F14" i="2" s="1"/>
  <c r="C16" i="2"/>
  <c r="F16" i="2" s="1"/>
  <c r="C18" i="2"/>
  <c r="F18" i="2" s="1"/>
  <c r="C20" i="2"/>
  <c r="F20" i="2" s="1"/>
  <c r="C22" i="2"/>
  <c r="F22" i="2" s="1"/>
  <c r="C24" i="2"/>
  <c r="F24" i="2" s="1"/>
  <c r="C26" i="2"/>
  <c r="F26" i="2" s="1"/>
  <c r="C28" i="2"/>
  <c r="F28" i="2" s="1"/>
  <c r="C30" i="2"/>
  <c r="F30" i="2" s="1"/>
  <c r="C32" i="2"/>
  <c r="F32" i="2" s="1"/>
  <c r="C34" i="2"/>
  <c r="F34" i="2" s="1"/>
  <c r="C36" i="2"/>
  <c r="F36" i="2" s="1"/>
  <c r="C38" i="2"/>
  <c r="F38" i="2" s="1"/>
  <c r="C40" i="2"/>
  <c r="F40" i="2" s="1"/>
  <c r="C42" i="2"/>
  <c r="F42" i="2" s="1"/>
  <c r="C44" i="2"/>
  <c r="F44" i="2" s="1"/>
  <c r="C46" i="2"/>
  <c r="F46" i="2" s="1"/>
  <c r="C48" i="2"/>
  <c r="F48" i="2" s="1"/>
  <c r="C50" i="2"/>
  <c r="F50" i="2" s="1"/>
  <c r="C52" i="2"/>
  <c r="F52" i="2" s="1"/>
  <c r="C54" i="2"/>
  <c r="F54" i="2" s="1"/>
  <c r="C56" i="2"/>
  <c r="F56" i="2" s="1"/>
  <c r="C58" i="2"/>
  <c r="F58" i="2" s="1"/>
  <c r="C60" i="2"/>
  <c r="F60" i="2" s="1"/>
  <c r="C62" i="2"/>
  <c r="F62" i="2" s="1"/>
  <c r="C64" i="2"/>
  <c r="F64" i="2" s="1"/>
  <c r="C66" i="2"/>
  <c r="F66" i="2" s="1"/>
  <c r="C68" i="2"/>
  <c r="F68" i="2" s="1"/>
  <c r="C70" i="2"/>
  <c r="F70" i="2" s="1"/>
  <c r="C72" i="2"/>
  <c r="F72" i="2" s="1"/>
  <c r="C74" i="2"/>
  <c r="F74" i="2" s="1"/>
  <c r="C76" i="2"/>
  <c r="F76" i="2" s="1"/>
  <c r="C78" i="2"/>
  <c r="F78" i="2" s="1"/>
  <c r="C80" i="2"/>
  <c r="F80" i="2" s="1"/>
  <c r="C82" i="2"/>
  <c r="F82" i="2" s="1"/>
  <c r="C84" i="2"/>
  <c r="F84" i="2" s="1"/>
  <c r="C86" i="2"/>
  <c r="F86" i="2" s="1"/>
  <c r="C88" i="2"/>
  <c r="F88" i="2" s="1"/>
  <c r="C90" i="2"/>
  <c r="F90" i="2" s="1"/>
  <c r="C92" i="2"/>
  <c r="F92" i="2" s="1"/>
  <c r="C94" i="2"/>
  <c r="F94" i="2" s="1"/>
  <c r="C96" i="2"/>
  <c r="F96" i="2" s="1"/>
  <c r="C98" i="2"/>
  <c r="F98" i="2" s="1"/>
  <c r="C100" i="2"/>
  <c r="F100" i="2" s="1"/>
  <c r="C102" i="2"/>
  <c r="F102" i="2" s="1"/>
  <c r="C104" i="2"/>
  <c r="F104" i="2" s="1"/>
  <c r="C106" i="2"/>
  <c r="F106" i="2" s="1"/>
  <c r="C108" i="2"/>
  <c r="F108" i="2" s="1"/>
  <c r="C110" i="2"/>
  <c r="F110" i="2" s="1"/>
  <c r="C112" i="2"/>
  <c r="F112" i="2" s="1"/>
  <c r="C114" i="2"/>
  <c r="F114" i="2" s="1"/>
  <c r="C116" i="2"/>
  <c r="F116" i="2" s="1"/>
  <c r="C118" i="2"/>
  <c r="F118" i="2" s="1"/>
  <c r="C120" i="2"/>
  <c r="F120" i="2" s="1"/>
  <c r="C122" i="2"/>
  <c r="F122" i="2" s="1"/>
  <c r="C124" i="2"/>
  <c r="F124" i="2" s="1"/>
  <c r="C126" i="2"/>
  <c r="F126" i="2" s="1"/>
  <c r="C128" i="2"/>
  <c r="F128" i="2" s="1"/>
  <c r="C130" i="2"/>
  <c r="F130" i="2" s="1"/>
  <c r="C132" i="2"/>
  <c r="F132" i="2" s="1"/>
  <c r="C134" i="2"/>
  <c r="F134" i="2" s="1"/>
  <c r="C136" i="2"/>
  <c r="F136" i="2" s="1"/>
  <c r="C138" i="2"/>
  <c r="F138" i="2" s="1"/>
  <c r="C140" i="2"/>
  <c r="F140" i="2" s="1"/>
  <c r="C142" i="2"/>
  <c r="F142" i="2" s="1"/>
  <c r="C144" i="2"/>
  <c r="F144" i="2" s="1"/>
  <c r="C146" i="2"/>
  <c r="F146" i="2" s="1"/>
  <c r="C148" i="2"/>
  <c r="F148" i="2" s="1"/>
  <c r="C150" i="2"/>
  <c r="F150" i="2" s="1"/>
  <c r="C152" i="2"/>
  <c r="F152" i="2" s="1"/>
  <c r="C154" i="2"/>
  <c r="F154" i="2" s="1"/>
  <c r="C156" i="2"/>
  <c r="F156" i="2" s="1"/>
  <c r="C158" i="2"/>
  <c r="F158" i="2" s="1"/>
  <c r="C160" i="2"/>
  <c r="F160" i="2" s="1"/>
  <c r="C162" i="2"/>
  <c r="F162" i="2" s="1"/>
  <c r="C164" i="2"/>
  <c r="F164" i="2" s="1"/>
  <c r="C166" i="2"/>
  <c r="F166" i="2" s="1"/>
  <c r="C168" i="2"/>
  <c r="F168" i="2" s="1"/>
  <c r="C170" i="2"/>
  <c r="F170" i="2" s="1"/>
  <c r="C3" i="2"/>
  <c r="F3" i="2" s="1"/>
  <c r="C7" i="2"/>
  <c r="F7" i="2" s="1"/>
  <c r="C11" i="2"/>
  <c r="F11" i="2" s="1"/>
  <c r="C15" i="2"/>
  <c r="F15" i="2" s="1"/>
  <c r="C19" i="2"/>
  <c r="F19" i="2" s="1"/>
  <c r="C23" i="2"/>
  <c r="F23" i="2" s="1"/>
  <c r="C27" i="2"/>
  <c r="F27" i="2" s="1"/>
  <c r="C31" i="2"/>
  <c r="F31" i="2" s="1"/>
  <c r="C35" i="2"/>
  <c r="F35" i="2" s="1"/>
  <c r="C39" i="2"/>
  <c r="F39" i="2" s="1"/>
  <c r="C43" i="2"/>
  <c r="F43" i="2" s="1"/>
  <c r="C47" i="2"/>
  <c r="F47" i="2" s="1"/>
  <c r="C51" i="2"/>
  <c r="F51" i="2" s="1"/>
  <c r="C55" i="2"/>
  <c r="F55" i="2" s="1"/>
  <c r="C59" i="2"/>
  <c r="F59" i="2" s="1"/>
  <c r="C63" i="2"/>
  <c r="F63" i="2" s="1"/>
  <c r="C67" i="2"/>
  <c r="F67" i="2" s="1"/>
  <c r="C71" i="2"/>
  <c r="F71" i="2" s="1"/>
  <c r="C75" i="2"/>
  <c r="F75" i="2" s="1"/>
  <c r="C79" i="2"/>
  <c r="F79" i="2" s="1"/>
  <c r="C83" i="2"/>
  <c r="F83" i="2" s="1"/>
  <c r="C87" i="2"/>
  <c r="F87" i="2" s="1"/>
  <c r="C91" i="2"/>
  <c r="F91" i="2" s="1"/>
  <c r="C95" i="2"/>
  <c r="F95" i="2" s="1"/>
  <c r="C99" i="2"/>
  <c r="F99" i="2" s="1"/>
  <c r="C103" i="2"/>
  <c r="F103" i="2" s="1"/>
  <c r="C107" i="2"/>
  <c r="F107" i="2" s="1"/>
  <c r="C111" i="2"/>
  <c r="F111" i="2" s="1"/>
  <c r="C115" i="2"/>
  <c r="F115" i="2" s="1"/>
  <c r="C119" i="2"/>
  <c r="F119" i="2" s="1"/>
  <c r="C123" i="2"/>
  <c r="F123" i="2" s="1"/>
  <c r="C127" i="2"/>
  <c r="F127" i="2" s="1"/>
  <c r="C131" i="2"/>
  <c r="F131" i="2" s="1"/>
  <c r="C135" i="2"/>
  <c r="F135" i="2" s="1"/>
  <c r="C139" i="2"/>
  <c r="F139" i="2" s="1"/>
  <c r="C143" i="2"/>
  <c r="F143" i="2" s="1"/>
  <c r="C147" i="2"/>
  <c r="F147" i="2" s="1"/>
  <c r="C151" i="2"/>
  <c r="F151" i="2" s="1"/>
  <c r="C155" i="2"/>
  <c r="F155" i="2" s="1"/>
  <c r="C159" i="2"/>
  <c r="F159" i="2" s="1"/>
  <c r="C163" i="2"/>
  <c r="F163" i="2" s="1"/>
  <c r="C167" i="2"/>
  <c r="F167" i="2" s="1"/>
  <c r="C171" i="2"/>
  <c r="F171" i="2" s="1"/>
  <c r="C173" i="2"/>
  <c r="F173" i="2" s="1"/>
  <c r="C175" i="2"/>
  <c r="F175" i="2" s="1"/>
  <c r="C177" i="2"/>
  <c r="F177" i="2" s="1"/>
  <c r="C179" i="2"/>
  <c r="F179" i="2" s="1"/>
  <c r="C181" i="2"/>
  <c r="F181" i="2" s="1"/>
  <c r="C183" i="2"/>
  <c r="F183" i="2" s="1"/>
  <c r="C185" i="2"/>
  <c r="F185" i="2" s="1"/>
  <c r="C187" i="2"/>
  <c r="F187" i="2" s="1"/>
  <c r="C189" i="2"/>
  <c r="F189" i="2" s="1"/>
  <c r="C191" i="2"/>
  <c r="F191" i="2" s="1"/>
  <c r="C193" i="2"/>
  <c r="F193" i="2" s="1"/>
  <c r="C195" i="2"/>
  <c r="F195" i="2" s="1"/>
  <c r="C197" i="2"/>
  <c r="F197" i="2" s="1"/>
  <c r="C199" i="2"/>
  <c r="F199" i="2" s="1"/>
  <c r="C201" i="2"/>
  <c r="F201" i="2" s="1"/>
  <c r="C9" i="2"/>
  <c r="F9" i="2" s="1"/>
  <c r="C17" i="2"/>
  <c r="F17" i="2" s="1"/>
  <c r="C25" i="2"/>
  <c r="F25" i="2" s="1"/>
  <c r="C33" i="2"/>
  <c r="F33" i="2" s="1"/>
  <c r="C41" i="2"/>
  <c r="F41" i="2" s="1"/>
  <c r="C49" i="2"/>
  <c r="F49" i="2" s="1"/>
  <c r="C57" i="2"/>
  <c r="F57" i="2" s="1"/>
  <c r="C65" i="2"/>
  <c r="F65" i="2" s="1"/>
  <c r="C73" i="2"/>
  <c r="F73" i="2" s="1"/>
  <c r="C81" i="2"/>
  <c r="F81" i="2" s="1"/>
  <c r="C89" i="2"/>
  <c r="F89" i="2" s="1"/>
  <c r="C97" i="2"/>
  <c r="F97" i="2" s="1"/>
  <c r="C105" i="2"/>
  <c r="F105" i="2" s="1"/>
  <c r="C113" i="2"/>
  <c r="F113" i="2" s="1"/>
  <c r="C121" i="2"/>
  <c r="F121" i="2" s="1"/>
  <c r="C129" i="2"/>
  <c r="F129" i="2" s="1"/>
  <c r="C137" i="2"/>
  <c r="F137" i="2" s="1"/>
  <c r="C145" i="2"/>
  <c r="F145" i="2" s="1"/>
  <c r="C153" i="2"/>
  <c r="F153" i="2" s="1"/>
  <c r="C161" i="2"/>
  <c r="F161" i="2" s="1"/>
  <c r="C169" i="2"/>
  <c r="F169" i="2" s="1"/>
  <c r="C174" i="2"/>
  <c r="F174" i="2" s="1"/>
  <c r="C178" i="2"/>
  <c r="F178" i="2" s="1"/>
  <c r="C182" i="2"/>
  <c r="F182" i="2" s="1"/>
  <c r="C186" i="2"/>
  <c r="F186" i="2" s="1"/>
  <c r="C190" i="2"/>
  <c r="F190" i="2" s="1"/>
  <c r="C194" i="2"/>
  <c r="F194" i="2" s="1"/>
  <c r="C198" i="2"/>
  <c r="F198" i="2" s="1"/>
  <c r="C5" i="2"/>
  <c r="F5" i="2" s="1"/>
  <c r="C21" i="2"/>
  <c r="F21" i="2" s="1"/>
  <c r="C37" i="2"/>
  <c r="F37" i="2" s="1"/>
  <c r="C53" i="2"/>
  <c r="F53" i="2" s="1"/>
  <c r="C69" i="2"/>
  <c r="F69" i="2" s="1"/>
  <c r="C85" i="2"/>
  <c r="F85" i="2" s="1"/>
  <c r="C101" i="2"/>
  <c r="F101" i="2" s="1"/>
  <c r="C117" i="2"/>
  <c r="F117" i="2" s="1"/>
  <c r="C133" i="2"/>
  <c r="F133" i="2" s="1"/>
  <c r="C149" i="2"/>
  <c r="F149" i="2" s="1"/>
  <c r="C165" i="2"/>
  <c r="F165" i="2" s="1"/>
  <c r="C176" i="2"/>
  <c r="F176" i="2" s="1"/>
  <c r="C184" i="2"/>
  <c r="F184" i="2" s="1"/>
  <c r="C192" i="2"/>
  <c r="F192" i="2" s="1"/>
  <c r="C200" i="2"/>
  <c r="F200" i="2" s="1"/>
  <c r="C13" i="2"/>
  <c r="F13" i="2" s="1"/>
  <c r="C29" i="2"/>
  <c r="F29" i="2" s="1"/>
  <c r="C45" i="2"/>
  <c r="F45" i="2" s="1"/>
  <c r="C61" i="2"/>
  <c r="F61" i="2" s="1"/>
  <c r="C77" i="2"/>
  <c r="F77" i="2" s="1"/>
  <c r="C93" i="2"/>
  <c r="F93" i="2" s="1"/>
  <c r="C109" i="2"/>
  <c r="F109" i="2" s="1"/>
  <c r="C125" i="2"/>
  <c r="F125" i="2" s="1"/>
  <c r="C141" i="2"/>
  <c r="F141" i="2" s="1"/>
  <c r="C157" i="2"/>
  <c r="F157" i="2" s="1"/>
  <c r="C172" i="2"/>
  <c r="F172" i="2" s="1"/>
  <c r="C180" i="2"/>
  <c r="F180" i="2" s="1"/>
  <c r="C188" i="2"/>
  <c r="F188" i="2" s="1"/>
  <c r="C196" i="2"/>
  <c r="F196" i="2" s="1"/>
  <c r="K1" i="2"/>
  <c r="M4" i="2" s="1"/>
  <c r="R4" i="2"/>
  <c r="M3" i="2" l="1"/>
  <c r="O3" i="2"/>
  <c r="O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eraterm" description="Connection to the 'teraterm' query in the workbook." type="5" refreshedVersion="6" background="1" saveData="1">
    <dbPr connection="Provider=Microsoft.Mashup.OleDb.1;Data Source=$Workbook$;Location=teraterm;Extended Properties=&quot;&quot;" command="SELECT * FROM [teraterm]"/>
  </connection>
</connections>
</file>

<file path=xl/sharedStrings.xml><?xml version="1.0" encoding="utf-8"?>
<sst xmlns="http://schemas.openxmlformats.org/spreadsheetml/2006/main" count="224" uniqueCount="209">
  <si>
    <t>Column1</t>
  </si>
  <si>
    <t>Column2</t>
  </si>
  <si>
    <t>0</t>
  </si>
  <si>
    <t>offset</t>
  </si>
  <si>
    <t>r1</t>
  </si>
  <si>
    <t>r2</t>
  </si>
  <si>
    <t>V(V)</t>
  </si>
  <si>
    <t>Value(V)</t>
  </si>
  <si>
    <t>V²</t>
  </si>
  <si>
    <t>Vrms</t>
  </si>
  <si>
    <t>vmains</t>
  </si>
  <si>
    <t>gain error</t>
  </si>
  <si>
    <t>min</t>
  </si>
  <si>
    <t>max</t>
  </si>
  <si>
    <t xml:space="preserve">gain  </t>
  </si>
  <si>
    <t>gain adc</t>
  </si>
  <si>
    <t>total</t>
  </si>
  <si>
    <t>gain Rs</t>
  </si>
  <si>
    <t>v</t>
  </si>
  <si>
    <t>i</t>
  </si>
  <si>
    <t>ioffset</t>
  </si>
  <si>
    <t>1567</t>
  </si>
  <si>
    <t>1566</t>
  </si>
  <si>
    <t>1539</t>
  </si>
  <si>
    <t>I(mA)</t>
  </si>
  <si>
    <t>1568</t>
  </si>
  <si>
    <t>-1558</t>
  </si>
  <si>
    <t>-475</t>
  </si>
  <si>
    <t>-1580</t>
  </si>
  <si>
    <t>999</t>
  </si>
  <si>
    <t>1538</t>
  </si>
  <si>
    <t>-1586</t>
  </si>
  <si>
    <t>-1582</t>
  </si>
  <si>
    <t>-1575</t>
  </si>
  <si>
    <t>-1585</t>
  </si>
  <si>
    <t>1555</t>
  </si>
  <si>
    <t>-1573</t>
  </si>
  <si>
    <t>-1552</t>
  </si>
  <si>
    <t>1552</t>
  </si>
  <si>
    <t>-1584</t>
  </si>
  <si>
    <t>638</t>
  </si>
  <si>
    <t>-1581</t>
  </si>
  <si>
    <t>727</t>
  </si>
  <si>
    <t>525</t>
  </si>
  <si>
    <t>1534</t>
  </si>
  <si>
    <t>-1071</t>
  </si>
  <si>
    <t>-1415</t>
  </si>
  <si>
    <t>-1304</t>
  </si>
  <si>
    <t>1562</t>
  </si>
  <si>
    <t>1519</t>
  </si>
  <si>
    <t>1572</t>
  </si>
  <si>
    <t>1569</t>
  </si>
  <si>
    <t>1571</t>
  </si>
  <si>
    <t>-1138</t>
  </si>
  <si>
    <t>658</t>
  </si>
  <si>
    <t>1553</t>
  </si>
  <si>
    <t>-670</t>
  </si>
  <si>
    <t>-1256</t>
  </si>
  <si>
    <t>1513</t>
  </si>
  <si>
    <t>845</t>
  </si>
  <si>
    <t>1574</t>
  </si>
  <si>
    <t>-247</t>
  </si>
  <si>
    <t>311</t>
  </si>
  <si>
    <t>452</t>
  </si>
  <si>
    <t>-958</t>
  </si>
  <si>
    <t>-1113</t>
  </si>
  <si>
    <t>-1243</t>
  </si>
  <si>
    <t>1318</t>
  </si>
  <si>
    <t>985</t>
  </si>
  <si>
    <t>1158</t>
  </si>
  <si>
    <t>1306</t>
  </si>
  <si>
    <t>1413</t>
  </si>
  <si>
    <t>1546</t>
  </si>
  <si>
    <t>1557</t>
  </si>
  <si>
    <t>1512</t>
  </si>
  <si>
    <t>-1089</t>
  </si>
  <si>
    <t>-1379</t>
  </si>
  <si>
    <t>-1476</t>
  </si>
  <si>
    <t>-1546</t>
  </si>
  <si>
    <t>-1480</t>
  </si>
  <si>
    <t>-1339</t>
  </si>
  <si>
    <t>-1189</t>
  </si>
  <si>
    <t>-1043</t>
  </si>
  <si>
    <t>-849</t>
  </si>
  <si>
    <t>-651</t>
  </si>
  <si>
    <t>-451</t>
  </si>
  <si>
    <t>-221</t>
  </si>
  <si>
    <t>20</t>
  </si>
  <si>
    <t>246</t>
  </si>
  <si>
    <t>1017</t>
  </si>
  <si>
    <t>1192</t>
  </si>
  <si>
    <t>1328</t>
  </si>
  <si>
    <t>1431</t>
  </si>
  <si>
    <t>1497</t>
  </si>
  <si>
    <t>1374</t>
  </si>
  <si>
    <t>1222</t>
  </si>
  <si>
    <t>1080</t>
  </si>
  <si>
    <t>901</t>
  </si>
  <si>
    <t>700</t>
  </si>
  <si>
    <t>504</t>
  </si>
  <si>
    <t>286</t>
  </si>
  <si>
    <t>44</t>
  </si>
  <si>
    <t>-190</t>
  </si>
  <si>
    <t>-399</t>
  </si>
  <si>
    <t>-609</t>
  </si>
  <si>
    <t>-801</t>
  </si>
  <si>
    <t>-976</t>
  </si>
  <si>
    <t>-1152</t>
  </si>
  <si>
    <t>-1510</t>
  </si>
  <si>
    <t>-1557</t>
  </si>
  <si>
    <t>-1533</t>
  </si>
  <si>
    <t>-1430</t>
  </si>
  <si>
    <t>-1283</t>
  </si>
  <si>
    <t>-778</t>
  </si>
  <si>
    <t>-581</t>
  </si>
  <si>
    <t>-371</t>
  </si>
  <si>
    <t>-134</t>
  </si>
  <si>
    <t>104</t>
  </si>
  <si>
    <t>321</t>
  </si>
  <si>
    <t>527</t>
  </si>
  <si>
    <t>907</t>
  </si>
  <si>
    <t>1084</t>
  </si>
  <si>
    <t>1249</t>
  </si>
  <si>
    <t>1370</t>
  </si>
  <si>
    <t>1467</t>
  </si>
  <si>
    <t>1561</t>
  </si>
  <si>
    <t>1462</t>
  </si>
  <si>
    <t>1321</t>
  </si>
  <si>
    <t>1169</t>
  </si>
  <si>
    <t>1352</t>
  </si>
  <si>
    <t>1449</t>
  </si>
  <si>
    <t>1529</t>
  </si>
  <si>
    <t>1481</t>
  </si>
  <si>
    <t>1346</t>
  </si>
  <si>
    <t>1193</t>
  </si>
  <si>
    <t>1054</t>
  </si>
  <si>
    <t>865</t>
  </si>
  <si>
    <t>664</t>
  </si>
  <si>
    <t>468</t>
  </si>
  <si>
    <t>243</t>
  </si>
  <si>
    <t>1</t>
  </si>
  <si>
    <t>-229</t>
  </si>
  <si>
    <t>-435</t>
  </si>
  <si>
    <t>-645</t>
  </si>
  <si>
    <t>-834</t>
  </si>
  <si>
    <t>-1007</t>
  </si>
  <si>
    <t>-1182</t>
  </si>
  <si>
    <t>-1326</t>
  </si>
  <si>
    <t>-1432</t>
  </si>
  <si>
    <t>-1525</t>
  </si>
  <si>
    <t>-1563</t>
  </si>
  <si>
    <t>-1569</t>
  </si>
  <si>
    <t>-1520</t>
  </si>
  <si>
    <t>-1406</t>
  </si>
  <si>
    <t>-1255</t>
  </si>
  <si>
    <t>-942</t>
  </si>
  <si>
    <t>-742</t>
  </si>
  <si>
    <t>-546</t>
  </si>
  <si>
    <t>-332</t>
  </si>
  <si>
    <t>-92</t>
  </si>
  <si>
    <t>143</t>
  </si>
  <si>
    <t>356</t>
  </si>
  <si>
    <t>565</t>
  </si>
  <si>
    <t>761</t>
  </si>
  <si>
    <t>939</t>
  </si>
  <si>
    <t>1114</t>
  </si>
  <si>
    <t>1273</t>
  </si>
  <si>
    <t>1390</t>
  </si>
  <si>
    <t>1484</t>
  </si>
  <si>
    <t>1526</t>
  </si>
  <si>
    <t>1439</t>
  </si>
  <si>
    <t>1292</t>
  </si>
  <si>
    <t>1145</t>
  </si>
  <si>
    <t>988</t>
  </si>
  <si>
    <t>794</t>
  </si>
  <si>
    <t>595</t>
  </si>
  <si>
    <t>390</t>
  </si>
  <si>
    <t>156</t>
  </si>
  <si>
    <t>-83</t>
  </si>
  <si>
    <t>-305</t>
  </si>
  <si>
    <t>-512</t>
  </si>
  <si>
    <t>-714</t>
  </si>
  <si>
    <t>-898</t>
  </si>
  <si>
    <t>-1370</t>
  </si>
  <si>
    <t>-1467</t>
  </si>
  <si>
    <t>-1548</t>
  </si>
  <si>
    <t>-1490</t>
  </si>
  <si>
    <t>-1355</t>
  </si>
  <si>
    <t>-1201</t>
  </si>
  <si>
    <t>-1061</t>
  </si>
  <si>
    <t>-872</t>
  </si>
  <si>
    <t>-5</t>
  </si>
  <si>
    <t>224</t>
  </si>
  <si>
    <t>428</t>
  </si>
  <si>
    <t>827</t>
  </si>
  <si>
    <t>1173</t>
  </si>
  <si>
    <t>1421</t>
  </si>
  <si>
    <t>1550</t>
  </si>
  <si>
    <t>1504</t>
  </si>
  <si>
    <t>1387</t>
  </si>
  <si>
    <t>1237</t>
  </si>
  <si>
    <t>1095</t>
  </si>
  <si>
    <t>921</t>
  </si>
  <si>
    <t>721</t>
  </si>
  <si>
    <t>70</t>
  </si>
  <si>
    <t>-165</t>
  </si>
  <si>
    <t>-378</t>
  </si>
  <si>
    <t>-588</t>
  </si>
  <si>
    <t>-780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</si>
</sst>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8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95030157041399E-2"/>
          <c:y val="7.2607260726072612E-2"/>
          <c:w val="0.84006932989776317"/>
          <c:h val="0.88713442997843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Sheet2!$C$2:$C$100</c:f>
              <c:numCache>
                <c:formatCode>0.00</c:formatCode>
                <c:ptCount val="99"/>
                <c:pt idx="0">
                  <c:v>200.21217041015626</c:v>
                </c:pt>
                <c:pt idx="1">
                  <c:v>235.09304199218749</c:v>
                </c:pt>
                <c:pt idx="2">
                  <c:v>264.93332519531253</c:v>
                </c:pt>
                <c:pt idx="3">
                  <c:v>286.50704345703127</c:v>
                </c:pt>
                <c:pt idx="4">
                  <c:v>306.66939697265627</c:v>
                </c:pt>
                <c:pt idx="5">
                  <c:v>313.32297363281253</c:v>
                </c:pt>
                <c:pt idx="6">
                  <c:v>317.55706787109375</c:v>
                </c:pt>
                <c:pt idx="7">
                  <c:v>318.565185546875</c:v>
                </c:pt>
                <c:pt idx="8">
                  <c:v>315.54083251953125</c:v>
                </c:pt>
                <c:pt idx="9">
                  <c:v>306.4677734375</c:v>
                </c:pt>
                <c:pt idx="10">
                  <c:v>-217.95504150390624</c:v>
                </c:pt>
                <c:pt idx="11">
                  <c:v>-251.62617187500001</c:v>
                </c:pt>
                <c:pt idx="12">
                  <c:v>-276.42586669921877</c:v>
                </c:pt>
                <c:pt idx="13">
                  <c:v>-295.98334960937501</c:v>
                </c:pt>
                <c:pt idx="14">
                  <c:v>-310.09699707031251</c:v>
                </c:pt>
                <c:pt idx="15">
                  <c:v>-315.94407958984374</c:v>
                </c:pt>
                <c:pt idx="16">
                  <c:v>-318.16193847656251</c:v>
                </c:pt>
                <c:pt idx="17">
                  <c:v>-316.95219726562499</c:v>
                </c:pt>
                <c:pt idx="18">
                  <c:v>-311.30673828125003</c:v>
                </c:pt>
                <c:pt idx="19">
                  <c:v>-296.78984374999999</c:v>
                </c:pt>
                <c:pt idx="20">
                  <c:v>-268.36092529296877</c:v>
                </c:pt>
                <c:pt idx="21">
                  <c:v>-238.11739501953124</c:v>
                </c:pt>
                <c:pt idx="22">
                  <c:v>-208.68035888671875</c:v>
                </c:pt>
                <c:pt idx="23">
                  <c:v>-169.56539306640624</c:v>
                </c:pt>
                <c:pt idx="24">
                  <c:v>-129.64393310546876</c:v>
                </c:pt>
                <c:pt idx="25">
                  <c:v>-89.319226074218747</c:v>
                </c:pt>
                <c:pt idx="26">
                  <c:v>-42.945812988281254</c:v>
                </c:pt>
                <c:pt idx="27">
                  <c:v>5.6454589843749998</c:v>
                </c:pt>
                <c:pt idx="28">
                  <c:v>51.212377929687499</c:v>
                </c:pt>
                <c:pt idx="29">
                  <c:v>92.746826171875</c:v>
                </c:pt>
                <c:pt idx="30">
                  <c:v>134.28127441406249</c:v>
                </c:pt>
                <c:pt idx="31">
                  <c:v>171.98487548828126</c:v>
                </c:pt>
                <c:pt idx="32">
                  <c:v>206.66412353515625</c:v>
                </c:pt>
                <c:pt idx="33">
                  <c:v>241.9482421875</c:v>
                </c:pt>
                <c:pt idx="34">
                  <c:v>269.36904296875002</c:v>
                </c:pt>
                <c:pt idx="35">
                  <c:v>290.13626708984378</c:v>
                </c:pt>
                <c:pt idx="36">
                  <c:v>307.87913818359374</c:v>
                </c:pt>
                <c:pt idx="37">
                  <c:v>314.73433837890627</c:v>
                </c:pt>
                <c:pt idx="38">
                  <c:v>317.96031494140624</c:v>
                </c:pt>
                <c:pt idx="39">
                  <c:v>318.36356201171878</c:v>
                </c:pt>
                <c:pt idx="40">
                  <c:v>314.53271484375</c:v>
                </c:pt>
                <c:pt idx="41">
                  <c:v>303.44342041015625</c:v>
                </c:pt>
                <c:pt idx="42">
                  <c:v>278.64372558593749</c:v>
                </c:pt>
                <c:pt idx="43">
                  <c:v>247.9969482421875</c:v>
                </c:pt>
                <c:pt idx="44">
                  <c:v>219.36640625000001</c:v>
                </c:pt>
                <c:pt idx="45">
                  <c:v>183.27579345703126</c:v>
                </c:pt>
                <c:pt idx="46">
                  <c:v>142.74946289062501</c:v>
                </c:pt>
                <c:pt idx="47">
                  <c:v>103.23125</c:v>
                </c:pt>
                <c:pt idx="48">
                  <c:v>59.277319335937499</c:v>
                </c:pt>
                <c:pt idx="49">
                  <c:v>10.484423828125001</c:v>
                </c:pt>
                <c:pt idx="50">
                  <c:v>-36.695483398437503</c:v>
                </c:pt>
                <c:pt idx="51">
                  <c:v>-78.834802246093759</c:v>
                </c:pt>
                <c:pt idx="52">
                  <c:v>-121.17574462890626</c:v>
                </c:pt>
                <c:pt idx="53">
                  <c:v>-159.88746337890626</c:v>
                </c:pt>
                <c:pt idx="54">
                  <c:v>-195.17158203125001</c:v>
                </c:pt>
                <c:pt idx="55">
                  <c:v>-230.65732421875001</c:v>
                </c:pt>
                <c:pt idx="56">
                  <c:v>-261.30410156250002</c:v>
                </c:pt>
                <c:pt idx="57">
                  <c:v>-283.68431396484374</c:v>
                </c:pt>
                <c:pt idx="58">
                  <c:v>-302.83854980468749</c:v>
                </c:pt>
                <c:pt idx="59">
                  <c:v>-312.31485595703128</c:v>
                </c:pt>
                <c:pt idx="60">
                  <c:v>-315.94407958984374</c:v>
                </c:pt>
                <c:pt idx="61">
                  <c:v>-317.96031494140624</c:v>
                </c:pt>
                <c:pt idx="62">
                  <c:v>-315.54083251953125</c:v>
                </c:pt>
                <c:pt idx="63">
                  <c:v>-307.47589111328125</c:v>
                </c:pt>
                <c:pt idx="64">
                  <c:v>-286.70866699218749</c:v>
                </c:pt>
                <c:pt idx="65">
                  <c:v>-257.07000732421875</c:v>
                </c:pt>
                <c:pt idx="66">
                  <c:v>-227.8345947265625</c:v>
                </c:pt>
                <c:pt idx="67">
                  <c:v>-195.17158203125001</c:v>
                </c:pt>
                <c:pt idx="68">
                  <c:v>-155.2501220703125</c:v>
                </c:pt>
                <c:pt idx="69">
                  <c:v>-115.53028564453125</c:v>
                </c:pt>
                <c:pt idx="70">
                  <c:v>-73.189343261718747</c:v>
                </c:pt>
                <c:pt idx="71">
                  <c:v>-25.404565429687501</c:v>
                </c:pt>
                <c:pt idx="72">
                  <c:v>22.581835937499999</c:v>
                </c:pt>
                <c:pt idx="73">
                  <c:v>66.334143066406256</c:v>
                </c:pt>
                <c:pt idx="74">
                  <c:v>107.86859130859375</c:v>
                </c:pt>
                <c:pt idx="75">
                  <c:v>148.19329833984375</c:v>
                </c:pt>
                <c:pt idx="76">
                  <c:v>184.48553466796875</c:v>
                </c:pt>
                <c:pt idx="77">
                  <c:v>220.17290039062502</c:v>
                </c:pt>
                <c:pt idx="78">
                  <c:v>253.44078369140627</c:v>
                </c:pt>
                <c:pt idx="79">
                  <c:v>277.83723144531251</c:v>
                </c:pt>
                <c:pt idx="80">
                  <c:v>297.39471435546875</c:v>
                </c:pt>
                <c:pt idx="81">
                  <c:v>310.90349121093749</c:v>
                </c:pt>
                <c:pt idx="82">
                  <c:v>316.34732666015628</c:v>
                </c:pt>
                <c:pt idx="83">
                  <c:v>318.36356201171878</c:v>
                </c:pt>
                <c:pt idx="84">
                  <c:v>317.35544433593753</c:v>
                </c:pt>
                <c:pt idx="85">
                  <c:v>311.70998535156252</c:v>
                </c:pt>
                <c:pt idx="86">
                  <c:v>296.3865966796875</c:v>
                </c:pt>
                <c:pt idx="87">
                  <c:v>267.95767822265628</c:v>
                </c:pt>
                <c:pt idx="88">
                  <c:v>237.31090087890627</c:v>
                </c:pt>
                <c:pt idx="89">
                  <c:v>1.61298828125</c:v>
                </c:pt>
                <c:pt idx="90">
                  <c:v>274.2080078125</c:v>
                </c:pt>
                <c:pt idx="91">
                  <c:v>293.76549072265624</c:v>
                </c:pt>
                <c:pt idx="92">
                  <c:v>309.89537353515624</c:v>
                </c:pt>
                <c:pt idx="93">
                  <c:v>315.54083251953125</c:v>
                </c:pt>
                <c:pt idx="94">
                  <c:v>318.96843261718749</c:v>
                </c:pt>
                <c:pt idx="95">
                  <c:v>317.75869140625002</c:v>
                </c:pt>
                <c:pt idx="96">
                  <c:v>313.32297363281253</c:v>
                </c:pt>
                <c:pt idx="97">
                  <c:v>300.21744384765628</c:v>
                </c:pt>
                <c:pt idx="98">
                  <c:v>272.99826660156253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0-48DE-88A4-7992ECBFF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080360"/>
        <c:axId val="773080688"/>
      </c:scatterChart>
      <c:scatterChart>
        <c:scatterStyle val="lineMarker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I(mA)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Sheet2!$D$2:$D$100</c:f>
              <c:numCache>
                <c:formatCode>0.00</c:formatCode>
                <c:ptCount val="99"/>
                <c:pt idx="0">
                  <c:v>150.55338541666666</c:v>
                </c:pt>
                <c:pt idx="1">
                  <c:v>144.85677083333331</c:v>
                </c:pt>
                <c:pt idx="2">
                  <c:v>146.484375</c:v>
                </c:pt>
                <c:pt idx="3">
                  <c:v>145.67057291666666</c:v>
                </c:pt>
                <c:pt idx="4">
                  <c:v>145.263671875</c:v>
                </c:pt>
                <c:pt idx="5">
                  <c:v>146.484375</c:v>
                </c:pt>
                <c:pt idx="6">
                  <c:v>146.484375</c:v>
                </c:pt>
                <c:pt idx="7">
                  <c:v>145.67057291666666</c:v>
                </c:pt>
                <c:pt idx="8">
                  <c:v>148.11197916666666</c:v>
                </c:pt>
                <c:pt idx="9">
                  <c:v>148.11197916666666</c:v>
                </c:pt>
                <c:pt idx="10">
                  <c:v>145.67057291666666</c:v>
                </c:pt>
                <c:pt idx="11">
                  <c:v>150.55338541666666</c:v>
                </c:pt>
                <c:pt idx="12">
                  <c:v>146.07747395833331</c:v>
                </c:pt>
                <c:pt idx="13">
                  <c:v>148.92578125</c:v>
                </c:pt>
                <c:pt idx="14">
                  <c:v>152.18098958333331</c:v>
                </c:pt>
                <c:pt idx="15">
                  <c:v>150.55338541666666</c:v>
                </c:pt>
                <c:pt idx="16">
                  <c:v>148.11197916666666</c:v>
                </c:pt>
                <c:pt idx="17">
                  <c:v>144.85677083333331</c:v>
                </c:pt>
                <c:pt idx="18">
                  <c:v>146.07747395833331</c:v>
                </c:pt>
                <c:pt idx="19">
                  <c:v>151.77408854166666</c:v>
                </c:pt>
                <c:pt idx="20">
                  <c:v>142.822265625</c:v>
                </c:pt>
                <c:pt idx="21">
                  <c:v>143.63606770833331</c:v>
                </c:pt>
                <c:pt idx="22">
                  <c:v>147.29817708333331</c:v>
                </c:pt>
                <c:pt idx="23">
                  <c:v>150.55338541666666</c:v>
                </c:pt>
                <c:pt idx="24">
                  <c:v>144.44986979166666</c:v>
                </c:pt>
                <c:pt idx="25">
                  <c:v>147.29817708333331</c:v>
                </c:pt>
                <c:pt idx="26">
                  <c:v>142.822265625</c:v>
                </c:pt>
                <c:pt idx="27">
                  <c:v>140.78776041666666</c:v>
                </c:pt>
                <c:pt idx="28">
                  <c:v>143.22916666666666</c:v>
                </c:pt>
                <c:pt idx="29">
                  <c:v>152.587890625</c:v>
                </c:pt>
                <c:pt idx="30">
                  <c:v>146.07747395833331</c:v>
                </c:pt>
                <c:pt idx="31">
                  <c:v>149.33268229166666</c:v>
                </c:pt>
                <c:pt idx="32">
                  <c:v>153.40169270833331</c:v>
                </c:pt>
                <c:pt idx="33">
                  <c:v>145.263671875</c:v>
                </c:pt>
                <c:pt idx="34">
                  <c:v>147.29817708333331</c:v>
                </c:pt>
                <c:pt idx="35">
                  <c:v>147.29817708333331</c:v>
                </c:pt>
                <c:pt idx="36">
                  <c:v>143.63606770833331</c:v>
                </c:pt>
                <c:pt idx="37">
                  <c:v>152.18098958333331</c:v>
                </c:pt>
                <c:pt idx="38">
                  <c:v>142.00846354166666</c:v>
                </c:pt>
                <c:pt idx="39">
                  <c:v>142.41536458333331</c:v>
                </c:pt>
                <c:pt idx="40">
                  <c:v>147.29817708333331</c:v>
                </c:pt>
                <c:pt idx="41">
                  <c:v>148.51888020833331</c:v>
                </c:pt>
                <c:pt idx="42">
                  <c:v>148.51888020833331</c:v>
                </c:pt>
                <c:pt idx="43">
                  <c:v>147.29817708333331</c:v>
                </c:pt>
                <c:pt idx="44">
                  <c:v>145.67057291666666</c:v>
                </c:pt>
                <c:pt idx="45">
                  <c:v>146.07747395833331</c:v>
                </c:pt>
                <c:pt idx="46">
                  <c:v>148.92578125</c:v>
                </c:pt>
                <c:pt idx="47">
                  <c:v>148.11197916666666</c:v>
                </c:pt>
                <c:pt idx="48">
                  <c:v>145.67057291666666</c:v>
                </c:pt>
                <c:pt idx="49">
                  <c:v>151.3671875</c:v>
                </c:pt>
                <c:pt idx="50">
                  <c:v>146.07747395833331</c:v>
                </c:pt>
                <c:pt idx="51">
                  <c:v>148.51888020833331</c:v>
                </c:pt>
                <c:pt idx="52">
                  <c:v>147.29817708333331</c:v>
                </c:pt>
                <c:pt idx="53">
                  <c:v>146.484375</c:v>
                </c:pt>
                <c:pt idx="54">
                  <c:v>146.89127604166666</c:v>
                </c:pt>
                <c:pt idx="55">
                  <c:v>145.263671875</c:v>
                </c:pt>
                <c:pt idx="56">
                  <c:v>142.822265625</c:v>
                </c:pt>
                <c:pt idx="57">
                  <c:v>146.07747395833331</c:v>
                </c:pt>
                <c:pt idx="58">
                  <c:v>149.73958333333331</c:v>
                </c:pt>
                <c:pt idx="59">
                  <c:v>150.55338541666666</c:v>
                </c:pt>
                <c:pt idx="60">
                  <c:v>150.146484375</c:v>
                </c:pt>
                <c:pt idx="61">
                  <c:v>148.51888020833331</c:v>
                </c:pt>
                <c:pt idx="62">
                  <c:v>146.89127604166666</c:v>
                </c:pt>
                <c:pt idx="63">
                  <c:v>145.263671875</c:v>
                </c:pt>
                <c:pt idx="64">
                  <c:v>151.77408854166666</c:v>
                </c:pt>
                <c:pt idx="65">
                  <c:v>148.11197916666666</c:v>
                </c:pt>
                <c:pt idx="66">
                  <c:v>150.55338541666666</c:v>
                </c:pt>
                <c:pt idx="67">
                  <c:v>152.18098958333331</c:v>
                </c:pt>
                <c:pt idx="68">
                  <c:v>150.146484375</c:v>
                </c:pt>
                <c:pt idx="69">
                  <c:v>149.33268229166666</c:v>
                </c:pt>
                <c:pt idx="70">
                  <c:v>146.484375</c:v>
                </c:pt>
                <c:pt idx="71">
                  <c:v>151.3671875</c:v>
                </c:pt>
                <c:pt idx="72">
                  <c:v>146.89127604166666</c:v>
                </c:pt>
                <c:pt idx="73">
                  <c:v>144.04296875</c:v>
                </c:pt>
                <c:pt idx="74">
                  <c:v>148.92578125</c:v>
                </c:pt>
                <c:pt idx="75">
                  <c:v>150.55338541666666</c:v>
                </c:pt>
                <c:pt idx="76">
                  <c:v>147.705078125</c:v>
                </c:pt>
                <c:pt idx="77">
                  <c:v>146.89127604166666</c:v>
                </c:pt>
                <c:pt idx="78">
                  <c:v>150.96028645833331</c:v>
                </c:pt>
                <c:pt idx="79">
                  <c:v>145.67057291666666</c:v>
                </c:pt>
                <c:pt idx="80">
                  <c:v>145.67057291666666</c:v>
                </c:pt>
                <c:pt idx="81">
                  <c:v>146.07747395833331</c:v>
                </c:pt>
                <c:pt idx="82">
                  <c:v>148.92578125</c:v>
                </c:pt>
                <c:pt idx="83">
                  <c:v>146.484375</c:v>
                </c:pt>
                <c:pt idx="84">
                  <c:v>145.67057291666666</c:v>
                </c:pt>
                <c:pt idx="85">
                  <c:v>144.44986979166666</c:v>
                </c:pt>
                <c:pt idx="86">
                  <c:v>148.11197916666666</c:v>
                </c:pt>
                <c:pt idx="87">
                  <c:v>148.11197916666666</c:v>
                </c:pt>
                <c:pt idx="88">
                  <c:v>148.11197916666666</c:v>
                </c:pt>
                <c:pt idx="89">
                  <c:v>0</c:v>
                </c:pt>
                <c:pt idx="90">
                  <c:v>148.92578125</c:v>
                </c:pt>
                <c:pt idx="91">
                  <c:v>146.07747395833331</c:v>
                </c:pt>
                <c:pt idx="92">
                  <c:v>148.11197916666666</c:v>
                </c:pt>
                <c:pt idx="93">
                  <c:v>145.263671875</c:v>
                </c:pt>
                <c:pt idx="94">
                  <c:v>148.11197916666666</c:v>
                </c:pt>
                <c:pt idx="95">
                  <c:v>143.22916666666666</c:v>
                </c:pt>
                <c:pt idx="96">
                  <c:v>144.04296875</c:v>
                </c:pt>
                <c:pt idx="97">
                  <c:v>146.484375</c:v>
                </c:pt>
                <c:pt idx="98">
                  <c:v>149.33268229166666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0-48DE-88A4-7992ECBFF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78304"/>
        <c:axId val="401778960"/>
      </c:scatterChart>
      <c:valAx>
        <c:axId val="773080360"/>
        <c:scaling>
          <c:orientation val="minMax"/>
          <c:max val="1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080688"/>
        <c:crosses val="autoZero"/>
        <c:crossBetween val="midCat"/>
      </c:valAx>
      <c:valAx>
        <c:axId val="7730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Tension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080360"/>
        <c:crosses val="autoZero"/>
        <c:crossBetween val="midCat"/>
      </c:valAx>
      <c:valAx>
        <c:axId val="4017789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Courant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778304"/>
        <c:crosses val="max"/>
        <c:crossBetween val="midCat"/>
      </c:valAx>
      <c:valAx>
        <c:axId val="401778304"/>
        <c:scaling>
          <c:orientation val="minMax"/>
        </c:scaling>
        <c:delete val="1"/>
        <c:axPos val="b"/>
        <c:majorTickMark val="out"/>
        <c:minorTickMark val="none"/>
        <c:tickLblPos val="nextTo"/>
        <c:crossAx val="4017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4</xdr:row>
      <xdr:rowOff>171451</xdr:rowOff>
    </xdr:from>
    <xdr:to>
      <xdr:col>23</xdr:col>
      <xdr:colOff>304800</xdr:colOff>
      <xdr:row>21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B3CB9-E9D4-44D3-8E21-A6F147CCB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E94D41-142B-4326-B960-4263C333E552}" name="teraterm" displayName="teraterm" ref="A1:F201" tableType="queryTable" totalsRowShown="0" headerRowDxfId="7" dataDxfId="6">
  <autoFilter ref="A1:F201" xr:uid="{D818CD38-1468-4B5C-9A4A-18015C61D2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6CCB6EC-2E71-4782-BC8B-B804AB00774B}" uniqueName="1" name="Column1" queryTableFieldId="1" dataDxfId="5"/>
    <tableColumn id="2" xr3:uid="{147C4680-2907-4E5E-A4F0-91C8FD2210DA}" uniqueName="2" name="Column2" queryTableFieldId="2" dataDxfId="4"/>
    <tableColumn id="3" xr3:uid="{82FA24D1-7923-4318-BF07-89A96DD1F29B}" uniqueName="3" name="V(V)" queryTableFieldId="3" dataDxfId="3">
      <calculatedColumnFormula>(teraterm[[#This Row],[Value(V)]]+$K$2)*$S$2</calculatedColumnFormula>
    </tableColumn>
    <tableColumn id="4" xr3:uid="{BD5BA2A1-1673-4F98-8607-21E4354686E3}" uniqueName="4" name="I(mA)" queryTableFieldId="4" dataDxfId="2">
      <calculatedColumnFormula>(MOD(teraterm[[#This Row],[Column2]],4096)-Q$4)*$S$3*1000</calculatedColumnFormula>
    </tableColumn>
    <tableColumn id="5" xr3:uid="{F283EBE1-3657-4410-9954-79EC01FD15B6}" uniqueName="5" name="Value(V)" queryTableFieldId="5" dataDxfId="1">
      <calculatedColumnFormula>IF(ABS(VALUE(teraterm[[#This Row],[Column1]]))&lt;4000,VALUE(teraterm[[#This Row],[Column1]]),0)</calculatedColumnFormula>
    </tableColumn>
    <tableColumn id="6" xr3:uid="{A526BA89-383A-494C-93E5-C20A9281FF8D}" uniqueName="6" name="V²" queryTableFieldId="6" dataDxfId="0">
      <calculatedColumnFormula>teraterm[[#This Row],[V(V)]]^2</calculatedColumnFormula>
    </tableColumn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9B1D-5EB7-476F-A909-98813A2B061E}">
  <dimension ref="A1:T201"/>
  <sheetViews>
    <sheetView tabSelected="1" workbookViewId="0">
      <selection activeCell="A4" sqref="A4"/>
    </sheetView>
  </sheetViews>
  <sheetFormatPr defaultRowHeight="15" x14ac:dyDescent="0.25"/>
  <cols>
    <col min="1" max="1" width="13.42578125" style="1" bestFit="1" customWidth="1"/>
    <col min="2" max="2" width="13.42578125" style="2" bestFit="1" customWidth="1"/>
    <col min="3" max="3" width="9.5703125" style="1" bestFit="1" customWidth="1"/>
    <col min="4" max="4" width="10.5703125" style="1" bestFit="1" customWidth="1"/>
    <col min="5" max="5" width="13.42578125" style="1" hidden="1" customWidth="1"/>
    <col min="6" max="6" width="9.5703125" style="1" hidden="1" customWidth="1"/>
    <col min="7" max="7" width="8.5703125" style="1" customWidth="1"/>
    <col min="8" max="8" width="4" style="2" bestFit="1" customWidth="1"/>
    <col min="9" max="9" width="8.42578125" style="2" bestFit="1" customWidth="1"/>
    <col min="10" max="10" width="7.28515625" style="2" bestFit="1" customWidth="1"/>
    <col min="11" max="11" width="10.28515625" style="2" customWidth="1"/>
    <col min="12" max="12" width="9.5703125" style="2" bestFit="1" customWidth="1"/>
    <col min="13" max="13" width="8.85546875" style="2" customWidth="1"/>
    <col min="14" max="14" width="6.42578125" style="2" customWidth="1"/>
    <col min="15" max="15" width="8.7109375" style="2" customWidth="1"/>
    <col min="16" max="16" width="9.140625" style="2"/>
    <col min="17" max="17" width="8.140625" style="2" bestFit="1" customWidth="1"/>
    <col min="18" max="18" width="7.5703125" style="2" bestFit="1" customWidth="1"/>
    <col min="19" max="19" width="10.42578125" style="2" customWidth="1"/>
    <col min="20" max="16384" width="9.140625" style="2"/>
  </cols>
  <sheetData>
    <row r="1" spans="1:20" x14ac:dyDescent="0.25">
      <c r="A1" s="1" t="s">
        <v>0</v>
      </c>
      <c r="B1" s="2" t="s">
        <v>1</v>
      </c>
      <c r="C1" s="1" t="s">
        <v>6</v>
      </c>
      <c r="D1" s="1" t="s">
        <v>24</v>
      </c>
      <c r="E1" s="1" t="s">
        <v>7</v>
      </c>
      <c r="F1" s="1" t="s">
        <v>8</v>
      </c>
      <c r="J1" s="2" t="s">
        <v>9</v>
      </c>
      <c r="K1" s="3">
        <f>SQRT(AVERAGE(F:F))</f>
        <v>234.49163086046343</v>
      </c>
      <c r="L1" s="2" t="s">
        <v>4</v>
      </c>
      <c r="M1" s="2">
        <v>330</v>
      </c>
      <c r="N1" s="2" t="s">
        <v>5</v>
      </c>
      <c r="O1" s="2">
        <v>2</v>
      </c>
      <c r="Q1" s="2" t="s">
        <v>15</v>
      </c>
      <c r="R1" s="2" t="s">
        <v>17</v>
      </c>
      <c r="S1" s="2" t="s">
        <v>16</v>
      </c>
    </row>
    <row r="2" spans="1:20" x14ac:dyDescent="0.25">
      <c r="A2" s="1" t="s">
        <v>68</v>
      </c>
      <c r="B2" s="2">
        <v>370</v>
      </c>
      <c r="C2" s="1">
        <f>(teraterm[[#This Row],[Value(V)]]+$K$2)*$S$2</f>
        <v>200.21217041015626</v>
      </c>
      <c r="D2" s="1">
        <f>(MOD(teraterm[[#This Row],[Column2]],4096)-Q$4)*$S$3*1000</f>
        <v>150.55338541666666</v>
      </c>
      <c r="E2" s="1">
        <f>IF(ABS(VALUE(teraterm[[#This Row],[Column1]]))&lt;4000,VALUE(teraterm[[#This Row],[Column1]]),0)</f>
        <v>985</v>
      </c>
      <c r="F2" s="1">
        <f>teraterm[[#This Row],[V(V)]]^2</f>
        <v>40084.913180345451</v>
      </c>
      <c r="J2" s="2" t="s">
        <v>3</v>
      </c>
      <c r="K2" s="2">
        <v>8</v>
      </c>
      <c r="L2" s="2" t="s">
        <v>12</v>
      </c>
      <c r="M2" s="1">
        <f>MIN(E:E)</f>
        <v>-1586</v>
      </c>
      <c r="N2" s="2" t="s">
        <v>13</v>
      </c>
      <c r="O2" s="2">
        <f>MAX(E:E)</f>
        <v>1574</v>
      </c>
      <c r="P2" s="2" t="s">
        <v>18</v>
      </c>
      <c r="Q2" s="4">
        <f>5/4096</f>
        <v>1.220703125E-3</v>
      </c>
      <c r="R2" s="4">
        <f>(M1+O1)/O1</f>
        <v>166</v>
      </c>
      <c r="S2" s="4">
        <f>R2*Q2*K4</f>
        <v>0.20162353515625001</v>
      </c>
      <c r="T2" s="4"/>
    </row>
    <row r="3" spans="1:20" x14ac:dyDescent="0.25">
      <c r="A3" s="1" t="s">
        <v>69</v>
      </c>
      <c r="B3" s="2">
        <v>356</v>
      </c>
      <c r="C3" s="1">
        <f>(teraterm[[#This Row],[Value(V)]]+$K$2)*$S$2</f>
        <v>235.09304199218749</v>
      </c>
      <c r="D3" s="1">
        <f>(MOD(teraterm[[#This Row],[Column2]],4096)-Q$4)*$S$3*1000</f>
        <v>144.85677083333331</v>
      </c>
      <c r="E3" s="1">
        <f>IF(ABS(VALUE(teraterm[[#This Row],[Column1]]))&lt;4000,VALUE(teraterm[[#This Row],[Column1]]),0)</f>
        <v>1158</v>
      </c>
      <c r="F3" s="1">
        <f>teraterm[[#This Row],[V(V)]]^2</f>
        <v>55268.738393140433</v>
      </c>
      <c r="J3" s="2" t="s">
        <v>10</v>
      </c>
      <c r="K3" s="2">
        <v>232.9</v>
      </c>
      <c r="L3" s="2" t="s">
        <v>12</v>
      </c>
      <c r="M3" s="1">
        <f>MIN(C:C)</f>
        <v>-318.16193847656251</v>
      </c>
      <c r="N3" s="2" t="s">
        <v>13</v>
      </c>
      <c r="O3" s="1">
        <f>MAX(C:C)</f>
        <v>318.96843261718749</v>
      </c>
      <c r="P3" s="2" t="s">
        <v>19</v>
      </c>
      <c r="Q3" s="4">
        <f>2.5/4096</f>
        <v>6.103515625E-4</v>
      </c>
      <c r="R3" s="4">
        <f>1/(50*0.03)</f>
        <v>0.66666666666666663</v>
      </c>
      <c r="S3" s="6">
        <f>R3*Q3</f>
        <v>4.0690104166666663E-4</v>
      </c>
    </row>
    <row r="4" spans="1:20" x14ac:dyDescent="0.25">
      <c r="A4" s="1" t="s">
        <v>70</v>
      </c>
      <c r="B4" s="2">
        <v>360</v>
      </c>
      <c r="C4" s="1">
        <f>(teraterm[[#This Row],[Value(V)]]+$K$2)*$S$2</f>
        <v>264.93332519531253</v>
      </c>
      <c r="D4" s="1">
        <f>(MOD(teraterm[[#This Row],[Column2]],4096)-Q$4)*$S$3*1000</f>
        <v>146.484375</v>
      </c>
      <c r="E4" s="1">
        <f>IF(ABS(VALUE(teraterm[[#This Row],[Column1]]))&lt;4000,VALUE(teraterm[[#This Row],[Column1]]),0)</f>
        <v>1306</v>
      </c>
      <c r="F4" s="1">
        <f>teraterm[[#This Row],[V(V)]]^2</f>
        <v>70189.666799045226</v>
      </c>
      <c r="J4" s="2" t="s">
        <v>14</v>
      </c>
      <c r="K4" s="4">
        <v>0.995</v>
      </c>
      <c r="L4" s="2" t="s">
        <v>11</v>
      </c>
      <c r="M4" s="5">
        <f>K3/K1 -1</f>
        <v>-6.7875806681158002E-3</v>
      </c>
      <c r="N4" s="2" t="s">
        <v>3</v>
      </c>
      <c r="O4" s="1">
        <f>(O3+M3)/2</f>
        <v>0.40324707031248863</v>
      </c>
      <c r="P4" s="2" t="s">
        <v>20</v>
      </c>
      <c r="Q4" s="1">
        <v>0</v>
      </c>
      <c r="R4" s="1">
        <f>AVERAGE(D:D)</f>
        <v>146.88517252604169</v>
      </c>
    </row>
    <row r="5" spans="1:20" x14ac:dyDescent="0.25">
      <c r="A5" s="1" t="s">
        <v>71</v>
      </c>
      <c r="B5" s="2">
        <v>358</v>
      </c>
      <c r="C5" s="1">
        <f>(teraterm[[#This Row],[Value(V)]]+$K$2)*$S$2</f>
        <v>286.50704345703127</v>
      </c>
      <c r="D5" s="1">
        <f>(MOD(teraterm[[#This Row],[Column2]],4096)-Q$4)*$S$3*1000</f>
        <v>145.67057291666666</v>
      </c>
      <c r="E5" s="1">
        <f>IF(ABS(VALUE(teraterm[[#This Row],[Column1]]))&lt;4000,VALUE(teraterm[[#This Row],[Column1]]),0)</f>
        <v>1413</v>
      </c>
      <c r="F5" s="1">
        <f>teraterm[[#This Row],[V(V)]]^2</f>
        <v>82086.285950489211</v>
      </c>
    </row>
    <row r="6" spans="1:20" x14ac:dyDescent="0.25">
      <c r="A6" s="1" t="s">
        <v>58</v>
      </c>
      <c r="B6" s="2">
        <v>357</v>
      </c>
      <c r="C6" s="1">
        <f>(teraterm[[#This Row],[Value(V)]]+$K$2)*$S$2</f>
        <v>306.66939697265627</v>
      </c>
      <c r="D6" s="1">
        <f>(MOD(teraterm[[#This Row],[Column2]],4096)-Q$4)*$S$3*1000</f>
        <v>145.263671875</v>
      </c>
      <c r="E6" s="1">
        <f>IF(ABS(VALUE(teraterm[[#This Row],[Column1]]))&lt;4000,VALUE(teraterm[[#This Row],[Column1]]),0)</f>
        <v>1513</v>
      </c>
      <c r="F6" s="1">
        <f>teraterm[[#This Row],[V(V)]]^2</f>
        <v>94046.119039572644</v>
      </c>
    </row>
    <row r="7" spans="1:20" x14ac:dyDescent="0.25">
      <c r="A7" s="1" t="s">
        <v>72</v>
      </c>
      <c r="B7" s="2">
        <v>360</v>
      </c>
      <c r="C7" s="1">
        <f>(teraterm[[#This Row],[Value(V)]]+$K$2)*$S$2</f>
        <v>313.32297363281253</v>
      </c>
      <c r="D7" s="1">
        <f>(MOD(teraterm[[#This Row],[Column2]],4096)-Q$4)*$S$3*1000</f>
        <v>146.484375</v>
      </c>
      <c r="E7" s="1">
        <f>IF(ABS(VALUE(teraterm[[#This Row],[Column1]]))&lt;4000,VALUE(teraterm[[#This Row],[Column1]]),0)</f>
        <v>1546</v>
      </c>
      <c r="F7" s="1">
        <f>teraterm[[#This Row],[V(V)]]^2</f>
        <v>98171.285806108135</v>
      </c>
    </row>
    <row r="8" spans="1:20" x14ac:dyDescent="0.25">
      <c r="A8" s="1" t="s">
        <v>21</v>
      </c>
      <c r="B8" s="2">
        <v>360</v>
      </c>
      <c r="C8" s="1">
        <f>(teraterm[[#This Row],[Value(V)]]+$K$2)*$S$2</f>
        <v>317.55706787109375</v>
      </c>
      <c r="D8" s="1">
        <f>(MOD(teraterm[[#This Row],[Column2]],4096)-Q$4)*$S$3*1000</f>
        <v>146.484375</v>
      </c>
      <c r="E8" s="1">
        <f>IF(ABS(VALUE(teraterm[[#This Row],[Column1]]))&lt;4000,VALUE(teraterm[[#This Row],[Column1]]),0)</f>
        <v>1567</v>
      </c>
      <c r="F8" s="1">
        <f>teraterm[[#This Row],[V(V)]]^2</f>
        <v>100842.49135488644</v>
      </c>
    </row>
    <row r="9" spans="1:20" x14ac:dyDescent="0.25">
      <c r="A9" s="1" t="s">
        <v>50</v>
      </c>
      <c r="B9" s="2">
        <v>358</v>
      </c>
      <c r="C9" s="1">
        <f>(teraterm[[#This Row],[Value(V)]]+$K$2)*$S$2</f>
        <v>318.565185546875</v>
      </c>
      <c r="D9" s="1">
        <f>(MOD(teraterm[[#This Row],[Column2]],4096)-Q$4)*$S$3*1000</f>
        <v>145.67057291666666</v>
      </c>
      <c r="E9" s="1">
        <f>IF(ABS(VALUE(teraterm[[#This Row],[Column1]]))&lt;4000,VALUE(teraterm[[#This Row],[Column1]]),0)</f>
        <v>1572</v>
      </c>
      <c r="F9" s="1">
        <f>teraterm[[#This Row],[V(V)]]^2</f>
        <v>101483.7774425149</v>
      </c>
    </row>
    <row r="10" spans="1:20" x14ac:dyDescent="0.25">
      <c r="A10" s="1" t="s">
        <v>73</v>
      </c>
      <c r="B10" s="2">
        <v>364</v>
      </c>
      <c r="C10" s="1">
        <f>(teraterm[[#This Row],[Value(V)]]+$K$2)*$S$2</f>
        <v>315.54083251953125</v>
      </c>
      <c r="D10" s="1">
        <f>(MOD(teraterm[[#This Row],[Column2]],4096)-Q$4)*$S$3*1000</f>
        <v>148.11197916666666</v>
      </c>
      <c r="E10" s="1">
        <f>IF(ABS(VALUE(teraterm[[#This Row],[Column1]]))&lt;4000,VALUE(teraterm[[#This Row],[Column1]]),0)</f>
        <v>1557</v>
      </c>
      <c r="F10" s="1">
        <f>teraterm[[#This Row],[V(V)]]^2</f>
        <v>99566.01698711887</v>
      </c>
    </row>
    <row r="11" spans="1:20" x14ac:dyDescent="0.25">
      <c r="A11" s="1" t="s">
        <v>74</v>
      </c>
      <c r="B11" s="2">
        <v>364</v>
      </c>
      <c r="C11" s="1">
        <f>(teraterm[[#This Row],[Value(V)]]+$K$2)*$S$2</f>
        <v>306.4677734375</v>
      </c>
      <c r="D11" s="1">
        <f>(MOD(teraterm[[#This Row],[Column2]],4096)-Q$4)*$S$3*1000</f>
        <v>148.11197916666666</v>
      </c>
      <c r="E11" s="1">
        <f>IF(ABS(VALUE(teraterm[[#This Row],[Column1]]))&lt;4000,VALUE(teraterm[[#This Row],[Column1]]),0)</f>
        <v>1512</v>
      </c>
      <c r="F11" s="1">
        <f>teraterm[[#This Row],[V(V)]]^2</f>
        <v>93922.496155738831</v>
      </c>
    </row>
    <row r="12" spans="1:20" x14ac:dyDescent="0.25">
      <c r="A12" s="1" t="s">
        <v>75</v>
      </c>
      <c r="B12" s="2">
        <v>358</v>
      </c>
      <c r="C12" s="1">
        <f>(teraterm[[#This Row],[Value(V)]]+$K$2)*$S$2</f>
        <v>-217.95504150390624</v>
      </c>
      <c r="D12" s="1">
        <f>(MOD(teraterm[[#This Row],[Column2]],4096)-Q$4)*$S$3*1000</f>
        <v>145.67057291666666</v>
      </c>
      <c r="E12" s="1">
        <f>IF(ABS(VALUE(teraterm[[#This Row],[Column1]]))&lt;4000,VALUE(teraterm[[#This Row],[Column1]]),0)</f>
        <v>-1089</v>
      </c>
      <c r="F12" s="1">
        <f>teraterm[[#This Row],[V(V)]]^2</f>
        <v>47504.400116969497</v>
      </c>
    </row>
    <row r="13" spans="1:20" x14ac:dyDescent="0.25">
      <c r="A13" s="1" t="s">
        <v>57</v>
      </c>
      <c r="B13" s="2">
        <v>370</v>
      </c>
      <c r="C13" s="1">
        <f>(teraterm[[#This Row],[Value(V)]]+$K$2)*$S$2</f>
        <v>-251.62617187500001</v>
      </c>
      <c r="D13" s="1">
        <f>(MOD(teraterm[[#This Row],[Column2]],4096)-Q$4)*$S$3*1000</f>
        <v>150.55338541666666</v>
      </c>
      <c r="E13" s="1">
        <f>IF(ABS(VALUE(teraterm[[#This Row],[Column1]]))&lt;4000,VALUE(teraterm[[#This Row],[Column1]]),0)</f>
        <v>-1256</v>
      </c>
      <c r="F13" s="1">
        <f>teraterm[[#This Row],[V(V)]]^2</f>
        <v>63315.730372467049</v>
      </c>
    </row>
    <row r="14" spans="1:20" x14ac:dyDescent="0.25">
      <c r="A14" s="1" t="s">
        <v>76</v>
      </c>
      <c r="B14" s="2">
        <v>359</v>
      </c>
      <c r="C14" s="1">
        <f>(teraterm[[#This Row],[Value(V)]]+$K$2)*$S$2</f>
        <v>-276.42586669921877</v>
      </c>
      <c r="D14" s="1">
        <f>(MOD(teraterm[[#This Row],[Column2]],4096)-Q$4)*$S$3*1000</f>
        <v>146.07747395833331</v>
      </c>
      <c r="E14" s="1">
        <f>IF(ABS(VALUE(teraterm[[#This Row],[Column1]]))&lt;4000,VALUE(teraterm[[#This Row],[Column1]]),0)</f>
        <v>-1379</v>
      </c>
      <c r="F14" s="1">
        <f>teraterm[[#This Row],[V(V)]]^2</f>
        <v>76411.259780414272</v>
      </c>
    </row>
    <row r="15" spans="1:20" x14ac:dyDescent="0.25">
      <c r="A15" s="1" t="s">
        <v>77</v>
      </c>
      <c r="B15" s="2">
        <v>366</v>
      </c>
      <c r="C15" s="1">
        <f>(teraterm[[#This Row],[Value(V)]]+$K$2)*$S$2</f>
        <v>-295.98334960937501</v>
      </c>
      <c r="D15" s="1">
        <f>(MOD(teraterm[[#This Row],[Column2]],4096)-Q$4)*$S$3*1000</f>
        <v>148.92578125</v>
      </c>
      <c r="E15" s="1">
        <f>IF(ABS(VALUE(teraterm[[#This Row],[Column1]]))&lt;4000,VALUE(teraterm[[#This Row],[Column1]]),0)</f>
        <v>-1476</v>
      </c>
      <c r="F15" s="1">
        <f>teraterm[[#This Row],[V(V)]]^2</f>
        <v>87606.143245985513</v>
      </c>
    </row>
    <row r="16" spans="1:20" x14ac:dyDescent="0.25">
      <c r="A16" s="1" t="s">
        <v>78</v>
      </c>
      <c r="B16" s="2">
        <v>374</v>
      </c>
      <c r="C16" s="1">
        <f>(teraterm[[#This Row],[Value(V)]]+$K$2)*$S$2</f>
        <v>-310.09699707031251</v>
      </c>
      <c r="D16" s="1">
        <f>(MOD(teraterm[[#This Row],[Column2]],4096)-Q$4)*$S$3*1000</f>
        <v>152.18098958333331</v>
      </c>
      <c r="E16" s="1">
        <f>IF(ABS(VALUE(teraterm[[#This Row],[Column1]]))&lt;4000,VALUE(teraterm[[#This Row],[Column1]]),0)</f>
        <v>-1546</v>
      </c>
      <c r="F16" s="1">
        <f>teraterm[[#This Row],[V(V)]]^2</f>
        <v>96160.147592025402</v>
      </c>
    </row>
    <row r="17" spans="1:6" x14ac:dyDescent="0.25">
      <c r="A17" s="1" t="s">
        <v>33</v>
      </c>
      <c r="B17" s="2">
        <v>370</v>
      </c>
      <c r="C17" s="1">
        <f>(teraterm[[#This Row],[Value(V)]]+$K$2)*$S$2</f>
        <v>-315.94407958984374</v>
      </c>
      <c r="D17" s="1">
        <f>(MOD(teraterm[[#This Row],[Column2]],4096)-Q$4)*$S$3*1000</f>
        <v>150.55338541666666</v>
      </c>
      <c r="E17" s="1">
        <f>IF(ABS(VALUE(teraterm[[#This Row],[Column1]]))&lt;4000,VALUE(teraterm[[#This Row],[Column1]]),0)</f>
        <v>-1575</v>
      </c>
      <c r="F17" s="1">
        <f>teraterm[[#This Row],[V(V)]]^2</f>
        <v>99820.661427873521</v>
      </c>
    </row>
    <row r="18" spans="1:6" x14ac:dyDescent="0.25">
      <c r="A18" s="1" t="s">
        <v>31</v>
      </c>
      <c r="B18" s="2">
        <v>364</v>
      </c>
      <c r="C18" s="1">
        <f>(teraterm[[#This Row],[Value(V)]]+$K$2)*$S$2</f>
        <v>-318.16193847656251</v>
      </c>
      <c r="D18" s="1">
        <f>(MOD(teraterm[[#This Row],[Column2]],4096)-Q$4)*$S$3*1000</f>
        <v>148.11197916666666</v>
      </c>
      <c r="E18" s="1">
        <f>IF(ABS(VALUE(teraterm[[#This Row],[Column1]]))&lt;4000,VALUE(teraterm[[#This Row],[Column1]]),0)</f>
        <v>-1586</v>
      </c>
      <c r="F18" s="1">
        <f>teraterm[[#This Row],[V(V)]]^2</f>
        <v>101227.01909516395</v>
      </c>
    </row>
    <row r="19" spans="1:6" x14ac:dyDescent="0.25">
      <c r="A19" s="1" t="s">
        <v>28</v>
      </c>
      <c r="B19" s="2">
        <v>356</v>
      </c>
      <c r="C19" s="1">
        <f>(teraterm[[#This Row],[Value(V)]]+$K$2)*$S$2</f>
        <v>-316.95219726562499</v>
      </c>
      <c r="D19" s="1">
        <f>(MOD(teraterm[[#This Row],[Column2]],4096)-Q$4)*$S$3*1000</f>
        <v>144.85677083333331</v>
      </c>
      <c r="E19" s="1">
        <f>IF(ABS(VALUE(teraterm[[#This Row],[Column1]]))&lt;4000,VALUE(teraterm[[#This Row],[Column1]]),0)</f>
        <v>-1580</v>
      </c>
      <c r="F19" s="1">
        <f>teraterm[[#This Row],[V(V)]]^2</f>
        <v>100458.69535150766</v>
      </c>
    </row>
    <row r="20" spans="1:6" x14ac:dyDescent="0.25">
      <c r="A20" s="1" t="s">
        <v>37</v>
      </c>
      <c r="B20" s="2">
        <v>359</v>
      </c>
      <c r="C20" s="1">
        <f>(teraterm[[#This Row],[Value(V)]]+$K$2)*$S$2</f>
        <v>-311.30673828125003</v>
      </c>
      <c r="D20" s="1">
        <f>(MOD(teraterm[[#This Row],[Column2]],4096)-Q$4)*$S$3*1000</f>
        <v>146.07747395833331</v>
      </c>
      <c r="E20" s="1">
        <f>IF(ABS(VALUE(teraterm[[#This Row],[Column1]]))&lt;4000,VALUE(teraterm[[#This Row],[Column1]]),0)</f>
        <v>-1552</v>
      </c>
      <c r="F20" s="1">
        <f>teraterm[[#This Row],[V(V)]]^2</f>
        <v>96911.885299310699</v>
      </c>
    </row>
    <row r="21" spans="1:6" x14ac:dyDescent="0.25">
      <c r="A21" s="1" t="s">
        <v>79</v>
      </c>
      <c r="B21" s="2">
        <v>373</v>
      </c>
      <c r="C21" s="1">
        <f>(teraterm[[#This Row],[Value(V)]]+$K$2)*$S$2</f>
        <v>-296.78984374999999</v>
      </c>
      <c r="D21" s="1">
        <f>(MOD(teraterm[[#This Row],[Column2]],4096)-Q$4)*$S$3*1000</f>
        <v>151.77408854166666</v>
      </c>
      <c r="E21" s="1">
        <f>IF(ABS(VALUE(teraterm[[#This Row],[Column1]]))&lt;4000,VALUE(teraterm[[#This Row],[Column1]]),0)</f>
        <v>-1480</v>
      </c>
      <c r="F21" s="1">
        <f>teraterm[[#This Row],[V(V)]]^2</f>
        <v>88084.211353149411</v>
      </c>
    </row>
    <row r="22" spans="1:6" x14ac:dyDescent="0.25">
      <c r="A22" s="1" t="s">
        <v>80</v>
      </c>
      <c r="B22" s="2">
        <v>351</v>
      </c>
      <c r="C22" s="1">
        <f>(teraterm[[#This Row],[Value(V)]]+$K$2)*$S$2</f>
        <v>-268.36092529296877</v>
      </c>
      <c r="D22" s="1">
        <f>(MOD(teraterm[[#This Row],[Column2]],4096)-Q$4)*$S$3*1000</f>
        <v>142.822265625</v>
      </c>
      <c r="E22" s="1">
        <f>IF(ABS(VALUE(teraterm[[#This Row],[Column1]]))&lt;4000,VALUE(teraterm[[#This Row],[Column1]]),0)</f>
        <v>-1339</v>
      </c>
      <c r="F22" s="1">
        <f>teraterm[[#This Row],[V(V)]]^2</f>
        <v>72017.58622409837</v>
      </c>
    </row>
    <row r="23" spans="1:6" x14ac:dyDescent="0.25">
      <c r="A23" s="1" t="s">
        <v>81</v>
      </c>
      <c r="B23" s="2">
        <v>353</v>
      </c>
      <c r="C23" s="1">
        <f>(teraterm[[#This Row],[Value(V)]]+$K$2)*$S$2</f>
        <v>-238.11739501953124</v>
      </c>
      <c r="D23" s="1">
        <f>(MOD(teraterm[[#This Row],[Column2]],4096)-Q$4)*$S$3*1000</f>
        <v>143.63606770833331</v>
      </c>
      <c r="E23" s="1">
        <f>IF(ABS(VALUE(teraterm[[#This Row],[Column1]]))&lt;4000,VALUE(teraterm[[#This Row],[Column1]]),0)</f>
        <v>-1189</v>
      </c>
      <c r="F23" s="1">
        <f>teraterm[[#This Row],[V(V)]]^2</f>
        <v>56699.893810887486</v>
      </c>
    </row>
    <row r="24" spans="1:6" x14ac:dyDescent="0.25">
      <c r="A24" s="1" t="s">
        <v>82</v>
      </c>
      <c r="B24" s="2">
        <v>362</v>
      </c>
      <c r="C24" s="1">
        <f>(teraterm[[#This Row],[Value(V)]]+$K$2)*$S$2</f>
        <v>-208.68035888671875</v>
      </c>
      <c r="D24" s="1">
        <f>(MOD(teraterm[[#This Row],[Column2]],4096)-Q$4)*$S$3*1000</f>
        <v>147.29817708333331</v>
      </c>
      <c r="E24" s="1">
        <f>IF(ABS(VALUE(teraterm[[#This Row],[Column1]]))&lt;4000,VALUE(teraterm[[#This Row],[Column1]]),0)</f>
        <v>-1043</v>
      </c>
      <c r="F24" s="1">
        <f>teraterm[[#This Row],[V(V)]]^2</f>
        <v>43547.492185089737</v>
      </c>
    </row>
    <row r="25" spans="1:6" x14ac:dyDescent="0.25">
      <c r="A25" s="1" t="s">
        <v>83</v>
      </c>
      <c r="B25" s="2">
        <v>370</v>
      </c>
      <c r="C25" s="1">
        <f>(teraterm[[#This Row],[Value(V)]]+$K$2)*$S$2</f>
        <v>-169.56539306640624</v>
      </c>
      <c r="D25" s="1">
        <f>(MOD(teraterm[[#This Row],[Column2]],4096)-Q$4)*$S$3*1000</f>
        <v>150.55338541666666</v>
      </c>
      <c r="E25" s="1">
        <f>IF(ABS(VALUE(teraterm[[#This Row],[Column1]]))&lt;4000,VALUE(teraterm[[#This Row],[Column1]]),0)</f>
        <v>-849</v>
      </c>
      <c r="F25" s="1">
        <f>teraterm[[#This Row],[V(V)]]^2</f>
        <v>28752.42252576485</v>
      </c>
    </row>
    <row r="26" spans="1:6" x14ac:dyDescent="0.25">
      <c r="A26" s="1" t="s">
        <v>84</v>
      </c>
      <c r="B26" s="2">
        <v>355</v>
      </c>
      <c r="C26" s="1">
        <f>(teraterm[[#This Row],[Value(V)]]+$K$2)*$S$2</f>
        <v>-129.64393310546876</v>
      </c>
      <c r="D26" s="1">
        <f>(MOD(teraterm[[#This Row],[Column2]],4096)-Q$4)*$S$3*1000</f>
        <v>144.44986979166666</v>
      </c>
      <c r="E26" s="1">
        <f>IF(ABS(VALUE(teraterm[[#This Row],[Column1]]))&lt;4000,VALUE(teraterm[[#This Row],[Column1]]),0)</f>
        <v>-651</v>
      </c>
      <c r="F26" s="1">
        <f>teraterm[[#This Row],[V(V)]]^2</f>
        <v>16807.549391055258</v>
      </c>
    </row>
    <row r="27" spans="1:6" x14ac:dyDescent="0.25">
      <c r="A27" s="1" t="s">
        <v>85</v>
      </c>
      <c r="B27" s="2">
        <v>362</v>
      </c>
      <c r="C27" s="1">
        <f>(teraterm[[#This Row],[Value(V)]]+$K$2)*$S$2</f>
        <v>-89.319226074218747</v>
      </c>
      <c r="D27" s="1">
        <f>(MOD(teraterm[[#This Row],[Column2]],4096)-Q$4)*$S$3*1000</f>
        <v>147.29817708333331</v>
      </c>
      <c r="E27" s="1">
        <f>IF(ABS(VALUE(teraterm[[#This Row],[Column1]]))&lt;4000,VALUE(teraterm[[#This Row],[Column1]]),0)</f>
        <v>-451</v>
      </c>
      <c r="F27" s="1">
        <f>teraterm[[#This Row],[V(V)]]^2</f>
        <v>7977.9241464973984</v>
      </c>
    </row>
    <row r="28" spans="1:6" x14ac:dyDescent="0.25">
      <c r="A28" s="1" t="s">
        <v>86</v>
      </c>
      <c r="B28" s="2">
        <v>351</v>
      </c>
      <c r="C28" s="1">
        <f>(teraterm[[#This Row],[Value(V)]]+$K$2)*$S$2</f>
        <v>-42.945812988281254</v>
      </c>
      <c r="D28" s="1">
        <f>(MOD(teraterm[[#This Row],[Column2]],4096)-Q$4)*$S$3*1000</f>
        <v>142.822265625</v>
      </c>
      <c r="E28" s="1">
        <f>IF(ABS(VALUE(teraterm[[#This Row],[Column1]]))&lt;4000,VALUE(teraterm[[#This Row],[Column1]]),0)</f>
        <v>-221</v>
      </c>
      <c r="F28" s="1">
        <f>teraterm[[#This Row],[V(V)]]^2</f>
        <v>1844.3428532244268</v>
      </c>
    </row>
    <row r="29" spans="1:6" x14ac:dyDescent="0.25">
      <c r="A29" s="1" t="s">
        <v>87</v>
      </c>
      <c r="B29" s="2">
        <v>346</v>
      </c>
      <c r="C29" s="1">
        <f>(teraterm[[#This Row],[Value(V)]]+$K$2)*$S$2</f>
        <v>5.6454589843749998</v>
      </c>
      <c r="D29" s="1">
        <f>(MOD(teraterm[[#This Row],[Column2]],4096)-Q$4)*$S$3*1000</f>
        <v>140.78776041666666</v>
      </c>
      <c r="E29" s="1">
        <f>IF(ABS(VALUE(teraterm[[#This Row],[Column1]]))&lt;4000,VALUE(teraterm[[#This Row],[Column1]]),0)</f>
        <v>20</v>
      </c>
      <c r="F29" s="1">
        <f>teraterm[[#This Row],[V(V)]]^2</f>
        <v>31.871207144260403</v>
      </c>
    </row>
    <row r="30" spans="1:6" x14ac:dyDescent="0.25">
      <c r="A30" s="1" t="s">
        <v>88</v>
      </c>
      <c r="B30" s="2">
        <v>352</v>
      </c>
      <c r="C30" s="1">
        <f>(teraterm[[#This Row],[Value(V)]]+$K$2)*$S$2</f>
        <v>51.212377929687499</v>
      </c>
      <c r="D30" s="1">
        <f>(MOD(teraterm[[#This Row],[Column2]],4096)-Q$4)*$S$3*1000</f>
        <v>143.22916666666666</v>
      </c>
      <c r="E30" s="1">
        <f>IF(ABS(VALUE(teraterm[[#This Row],[Column1]]))&lt;4000,VALUE(teraterm[[#This Row],[Column1]]),0)</f>
        <v>246</v>
      </c>
      <c r="F30" s="1">
        <f>teraterm[[#This Row],[V(V)]]^2</f>
        <v>2622.7076532131432</v>
      </c>
    </row>
    <row r="31" spans="1:6" x14ac:dyDescent="0.25">
      <c r="A31" s="1" t="s">
        <v>63</v>
      </c>
      <c r="B31" s="2">
        <v>375</v>
      </c>
      <c r="C31" s="1">
        <f>(teraterm[[#This Row],[Value(V)]]+$K$2)*$S$2</f>
        <v>92.746826171875</v>
      </c>
      <c r="D31" s="1">
        <f>(MOD(teraterm[[#This Row],[Column2]],4096)-Q$4)*$S$3*1000</f>
        <v>152.587890625</v>
      </c>
      <c r="E31" s="1">
        <f>IF(ABS(VALUE(teraterm[[#This Row],[Column1]]))&lt;4000,VALUE(teraterm[[#This Row],[Column1]]),0)</f>
        <v>452</v>
      </c>
      <c r="F31" s="1">
        <f>teraterm[[#This Row],[V(V)]]^2</f>
        <v>8601.9737649559975</v>
      </c>
    </row>
    <row r="32" spans="1:6" x14ac:dyDescent="0.25">
      <c r="A32" s="1" t="s">
        <v>54</v>
      </c>
      <c r="B32" s="2">
        <v>359</v>
      </c>
      <c r="C32" s="1">
        <f>(teraterm[[#This Row],[Value(V)]]+$K$2)*$S$2</f>
        <v>134.28127441406249</v>
      </c>
      <c r="D32" s="1">
        <f>(MOD(teraterm[[#This Row],[Column2]],4096)-Q$4)*$S$3*1000</f>
        <v>146.07747395833331</v>
      </c>
      <c r="E32" s="1">
        <f>IF(ABS(VALUE(teraterm[[#This Row],[Column1]]))&lt;4000,VALUE(teraterm[[#This Row],[Column1]]),0)</f>
        <v>658</v>
      </c>
      <c r="F32" s="1">
        <f>teraterm[[#This Row],[V(V)]]^2</f>
        <v>18031.460658264754</v>
      </c>
    </row>
    <row r="33" spans="1:6" x14ac:dyDescent="0.25">
      <c r="A33" s="1" t="s">
        <v>59</v>
      </c>
      <c r="B33" s="2">
        <v>367</v>
      </c>
      <c r="C33" s="1">
        <f>(teraterm[[#This Row],[Value(V)]]+$K$2)*$S$2</f>
        <v>171.98487548828126</v>
      </c>
      <c r="D33" s="1">
        <f>(MOD(teraterm[[#This Row],[Column2]],4096)-Q$4)*$S$3*1000</f>
        <v>149.33268229166666</v>
      </c>
      <c r="E33" s="1">
        <f>IF(ABS(VALUE(teraterm[[#This Row],[Column1]]))&lt;4000,VALUE(teraterm[[#This Row],[Column1]]),0)</f>
        <v>845</v>
      </c>
      <c r="F33" s="1">
        <f>teraterm[[#This Row],[V(V)]]^2</f>
        <v>29578.797396719609</v>
      </c>
    </row>
    <row r="34" spans="1:6" x14ac:dyDescent="0.25">
      <c r="A34" s="1" t="s">
        <v>89</v>
      </c>
      <c r="B34" s="2">
        <v>377</v>
      </c>
      <c r="C34" s="1">
        <f>(teraterm[[#This Row],[Value(V)]]+$K$2)*$S$2</f>
        <v>206.66412353515625</v>
      </c>
      <c r="D34" s="1">
        <f>(MOD(teraterm[[#This Row],[Column2]],4096)-Q$4)*$S$3*1000</f>
        <v>153.40169270833331</v>
      </c>
      <c r="E34" s="1">
        <f>IF(ABS(VALUE(teraterm[[#This Row],[Column1]]))&lt;4000,VALUE(teraterm[[#This Row],[Column1]]),0)</f>
        <v>1017</v>
      </c>
      <c r="F34" s="1">
        <f>teraterm[[#This Row],[V(V)]]^2</f>
        <v>42710.059956554323</v>
      </c>
    </row>
    <row r="35" spans="1:6" x14ac:dyDescent="0.25">
      <c r="A35" s="1" t="s">
        <v>90</v>
      </c>
      <c r="B35" s="2">
        <v>357</v>
      </c>
      <c r="C35" s="1">
        <f>(teraterm[[#This Row],[Value(V)]]+$K$2)*$S$2</f>
        <v>241.9482421875</v>
      </c>
      <c r="D35" s="1">
        <f>(MOD(teraterm[[#This Row],[Column2]],4096)-Q$4)*$S$3*1000</f>
        <v>145.263671875</v>
      </c>
      <c r="E35" s="1">
        <f>IF(ABS(VALUE(teraterm[[#This Row],[Column1]]))&lt;4000,VALUE(teraterm[[#This Row],[Column1]]),0)</f>
        <v>1192</v>
      </c>
      <c r="F35" s="1">
        <f>teraterm[[#This Row],[V(V)]]^2</f>
        <v>58538.951897621155</v>
      </c>
    </row>
    <row r="36" spans="1:6" x14ac:dyDescent="0.25">
      <c r="A36" s="1" t="s">
        <v>91</v>
      </c>
      <c r="B36" s="2">
        <v>362</v>
      </c>
      <c r="C36" s="1">
        <f>(teraterm[[#This Row],[Value(V)]]+$K$2)*$S$2</f>
        <v>269.36904296875002</v>
      </c>
      <c r="D36" s="1">
        <f>(MOD(teraterm[[#This Row],[Column2]],4096)-Q$4)*$S$3*1000</f>
        <v>147.29817708333331</v>
      </c>
      <c r="E36" s="1">
        <f>IF(ABS(VALUE(teraterm[[#This Row],[Column1]]))&lt;4000,VALUE(teraterm[[#This Row],[Column1]]),0)</f>
        <v>1328</v>
      </c>
      <c r="F36" s="1">
        <f>teraterm[[#This Row],[V(V)]]^2</f>
        <v>72559.68130990029</v>
      </c>
    </row>
    <row r="37" spans="1:6" x14ac:dyDescent="0.25">
      <c r="A37" s="1" t="s">
        <v>92</v>
      </c>
      <c r="B37" s="2">
        <v>362</v>
      </c>
      <c r="C37" s="1">
        <f>(teraterm[[#This Row],[Value(V)]]+$K$2)*$S$2</f>
        <v>290.13626708984378</v>
      </c>
      <c r="D37" s="1">
        <f>(MOD(teraterm[[#This Row],[Column2]],4096)-Q$4)*$S$3*1000</f>
        <v>147.29817708333331</v>
      </c>
      <c r="E37" s="1">
        <f>IF(ABS(VALUE(teraterm[[#This Row],[Column1]]))&lt;4000,VALUE(teraterm[[#This Row],[Column1]]),0)</f>
        <v>1431</v>
      </c>
      <c r="F37" s="1">
        <f>teraterm[[#This Row],[V(V)]]^2</f>
        <v>84179.05348082917</v>
      </c>
    </row>
    <row r="38" spans="1:6" x14ac:dyDescent="0.25">
      <c r="A38" s="1" t="s">
        <v>49</v>
      </c>
      <c r="B38" s="2">
        <v>353</v>
      </c>
      <c r="C38" s="1">
        <f>(teraterm[[#This Row],[Value(V)]]+$K$2)*$S$2</f>
        <v>307.87913818359374</v>
      </c>
      <c r="D38" s="1">
        <f>(MOD(teraterm[[#This Row],[Column2]],4096)-Q$4)*$S$3*1000</f>
        <v>143.63606770833331</v>
      </c>
      <c r="E38" s="1">
        <f>IF(ABS(VALUE(teraterm[[#This Row],[Column1]]))&lt;4000,VALUE(teraterm[[#This Row],[Column1]]),0)</f>
        <v>1519</v>
      </c>
      <c r="F38" s="1">
        <f>teraterm[[#This Row],[V(V)]]^2</f>
        <v>94789.563728672409</v>
      </c>
    </row>
    <row r="39" spans="1:6" x14ac:dyDescent="0.25">
      <c r="A39" s="1" t="s">
        <v>55</v>
      </c>
      <c r="B39" s="2">
        <v>374</v>
      </c>
      <c r="C39" s="1">
        <f>(teraterm[[#This Row],[Value(V)]]+$K$2)*$S$2</f>
        <v>314.73433837890627</v>
      </c>
      <c r="D39" s="1">
        <f>(MOD(teraterm[[#This Row],[Column2]],4096)-Q$4)*$S$3*1000</f>
        <v>152.18098958333331</v>
      </c>
      <c r="E39" s="1">
        <f>IF(ABS(VALUE(teraterm[[#This Row],[Column1]]))&lt;4000,VALUE(teraterm[[#This Row],[Column1]]),0)</f>
        <v>1553</v>
      </c>
      <c r="F39" s="1">
        <f>teraterm[[#This Row],[V(V)]]^2</f>
        <v>99057.703754807881</v>
      </c>
    </row>
    <row r="40" spans="1:6" x14ac:dyDescent="0.25">
      <c r="A40" s="1" t="s">
        <v>51</v>
      </c>
      <c r="B40" s="2">
        <v>349</v>
      </c>
      <c r="C40" s="1">
        <f>(teraterm[[#This Row],[Value(V)]]+$K$2)*$S$2</f>
        <v>317.96031494140624</v>
      </c>
      <c r="D40" s="1">
        <f>(MOD(teraterm[[#This Row],[Column2]],4096)-Q$4)*$S$3*1000</f>
        <v>142.00846354166666</v>
      </c>
      <c r="E40" s="1">
        <f>IF(ABS(VALUE(teraterm[[#This Row],[Column1]]))&lt;4000,VALUE(teraterm[[#This Row],[Column1]]),0)</f>
        <v>1569</v>
      </c>
      <c r="F40" s="1">
        <f>teraterm[[#This Row],[V(V)]]^2</f>
        <v>101098.76187763824</v>
      </c>
    </row>
    <row r="41" spans="1:6" x14ac:dyDescent="0.25">
      <c r="A41" s="1" t="s">
        <v>52</v>
      </c>
      <c r="B41" s="2">
        <v>350</v>
      </c>
      <c r="C41" s="1">
        <f>(teraterm[[#This Row],[Value(V)]]+$K$2)*$S$2</f>
        <v>318.36356201171878</v>
      </c>
      <c r="D41" s="1">
        <f>(MOD(teraterm[[#This Row],[Column2]],4096)-Q$4)*$S$3*1000</f>
        <v>142.41536458333331</v>
      </c>
      <c r="E41" s="1">
        <f>IF(ABS(VALUE(teraterm[[#This Row],[Column1]]))&lt;4000,VALUE(teraterm[[#This Row],[Column1]]),0)</f>
        <v>1571</v>
      </c>
      <c r="F41" s="1">
        <f>teraterm[[#This Row],[V(V)]]^2</f>
        <v>101355.35761678951</v>
      </c>
    </row>
    <row r="42" spans="1:6" x14ac:dyDescent="0.25">
      <c r="A42" s="1" t="s">
        <v>38</v>
      </c>
      <c r="B42" s="2">
        <v>362</v>
      </c>
      <c r="C42" s="1">
        <f>(teraterm[[#This Row],[Value(V)]]+$K$2)*$S$2</f>
        <v>314.53271484375</v>
      </c>
      <c r="D42" s="1">
        <f>(MOD(teraterm[[#This Row],[Column2]],4096)-Q$4)*$S$3*1000</f>
        <v>147.29817708333331</v>
      </c>
      <c r="E42" s="1">
        <f>IF(ABS(VALUE(teraterm[[#This Row],[Column1]]))&lt;4000,VALUE(teraterm[[#This Row],[Column1]]),0)</f>
        <v>1552</v>
      </c>
      <c r="F42" s="1">
        <f>teraterm[[#This Row],[V(V)]]^2</f>
        <v>98930.828706979752</v>
      </c>
    </row>
    <row r="43" spans="1:6" x14ac:dyDescent="0.25">
      <c r="A43" s="1" t="s">
        <v>93</v>
      </c>
      <c r="B43" s="2">
        <v>365</v>
      </c>
      <c r="C43" s="1">
        <f>(teraterm[[#This Row],[Value(V)]]+$K$2)*$S$2</f>
        <v>303.44342041015625</v>
      </c>
      <c r="D43" s="1">
        <f>(MOD(teraterm[[#This Row],[Column2]],4096)-Q$4)*$S$3*1000</f>
        <v>148.51888020833331</v>
      </c>
      <c r="E43" s="1">
        <f>IF(ABS(VALUE(teraterm[[#This Row],[Column1]]))&lt;4000,VALUE(teraterm[[#This Row],[Column1]]),0)</f>
        <v>1497</v>
      </c>
      <c r="F43" s="1">
        <f>teraterm[[#This Row],[V(V)]]^2</f>
        <v>92077.909390214831</v>
      </c>
    </row>
    <row r="44" spans="1:6" x14ac:dyDescent="0.25">
      <c r="A44" s="1" t="s">
        <v>94</v>
      </c>
      <c r="B44" s="2">
        <v>365</v>
      </c>
      <c r="C44" s="1">
        <f>(teraterm[[#This Row],[Value(V)]]+$K$2)*$S$2</f>
        <v>278.64372558593749</v>
      </c>
      <c r="D44" s="1">
        <f>(MOD(teraterm[[#This Row],[Column2]],4096)-Q$4)*$S$3*1000</f>
        <v>148.51888020833331</v>
      </c>
      <c r="E44" s="1">
        <f>IF(ABS(VALUE(teraterm[[#This Row],[Column1]]))&lt;4000,VALUE(teraterm[[#This Row],[Column1]]),0)</f>
        <v>1374</v>
      </c>
      <c r="F44" s="1">
        <f>teraterm[[#This Row],[V(V)]]^2</f>
        <v>77642.325808411231</v>
      </c>
    </row>
    <row r="45" spans="1:6" x14ac:dyDescent="0.25">
      <c r="A45" s="1" t="s">
        <v>95</v>
      </c>
      <c r="B45" s="2">
        <v>362</v>
      </c>
      <c r="C45" s="1">
        <f>(teraterm[[#This Row],[Value(V)]]+$K$2)*$S$2</f>
        <v>247.9969482421875</v>
      </c>
      <c r="D45" s="1">
        <f>(MOD(teraterm[[#This Row],[Column2]],4096)-Q$4)*$S$3*1000</f>
        <v>147.29817708333331</v>
      </c>
      <c r="E45" s="1">
        <f>IF(ABS(VALUE(teraterm[[#This Row],[Column1]]))&lt;4000,VALUE(teraterm[[#This Row],[Column1]]),0)</f>
        <v>1222</v>
      </c>
      <c r="F45" s="1">
        <f>teraterm[[#This Row],[V(V)]]^2</f>
        <v>61502.486337438226</v>
      </c>
    </row>
    <row r="46" spans="1:6" x14ac:dyDescent="0.25">
      <c r="A46" s="1" t="s">
        <v>96</v>
      </c>
      <c r="B46" s="2">
        <v>358</v>
      </c>
      <c r="C46" s="1">
        <f>(teraterm[[#This Row],[Value(V)]]+$K$2)*$S$2</f>
        <v>219.36640625000001</v>
      </c>
      <c r="D46" s="1">
        <f>(MOD(teraterm[[#This Row],[Column2]],4096)-Q$4)*$S$3*1000</f>
        <v>145.67057291666666</v>
      </c>
      <c r="E46" s="1">
        <f>IF(ABS(VALUE(teraterm[[#This Row],[Column1]]))&lt;4000,VALUE(teraterm[[#This Row],[Column1]]),0)</f>
        <v>1080</v>
      </c>
      <c r="F46" s="1">
        <f>teraterm[[#This Row],[V(V)]]^2</f>
        <v>48121.620191040041</v>
      </c>
    </row>
    <row r="47" spans="1:6" x14ac:dyDescent="0.25">
      <c r="A47" s="1" t="s">
        <v>97</v>
      </c>
      <c r="B47" s="2">
        <v>359</v>
      </c>
      <c r="C47" s="1">
        <f>(teraterm[[#This Row],[Value(V)]]+$K$2)*$S$2</f>
        <v>183.27579345703126</v>
      </c>
      <c r="D47" s="1">
        <f>(MOD(teraterm[[#This Row],[Column2]],4096)-Q$4)*$S$3*1000</f>
        <v>146.07747395833331</v>
      </c>
      <c r="E47" s="1">
        <f>IF(ABS(VALUE(teraterm[[#This Row],[Column1]]))&lt;4000,VALUE(teraterm[[#This Row],[Column1]]),0)</f>
        <v>901</v>
      </c>
      <c r="F47" s="1">
        <f>teraterm[[#This Row],[V(V)]]^2</f>
        <v>33590.016467304384</v>
      </c>
    </row>
    <row r="48" spans="1:6" x14ac:dyDescent="0.25">
      <c r="A48" s="1" t="s">
        <v>98</v>
      </c>
      <c r="B48" s="2">
        <v>366</v>
      </c>
      <c r="C48" s="1">
        <f>(teraterm[[#This Row],[Value(V)]]+$K$2)*$S$2</f>
        <v>142.74946289062501</v>
      </c>
      <c r="D48" s="1">
        <f>(MOD(teraterm[[#This Row],[Column2]],4096)-Q$4)*$S$3*1000</f>
        <v>148.92578125</v>
      </c>
      <c r="E48" s="1">
        <f>IF(ABS(VALUE(teraterm[[#This Row],[Column1]]))&lt;4000,VALUE(teraterm[[#This Row],[Column1]]),0)</f>
        <v>700</v>
      </c>
      <c r="F48" s="1">
        <f>teraterm[[#This Row],[V(V)]]^2</f>
        <v>20377.409155561927</v>
      </c>
    </row>
    <row r="49" spans="1:6" x14ac:dyDescent="0.25">
      <c r="A49" s="1" t="s">
        <v>99</v>
      </c>
      <c r="B49" s="2">
        <v>364</v>
      </c>
      <c r="C49" s="1">
        <f>(teraterm[[#This Row],[Value(V)]]+$K$2)*$S$2</f>
        <v>103.23125</v>
      </c>
      <c r="D49" s="1">
        <f>(MOD(teraterm[[#This Row],[Column2]],4096)-Q$4)*$S$3*1000</f>
        <v>148.11197916666666</v>
      </c>
      <c r="E49" s="1">
        <f>IF(ABS(VALUE(teraterm[[#This Row],[Column1]]))&lt;4000,VALUE(teraterm[[#This Row],[Column1]]),0)</f>
        <v>504</v>
      </c>
      <c r="F49" s="1">
        <f>teraterm[[#This Row],[V(V)]]^2</f>
        <v>10656.690976562501</v>
      </c>
    </row>
    <row r="50" spans="1:6" x14ac:dyDescent="0.25">
      <c r="A50" s="1" t="s">
        <v>100</v>
      </c>
      <c r="B50" s="2">
        <v>358</v>
      </c>
      <c r="C50" s="1">
        <f>(teraterm[[#This Row],[Value(V)]]+$K$2)*$S$2</f>
        <v>59.277319335937499</v>
      </c>
      <c r="D50" s="1">
        <f>(MOD(teraterm[[#This Row],[Column2]],4096)-Q$4)*$S$3*1000</f>
        <v>145.67057291666666</v>
      </c>
      <c r="E50" s="1">
        <f>IF(ABS(VALUE(teraterm[[#This Row],[Column1]]))&lt;4000,VALUE(teraterm[[#This Row],[Column1]]),0)</f>
        <v>286</v>
      </c>
      <c r="F50" s="1">
        <f>teraterm[[#This Row],[V(V)]]^2</f>
        <v>3513.8005876547095</v>
      </c>
    </row>
    <row r="51" spans="1:6" x14ac:dyDescent="0.25">
      <c r="A51" s="1" t="s">
        <v>101</v>
      </c>
      <c r="B51" s="2">
        <v>372</v>
      </c>
      <c r="C51" s="1">
        <f>(teraterm[[#This Row],[Value(V)]]+$K$2)*$S$2</f>
        <v>10.484423828125001</v>
      </c>
      <c r="D51" s="1">
        <f>(MOD(teraterm[[#This Row],[Column2]],4096)-Q$4)*$S$3*1000</f>
        <v>151.3671875</v>
      </c>
      <c r="E51" s="1">
        <f>IF(ABS(VALUE(teraterm[[#This Row],[Column1]]))&lt;4000,VALUE(teraterm[[#This Row],[Column1]]),0)</f>
        <v>44</v>
      </c>
      <c r="F51" s="1">
        <f>teraterm[[#This Row],[V(V)]]^2</f>
        <v>109.9231430077553</v>
      </c>
    </row>
    <row r="52" spans="1:6" x14ac:dyDescent="0.25">
      <c r="A52" s="1" t="s">
        <v>102</v>
      </c>
      <c r="B52" s="2">
        <v>359</v>
      </c>
      <c r="C52" s="1">
        <f>(teraterm[[#This Row],[Value(V)]]+$K$2)*$S$2</f>
        <v>-36.695483398437503</v>
      </c>
      <c r="D52" s="1">
        <f>(MOD(teraterm[[#This Row],[Column2]],4096)-Q$4)*$S$3*1000</f>
        <v>146.07747395833331</v>
      </c>
      <c r="E52" s="1">
        <f>IF(ABS(VALUE(teraterm[[#This Row],[Column1]]))&lt;4000,VALUE(teraterm[[#This Row],[Column1]]),0)</f>
        <v>-190</v>
      </c>
      <c r="F52" s="1">
        <f>teraterm[[#This Row],[V(V)]]^2</f>
        <v>1346.5585018450024</v>
      </c>
    </row>
    <row r="53" spans="1:6" x14ac:dyDescent="0.25">
      <c r="A53" s="1" t="s">
        <v>103</v>
      </c>
      <c r="B53" s="2">
        <v>365</v>
      </c>
      <c r="C53" s="1">
        <f>(teraterm[[#This Row],[Value(V)]]+$K$2)*$S$2</f>
        <v>-78.834802246093759</v>
      </c>
      <c r="D53" s="1">
        <f>(MOD(teraterm[[#This Row],[Column2]],4096)-Q$4)*$S$3*1000</f>
        <v>148.51888020833331</v>
      </c>
      <c r="E53" s="1">
        <f>IF(ABS(VALUE(teraterm[[#This Row],[Column1]]))&lt;4000,VALUE(teraterm[[#This Row],[Column1]]),0)</f>
        <v>-399</v>
      </c>
      <c r="F53" s="1">
        <f>teraterm[[#This Row],[V(V)]]^2</f>
        <v>6214.9260451807095</v>
      </c>
    </row>
    <row r="54" spans="1:6" x14ac:dyDescent="0.25">
      <c r="A54" s="1" t="s">
        <v>104</v>
      </c>
      <c r="B54" s="2">
        <v>362</v>
      </c>
      <c r="C54" s="1">
        <f>(teraterm[[#This Row],[Value(V)]]+$K$2)*$S$2</f>
        <v>-121.17574462890626</v>
      </c>
      <c r="D54" s="1">
        <f>(MOD(teraterm[[#This Row],[Column2]],4096)-Q$4)*$S$3*1000</f>
        <v>147.29817708333331</v>
      </c>
      <c r="E54" s="1">
        <f>IF(ABS(VALUE(teraterm[[#This Row],[Column1]]))&lt;4000,VALUE(teraterm[[#This Row],[Column1]]),0)</f>
        <v>-609</v>
      </c>
      <c r="F54" s="1">
        <f>teraterm[[#This Row],[V(V)]]^2</f>
        <v>14683.561086369904</v>
      </c>
    </row>
    <row r="55" spans="1:6" x14ac:dyDescent="0.25">
      <c r="A55" s="1" t="s">
        <v>105</v>
      </c>
      <c r="B55" s="2">
        <v>360</v>
      </c>
      <c r="C55" s="1">
        <f>(teraterm[[#This Row],[Value(V)]]+$K$2)*$S$2</f>
        <v>-159.88746337890626</v>
      </c>
      <c r="D55" s="1">
        <f>(MOD(teraterm[[#This Row],[Column2]],4096)-Q$4)*$S$3*1000</f>
        <v>146.484375</v>
      </c>
      <c r="E55" s="1">
        <f>IF(ABS(VALUE(teraterm[[#This Row],[Column1]]))&lt;4000,VALUE(teraterm[[#This Row],[Column1]]),0)</f>
        <v>-801</v>
      </c>
      <c r="F55" s="1">
        <f>teraterm[[#This Row],[V(V)]]^2</f>
        <v>25564.000945741092</v>
      </c>
    </row>
    <row r="56" spans="1:6" x14ac:dyDescent="0.25">
      <c r="A56" s="1" t="s">
        <v>106</v>
      </c>
      <c r="B56" s="2">
        <v>361</v>
      </c>
      <c r="C56" s="1">
        <f>(teraterm[[#This Row],[Value(V)]]+$K$2)*$S$2</f>
        <v>-195.17158203125001</v>
      </c>
      <c r="D56" s="1">
        <f>(MOD(teraterm[[#This Row],[Column2]],4096)-Q$4)*$S$3*1000</f>
        <v>146.89127604166666</v>
      </c>
      <c r="E56" s="1">
        <f>IF(ABS(VALUE(teraterm[[#This Row],[Column1]]))&lt;4000,VALUE(teraterm[[#This Row],[Column1]]),0)</f>
        <v>-976</v>
      </c>
      <c r="F56" s="1">
        <f>teraterm[[#This Row],[V(V)]]^2</f>
        <v>38091.946432580953</v>
      </c>
    </row>
    <row r="57" spans="1:6" x14ac:dyDescent="0.25">
      <c r="A57" s="1" t="s">
        <v>107</v>
      </c>
      <c r="B57" s="2">
        <v>357</v>
      </c>
      <c r="C57" s="1">
        <f>(teraterm[[#This Row],[Value(V)]]+$K$2)*$S$2</f>
        <v>-230.65732421875001</v>
      </c>
      <c r="D57" s="1">
        <f>(MOD(teraterm[[#This Row],[Column2]],4096)-Q$4)*$S$3*1000</f>
        <v>145.263671875</v>
      </c>
      <c r="E57" s="1">
        <f>IF(ABS(VALUE(teraterm[[#This Row],[Column1]]))&lt;4000,VALUE(teraterm[[#This Row],[Column1]]),0)</f>
        <v>-1152</v>
      </c>
      <c r="F57" s="1">
        <f>teraterm[[#This Row],[V(V)]]^2</f>
        <v>53202.801215753556</v>
      </c>
    </row>
    <row r="58" spans="1:6" x14ac:dyDescent="0.25">
      <c r="A58" s="1" t="s">
        <v>47</v>
      </c>
      <c r="B58" s="2">
        <v>351</v>
      </c>
      <c r="C58" s="1">
        <f>(teraterm[[#This Row],[Value(V)]]+$K$2)*$S$2</f>
        <v>-261.30410156250002</v>
      </c>
      <c r="D58" s="1">
        <f>(MOD(teraterm[[#This Row],[Column2]],4096)-Q$4)*$S$3*1000</f>
        <v>142.822265625</v>
      </c>
      <c r="E58" s="1">
        <f>IF(ABS(VALUE(teraterm[[#This Row],[Column1]]))&lt;4000,VALUE(teraterm[[#This Row],[Column1]]),0)</f>
        <v>-1304</v>
      </c>
      <c r="F58" s="1">
        <f>teraterm[[#This Row],[V(V)]]^2</f>
        <v>68279.833493385333</v>
      </c>
    </row>
    <row r="59" spans="1:6" x14ac:dyDescent="0.25">
      <c r="A59" s="1" t="s">
        <v>46</v>
      </c>
      <c r="B59" s="2">
        <v>359</v>
      </c>
      <c r="C59" s="1">
        <f>(teraterm[[#This Row],[Value(V)]]+$K$2)*$S$2</f>
        <v>-283.68431396484374</v>
      </c>
      <c r="D59" s="1">
        <f>(MOD(teraterm[[#This Row],[Column2]],4096)-Q$4)*$S$3*1000</f>
        <v>146.07747395833331</v>
      </c>
      <c r="E59" s="1">
        <f>IF(ABS(VALUE(teraterm[[#This Row],[Column1]]))&lt;4000,VALUE(teraterm[[#This Row],[Column1]]),0)</f>
        <v>-1415</v>
      </c>
      <c r="F59" s="1">
        <f>teraterm[[#This Row],[V(V)]]^2</f>
        <v>80476.789989704033</v>
      </c>
    </row>
    <row r="60" spans="1:6" x14ac:dyDescent="0.25">
      <c r="A60" s="1" t="s">
        <v>108</v>
      </c>
      <c r="B60" s="2">
        <v>368</v>
      </c>
      <c r="C60" s="1">
        <f>(teraterm[[#This Row],[Value(V)]]+$K$2)*$S$2</f>
        <v>-302.83854980468749</v>
      </c>
      <c r="D60" s="1">
        <f>(MOD(teraterm[[#This Row],[Column2]],4096)-Q$4)*$S$3*1000</f>
        <v>149.73958333333331</v>
      </c>
      <c r="E60" s="1">
        <f>IF(ABS(VALUE(teraterm[[#This Row],[Column1]]))&lt;4000,VALUE(teraterm[[#This Row],[Column1]]),0)</f>
        <v>-1510</v>
      </c>
      <c r="F60" s="1">
        <f>teraterm[[#This Row],[V(V)]]^2</f>
        <v>91711.187247806185</v>
      </c>
    </row>
    <row r="61" spans="1:6" x14ac:dyDescent="0.25">
      <c r="A61" s="1" t="s">
        <v>109</v>
      </c>
      <c r="B61" s="2">
        <v>370</v>
      </c>
      <c r="C61" s="1">
        <f>(teraterm[[#This Row],[Value(V)]]+$K$2)*$S$2</f>
        <v>-312.31485595703128</v>
      </c>
      <c r="D61" s="1">
        <f>(MOD(teraterm[[#This Row],[Column2]],4096)-Q$4)*$S$3*1000</f>
        <v>150.55338541666666</v>
      </c>
      <c r="E61" s="1">
        <f>IF(ABS(VALUE(teraterm[[#This Row],[Column1]]))&lt;4000,VALUE(teraterm[[#This Row],[Column1]]),0)</f>
        <v>-1557</v>
      </c>
      <c r="F61" s="1">
        <f>teraterm[[#This Row],[V(V)]]^2</f>
        <v>97540.569251461202</v>
      </c>
    </row>
    <row r="62" spans="1:6" x14ac:dyDescent="0.25">
      <c r="A62" s="1" t="s">
        <v>33</v>
      </c>
      <c r="B62" s="2">
        <v>369</v>
      </c>
      <c r="C62" s="1">
        <f>(teraterm[[#This Row],[Value(V)]]+$K$2)*$S$2</f>
        <v>-315.94407958984374</v>
      </c>
      <c r="D62" s="1">
        <f>(MOD(teraterm[[#This Row],[Column2]],4096)-Q$4)*$S$3*1000</f>
        <v>150.146484375</v>
      </c>
      <c r="E62" s="1">
        <f>IF(ABS(VALUE(teraterm[[#This Row],[Column1]]))&lt;4000,VALUE(teraterm[[#This Row],[Column1]]),0)</f>
        <v>-1575</v>
      </c>
      <c r="F62" s="1">
        <f>teraterm[[#This Row],[V(V)]]^2</f>
        <v>99820.661427873521</v>
      </c>
    </row>
    <row r="63" spans="1:6" x14ac:dyDescent="0.25">
      <c r="A63" s="1" t="s">
        <v>34</v>
      </c>
      <c r="B63" s="2">
        <v>365</v>
      </c>
      <c r="C63" s="1">
        <f>(teraterm[[#This Row],[Value(V)]]+$K$2)*$S$2</f>
        <v>-317.96031494140624</v>
      </c>
      <c r="D63" s="1">
        <f>(MOD(teraterm[[#This Row],[Column2]],4096)-Q$4)*$S$3*1000</f>
        <v>148.51888020833331</v>
      </c>
      <c r="E63" s="1">
        <f>IF(ABS(VALUE(teraterm[[#This Row],[Column1]]))&lt;4000,VALUE(teraterm[[#This Row],[Column1]]),0)</f>
        <v>-1585</v>
      </c>
      <c r="F63" s="1">
        <f>teraterm[[#This Row],[V(V)]]^2</f>
        <v>101098.76187763824</v>
      </c>
    </row>
    <row r="64" spans="1:6" x14ac:dyDescent="0.25">
      <c r="A64" s="1" t="s">
        <v>36</v>
      </c>
      <c r="B64" s="2">
        <v>361</v>
      </c>
      <c r="C64" s="1">
        <f>(teraterm[[#This Row],[Value(V)]]+$K$2)*$S$2</f>
        <v>-315.54083251953125</v>
      </c>
      <c r="D64" s="1">
        <f>(MOD(teraterm[[#This Row],[Column2]],4096)-Q$4)*$S$3*1000</f>
        <v>146.89127604166666</v>
      </c>
      <c r="E64" s="1">
        <f>IF(ABS(VALUE(teraterm[[#This Row],[Column1]]))&lt;4000,VALUE(teraterm[[#This Row],[Column1]]),0)</f>
        <v>-1573</v>
      </c>
      <c r="F64" s="1">
        <f>teraterm[[#This Row],[V(V)]]^2</f>
        <v>99566.01698711887</v>
      </c>
    </row>
    <row r="65" spans="1:6" x14ac:dyDescent="0.25">
      <c r="A65" s="1" t="s">
        <v>110</v>
      </c>
      <c r="B65" s="2">
        <v>357</v>
      </c>
      <c r="C65" s="1">
        <f>(teraterm[[#This Row],[Value(V)]]+$K$2)*$S$2</f>
        <v>-307.47589111328125</v>
      </c>
      <c r="D65" s="1">
        <f>(MOD(teraterm[[#This Row],[Column2]],4096)-Q$4)*$S$3*1000</f>
        <v>145.263671875</v>
      </c>
      <c r="E65" s="1">
        <f>IF(ABS(VALUE(teraterm[[#This Row],[Column1]]))&lt;4000,VALUE(teraterm[[#This Row],[Column1]]),0)</f>
        <v>-1533</v>
      </c>
      <c r="F65" s="1">
        <f>teraterm[[#This Row],[V(V)]]^2</f>
        <v>94541.423615906388</v>
      </c>
    </row>
    <row r="66" spans="1:6" x14ac:dyDescent="0.25">
      <c r="A66" s="1" t="s">
        <v>111</v>
      </c>
      <c r="B66" s="2">
        <v>373</v>
      </c>
      <c r="C66" s="1">
        <f>(teraterm[[#This Row],[Value(V)]]+$K$2)*$S$2</f>
        <v>-286.70866699218749</v>
      </c>
      <c r="D66" s="1">
        <f>(MOD(teraterm[[#This Row],[Column2]],4096)-Q$4)*$S$3*1000</f>
        <v>151.77408854166666</v>
      </c>
      <c r="E66" s="1">
        <f>IF(ABS(VALUE(teraterm[[#This Row],[Column1]]))&lt;4000,VALUE(teraterm[[#This Row],[Column1]]),0)</f>
        <v>-1430</v>
      </c>
      <c r="F66" s="1">
        <f>teraterm[[#This Row],[V(V)]]^2</f>
        <v>82201.859728437063</v>
      </c>
    </row>
    <row r="67" spans="1:6" x14ac:dyDescent="0.25">
      <c r="A67" s="1" t="s">
        <v>112</v>
      </c>
      <c r="B67" s="2">
        <v>364</v>
      </c>
      <c r="C67" s="1">
        <f>(teraterm[[#This Row],[Value(V)]]+$K$2)*$S$2</f>
        <v>-257.07000732421875</v>
      </c>
      <c r="D67" s="1">
        <f>(MOD(teraterm[[#This Row],[Column2]],4096)-Q$4)*$S$3*1000</f>
        <v>148.11197916666666</v>
      </c>
      <c r="E67" s="1">
        <f>IF(ABS(VALUE(teraterm[[#This Row],[Column1]]))&lt;4000,VALUE(teraterm[[#This Row],[Column1]]),0)</f>
        <v>-1283</v>
      </c>
      <c r="F67" s="1">
        <f>teraterm[[#This Row],[V(V)]]^2</f>
        <v>66084.988665673882</v>
      </c>
    </row>
    <row r="68" spans="1:6" x14ac:dyDescent="0.25">
      <c r="A68" s="1" t="s">
        <v>53</v>
      </c>
      <c r="B68" s="2">
        <v>370</v>
      </c>
      <c r="C68" s="1">
        <f>(teraterm[[#This Row],[Value(V)]]+$K$2)*$S$2</f>
        <v>-227.8345947265625</v>
      </c>
      <c r="D68" s="1">
        <f>(MOD(teraterm[[#This Row],[Column2]],4096)-Q$4)*$S$3*1000</f>
        <v>150.55338541666666</v>
      </c>
      <c r="E68" s="1">
        <f>IF(ABS(VALUE(teraterm[[#This Row],[Column1]]))&lt;4000,VALUE(teraterm[[#This Row],[Column1]]),0)</f>
        <v>-1138</v>
      </c>
      <c r="F68" s="1">
        <f>teraterm[[#This Row],[V(V)]]^2</f>
        <v>51908.602554216981</v>
      </c>
    </row>
    <row r="69" spans="1:6" x14ac:dyDescent="0.25">
      <c r="A69" s="1" t="s">
        <v>106</v>
      </c>
      <c r="B69" s="2">
        <v>374</v>
      </c>
      <c r="C69" s="1">
        <f>(teraterm[[#This Row],[Value(V)]]+$K$2)*$S$2</f>
        <v>-195.17158203125001</v>
      </c>
      <c r="D69" s="1">
        <f>(MOD(teraterm[[#This Row],[Column2]],4096)-Q$4)*$S$3*1000</f>
        <v>152.18098958333331</v>
      </c>
      <c r="E69" s="1">
        <f>IF(ABS(VALUE(teraterm[[#This Row],[Column1]]))&lt;4000,VALUE(teraterm[[#This Row],[Column1]]),0)</f>
        <v>-976</v>
      </c>
      <c r="F69" s="1">
        <f>teraterm[[#This Row],[V(V)]]^2</f>
        <v>38091.946432580953</v>
      </c>
    </row>
    <row r="70" spans="1:6" x14ac:dyDescent="0.25">
      <c r="A70" s="1" t="s">
        <v>113</v>
      </c>
      <c r="B70" s="2">
        <v>369</v>
      </c>
      <c r="C70" s="1">
        <f>(teraterm[[#This Row],[Value(V)]]+$K$2)*$S$2</f>
        <v>-155.2501220703125</v>
      </c>
      <c r="D70" s="1">
        <f>(MOD(teraterm[[#This Row],[Column2]],4096)-Q$4)*$S$3*1000</f>
        <v>150.146484375</v>
      </c>
      <c r="E70" s="1">
        <f>IF(ABS(VALUE(teraterm[[#This Row],[Column1]]))&lt;4000,VALUE(teraterm[[#This Row],[Column1]]),0)</f>
        <v>-778</v>
      </c>
      <c r="F70" s="1">
        <f>teraterm[[#This Row],[V(V)]]^2</f>
        <v>24102.600402846932</v>
      </c>
    </row>
    <row r="71" spans="1:6" x14ac:dyDescent="0.25">
      <c r="A71" s="1" t="s">
        <v>114</v>
      </c>
      <c r="B71" s="2">
        <v>367</v>
      </c>
      <c r="C71" s="1">
        <f>(teraterm[[#This Row],[Value(V)]]+$K$2)*$S$2</f>
        <v>-115.53028564453125</v>
      </c>
      <c r="D71" s="1">
        <f>(MOD(teraterm[[#This Row],[Column2]],4096)-Q$4)*$S$3*1000</f>
        <v>149.33268229166666</v>
      </c>
      <c r="E71" s="1">
        <f>IF(ABS(VALUE(teraterm[[#This Row],[Column1]]))&lt;4000,VALUE(teraterm[[#This Row],[Column1]]),0)</f>
        <v>-581</v>
      </c>
      <c r="F71" s="1">
        <f>teraterm[[#This Row],[V(V)]]^2</f>
        <v>13347.246901106982</v>
      </c>
    </row>
    <row r="72" spans="1:6" x14ac:dyDescent="0.25">
      <c r="A72" s="1" t="s">
        <v>115</v>
      </c>
      <c r="B72" s="2">
        <v>360</v>
      </c>
      <c r="C72" s="1">
        <f>(teraterm[[#This Row],[Value(V)]]+$K$2)*$S$2</f>
        <v>-73.189343261718747</v>
      </c>
      <c r="D72" s="1">
        <f>(MOD(teraterm[[#This Row],[Column2]],4096)-Q$4)*$S$3*1000</f>
        <v>146.484375</v>
      </c>
      <c r="E72" s="1">
        <f>IF(ABS(VALUE(teraterm[[#This Row],[Column1]]))&lt;4000,VALUE(teraterm[[#This Row],[Column1]]),0)</f>
        <v>-371</v>
      </c>
      <c r="F72" s="1">
        <f>teraterm[[#This Row],[V(V)]]^2</f>
        <v>5356.6799670816954</v>
      </c>
    </row>
    <row r="73" spans="1:6" x14ac:dyDescent="0.25">
      <c r="A73" s="1" t="s">
        <v>116</v>
      </c>
      <c r="B73" s="2">
        <v>372</v>
      </c>
      <c r="C73" s="1">
        <f>(teraterm[[#This Row],[Value(V)]]+$K$2)*$S$2</f>
        <v>-25.404565429687501</v>
      </c>
      <c r="D73" s="1">
        <f>(MOD(teraterm[[#This Row],[Column2]],4096)-Q$4)*$S$3*1000</f>
        <v>151.3671875</v>
      </c>
      <c r="E73" s="1">
        <f>IF(ABS(VALUE(teraterm[[#This Row],[Column1]]))&lt;4000,VALUE(teraterm[[#This Row],[Column1]]),0)</f>
        <v>-134</v>
      </c>
      <c r="F73" s="1">
        <f>teraterm[[#This Row],[V(V)]]^2</f>
        <v>645.39194467127334</v>
      </c>
    </row>
    <row r="74" spans="1:6" x14ac:dyDescent="0.25">
      <c r="A74" s="1" t="s">
        <v>117</v>
      </c>
      <c r="B74" s="2">
        <v>361</v>
      </c>
      <c r="C74" s="1">
        <f>(teraterm[[#This Row],[Value(V)]]+$K$2)*$S$2</f>
        <v>22.581835937499999</v>
      </c>
      <c r="D74" s="1">
        <f>(MOD(teraterm[[#This Row],[Column2]],4096)-Q$4)*$S$3*1000</f>
        <v>146.89127604166666</v>
      </c>
      <c r="E74" s="1">
        <f>IF(ABS(VALUE(teraterm[[#This Row],[Column1]]))&lt;4000,VALUE(teraterm[[#This Row],[Column1]]),0)</f>
        <v>104</v>
      </c>
      <c r="F74" s="1">
        <f>teraterm[[#This Row],[V(V)]]^2</f>
        <v>509.93931430816644</v>
      </c>
    </row>
    <row r="75" spans="1:6" x14ac:dyDescent="0.25">
      <c r="A75" s="1" t="s">
        <v>118</v>
      </c>
      <c r="B75" s="2">
        <v>354</v>
      </c>
      <c r="C75" s="1">
        <f>(teraterm[[#This Row],[Value(V)]]+$K$2)*$S$2</f>
        <v>66.334143066406256</v>
      </c>
      <c r="D75" s="1">
        <f>(MOD(teraterm[[#This Row],[Column2]],4096)-Q$4)*$S$3*1000</f>
        <v>144.04296875</v>
      </c>
      <c r="E75" s="1">
        <f>IF(ABS(VALUE(teraterm[[#This Row],[Column1]]))&lt;4000,VALUE(teraterm[[#This Row],[Column1]]),0)</f>
        <v>321</v>
      </c>
      <c r="F75" s="1">
        <f>teraterm[[#This Row],[V(V)]]^2</f>
        <v>4400.2185363544531</v>
      </c>
    </row>
    <row r="76" spans="1:6" x14ac:dyDescent="0.25">
      <c r="A76" s="1" t="s">
        <v>119</v>
      </c>
      <c r="B76" s="2">
        <v>366</v>
      </c>
      <c r="C76" s="1">
        <f>(teraterm[[#This Row],[Value(V)]]+$K$2)*$S$2</f>
        <v>107.86859130859375</v>
      </c>
      <c r="D76" s="1">
        <f>(MOD(teraterm[[#This Row],[Column2]],4096)-Q$4)*$S$3*1000</f>
        <v>148.92578125</v>
      </c>
      <c r="E76" s="1">
        <f>IF(ABS(VALUE(teraterm[[#This Row],[Column1]]))&lt;4000,VALUE(teraterm[[#This Row],[Column1]]),0)</f>
        <v>527</v>
      </c>
      <c r="F76" s="1">
        <f>teraterm[[#This Row],[V(V)]]^2</f>
        <v>11635.632990900427</v>
      </c>
    </row>
    <row r="77" spans="1:6" x14ac:dyDescent="0.25">
      <c r="A77" s="1" t="s">
        <v>42</v>
      </c>
      <c r="B77" s="2">
        <v>370</v>
      </c>
      <c r="C77" s="1">
        <f>(teraterm[[#This Row],[Value(V)]]+$K$2)*$S$2</f>
        <v>148.19329833984375</v>
      </c>
      <c r="D77" s="1">
        <f>(MOD(teraterm[[#This Row],[Column2]],4096)-Q$4)*$S$3*1000</f>
        <v>150.55338541666666</v>
      </c>
      <c r="E77" s="1">
        <f>IF(ABS(VALUE(teraterm[[#This Row],[Column1]]))&lt;4000,VALUE(teraterm[[#This Row],[Column1]]),0)</f>
        <v>727</v>
      </c>
      <c r="F77" s="1">
        <f>teraterm[[#This Row],[V(V)]]^2</f>
        <v>21961.253672841936</v>
      </c>
    </row>
    <row r="78" spans="1:6" x14ac:dyDescent="0.25">
      <c r="A78" s="1" t="s">
        <v>120</v>
      </c>
      <c r="B78" s="2">
        <v>363</v>
      </c>
      <c r="C78" s="1">
        <f>(teraterm[[#This Row],[Value(V)]]+$K$2)*$S$2</f>
        <v>184.48553466796875</v>
      </c>
      <c r="D78" s="1">
        <f>(MOD(teraterm[[#This Row],[Column2]],4096)-Q$4)*$S$3*1000</f>
        <v>147.705078125</v>
      </c>
      <c r="E78" s="1">
        <f>IF(ABS(VALUE(teraterm[[#This Row],[Column1]]))&lt;4000,VALUE(teraterm[[#This Row],[Column1]]),0)</f>
        <v>907</v>
      </c>
      <c r="F78" s="1">
        <f>teraterm[[#This Row],[V(V)]]^2</f>
        <v>34034.9125017263</v>
      </c>
    </row>
    <row r="79" spans="1:6" x14ac:dyDescent="0.25">
      <c r="A79" s="1" t="s">
        <v>121</v>
      </c>
      <c r="B79" s="2">
        <v>361</v>
      </c>
      <c r="C79" s="1">
        <f>(teraterm[[#This Row],[Value(V)]]+$K$2)*$S$2</f>
        <v>220.17290039062502</v>
      </c>
      <c r="D79" s="1">
        <f>(MOD(teraterm[[#This Row],[Column2]],4096)-Q$4)*$S$3*1000</f>
        <v>146.89127604166666</v>
      </c>
      <c r="E79" s="1">
        <f>IF(ABS(VALUE(teraterm[[#This Row],[Column1]]))&lt;4000,VALUE(teraterm[[#This Row],[Column1]]),0)</f>
        <v>1084</v>
      </c>
      <c r="F79" s="1">
        <f>teraterm[[#This Row],[V(V)]]^2</f>
        <v>48476.106066420085</v>
      </c>
    </row>
    <row r="80" spans="1:6" x14ac:dyDescent="0.25">
      <c r="A80" s="1" t="s">
        <v>122</v>
      </c>
      <c r="B80" s="2">
        <v>371</v>
      </c>
      <c r="C80" s="1">
        <f>(teraterm[[#This Row],[Value(V)]]+$K$2)*$S$2</f>
        <v>253.44078369140627</v>
      </c>
      <c r="D80" s="1">
        <f>(MOD(teraterm[[#This Row],[Column2]],4096)-Q$4)*$S$3*1000</f>
        <v>150.96028645833331</v>
      </c>
      <c r="E80" s="1">
        <f>IF(ABS(VALUE(teraterm[[#This Row],[Column1]]))&lt;4000,VALUE(teraterm[[#This Row],[Column1]]),0)</f>
        <v>1249</v>
      </c>
      <c r="F80" s="1">
        <f>teraterm[[#This Row],[V(V)]]^2</f>
        <v>64232.230838114177</v>
      </c>
    </row>
    <row r="81" spans="1:6" x14ac:dyDescent="0.25">
      <c r="A81" s="1" t="s">
        <v>123</v>
      </c>
      <c r="B81" s="2">
        <v>358</v>
      </c>
      <c r="C81" s="1">
        <f>(teraterm[[#This Row],[Value(V)]]+$K$2)*$S$2</f>
        <v>277.83723144531251</v>
      </c>
      <c r="D81" s="1">
        <f>(MOD(teraterm[[#This Row],[Column2]],4096)-Q$4)*$S$3*1000</f>
        <v>145.67057291666666</v>
      </c>
      <c r="E81" s="1">
        <f>IF(ABS(VALUE(teraterm[[#This Row],[Column1]]))&lt;4000,VALUE(teraterm[[#This Row],[Column1]]),0)</f>
        <v>1370</v>
      </c>
      <c r="F81" s="1">
        <f>teraterm[[#This Row],[V(V)]]^2</f>
        <v>77193.527177196156</v>
      </c>
    </row>
    <row r="82" spans="1:6" x14ac:dyDescent="0.25">
      <c r="A82" s="1" t="s">
        <v>124</v>
      </c>
      <c r="B82" s="2">
        <v>358</v>
      </c>
      <c r="C82" s="1">
        <f>(teraterm[[#This Row],[Value(V)]]+$K$2)*$S$2</f>
        <v>297.39471435546875</v>
      </c>
      <c r="D82" s="1">
        <f>(MOD(teraterm[[#This Row],[Column2]],4096)-Q$4)*$S$3*1000</f>
        <v>145.67057291666666</v>
      </c>
      <c r="E82" s="1">
        <f>IF(ABS(VALUE(teraterm[[#This Row],[Column1]]))&lt;4000,VALUE(teraterm[[#This Row],[Column1]]),0)</f>
        <v>1467</v>
      </c>
      <c r="F82" s="1">
        <f>teraterm[[#This Row],[V(V)]]^2</f>
        <v>88443.616126570851</v>
      </c>
    </row>
    <row r="83" spans="1:6" x14ac:dyDescent="0.25">
      <c r="A83" s="1" t="s">
        <v>44</v>
      </c>
      <c r="B83" s="2">
        <v>359</v>
      </c>
      <c r="C83" s="1">
        <f>(teraterm[[#This Row],[Value(V)]]+$K$2)*$S$2</f>
        <v>310.90349121093749</v>
      </c>
      <c r="D83" s="1">
        <f>(MOD(teraterm[[#This Row],[Column2]],4096)-Q$4)*$S$3*1000</f>
        <v>146.07747395833331</v>
      </c>
      <c r="E83" s="1">
        <f>IF(ABS(VALUE(teraterm[[#This Row],[Column1]]))&lt;4000,VALUE(teraterm[[#This Row],[Column1]]),0)</f>
        <v>1534</v>
      </c>
      <c r="F83" s="1">
        <f>teraterm[[#This Row],[V(V)]]^2</f>
        <v>96660.980847149491</v>
      </c>
    </row>
    <row r="84" spans="1:6" x14ac:dyDescent="0.25">
      <c r="A84" s="1" t="s">
        <v>125</v>
      </c>
      <c r="B84" s="2">
        <v>366</v>
      </c>
      <c r="C84" s="1">
        <f>(teraterm[[#This Row],[Value(V)]]+$K$2)*$S$2</f>
        <v>316.34732666015628</v>
      </c>
      <c r="D84" s="1">
        <f>(MOD(teraterm[[#This Row],[Column2]],4096)-Q$4)*$S$3*1000</f>
        <v>148.92578125</v>
      </c>
      <c r="E84" s="1">
        <f>IF(ABS(VALUE(teraterm[[#This Row],[Column1]]))&lt;4000,VALUE(teraterm[[#This Row],[Column1]]),0)</f>
        <v>1561</v>
      </c>
      <c r="F84" s="1">
        <f>teraterm[[#This Row],[V(V)]]^2</f>
        <v>100075.63108502762</v>
      </c>
    </row>
    <row r="85" spans="1:6" x14ac:dyDescent="0.25">
      <c r="A85" s="1" t="s">
        <v>52</v>
      </c>
      <c r="B85" s="2">
        <v>360</v>
      </c>
      <c r="C85" s="1">
        <f>(teraterm[[#This Row],[Value(V)]]+$K$2)*$S$2</f>
        <v>318.36356201171878</v>
      </c>
      <c r="D85" s="1">
        <f>(MOD(teraterm[[#This Row],[Column2]],4096)-Q$4)*$S$3*1000</f>
        <v>146.484375</v>
      </c>
      <c r="E85" s="1">
        <f>IF(ABS(VALUE(teraterm[[#This Row],[Column1]]))&lt;4000,VALUE(teraterm[[#This Row],[Column1]]),0)</f>
        <v>1571</v>
      </c>
      <c r="F85" s="1">
        <f>teraterm[[#This Row],[V(V)]]^2</f>
        <v>101355.35761678951</v>
      </c>
    </row>
    <row r="86" spans="1:6" x14ac:dyDescent="0.25">
      <c r="A86" s="1" t="s">
        <v>22</v>
      </c>
      <c r="B86" s="2">
        <v>358</v>
      </c>
      <c r="C86" s="1">
        <f>(teraterm[[#This Row],[Value(V)]]+$K$2)*$S$2</f>
        <v>317.35544433593753</v>
      </c>
      <c r="D86" s="1">
        <f>(MOD(teraterm[[#This Row],[Column2]],4096)-Q$4)*$S$3*1000</f>
        <v>145.67057291666666</v>
      </c>
      <c r="E86" s="1">
        <f>IF(ABS(VALUE(teraterm[[#This Row],[Column1]]))&lt;4000,VALUE(teraterm[[#This Row],[Column1]]),0)</f>
        <v>1566</v>
      </c>
      <c r="F86" s="1">
        <f>teraterm[[#This Row],[V(V)]]^2</f>
        <v>100714.47804966035</v>
      </c>
    </row>
    <row r="87" spans="1:6" x14ac:dyDescent="0.25">
      <c r="A87" s="1" t="s">
        <v>30</v>
      </c>
      <c r="B87" s="2">
        <v>355</v>
      </c>
      <c r="C87" s="1">
        <f>(teraterm[[#This Row],[Value(V)]]+$K$2)*$S$2</f>
        <v>311.70998535156252</v>
      </c>
      <c r="D87" s="1">
        <f>(MOD(teraterm[[#This Row],[Column2]],4096)-Q$4)*$S$3*1000</f>
        <v>144.44986979166666</v>
      </c>
      <c r="E87" s="1">
        <f>IF(ABS(VALUE(teraterm[[#This Row],[Column1]]))&lt;4000,VALUE(teraterm[[#This Row],[Column1]]),0)</f>
        <v>1538</v>
      </c>
      <c r="F87" s="1">
        <f>teraterm[[#This Row],[V(V)]]^2</f>
        <v>97163.114967871326</v>
      </c>
    </row>
    <row r="88" spans="1:6" x14ac:dyDescent="0.25">
      <c r="A88" s="1" t="s">
        <v>126</v>
      </c>
      <c r="B88" s="2">
        <v>364</v>
      </c>
      <c r="C88" s="1">
        <f>(teraterm[[#This Row],[Value(V)]]+$K$2)*$S$2</f>
        <v>296.3865966796875</v>
      </c>
      <c r="D88" s="1">
        <f>(MOD(teraterm[[#This Row],[Column2]],4096)-Q$4)*$S$3*1000</f>
        <v>148.11197916666666</v>
      </c>
      <c r="E88" s="1">
        <f>IF(ABS(VALUE(teraterm[[#This Row],[Column1]]))&lt;4000,VALUE(teraterm[[#This Row],[Column1]]),0)</f>
        <v>1462</v>
      </c>
      <c r="F88" s="1">
        <f>teraterm[[#This Row],[V(V)]]^2</f>
        <v>87845.014691367745</v>
      </c>
    </row>
    <row r="89" spans="1:6" x14ac:dyDescent="0.25">
      <c r="A89" s="1" t="s">
        <v>127</v>
      </c>
      <c r="B89" s="2">
        <v>364</v>
      </c>
      <c r="C89" s="1">
        <f>(teraterm[[#This Row],[Value(V)]]+$K$2)*$S$2</f>
        <v>267.95767822265628</v>
      </c>
      <c r="D89" s="1">
        <f>(MOD(teraterm[[#This Row],[Column2]],4096)-Q$4)*$S$3*1000</f>
        <v>148.11197916666666</v>
      </c>
      <c r="E89" s="1">
        <f>IF(ABS(VALUE(teraterm[[#This Row],[Column1]]))&lt;4000,VALUE(teraterm[[#This Row],[Column1]]),0)</f>
        <v>1321</v>
      </c>
      <c r="F89" s="1">
        <f>teraterm[[#This Row],[V(V)]]^2</f>
        <v>71801.317318476606</v>
      </c>
    </row>
    <row r="90" spans="1:6" x14ac:dyDescent="0.25">
      <c r="A90" s="1" t="s">
        <v>128</v>
      </c>
      <c r="B90" s="2">
        <v>364</v>
      </c>
      <c r="C90" s="1">
        <f>(teraterm[[#This Row],[Value(V)]]+$K$2)*$S$2</f>
        <v>237.31090087890627</v>
      </c>
      <c r="D90" s="1">
        <f>(MOD(teraterm[[#This Row],[Column2]],4096)-Q$4)*$S$3*1000</f>
        <v>148.11197916666666</v>
      </c>
      <c r="E90" s="1">
        <f>IF(ABS(VALUE(teraterm[[#This Row],[Column1]]))&lt;4000,VALUE(teraterm[[#This Row],[Column1]]),0)</f>
        <v>1169</v>
      </c>
      <c r="F90" s="1">
        <f>teraterm[[#This Row],[V(V)]]^2</f>
        <v>56316.463675958075</v>
      </c>
    </row>
    <row r="91" spans="1:6" x14ac:dyDescent="0.25">
      <c r="A91" s="1" t="s">
        <v>2</v>
      </c>
      <c r="B91" s="2">
        <v>0</v>
      </c>
      <c r="C91" s="1">
        <f>(teraterm[[#This Row],[Value(V)]]+$K$2)*$S$2</f>
        <v>1.61298828125</v>
      </c>
      <c r="D91" s="1">
        <f>(MOD(teraterm[[#This Row],[Column2]],4096)-Q$4)*$S$3*1000</f>
        <v>0</v>
      </c>
      <c r="E91" s="1">
        <f>IF(ABS(VALUE(teraterm[[#This Row],[Column1]]))&lt;4000,VALUE(teraterm[[#This Row],[Column1]]),0)</f>
        <v>0</v>
      </c>
      <c r="F91" s="1">
        <f>teraterm[[#This Row],[V(V)]]^2</f>
        <v>2.6017311954498292</v>
      </c>
    </row>
    <row r="92" spans="1:6" x14ac:dyDescent="0.25">
      <c r="A92" s="1" t="s">
        <v>129</v>
      </c>
      <c r="B92" s="2">
        <v>366</v>
      </c>
      <c r="C92" s="1">
        <f>(teraterm[[#This Row],[Value(V)]]+$K$2)*$S$2</f>
        <v>274.2080078125</v>
      </c>
      <c r="D92" s="1">
        <f>(MOD(teraterm[[#This Row],[Column2]],4096)-Q$4)*$S$3*1000</f>
        <v>148.92578125</v>
      </c>
      <c r="E92" s="1">
        <f>IF(ABS(VALUE(teraterm[[#This Row],[Column1]]))&lt;4000,VALUE(teraterm[[#This Row],[Column1]]),0)</f>
        <v>1352</v>
      </c>
      <c r="F92" s="1">
        <f>teraterm[[#This Row],[V(V)]]^2</f>
        <v>75190.031548500061</v>
      </c>
    </row>
    <row r="93" spans="1:6" x14ac:dyDescent="0.25">
      <c r="A93" s="1" t="s">
        <v>130</v>
      </c>
      <c r="B93" s="2">
        <v>359</v>
      </c>
      <c r="C93" s="1">
        <f>(teraterm[[#This Row],[Value(V)]]+$K$2)*$S$2</f>
        <v>293.76549072265624</v>
      </c>
      <c r="D93" s="1">
        <f>(MOD(teraterm[[#This Row],[Column2]],4096)-Q$4)*$S$3*1000</f>
        <v>146.07747395833331</v>
      </c>
      <c r="E93" s="1">
        <f>IF(ABS(VALUE(teraterm[[#This Row],[Column1]]))&lt;4000,VALUE(teraterm[[#This Row],[Column1]]),0)</f>
        <v>1449</v>
      </c>
      <c r="F93" s="1">
        <f>teraterm[[#This Row],[V(V)]]^2</f>
        <v>86298.163539523026</v>
      </c>
    </row>
    <row r="94" spans="1:6" x14ac:dyDescent="0.25">
      <c r="A94" s="1" t="s">
        <v>131</v>
      </c>
      <c r="B94" s="2">
        <v>364</v>
      </c>
      <c r="C94" s="1">
        <f>(teraterm[[#This Row],[Value(V)]]+$K$2)*$S$2</f>
        <v>309.89537353515624</v>
      </c>
      <c r="D94" s="1">
        <f>(MOD(teraterm[[#This Row],[Column2]],4096)-Q$4)*$S$3*1000</f>
        <v>148.11197916666666</v>
      </c>
      <c r="E94" s="1">
        <f>IF(ABS(VALUE(teraterm[[#This Row],[Column1]]))&lt;4000,VALUE(teraterm[[#This Row],[Column1]]),0)</f>
        <v>1529</v>
      </c>
      <c r="F94" s="1">
        <f>teraterm[[#This Row],[V(V)]]^2</f>
        <v>96035.142538494008</v>
      </c>
    </row>
    <row r="95" spans="1:6" x14ac:dyDescent="0.25">
      <c r="A95" s="1" t="s">
        <v>73</v>
      </c>
      <c r="B95" s="2">
        <v>357</v>
      </c>
      <c r="C95" s="1">
        <f>(teraterm[[#This Row],[Value(V)]]+$K$2)*$S$2</f>
        <v>315.54083251953125</v>
      </c>
      <c r="D95" s="1">
        <f>(MOD(teraterm[[#This Row],[Column2]],4096)-Q$4)*$S$3*1000</f>
        <v>145.263671875</v>
      </c>
      <c r="E95" s="1">
        <f>IF(ABS(VALUE(teraterm[[#This Row],[Column1]]))&lt;4000,VALUE(teraterm[[#This Row],[Column1]]),0)</f>
        <v>1557</v>
      </c>
      <c r="F95" s="1">
        <f>teraterm[[#This Row],[V(V)]]^2</f>
        <v>99566.01698711887</v>
      </c>
    </row>
    <row r="96" spans="1:6" x14ac:dyDescent="0.25">
      <c r="A96" s="1" t="s">
        <v>60</v>
      </c>
      <c r="B96" s="2">
        <v>364</v>
      </c>
      <c r="C96" s="1">
        <f>(teraterm[[#This Row],[Value(V)]]+$K$2)*$S$2</f>
        <v>318.96843261718749</v>
      </c>
      <c r="D96" s="1">
        <f>(MOD(teraterm[[#This Row],[Column2]],4096)-Q$4)*$S$3*1000</f>
        <v>148.11197916666666</v>
      </c>
      <c r="E96" s="1">
        <f>IF(ABS(VALUE(teraterm[[#This Row],[Column1]]))&lt;4000,VALUE(teraterm[[#This Row],[Column1]]),0)</f>
        <v>1574</v>
      </c>
      <c r="F96" s="1">
        <f>teraterm[[#This Row],[V(V)]]^2</f>
        <v>101740.86100626527</v>
      </c>
    </row>
    <row r="97" spans="1:6" x14ac:dyDescent="0.25">
      <c r="A97" s="1" t="s">
        <v>25</v>
      </c>
      <c r="B97" s="2">
        <v>352</v>
      </c>
      <c r="C97" s="1">
        <f>(teraterm[[#This Row],[Value(V)]]+$K$2)*$S$2</f>
        <v>317.75869140625002</v>
      </c>
      <c r="D97" s="1">
        <f>(MOD(teraterm[[#This Row],[Column2]],4096)-Q$4)*$S$3*1000</f>
        <v>143.22916666666666</v>
      </c>
      <c r="E97" s="1">
        <f>IF(ABS(VALUE(teraterm[[#This Row],[Column1]]))&lt;4000,VALUE(teraterm[[#This Row],[Column1]]),0)</f>
        <v>1568</v>
      </c>
      <c r="F97" s="1">
        <f>teraterm[[#This Row],[V(V)]]^2</f>
        <v>100970.58596421243</v>
      </c>
    </row>
    <row r="98" spans="1:6" x14ac:dyDescent="0.25">
      <c r="A98" s="1" t="s">
        <v>72</v>
      </c>
      <c r="B98" s="2">
        <v>354</v>
      </c>
      <c r="C98" s="1">
        <f>(teraterm[[#This Row],[Value(V)]]+$K$2)*$S$2</f>
        <v>313.32297363281253</v>
      </c>
      <c r="D98" s="1">
        <f>(MOD(teraterm[[#This Row],[Column2]],4096)-Q$4)*$S$3*1000</f>
        <v>144.04296875</v>
      </c>
      <c r="E98" s="1">
        <f>IF(ABS(VALUE(teraterm[[#This Row],[Column1]]))&lt;4000,VALUE(teraterm[[#This Row],[Column1]]),0)</f>
        <v>1546</v>
      </c>
      <c r="F98" s="1">
        <f>teraterm[[#This Row],[V(V)]]^2</f>
        <v>98171.285806108135</v>
      </c>
    </row>
    <row r="99" spans="1:6" x14ac:dyDescent="0.25">
      <c r="A99" s="1" t="s">
        <v>132</v>
      </c>
      <c r="B99" s="2">
        <v>360</v>
      </c>
      <c r="C99" s="1">
        <f>(teraterm[[#This Row],[Value(V)]]+$K$2)*$S$2</f>
        <v>300.21744384765628</v>
      </c>
      <c r="D99" s="1">
        <f>(MOD(teraterm[[#This Row],[Column2]],4096)-Q$4)*$S$3*1000</f>
        <v>146.484375</v>
      </c>
      <c r="E99" s="1">
        <f>IF(ABS(VALUE(teraterm[[#This Row],[Column1]]))&lt;4000,VALUE(teraterm[[#This Row],[Column1]]),0)</f>
        <v>1481</v>
      </c>
      <c r="F99" s="1">
        <f>teraterm[[#This Row],[V(V)]]^2</f>
        <v>90130.513590420655</v>
      </c>
    </row>
    <row r="100" spans="1:6" x14ac:dyDescent="0.25">
      <c r="A100" s="1" t="s">
        <v>133</v>
      </c>
      <c r="B100" s="2">
        <v>367</v>
      </c>
      <c r="C100" s="1">
        <f>(teraterm[[#This Row],[Value(V)]]+$K$2)*$S$2</f>
        <v>272.99826660156253</v>
      </c>
      <c r="D100" s="1">
        <f>(MOD(teraterm[[#This Row],[Column2]],4096)-Q$4)*$S$3*1000</f>
        <v>149.33268229166666</v>
      </c>
      <c r="E100" s="1">
        <f>IF(ABS(VALUE(teraterm[[#This Row],[Column1]]))&lt;4000,VALUE(teraterm[[#This Row],[Column1]]),0)</f>
        <v>1346</v>
      </c>
      <c r="F100" s="1">
        <f>teraterm[[#This Row],[V(V)]]^2</f>
        <v>74528.053567457813</v>
      </c>
    </row>
    <row r="101" spans="1:6" x14ac:dyDescent="0.25">
      <c r="A101" s="1" t="s">
        <v>134</v>
      </c>
      <c r="B101" s="2">
        <v>366</v>
      </c>
      <c r="C101" s="1">
        <f>(teraterm[[#This Row],[Value(V)]]+$K$2)*$S$2</f>
        <v>242.14986572265624</v>
      </c>
      <c r="D101" s="1">
        <f>(MOD(teraterm[[#This Row],[Column2]],4096)-Q$4)*$S$3*1000</f>
        <v>148.92578125</v>
      </c>
      <c r="E101" s="1">
        <f>IF(ABS(VALUE(teraterm[[#This Row],[Column1]]))&lt;4000,VALUE(teraterm[[#This Row],[Column1]]),0)</f>
        <v>1193</v>
      </c>
      <c r="F101" s="1">
        <f>teraterm[[#This Row],[V(V)]]^2</f>
        <v>58636.557469500447</v>
      </c>
    </row>
    <row r="102" spans="1:6" x14ac:dyDescent="0.25">
      <c r="A102" s="1" t="s">
        <v>135</v>
      </c>
      <c r="B102" s="2">
        <v>362</v>
      </c>
      <c r="C102" s="1">
        <f>(teraterm[[#This Row],[Value(V)]]+$K$2)*$S$2</f>
        <v>214.12419433593752</v>
      </c>
      <c r="D102" s="1">
        <f>(MOD(teraterm[[#This Row],[Column2]],4096)-Q$4)*$S$3*1000</f>
        <v>147.29817708333331</v>
      </c>
      <c r="E102" s="1">
        <f>IF(ABS(VALUE(teraterm[[#This Row],[Column1]]))&lt;4000,VALUE(teraterm[[#This Row],[Column1]]),0)</f>
        <v>1054</v>
      </c>
      <c r="F102" s="1">
        <f>teraterm[[#This Row],[V(V)]]^2</f>
        <v>45849.170600014339</v>
      </c>
    </row>
    <row r="103" spans="1:6" x14ac:dyDescent="0.25">
      <c r="A103" s="1" t="s">
        <v>136</v>
      </c>
      <c r="B103" s="2">
        <v>359</v>
      </c>
      <c r="C103" s="1">
        <f>(teraterm[[#This Row],[Value(V)]]+$K$2)*$S$2</f>
        <v>176.01734619140626</v>
      </c>
      <c r="D103" s="1">
        <f>(MOD(teraterm[[#This Row],[Column2]],4096)-Q$4)*$S$3*1000</f>
        <v>146.07747395833331</v>
      </c>
      <c r="E103" s="1">
        <f>IF(ABS(VALUE(teraterm[[#This Row],[Column1]]))&lt;4000,VALUE(teraterm[[#This Row],[Column1]]),0)</f>
        <v>865</v>
      </c>
      <c r="F103" s="1">
        <f>teraterm[[#This Row],[V(V)]]^2</f>
        <v>30982.106160265361</v>
      </c>
    </row>
    <row r="104" spans="1:6" x14ac:dyDescent="0.25">
      <c r="A104" s="1" t="s">
        <v>137</v>
      </c>
      <c r="B104" s="2">
        <v>359</v>
      </c>
      <c r="C104" s="1">
        <f>(teraterm[[#This Row],[Value(V)]]+$K$2)*$S$2</f>
        <v>135.49101562500002</v>
      </c>
      <c r="D104" s="1">
        <f>(MOD(teraterm[[#This Row],[Column2]],4096)-Q$4)*$S$3*1000</f>
        <v>146.07747395833331</v>
      </c>
      <c r="E104" s="1">
        <f>IF(ABS(VALUE(teraterm[[#This Row],[Column1]]))&lt;4000,VALUE(teraterm[[#This Row],[Column1]]),0)</f>
        <v>664</v>
      </c>
      <c r="F104" s="1">
        <f>teraterm[[#This Row],[V(V)]]^2</f>
        <v>18357.815315093998</v>
      </c>
    </row>
    <row r="105" spans="1:6" x14ac:dyDescent="0.25">
      <c r="A105" s="1" t="s">
        <v>138</v>
      </c>
      <c r="B105" s="2">
        <v>376</v>
      </c>
      <c r="C105" s="1">
        <f>(teraterm[[#This Row],[Value(V)]]+$K$2)*$S$2</f>
        <v>95.972802734375009</v>
      </c>
      <c r="D105" s="1">
        <f>(MOD(teraterm[[#This Row],[Column2]],4096)-Q$4)*$S$3*1000</f>
        <v>152.99479166666666</v>
      </c>
      <c r="E105" s="1">
        <f>IF(ABS(VALUE(teraterm[[#This Row],[Column1]]))&lt;4000,VALUE(teraterm[[#This Row],[Column1]]),0)</f>
        <v>468</v>
      </c>
      <c r="F105" s="1">
        <f>teraterm[[#This Row],[V(V)]]^2</f>
        <v>9210.7788646912595</v>
      </c>
    </row>
    <row r="106" spans="1:6" x14ac:dyDescent="0.25">
      <c r="A106" s="1" t="s">
        <v>139</v>
      </c>
      <c r="B106" s="2">
        <v>359</v>
      </c>
      <c r="C106" s="1">
        <f>(teraterm[[#This Row],[Value(V)]]+$K$2)*$S$2</f>
        <v>50.607507324218751</v>
      </c>
      <c r="D106" s="1">
        <f>(MOD(teraterm[[#This Row],[Column2]],4096)-Q$4)*$S$3*1000</f>
        <v>146.07747395833331</v>
      </c>
      <c r="E106" s="1">
        <f>IF(ABS(VALUE(teraterm[[#This Row],[Column1]]))&lt;4000,VALUE(teraterm[[#This Row],[Column1]]),0)</f>
        <v>243</v>
      </c>
      <c r="F106" s="1">
        <f>teraterm[[#This Row],[V(V)]]^2</f>
        <v>2561.1197975708546</v>
      </c>
    </row>
    <row r="107" spans="1:6" x14ac:dyDescent="0.25">
      <c r="A107" s="1" t="s">
        <v>140</v>
      </c>
      <c r="B107" s="2">
        <v>356</v>
      </c>
      <c r="C107" s="1">
        <f>(teraterm[[#This Row],[Value(V)]]+$K$2)*$S$2</f>
        <v>1.8146118164062501</v>
      </c>
      <c r="D107" s="1">
        <f>(MOD(teraterm[[#This Row],[Column2]],4096)-Q$4)*$S$3*1000</f>
        <v>144.85677083333331</v>
      </c>
      <c r="E107" s="1">
        <f>IF(ABS(VALUE(teraterm[[#This Row],[Column1]]))&lt;4000,VALUE(teraterm[[#This Row],[Column1]]),0)</f>
        <v>1</v>
      </c>
      <c r="F107" s="1">
        <f>teraterm[[#This Row],[V(V)]]^2</f>
        <v>3.2928160442411905</v>
      </c>
    </row>
    <row r="108" spans="1:6" x14ac:dyDescent="0.25">
      <c r="A108" s="1" t="s">
        <v>141</v>
      </c>
      <c r="B108" s="2">
        <v>364</v>
      </c>
      <c r="C108" s="1">
        <f>(teraterm[[#This Row],[Value(V)]]+$K$2)*$S$2</f>
        <v>-44.558801269531251</v>
      </c>
      <c r="D108" s="1">
        <f>(MOD(teraterm[[#This Row],[Column2]],4096)-Q$4)*$S$3*1000</f>
        <v>148.11197916666666</v>
      </c>
      <c r="E108" s="1">
        <f>IF(ABS(VALUE(teraterm[[#This Row],[Column1]]))&lt;4000,VALUE(teraterm[[#This Row],[Column1]]),0)</f>
        <v>-229</v>
      </c>
      <c r="F108" s="1">
        <f>teraterm[[#This Row],[V(V)]]^2</f>
        <v>1985.4867705775798</v>
      </c>
    </row>
    <row r="109" spans="1:6" x14ac:dyDescent="0.25">
      <c r="A109" s="1" t="s">
        <v>142</v>
      </c>
      <c r="B109" s="2">
        <v>367</v>
      </c>
      <c r="C109" s="1">
        <f>(teraterm[[#This Row],[Value(V)]]+$K$2)*$S$2</f>
        <v>-86.093249511718753</v>
      </c>
      <c r="D109" s="1">
        <f>(MOD(teraterm[[#This Row],[Column2]],4096)-Q$4)*$S$3*1000</f>
        <v>149.33268229166666</v>
      </c>
      <c r="E109" s="1">
        <f>IF(ABS(VALUE(teraterm[[#This Row],[Column1]]))&lt;4000,VALUE(teraterm[[#This Row],[Column1]]),0)</f>
        <v>-435</v>
      </c>
      <c r="F109" s="1">
        <f>teraterm[[#This Row],[V(V)]]^2</f>
        <v>7412.0476114870617</v>
      </c>
    </row>
    <row r="110" spans="1:6" x14ac:dyDescent="0.25">
      <c r="A110" s="1" t="s">
        <v>143</v>
      </c>
      <c r="B110" s="2">
        <v>367</v>
      </c>
      <c r="C110" s="1">
        <f>(teraterm[[#This Row],[Value(V)]]+$K$2)*$S$2</f>
        <v>-128.43419189453127</v>
      </c>
      <c r="D110" s="1">
        <f>(MOD(teraterm[[#This Row],[Column2]],4096)-Q$4)*$S$3*1000</f>
        <v>149.33268229166666</v>
      </c>
      <c r="E110" s="1">
        <f>IF(ABS(VALUE(teraterm[[#This Row],[Column1]]))&lt;4000,VALUE(teraterm[[#This Row],[Column1]]),0)</f>
        <v>-645</v>
      </c>
      <c r="F110" s="1">
        <f>teraterm[[#This Row],[V(V)]]^2</f>
        <v>16495.341647601283</v>
      </c>
    </row>
    <row r="111" spans="1:6" x14ac:dyDescent="0.25">
      <c r="A111" s="1" t="s">
        <v>144</v>
      </c>
      <c r="B111" s="2">
        <v>348</v>
      </c>
      <c r="C111" s="1">
        <f>(teraterm[[#This Row],[Value(V)]]+$K$2)*$S$2</f>
        <v>-166.54104003906249</v>
      </c>
      <c r="D111" s="1">
        <f>(MOD(teraterm[[#This Row],[Column2]],4096)-Q$4)*$S$3*1000</f>
        <v>141.6015625</v>
      </c>
      <c r="E111" s="1">
        <f>IF(ABS(VALUE(teraterm[[#This Row],[Column1]]))&lt;4000,VALUE(teraterm[[#This Row],[Column1]]),0)</f>
        <v>-834</v>
      </c>
      <c r="F111" s="1">
        <f>teraterm[[#This Row],[V(V)]]^2</f>
        <v>27735.918017292617</v>
      </c>
    </row>
    <row r="112" spans="1:6" x14ac:dyDescent="0.25">
      <c r="A112" s="1" t="s">
        <v>145</v>
      </c>
      <c r="B112" s="2">
        <v>362</v>
      </c>
      <c r="C112" s="1">
        <f>(teraterm[[#This Row],[Value(V)]]+$K$2)*$S$2</f>
        <v>-201.42191162109376</v>
      </c>
      <c r="D112" s="1">
        <f>(MOD(teraterm[[#This Row],[Column2]],4096)-Q$4)*$S$3*1000</f>
        <v>147.29817708333331</v>
      </c>
      <c r="E112" s="1">
        <f>IF(ABS(VALUE(teraterm[[#This Row],[Column1]]))&lt;4000,VALUE(teraterm[[#This Row],[Column1]]),0)</f>
        <v>-1007</v>
      </c>
      <c r="F112" s="1">
        <f>teraterm[[#This Row],[V(V)]]^2</f>
        <v>40570.786481095703</v>
      </c>
    </row>
    <row r="113" spans="1:6" x14ac:dyDescent="0.25">
      <c r="A113" s="1" t="s">
        <v>146</v>
      </c>
      <c r="B113" s="2">
        <v>359</v>
      </c>
      <c r="C113" s="1">
        <f>(teraterm[[#This Row],[Value(V)]]+$K$2)*$S$2</f>
        <v>-236.70603027343751</v>
      </c>
      <c r="D113" s="1">
        <f>(MOD(teraterm[[#This Row],[Column2]],4096)-Q$4)*$S$3*1000</f>
        <v>146.07747395833331</v>
      </c>
      <c r="E113" s="1">
        <f>IF(ABS(VALUE(teraterm[[#This Row],[Column1]]))&lt;4000,VALUE(teraterm[[#This Row],[Column1]]),0)</f>
        <v>-1182</v>
      </c>
      <c r="F113" s="1">
        <f>teraterm[[#This Row],[V(V)]]^2</f>
        <v>56029.744767809512</v>
      </c>
    </row>
    <row r="114" spans="1:6" x14ac:dyDescent="0.25">
      <c r="A114" s="1" t="s">
        <v>147</v>
      </c>
      <c r="B114" s="2">
        <v>357</v>
      </c>
      <c r="C114" s="1">
        <f>(teraterm[[#This Row],[Value(V)]]+$K$2)*$S$2</f>
        <v>-265.73981933593751</v>
      </c>
      <c r="D114" s="1">
        <f>(MOD(teraterm[[#This Row],[Column2]],4096)-Q$4)*$S$3*1000</f>
        <v>145.263671875</v>
      </c>
      <c r="E114" s="1">
        <f>IF(ABS(VALUE(teraterm[[#This Row],[Column1]]))&lt;4000,VALUE(teraterm[[#This Row],[Column1]]),0)</f>
        <v>-1326</v>
      </c>
      <c r="F114" s="1">
        <f>teraterm[[#This Row],[V(V)]]^2</f>
        <v>70617.651580696707</v>
      </c>
    </row>
    <row r="115" spans="1:6" x14ac:dyDescent="0.25">
      <c r="A115" s="1" t="s">
        <v>148</v>
      </c>
      <c r="B115" s="2">
        <v>351</v>
      </c>
      <c r="C115" s="1">
        <f>(teraterm[[#This Row],[Value(V)]]+$K$2)*$S$2</f>
        <v>-287.11191406250003</v>
      </c>
      <c r="D115" s="1">
        <f>(MOD(teraterm[[#This Row],[Column2]],4096)-Q$4)*$S$3*1000</f>
        <v>142.822265625</v>
      </c>
      <c r="E115" s="1">
        <f>IF(ABS(VALUE(teraterm[[#This Row],[Column1]]))&lt;4000,VALUE(teraterm[[#This Row],[Column1]]),0)</f>
        <v>-1432</v>
      </c>
      <c r="F115" s="1">
        <f>teraterm[[#This Row],[V(V)]]^2</f>
        <v>82433.251196632409</v>
      </c>
    </row>
    <row r="116" spans="1:6" x14ac:dyDescent="0.25">
      <c r="A116" s="1" t="s">
        <v>149</v>
      </c>
      <c r="B116" s="2">
        <v>373</v>
      </c>
      <c r="C116" s="1">
        <f>(teraterm[[#This Row],[Value(V)]]+$K$2)*$S$2</f>
        <v>-305.86290283203124</v>
      </c>
      <c r="D116" s="1">
        <f>(MOD(teraterm[[#This Row],[Column2]],4096)-Q$4)*$S$3*1000</f>
        <v>151.77408854166666</v>
      </c>
      <c r="E116" s="1">
        <f>IF(ABS(VALUE(teraterm[[#This Row],[Column1]]))&lt;4000,VALUE(teraterm[[#This Row],[Column1]]),0)</f>
        <v>-1525</v>
      </c>
      <c r="F116" s="1">
        <f>teraterm[[#This Row],[V(V)]]^2</f>
        <v>93552.115328836589</v>
      </c>
    </row>
    <row r="117" spans="1:6" x14ac:dyDescent="0.25">
      <c r="A117" s="1" t="s">
        <v>150</v>
      </c>
      <c r="B117" s="2">
        <v>369</v>
      </c>
      <c r="C117" s="1">
        <f>(teraterm[[#This Row],[Value(V)]]+$K$2)*$S$2</f>
        <v>-313.52459716796875</v>
      </c>
      <c r="D117" s="1">
        <f>(MOD(teraterm[[#This Row],[Column2]],4096)-Q$4)*$S$3*1000</f>
        <v>150.146484375</v>
      </c>
      <c r="E117" s="1">
        <f>IF(ABS(VALUE(teraterm[[#This Row],[Column1]]))&lt;4000,VALUE(teraterm[[#This Row],[Column1]]),0)</f>
        <v>-1563</v>
      </c>
      <c r="F117" s="1">
        <f>teraterm[[#This Row],[V(V)]]^2</f>
        <v>98297.673029337078</v>
      </c>
    </row>
    <row r="118" spans="1:6" x14ac:dyDescent="0.25">
      <c r="A118" s="1" t="s">
        <v>41</v>
      </c>
      <c r="B118" s="2">
        <v>361</v>
      </c>
      <c r="C118" s="1">
        <f>(teraterm[[#This Row],[Value(V)]]+$K$2)*$S$2</f>
        <v>-317.15382080078126</v>
      </c>
      <c r="D118" s="1">
        <f>(MOD(teraterm[[#This Row],[Column2]],4096)-Q$4)*$S$3*1000</f>
        <v>146.89127604166666</v>
      </c>
      <c r="E118" s="1">
        <f>IF(ABS(VALUE(teraterm[[#This Row],[Column1]]))&lt;4000,VALUE(teraterm[[#This Row],[Column1]]),0)</f>
        <v>-1581</v>
      </c>
      <c r="F118" s="1">
        <f>teraterm[[#This Row],[V(V)]]^2</f>
        <v>100586.54604853407</v>
      </c>
    </row>
    <row r="119" spans="1:6" x14ac:dyDescent="0.25">
      <c r="A119" s="1" t="s">
        <v>34</v>
      </c>
      <c r="B119" s="2">
        <v>369</v>
      </c>
      <c r="C119" s="1">
        <f>(teraterm[[#This Row],[Value(V)]]+$K$2)*$S$2</f>
        <v>-317.96031494140624</v>
      </c>
      <c r="D119" s="1">
        <f>(MOD(teraterm[[#This Row],[Column2]],4096)-Q$4)*$S$3*1000</f>
        <v>150.146484375</v>
      </c>
      <c r="E119" s="1">
        <f>IF(ABS(VALUE(teraterm[[#This Row],[Column1]]))&lt;4000,VALUE(teraterm[[#This Row],[Column1]]),0)</f>
        <v>-1585</v>
      </c>
      <c r="F119" s="1">
        <f>teraterm[[#This Row],[V(V)]]^2</f>
        <v>101098.76187763824</v>
      </c>
    </row>
    <row r="120" spans="1:6" x14ac:dyDescent="0.25">
      <c r="A120" s="1" t="s">
        <v>151</v>
      </c>
      <c r="B120" s="2">
        <v>378</v>
      </c>
      <c r="C120" s="1">
        <f>(teraterm[[#This Row],[Value(V)]]+$K$2)*$S$2</f>
        <v>-314.73433837890627</v>
      </c>
      <c r="D120" s="1">
        <f>(MOD(teraterm[[#This Row],[Column2]],4096)-Q$4)*$S$3*1000</f>
        <v>153.80859375</v>
      </c>
      <c r="E120" s="1">
        <f>IF(ABS(VALUE(teraterm[[#This Row],[Column1]]))&lt;4000,VALUE(teraterm[[#This Row],[Column1]]),0)</f>
        <v>-1569</v>
      </c>
      <c r="F120" s="1">
        <f>teraterm[[#This Row],[V(V)]]^2</f>
        <v>99057.703754807881</v>
      </c>
    </row>
    <row r="121" spans="1:6" x14ac:dyDescent="0.25">
      <c r="A121" s="1" t="s">
        <v>152</v>
      </c>
      <c r="B121" s="2">
        <v>366</v>
      </c>
      <c r="C121" s="1">
        <f>(teraterm[[#This Row],[Value(V)]]+$K$2)*$S$2</f>
        <v>-304.85478515624999</v>
      </c>
      <c r="D121" s="1">
        <f>(MOD(teraterm[[#This Row],[Column2]],4096)-Q$4)*$S$3*1000</f>
        <v>148.92578125</v>
      </c>
      <c r="E121" s="1">
        <f>IF(ABS(VALUE(teraterm[[#This Row],[Column1]]))&lt;4000,VALUE(teraterm[[#This Row],[Column1]]),0)</f>
        <v>-1520</v>
      </c>
      <c r="F121" s="1">
        <f>teraterm[[#This Row],[V(V)]]^2</f>
        <v>92936.440032663333</v>
      </c>
    </row>
    <row r="122" spans="1:6" x14ac:dyDescent="0.25">
      <c r="A122" s="1" t="s">
        <v>153</v>
      </c>
      <c r="B122" s="2">
        <v>360</v>
      </c>
      <c r="C122" s="1">
        <f>(teraterm[[#This Row],[Value(V)]]+$K$2)*$S$2</f>
        <v>-281.86970214843751</v>
      </c>
      <c r="D122" s="1">
        <f>(MOD(teraterm[[#This Row],[Column2]],4096)-Q$4)*$S$3*1000</f>
        <v>146.484375</v>
      </c>
      <c r="E122" s="1">
        <f>IF(ABS(VALUE(teraterm[[#This Row],[Column1]]))&lt;4000,VALUE(teraterm[[#This Row],[Column1]]),0)</f>
        <v>-1406</v>
      </c>
      <c r="F122" s="1">
        <f>teraterm[[#This Row],[V(V)]]^2</f>
        <v>79450.52898924888</v>
      </c>
    </row>
    <row r="123" spans="1:6" x14ac:dyDescent="0.25">
      <c r="A123" s="1" t="s">
        <v>154</v>
      </c>
      <c r="B123" s="2">
        <v>356</v>
      </c>
      <c r="C123" s="1">
        <f>(teraterm[[#This Row],[Value(V)]]+$K$2)*$S$2</f>
        <v>-251.42454833984377</v>
      </c>
      <c r="D123" s="1">
        <f>(MOD(teraterm[[#This Row],[Column2]],4096)-Q$4)*$S$3*1000</f>
        <v>144.85677083333331</v>
      </c>
      <c r="E123" s="1">
        <f>IF(ABS(VALUE(teraterm[[#This Row],[Column1]]))&lt;4000,VALUE(teraterm[[#This Row],[Column1]]),0)</f>
        <v>-1255</v>
      </c>
      <c r="F123" s="1">
        <f>teraterm[[#This Row],[V(V)]]^2</f>
        <v>63214.303507894438</v>
      </c>
    </row>
    <row r="124" spans="1:6" x14ac:dyDescent="0.25">
      <c r="A124" s="1" t="s">
        <v>65</v>
      </c>
      <c r="B124" s="2">
        <v>360</v>
      </c>
      <c r="C124" s="1">
        <f>(teraterm[[#This Row],[Value(V)]]+$K$2)*$S$2</f>
        <v>-222.79400634765625</v>
      </c>
      <c r="D124" s="1">
        <f>(MOD(teraterm[[#This Row],[Column2]],4096)-Q$4)*$S$3*1000</f>
        <v>146.484375</v>
      </c>
      <c r="E124" s="1">
        <f>IF(ABS(VALUE(teraterm[[#This Row],[Column1]]))&lt;4000,VALUE(teraterm[[#This Row],[Column1]]),0)</f>
        <v>-1113</v>
      </c>
      <c r="F124" s="1">
        <f>teraterm[[#This Row],[V(V)]]^2</f>
        <v>49637.169264439493</v>
      </c>
    </row>
    <row r="125" spans="1:6" x14ac:dyDescent="0.25">
      <c r="A125" s="1" t="s">
        <v>155</v>
      </c>
      <c r="B125" s="2">
        <v>359</v>
      </c>
      <c r="C125" s="1">
        <f>(teraterm[[#This Row],[Value(V)]]+$K$2)*$S$2</f>
        <v>-188.31638183593751</v>
      </c>
      <c r="D125" s="1">
        <f>(MOD(teraterm[[#This Row],[Column2]],4096)-Q$4)*$S$3*1000</f>
        <v>146.07747395833331</v>
      </c>
      <c r="E125" s="1">
        <f>IF(ABS(VALUE(teraterm[[#This Row],[Column1]]))&lt;4000,VALUE(teraterm[[#This Row],[Column1]]),0)</f>
        <v>-942</v>
      </c>
      <c r="F125" s="1">
        <f>teraterm[[#This Row],[V(V)]]^2</f>
        <v>35463.059667778616</v>
      </c>
    </row>
    <row r="126" spans="1:6" x14ac:dyDescent="0.25">
      <c r="A126" s="1" t="s">
        <v>156</v>
      </c>
      <c r="B126" s="2">
        <v>373</v>
      </c>
      <c r="C126" s="1">
        <f>(teraterm[[#This Row],[Value(V)]]+$K$2)*$S$2</f>
        <v>-147.99167480468751</v>
      </c>
      <c r="D126" s="1">
        <f>(MOD(teraterm[[#This Row],[Column2]],4096)-Q$4)*$S$3*1000</f>
        <v>151.77408854166666</v>
      </c>
      <c r="E126" s="1">
        <f>IF(ABS(VALUE(teraterm[[#This Row],[Column1]]))&lt;4000,VALUE(teraterm[[#This Row],[Column1]]),0)</f>
        <v>-742</v>
      </c>
      <c r="F126" s="1">
        <f>teraterm[[#This Row],[V(V)]]^2</f>
        <v>21901.535811496378</v>
      </c>
    </row>
    <row r="127" spans="1:6" x14ac:dyDescent="0.25">
      <c r="A127" s="1" t="s">
        <v>157</v>
      </c>
      <c r="B127" s="2">
        <v>372</v>
      </c>
      <c r="C127" s="1">
        <f>(teraterm[[#This Row],[Value(V)]]+$K$2)*$S$2</f>
        <v>-108.4734619140625</v>
      </c>
      <c r="D127" s="1">
        <f>(MOD(teraterm[[#This Row],[Column2]],4096)-Q$4)*$S$3*1000</f>
        <v>151.3671875</v>
      </c>
      <c r="E127" s="1">
        <f>IF(ABS(VALUE(teraterm[[#This Row],[Column1]]))&lt;4000,VALUE(teraterm[[#This Row],[Column1]]),0)</f>
        <v>-546</v>
      </c>
      <c r="F127" s="1">
        <f>teraterm[[#This Row],[V(V)]]^2</f>
        <v>11766.491939621566</v>
      </c>
    </row>
    <row r="128" spans="1:6" x14ac:dyDescent="0.25">
      <c r="A128" s="1" t="s">
        <v>158</v>
      </c>
      <c r="B128" s="2">
        <v>375</v>
      </c>
      <c r="C128" s="1">
        <f>(teraterm[[#This Row],[Value(V)]]+$K$2)*$S$2</f>
        <v>-65.326025390625006</v>
      </c>
      <c r="D128" s="1">
        <f>(MOD(teraterm[[#This Row],[Column2]],4096)-Q$4)*$S$3*1000</f>
        <v>152.587890625</v>
      </c>
      <c r="E128" s="1">
        <f>IF(ABS(VALUE(teraterm[[#This Row],[Column1]]))&lt;4000,VALUE(teraterm[[#This Row],[Column1]]),0)</f>
        <v>-332</v>
      </c>
      <c r="F128" s="1">
        <f>teraterm[[#This Row],[V(V)]]^2</f>
        <v>4267.4895933365833</v>
      </c>
    </row>
    <row r="129" spans="1:6" x14ac:dyDescent="0.25">
      <c r="A129" s="1" t="s">
        <v>159</v>
      </c>
      <c r="B129" s="2">
        <v>372</v>
      </c>
      <c r="C129" s="1">
        <f>(teraterm[[#This Row],[Value(V)]]+$K$2)*$S$2</f>
        <v>-16.936376953125002</v>
      </c>
      <c r="D129" s="1">
        <f>(MOD(teraterm[[#This Row],[Column2]],4096)-Q$4)*$S$3*1000</f>
        <v>151.3671875</v>
      </c>
      <c r="E129" s="1">
        <f>IF(ABS(VALUE(teraterm[[#This Row],[Column1]]))&lt;4000,VALUE(teraterm[[#This Row],[Column1]]),0)</f>
        <v>-92</v>
      </c>
      <c r="F129" s="1">
        <f>teraterm[[#This Row],[V(V)]]^2</f>
        <v>286.84086429834372</v>
      </c>
    </row>
    <row r="130" spans="1:6" x14ac:dyDescent="0.25">
      <c r="A130" s="1" t="s">
        <v>160</v>
      </c>
      <c r="B130" s="2">
        <v>356</v>
      </c>
      <c r="C130" s="1">
        <f>(teraterm[[#This Row],[Value(V)]]+$K$2)*$S$2</f>
        <v>30.445153808593751</v>
      </c>
      <c r="D130" s="1">
        <f>(MOD(teraterm[[#This Row],[Column2]],4096)-Q$4)*$S$3*1000</f>
        <v>144.85677083333331</v>
      </c>
      <c r="E130" s="1">
        <f>IF(ABS(VALUE(teraterm[[#This Row],[Column1]]))&lt;4000,VALUE(teraterm[[#This Row],[Column1]]),0)</f>
        <v>143</v>
      </c>
      <c r="F130" s="1">
        <f>teraterm[[#This Row],[V(V)]]^2</f>
        <v>926.90739042893063</v>
      </c>
    </row>
    <row r="131" spans="1:6" x14ac:dyDescent="0.25">
      <c r="A131" s="1" t="s">
        <v>161</v>
      </c>
      <c r="B131" s="2">
        <v>352</v>
      </c>
      <c r="C131" s="1">
        <f>(teraterm[[#This Row],[Value(V)]]+$K$2)*$S$2</f>
        <v>73.390966796875006</v>
      </c>
      <c r="D131" s="1">
        <f>(MOD(teraterm[[#This Row],[Column2]],4096)-Q$4)*$S$3*1000</f>
        <v>143.22916666666666</v>
      </c>
      <c r="E131" s="1">
        <f>IF(ABS(VALUE(teraterm[[#This Row],[Column1]]))&lt;4000,VALUE(teraterm[[#This Row],[Column1]]),0)</f>
        <v>356</v>
      </c>
      <c r="F131" s="1">
        <f>teraterm[[#This Row],[V(V)]]^2</f>
        <v>5386.2340073800096</v>
      </c>
    </row>
    <row r="132" spans="1:6" x14ac:dyDescent="0.25">
      <c r="A132" s="1" t="s">
        <v>162</v>
      </c>
      <c r="B132" s="2">
        <v>373</v>
      </c>
      <c r="C132" s="1">
        <f>(teraterm[[#This Row],[Value(V)]]+$K$2)*$S$2</f>
        <v>115.53028564453125</v>
      </c>
      <c r="D132" s="1">
        <f>(MOD(teraterm[[#This Row],[Column2]],4096)-Q$4)*$S$3*1000</f>
        <v>151.77408854166666</v>
      </c>
      <c r="E132" s="1">
        <f>IF(ABS(VALUE(teraterm[[#This Row],[Column1]]))&lt;4000,VALUE(teraterm[[#This Row],[Column1]]),0)</f>
        <v>565</v>
      </c>
      <c r="F132" s="1">
        <f>teraterm[[#This Row],[V(V)]]^2</f>
        <v>13347.246901106982</v>
      </c>
    </row>
    <row r="133" spans="1:6" x14ac:dyDescent="0.25">
      <c r="A133" s="1" t="s">
        <v>163</v>
      </c>
      <c r="B133" s="2">
        <v>363</v>
      </c>
      <c r="C133" s="1">
        <f>(teraterm[[#This Row],[Value(V)]]+$K$2)*$S$2</f>
        <v>155.04849853515626</v>
      </c>
      <c r="D133" s="1">
        <f>(MOD(teraterm[[#This Row],[Column2]],4096)-Q$4)*$S$3*1000</f>
        <v>147.705078125</v>
      </c>
      <c r="E133" s="1">
        <f>IF(ABS(VALUE(teraterm[[#This Row],[Column1]]))&lt;4000,VALUE(teraterm[[#This Row],[Column1]]),0)</f>
        <v>761</v>
      </c>
      <c r="F133" s="1">
        <f>teraterm[[#This Row],[V(V)]]^2</f>
        <v>24040.03689800635</v>
      </c>
    </row>
    <row r="134" spans="1:6" x14ac:dyDescent="0.25">
      <c r="A134" s="1" t="s">
        <v>164</v>
      </c>
      <c r="B134" s="2">
        <v>378</v>
      </c>
      <c r="C134" s="1">
        <f>(teraterm[[#This Row],[Value(V)]]+$K$2)*$S$2</f>
        <v>190.93748779296877</v>
      </c>
      <c r="D134" s="1">
        <f>(MOD(teraterm[[#This Row],[Column2]],4096)-Q$4)*$S$3*1000</f>
        <v>153.80859375</v>
      </c>
      <c r="E134" s="1">
        <f>IF(ABS(VALUE(teraterm[[#This Row],[Column1]]))&lt;4000,VALUE(teraterm[[#This Row],[Column1]]),0)</f>
        <v>939</v>
      </c>
      <c r="F134" s="1">
        <f>teraterm[[#This Row],[V(V)]]^2</f>
        <v>36457.124244690094</v>
      </c>
    </row>
    <row r="135" spans="1:6" x14ac:dyDescent="0.25">
      <c r="A135" s="1" t="s">
        <v>165</v>
      </c>
      <c r="B135" s="2">
        <v>358</v>
      </c>
      <c r="C135" s="1">
        <f>(teraterm[[#This Row],[Value(V)]]+$K$2)*$S$2</f>
        <v>226.22160644531252</v>
      </c>
      <c r="D135" s="1">
        <f>(MOD(teraterm[[#This Row],[Column2]],4096)-Q$4)*$S$3*1000</f>
        <v>145.67057291666666</v>
      </c>
      <c r="E135" s="1">
        <f>IF(ABS(VALUE(teraterm[[#This Row],[Column1]]))&lt;4000,VALUE(teraterm[[#This Row],[Column1]]),0)</f>
        <v>1114</v>
      </c>
      <c r="F135" s="1">
        <f>teraterm[[#This Row],[V(V)]]^2</f>
        <v>51176.215222697865</v>
      </c>
    </row>
    <row r="136" spans="1:6" x14ac:dyDescent="0.25">
      <c r="A136" s="1" t="s">
        <v>166</v>
      </c>
      <c r="B136" s="2">
        <v>349</v>
      </c>
      <c r="C136" s="1">
        <f>(teraterm[[#This Row],[Value(V)]]+$K$2)*$S$2</f>
        <v>258.27974853515627</v>
      </c>
      <c r="D136" s="1">
        <f>(MOD(teraterm[[#This Row],[Column2]],4096)-Q$4)*$S$3*1000</f>
        <v>142.00846354166666</v>
      </c>
      <c r="E136" s="1">
        <f>IF(ABS(VALUE(teraterm[[#This Row],[Column1]]))&lt;4000,VALUE(teraterm[[#This Row],[Column1]]),0)</f>
        <v>1273</v>
      </c>
      <c r="F136" s="1">
        <f>teraterm[[#This Row],[V(V)]]^2</f>
        <v>66708.428503383562</v>
      </c>
    </row>
    <row r="137" spans="1:6" x14ac:dyDescent="0.25">
      <c r="A137" s="1" t="s">
        <v>167</v>
      </c>
      <c r="B137" s="2">
        <v>369</v>
      </c>
      <c r="C137" s="1">
        <f>(teraterm[[#This Row],[Value(V)]]+$K$2)*$S$2</f>
        <v>281.86970214843751</v>
      </c>
      <c r="D137" s="1">
        <f>(MOD(teraterm[[#This Row],[Column2]],4096)-Q$4)*$S$3*1000</f>
        <v>150.146484375</v>
      </c>
      <c r="E137" s="1">
        <f>IF(ABS(VALUE(teraterm[[#This Row],[Column1]]))&lt;4000,VALUE(teraterm[[#This Row],[Column1]]),0)</f>
        <v>1390</v>
      </c>
      <c r="F137" s="1">
        <f>teraterm[[#This Row],[V(V)]]^2</f>
        <v>79450.52898924888</v>
      </c>
    </row>
    <row r="138" spans="1:6" x14ac:dyDescent="0.25">
      <c r="A138" s="1" t="s">
        <v>168</v>
      </c>
      <c r="B138" s="2">
        <v>361</v>
      </c>
      <c r="C138" s="1">
        <f>(teraterm[[#This Row],[Value(V)]]+$K$2)*$S$2</f>
        <v>300.82231445312499</v>
      </c>
      <c r="D138" s="1">
        <f>(MOD(teraterm[[#This Row],[Column2]],4096)-Q$4)*$S$3*1000</f>
        <v>146.89127604166666</v>
      </c>
      <c r="E138" s="1">
        <f>IF(ABS(VALUE(teraterm[[#This Row],[Column1]]))&lt;4000,VALUE(teraterm[[#This Row],[Column1]]),0)</f>
        <v>1484</v>
      </c>
      <c r="F138" s="1">
        <f>teraterm[[#This Row],[V(V)]]^2</f>
        <v>90494.064872934818</v>
      </c>
    </row>
    <row r="139" spans="1:6" x14ac:dyDescent="0.25">
      <c r="A139" s="1" t="s">
        <v>23</v>
      </c>
      <c r="B139" s="2">
        <v>371</v>
      </c>
      <c r="C139" s="1">
        <f>(teraterm[[#This Row],[Value(V)]]+$K$2)*$S$2</f>
        <v>311.91160888671874</v>
      </c>
      <c r="D139" s="1">
        <f>(MOD(teraterm[[#This Row],[Column2]],4096)-Q$4)*$S$3*1000</f>
        <v>150.96028645833331</v>
      </c>
      <c r="E139" s="1">
        <f>IF(ABS(VALUE(teraterm[[#This Row],[Column1]]))&lt;4000,VALUE(teraterm[[#This Row],[Column1]]),0)</f>
        <v>1539</v>
      </c>
      <c r="F139" s="1">
        <f>teraterm[[#This Row],[V(V)]]^2</f>
        <v>97288.851758301404</v>
      </c>
    </row>
    <row r="140" spans="1:6" x14ac:dyDescent="0.25">
      <c r="A140" s="1" t="s">
        <v>48</v>
      </c>
      <c r="B140" s="2">
        <v>359</v>
      </c>
      <c r="C140" s="1">
        <f>(teraterm[[#This Row],[Value(V)]]+$K$2)*$S$2</f>
        <v>316.5489501953125</v>
      </c>
      <c r="D140" s="1">
        <f>(MOD(teraterm[[#This Row],[Column2]],4096)-Q$4)*$S$3*1000</f>
        <v>146.07747395833331</v>
      </c>
      <c r="E140" s="1">
        <f>IF(ABS(VALUE(teraterm[[#This Row],[Column1]]))&lt;4000,VALUE(teraterm[[#This Row],[Column1]]),0)</f>
        <v>1562</v>
      </c>
      <c r="F140" s="1">
        <f>teraterm[[#This Row],[V(V)]]^2</f>
        <v>100203.23786975443</v>
      </c>
    </row>
    <row r="141" spans="1:6" x14ac:dyDescent="0.25">
      <c r="A141" s="1" t="s">
        <v>50</v>
      </c>
      <c r="B141" s="2">
        <v>364</v>
      </c>
      <c r="C141" s="1">
        <f>(teraterm[[#This Row],[Value(V)]]+$K$2)*$S$2</f>
        <v>318.565185546875</v>
      </c>
      <c r="D141" s="1">
        <f>(MOD(teraterm[[#This Row],[Column2]],4096)-Q$4)*$S$3*1000</f>
        <v>148.11197916666666</v>
      </c>
      <c r="E141" s="1">
        <f>IF(ABS(VALUE(teraterm[[#This Row],[Column1]]))&lt;4000,VALUE(teraterm[[#This Row],[Column1]]),0)</f>
        <v>1572</v>
      </c>
      <c r="F141" s="1">
        <f>teraterm[[#This Row],[V(V)]]^2</f>
        <v>101483.7774425149</v>
      </c>
    </row>
    <row r="142" spans="1:6" x14ac:dyDescent="0.25">
      <c r="A142" s="1" t="s">
        <v>48</v>
      </c>
      <c r="B142" s="2">
        <v>357</v>
      </c>
      <c r="C142" s="1">
        <f>(teraterm[[#This Row],[Value(V)]]+$K$2)*$S$2</f>
        <v>316.5489501953125</v>
      </c>
      <c r="D142" s="1">
        <f>(MOD(teraterm[[#This Row],[Column2]],4096)-Q$4)*$S$3*1000</f>
        <v>145.263671875</v>
      </c>
      <c r="E142" s="1">
        <f>IF(ABS(VALUE(teraterm[[#This Row],[Column1]]))&lt;4000,VALUE(teraterm[[#This Row],[Column1]]),0)</f>
        <v>1562</v>
      </c>
      <c r="F142" s="1">
        <f>teraterm[[#This Row],[V(V)]]^2</f>
        <v>100203.23786975443</v>
      </c>
    </row>
    <row r="143" spans="1:6" x14ac:dyDescent="0.25">
      <c r="A143" s="1" t="s">
        <v>169</v>
      </c>
      <c r="B143" s="2">
        <v>345</v>
      </c>
      <c r="C143" s="1">
        <f>(teraterm[[#This Row],[Value(V)]]+$K$2)*$S$2</f>
        <v>309.29050292968753</v>
      </c>
      <c r="D143" s="1">
        <f>(MOD(teraterm[[#This Row],[Column2]],4096)-Q$4)*$S$3*1000</f>
        <v>140.380859375</v>
      </c>
      <c r="E143" s="1">
        <f>IF(ABS(VALUE(teraterm[[#This Row],[Column1]]))&lt;4000,VALUE(teraterm[[#This Row],[Column1]]),0)</f>
        <v>1526</v>
      </c>
      <c r="F143" s="1">
        <f>teraterm[[#This Row],[V(V)]]^2</f>
        <v>95660.615202499059</v>
      </c>
    </row>
    <row r="144" spans="1:6" x14ac:dyDescent="0.25">
      <c r="A144" s="1" t="s">
        <v>170</v>
      </c>
      <c r="B144" s="2">
        <v>360</v>
      </c>
      <c r="C144" s="1">
        <f>(teraterm[[#This Row],[Value(V)]]+$K$2)*$S$2</f>
        <v>291.74925537109374</v>
      </c>
      <c r="D144" s="1">
        <f>(MOD(teraterm[[#This Row],[Column2]],4096)-Q$4)*$S$3*1000</f>
        <v>146.484375</v>
      </c>
      <c r="E144" s="1">
        <f>IF(ABS(VALUE(teraterm[[#This Row],[Column1]]))&lt;4000,VALUE(teraterm[[#This Row],[Column1]]),0)</f>
        <v>1439</v>
      </c>
      <c r="F144" s="1">
        <f>teraterm[[#This Row],[V(V)]]^2</f>
        <v>85117.628009587672</v>
      </c>
    </row>
    <row r="145" spans="1:6" x14ac:dyDescent="0.25">
      <c r="A145" s="1" t="s">
        <v>171</v>
      </c>
      <c r="B145" s="2">
        <v>361</v>
      </c>
      <c r="C145" s="1">
        <f>(teraterm[[#This Row],[Value(V)]]+$K$2)*$S$2</f>
        <v>262.110595703125</v>
      </c>
      <c r="D145" s="1">
        <f>(MOD(teraterm[[#This Row],[Column2]],4096)-Q$4)*$S$3*1000</f>
        <v>146.89127604166666</v>
      </c>
      <c r="E145" s="1">
        <f>IF(ABS(VALUE(teraterm[[#This Row],[Column1]]))&lt;4000,VALUE(teraterm[[#This Row],[Column1]]),0)</f>
        <v>1292</v>
      </c>
      <c r="F145" s="1">
        <f>teraterm[[#This Row],[V(V)]]^2</f>
        <v>68701.96437984705</v>
      </c>
    </row>
    <row r="146" spans="1:6" x14ac:dyDescent="0.25">
      <c r="A146" s="1" t="s">
        <v>172</v>
      </c>
      <c r="B146" s="2">
        <v>350</v>
      </c>
      <c r="C146" s="1">
        <f>(teraterm[[#This Row],[Value(V)]]+$K$2)*$S$2</f>
        <v>232.47193603515626</v>
      </c>
      <c r="D146" s="1">
        <f>(MOD(teraterm[[#This Row],[Column2]],4096)-Q$4)*$S$3*1000</f>
        <v>142.41536458333331</v>
      </c>
      <c r="E146" s="1">
        <f>IF(ABS(VALUE(teraterm[[#This Row],[Column1]]))&lt;4000,VALUE(teraterm[[#This Row],[Column1]]),0)</f>
        <v>1145</v>
      </c>
      <c r="F146" s="1">
        <f>teraterm[[#This Row],[V(V)]]^2</f>
        <v>54043.201043933783</v>
      </c>
    </row>
    <row r="147" spans="1:6" x14ac:dyDescent="0.25">
      <c r="A147" s="1" t="s">
        <v>173</v>
      </c>
      <c r="B147" s="2">
        <v>349</v>
      </c>
      <c r="C147" s="1">
        <f>(teraterm[[#This Row],[Value(V)]]+$K$2)*$S$2</f>
        <v>200.81704101562499</v>
      </c>
      <c r="D147" s="1">
        <f>(MOD(teraterm[[#This Row],[Column2]],4096)-Q$4)*$S$3*1000</f>
        <v>142.00846354166666</v>
      </c>
      <c r="E147" s="1">
        <f>IF(ABS(VALUE(teraterm[[#This Row],[Column1]]))&lt;4000,VALUE(teraterm[[#This Row],[Column1]]),0)</f>
        <v>988</v>
      </c>
      <c r="F147" s="1">
        <f>teraterm[[#This Row],[V(V)]]^2</f>
        <v>40327.48396227121</v>
      </c>
    </row>
    <row r="148" spans="1:6" x14ac:dyDescent="0.25">
      <c r="A148" s="1" t="s">
        <v>174</v>
      </c>
      <c r="B148" s="2">
        <v>367</v>
      </c>
      <c r="C148" s="1">
        <f>(teraterm[[#This Row],[Value(V)]]+$K$2)*$S$2</f>
        <v>161.70207519531252</v>
      </c>
      <c r="D148" s="1">
        <f>(MOD(teraterm[[#This Row],[Column2]],4096)-Q$4)*$S$3*1000</f>
        <v>149.33268229166666</v>
      </c>
      <c r="E148" s="1">
        <f>IF(ABS(VALUE(teraterm[[#This Row],[Column1]]))&lt;4000,VALUE(teraterm[[#This Row],[Column1]]),0)</f>
        <v>794</v>
      </c>
      <c r="F148" s="1">
        <f>teraterm[[#This Row],[V(V)]]^2</f>
        <v>26147.561122470503</v>
      </c>
    </row>
    <row r="149" spans="1:6" x14ac:dyDescent="0.25">
      <c r="A149" s="1" t="s">
        <v>175</v>
      </c>
      <c r="B149" s="2">
        <v>378</v>
      </c>
      <c r="C149" s="1">
        <f>(teraterm[[#This Row],[Value(V)]]+$K$2)*$S$2</f>
        <v>121.57899169921875</v>
      </c>
      <c r="D149" s="1">
        <f>(MOD(teraterm[[#This Row],[Column2]],4096)-Q$4)*$S$3*1000</f>
        <v>153.80859375</v>
      </c>
      <c r="E149" s="1">
        <f>IF(ABS(VALUE(teraterm[[#This Row],[Column1]]))&lt;4000,VALUE(teraterm[[#This Row],[Column1]]),0)</f>
        <v>595</v>
      </c>
      <c r="F149" s="1">
        <f>teraterm[[#This Row],[V(V)]]^2</f>
        <v>14781.451222598702</v>
      </c>
    </row>
    <row r="150" spans="1:6" x14ac:dyDescent="0.25">
      <c r="A150" s="1" t="s">
        <v>176</v>
      </c>
      <c r="B150" s="2">
        <v>370</v>
      </c>
      <c r="C150" s="1">
        <f>(teraterm[[#This Row],[Value(V)]]+$K$2)*$S$2</f>
        <v>80.246166992187497</v>
      </c>
      <c r="D150" s="1">
        <f>(MOD(teraterm[[#This Row],[Column2]],4096)-Q$4)*$S$3*1000</f>
        <v>150.55338541666666</v>
      </c>
      <c r="E150" s="1">
        <f>IF(ABS(VALUE(teraterm[[#This Row],[Column1]]))&lt;4000,VALUE(teraterm[[#This Row],[Column1]]),0)</f>
        <v>390</v>
      </c>
      <c r="F150" s="1">
        <f>teraterm[[#This Row],[V(V)]]^2</f>
        <v>6439.4473169380426</v>
      </c>
    </row>
    <row r="151" spans="1:6" x14ac:dyDescent="0.25">
      <c r="A151" s="1" t="s">
        <v>177</v>
      </c>
      <c r="B151" s="2">
        <v>374</v>
      </c>
      <c r="C151" s="1">
        <f>(teraterm[[#This Row],[Value(V)]]+$K$2)*$S$2</f>
        <v>33.066259765624999</v>
      </c>
      <c r="D151" s="1">
        <f>(MOD(teraterm[[#This Row],[Column2]],4096)-Q$4)*$S$3*1000</f>
        <v>152.18098958333331</v>
      </c>
      <c r="E151" s="1">
        <f>IF(ABS(VALUE(teraterm[[#This Row],[Column1]]))&lt;4000,VALUE(teraterm[[#This Row],[Column1]]),0)</f>
        <v>156</v>
      </c>
      <c r="F151" s="1">
        <f>teraterm[[#This Row],[V(V)]]^2</f>
        <v>1093.3775348877905</v>
      </c>
    </row>
    <row r="152" spans="1:6" x14ac:dyDescent="0.25">
      <c r="A152" s="1" t="s">
        <v>178</v>
      </c>
      <c r="B152" s="2">
        <v>369</v>
      </c>
      <c r="C152" s="1">
        <f>(teraterm[[#This Row],[Value(V)]]+$K$2)*$S$2</f>
        <v>-15.12176513671875</v>
      </c>
      <c r="D152" s="1">
        <f>(MOD(teraterm[[#This Row],[Column2]],4096)-Q$4)*$S$3*1000</f>
        <v>150.146484375</v>
      </c>
      <c r="E152" s="1">
        <f>IF(ABS(VALUE(teraterm[[#This Row],[Column1]]))&lt;4000,VALUE(teraterm[[#This Row],[Column1]]),0)</f>
        <v>-83</v>
      </c>
      <c r="F152" s="1">
        <f>teraterm[[#This Row],[V(V)]]^2</f>
        <v>228.66778085008264</v>
      </c>
    </row>
    <row r="153" spans="1:6" x14ac:dyDescent="0.25">
      <c r="A153" s="1" t="s">
        <v>179</v>
      </c>
      <c r="B153" s="2">
        <v>370</v>
      </c>
      <c r="C153" s="1">
        <f>(teraterm[[#This Row],[Value(V)]]+$K$2)*$S$2</f>
        <v>-59.882189941406253</v>
      </c>
      <c r="D153" s="1">
        <f>(MOD(teraterm[[#This Row],[Column2]],4096)-Q$4)*$S$3*1000</f>
        <v>150.55338541666666</v>
      </c>
      <c r="E153" s="1">
        <f>IF(ABS(VALUE(teraterm[[#This Row],[Column1]]))&lt;4000,VALUE(teraterm[[#This Row],[Column1]]),0)</f>
        <v>-305</v>
      </c>
      <c r="F153" s="1">
        <f>teraterm[[#This Row],[V(V)]]^2</f>
        <v>3585.876672178656</v>
      </c>
    </row>
    <row r="154" spans="1:6" x14ac:dyDescent="0.25">
      <c r="A154" s="1" t="s">
        <v>180</v>
      </c>
      <c r="B154" s="2">
        <v>354</v>
      </c>
      <c r="C154" s="1">
        <f>(teraterm[[#This Row],[Value(V)]]+$K$2)*$S$2</f>
        <v>-101.61826171875001</v>
      </c>
      <c r="D154" s="1">
        <f>(MOD(teraterm[[#This Row],[Column2]],4096)-Q$4)*$S$3*1000</f>
        <v>144.04296875</v>
      </c>
      <c r="E154" s="1">
        <f>IF(ABS(VALUE(teraterm[[#This Row],[Column1]]))&lt;4000,VALUE(teraterm[[#This Row],[Column1]]),0)</f>
        <v>-512</v>
      </c>
      <c r="F154" s="1">
        <f>teraterm[[#This Row],[V(V)]]^2</f>
        <v>10326.271114740373</v>
      </c>
    </row>
    <row r="155" spans="1:6" x14ac:dyDescent="0.25">
      <c r="A155" s="1" t="s">
        <v>181</v>
      </c>
      <c r="B155" s="2">
        <v>366</v>
      </c>
      <c r="C155" s="1">
        <f>(teraterm[[#This Row],[Value(V)]]+$K$2)*$S$2</f>
        <v>-142.34621582031249</v>
      </c>
      <c r="D155" s="1">
        <f>(MOD(teraterm[[#This Row],[Column2]],4096)-Q$4)*$S$3*1000</f>
        <v>148.92578125</v>
      </c>
      <c r="E155" s="1">
        <f>IF(ABS(VALUE(teraterm[[#This Row],[Column1]]))&lt;4000,VALUE(teraterm[[#This Row],[Column1]]),0)</f>
        <v>-714</v>
      </c>
      <c r="F155" s="1">
        <f>teraterm[[#This Row],[V(V)]]^2</f>
        <v>20262.445158362982</v>
      </c>
    </row>
    <row r="156" spans="1:6" x14ac:dyDescent="0.25">
      <c r="A156" s="1" t="s">
        <v>182</v>
      </c>
      <c r="B156" s="2">
        <v>352</v>
      </c>
      <c r="C156" s="1">
        <f>(teraterm[[#This Row],[Value(V)]]+$K$2)*$S$2</f>
        <v>-179.4449462890625</v>
      </c>
      <c r="D156" s="1">
        <f>(MOD(teraterm[[#This Row],[Column2]],4096)-Q$4)*$S$3*1000</f>
        <v>143.22916666666666</v>
      </c>
      <c r="E156" s="1">
        <f>IF(ABS(VALUE(teraterm[[#This Row],[Column1]]))&lt;4000,VALUE(teraterm[[#This Row],[Column1]]),0)</f>
        <v>-898</v>
      </c>
      <c r="F156" s="1">
        <f>teraterm[[#This Row],[V(V)]]^2</f>
        <v>32200.488748684525</v>
      </c>
    </row>
    <row r="157" spans="1:6" x14ac:dyDescent="0.25">
      <c r="A157" s="1" t="s">
        <v>45</v>
      </c>
      <c r="B157" s="2">
        <v>352</v>
      </c>
      <c r="C157" s="1">
        <f>(teraterm[[#This Row],[Value(V)]]+$K$2)*$S$2</f>
        <v>-214.32581787109376</v>
      </c>
      <c r="D157" s="1">
        <f>(MOD(teraterm[[#This Row],[Column2]],4096)-Q$4)*$S$3*1000</f>
        <v>143.22916666666666</v>
      </c>
      <c r="E157" s="1">
        <f>IF(ABS(VALUE(teraterm[[#This Row],[Column1]]))&lt;4000,VALUE(teraterm[[#This Row],[Column1]]),0)</f>
        <v>-1071</v>
      </c>
      <c r="F157" s="1">
        <f>teraterm[[#This Row],[V(V)]]^2</f>
        <v>45935.556206113251</v>
      </c>
    </row>
    <row r="158" spans="1:6" x14ac:dyDescent="0.25">
      <c r="A158" s="1" t="s">
        <v>66</v>
      </c>
      <c r="B158" s="2">
        <v>362</v>
      </c>
      <c r="C158" s="1">
        <f>(teraterm[[#This Row],[Value(V)]]+$K$2)*$S$2</f>
        <v>-249.00506591796875</v>
      </c>
      <c r="D158" s="1">
        <f>(MOD(teraterm[[#This Row],[Column2]],4096)-Q$4)*$S$3*1000</f>
        <v>147.29817708333331</v>
      </c>
      <c r="E158" s="1">
        <f>IF(ABS(VALUE(teraterm[[#This Row],[Column1]]))&lt;4000,VALUE(teraterm[[#This Row],[Column1]]),0)</f>
        <v>-1243</v>
      </c>
      <c r="F158" s="1">
        <f>teraterm[[#This Row],[V(V)]]^2</f>
        <v>62003.522852811962</v>
      </c>
    </row>
    <row r="159" spans="1:6" x14ac:dyDescent="0.25">
      <c r="A159" s="1" t="s">
        <v>183</v>
      </c>
      <c r="B159" s="2">
        <v>379</v>
      </c>
      <c r="C159" s="1">
        <f>(teraterm[[#This Row],[Value(V)]]+$K$2)*$S$2</f>
        <v>-274.61125488281249</v>
      </c>
      <c r="D159" s="1">
        <f>(MOD(teraterm[[#This Row],[Column2]],4096)-Q$4)*$S$3*1000</f>
        <v>154.21549479166666</v>
      </c>
      <c r="E159" s="1">
        <f>IF(ABS(VALUE(teraterm[[#This Row],[Column1]]))&lt;4000,VALUE(teraterm[[#This Row],[Column1]]),0)</f>
        <v>-1370</v>
      </c>
      <c r="F159" s="1">
        <f>teraterm[[#This Row],[V(V)]]^2</f>
        <v>75411.341308313</v>
      </c>
    </row>
    <row r="160" spans="1:6" x14ac:dyDescent="0.25">
      <c r="A160" s="1" t="s">
        <v>184</v>
      </c>
      <c r="B160" s="2">
        <v>368</v>
      </c>
      <c r="C160" s="1">
        <f>(teraterm[[#This Row],[Value(V)]]+$K$2)*$S$2</f>
        <v>-294.16873779296878</v>
      </c>
      <c r="D160" s="1">
        <f>(MOD(teraterm[[#This Row],[Column2]],4096)-Q$4)*$S$3*1000</f>
        <v>149.73958333333331</v>
      </c>
      <c r="E160" s="1">
        <f>IF(ABS(VALUE(teraterm[[#This Row],[Column1]]))&lt;4000,VALUE(teraterm[[#This Row],[Column1]]),0)</f>
        <v>-1467</v>
      </c>
      <c r="F160" s="1">
        <f>teraterm[[#This Row],[V(V)]]^2</f>
        <v>86535.246294708428</v>
      </c>
    </row>
    <row r="161" spans="1:6" x14ac:dyDescent="0.25">
      <c r="A161" s="1" t="s">
        <v>185</v>
      </c>
      <c r="B161" s="2">
        <v>362</v>
      </c>
      <c r="C161" s="1">
        <f>(teraterm[[#This Row],[Value(V)]]+$K$2)*$S$2</f>
        <v>-310.500244140625</v>
      </c>
      <c r="D161" s="1">
        <f>(MOD(teraterm[[#This Row],[Column2]],4096)-Q$4)*$S$3*1000</f>
        <v>147.29817708333331</v>
      </c>
      <c r="E161" s="1">
        <f>IF(ABS(VALUE(teraterm[[#This Row],[Column1]]))&lt;4000,VALUE(teraterm[[#This Row],[Column1]]),0)</f>
        <v>-1548</v>
      </c>
      <c r="F161" s="1">
        <f>teraterm[[#This Row],[V(V)]]^2</f>
        <v>96410.40161138773</v>
      </c>
    </row>
    <row r="162" spans="1:6" x14ac:dyDescent="0.25">
      <c r="A162" s="1" t="s">
        <v>36</v>
      </c>
      <c r="B162" s="2">
        <v>380</v>
      </c>
      <c r="C162" s="1">
        <f>(teraterm[[#This Row],[Value(V)]]+$K$2)*$S$2</f>
        <v>-315.54083251953125</v>
      </c>
      <c r="D162" s="1">
        <f>(MOD(teraterm[[#This Row],[Column2]],4096)-Q$4)*$S$3*1000</f>
        <v>154.62239583333331</v>
      </c>
      <c r="E162" s="1">
        <f>IF(ABS(VALUE(teraterm[[#This Row],[Column1]]))&lt;4000,VALUE(teraterm[[#This Row],[Column1]]),0)</f>
        <v>-1573</v>
      </c>
      <c r="F162" s="1">
        <f>teraterm[[#This Row],[V(V)]]^2</f>
        <v>99566.01698711887</v>
      </c>
    </row>
    <row r="163" spans="1:6" x14ac:dyDescent="0.25">
      <c r="A163" s="1" t="s">
        <v>39</v>
      </c>
      <c r="B163" s="2">
        <v>366</v>
      </c>
      <c r="C163" s="1">
        <f>(teraterm[[#This Row],[Value(V)]]+$K$2)*$S$2</f>
        <v>-317.75869140625002</v>
      </c>
      <c r="D163" s="1">
        <f>(MOD(teraterm[[#This Row],[Column2]],4096)-Q$4)*$S$3*1000</f>
        <v>148.92578125</v>
      </c>
      <c r="E163" s="1">
        <f>IF(ABS(VALUE(teraterm[[#This Row],[Column1]]))&lt;4000,VALUE(teraterm[[#This Row],[Column1]]),0)</f>
        <v>-1584</v>
      </c>
      <c r="F163" s="1">
        <f>teraterm[[#This Row],[V(V)]]^2</f>
        <v>100970.58596421243</v>
      </c>
    </row>
    <row r="164" spans="1:6" x14ac:dyDescent="0.25">
      <c r="A164" s="1" t="s">
        <v>32</v>
      </c>
      <c r="B164" s="2">
        <v>374</v>
      </c>
      <c r="C164" s="1">
        <f>(teraterm[[#This Row],[Value(V)]]+$K$2)*$S$2</f>
        <v>-317.35544433593753</v>
      </c>
      <c r="D164" s="1">
        <f>(MOD(teraterm[[#This Row],[Column2]],4096)-Q$4)*$S$3*1000</f>
        <v>152.18098958333331</v>
      </c>
      <c r="E164" s="1">
        <f>IF(ABS(VALUE(teraterm[[#This Row],[Column1]]))&lt;4000,VALUE(teraterm[[#This Row],[Column1]]),0)</f>
        <v>-1582</v>
      </c>
      <c r="F164" s="1">
        <f>teraterm[[#This Row],[V(V)]]^2</f>
        <v>100714.47804966035</v>
      </c>
    </row>
    <row r="165" spans="1:6" x14ac:dyDescent="0.25">
      <c r="A165" s="1" t="s">
        <v>26</v>
      </c>
      <c r="B165" s="2">
        <v>360</v>
      </c>
      <c r="C165" s="1">
        <f>(teraterm[[#This Row],[Value(V)]]+$K$2)*$S$2</f>
        <v>-312.5164794921875</v>
      </c>
      <c r="D165" s="1">
        <f>(MOD(teraterm[[#This Row],[Column2]],4096)-Q$4)*$S$3*1000</f>
        <v>146.484375</v>
      </c>
      <c r="E165" s="1">
        <f>IF(ABS(VALUE(teraterm[[#This Row],[Column1]]))&lt;4000,VALUE(teraterm[[#This Row],[Column1]]),0)</f>
        <v>-1558</v>
      </c>
      <c r="F165" s="1">
        <f>teraterm[[#This Row],[V(V)]]^2</f>
        <v>97666.54995419085</v>
      </c>
    </row>
    <row r="166" spans="1:6" x14ac:dyDescent="0.25">
      <c r="A166" s="1" t="s">
        <v>186</v>
      </c>
      <c r="B166" s="2">
        <v>367</v>
      </c>
      <c r="C166" s="1">
        <f>(teraterm[[#This Row],[Value(V)]]+$K$2)*$S$2</f>
        <v>-298.80607910156249</v>
      </c>
      <c r="D166" s="1">
        <f>(MOD(teraterm[[#This Row],[Column2]],4096)-Q$4)*$S$3*1000</f>
        <v>149.33268229166666</v>
      </c>
      <c r="E166" s="1">
        <f>IF(ABS(VALUE(teraterm[[#This Row],[Column1]]))&lt;4000,VALUE(teraterm[[#This Row],[Column1]]),0)</f>
        <v>-1490</v>
      </c>
      <c r="F166" s="1">
        <f>teraterm[[#This Row],[V(V)]]^2</f>
        <v>89285.072908049216</v>
      </c>
    </row>
    <row r="167" spans="1:6" x14ac:dyDescent="0.25">
      <c r="A167" s="1" t="s">
        <v>187</v>
      </c>
      <c r="B167" s="2">
        <v>359</v>
      </c>
      <c r="C167" s="1">
        <f>(teraterm[[#This Row],[Value(V)]]+$K$2)*$S$2</f>
        <v>-271.58690185546874</v>
      </c>
      <c r="D167" s="1">
        <f>(MOD(teraterm[[#This Row],[Column2]],4096)-Q$4)*$S$3*1000</f>
        <v>146.07747395833331</v>
      </c>
      <c r="E167" s="1">
        <f>IF(ABS(VALUE(teraterm[[#This Row],[Column1]]))&lt;4000,VALUE(teraterm[[#This Row],[Column1]]),0)</f>
        <v>-1355</v>
      </c>
      <c r="F167" s="1">
        <f>teraterm[[#This Row],[V(V)]]^2</f>
        <v>73759.445259452012</v>
      </c>
    </row>
    <row r="168" spans="1:6" x14ac:dyDescent="0.25">
      <c r="A168" s="1" t="s">
        <v>188</v>
      </c>
      <c r="B168" s="2">
        <v>369</v>
      </c>
      <c r="C168" s="1">
        <f>(teraterm[[#This Row],[Value(V)]]+$K$2)*$S$2</f>
        <v>-240.53687744140626</v>
      </c>
      <c r="D168" s="1">
        <f>(MOD(teraterm[[#This Row],[Column2]],4096)-Q$4)*$S$3*1000</f>
        <v>150.146484375</v>
      </c>
      <c r="E168" s="1">
        <f>IF(ABS(VALUE(teraterm[[#This Row],[Column1]]))&lt;4000,VALUE(teraterm[[#This Row],[Column1]]),0)</f>
        <v>-1201</v>
      </c>
      <c r="F168" s="1">
        <f>teraterm[[#This Row],[V(V)]]^2</f>
        <v>57857.989409262096</v>
      </c>
    </row>
    <row r="169" spans="1:6" x14ac:dyDescent="0.25">
      <c r="A169" s="1" t="s">
        <v>189</v>
      </c>
      <c r="B169" s="2">
        <v>370</v>
      </c>
      <c r="C169" s="1">
        <f>(teraterm[[#This Row],[Value(V)]]+$K$2)*$S$2</f>
        <v>-212.30958251953126</v>
      </c>
      <c r="D169" s="1">
        <f>(MOD(teraterm[[#This Row],[Column2]],4096)-Q$4)*$S$3*1000</f>
        <v>150.55338541666666</v>
      </c>
      <c r="E169" s="1">
        <f>IF(ABS(VALUE(teraterm[[#This Row],[Column1]]))&lt;4000,VALUE(teraterm[[#This Row],[Column1]]),0)</f>
        <v>-1061</v>
      </c>
      <c r="F169" s="1">
        <f>teraterm[[#This Row],[V(V)]]^2</f>
        <v>45075.358829617653</v>
      </c>
    </row>
    <row r="170" spans="1:6" x14ac:dyDescent="0.25">
      <c r="A170" s="1" t="s">
        <v>190</v>
      </c>
      <c r="B170" s="2">
        <v>351</v>
      </c>
      <c r="C170" s="1">
        <f>(teraterm[[#This Row],[Value(V)]]+$K$2)*$S$2</f>
        <v>-174.20273437500001</v>
      </c>
      <c r="D170" s="1">
        <f>(MOD(teraterm[[#This Row],[Column2]],4096)-Q$4)*$S$3*1000</f>
        <v>142.822265625</v>
      </c>
      <c r="E170" s="1">
        <f>IF(ABS(VALUE(teraterm[[#This Row],[Column1]]))&lt;4000,VALUE(teraterm[[#This Row],[Column1]]),0)</f>
        <v>-872</v>
      </c>
      <c r="F170" s="1">
        <f>teraterm[[#This Row],[V(V)]]^2</f>
        <v>30346.592663726809</v>
      </c>
    </row>
    <row r="171" spans="1:6" x14ac:dyDescent="0.25">
      <c r="A171" s="1" t="s">
        <v>56</v>
      </c>
      <c r="B171" s="2">
        <v>364</v>
      </c>
      <c r="C171" s="1">
        <f>(teraterm[[#This Row],[Value(V)]]+$K$2)*$S$2</f>
        <v>-133.47478027343752</v>
      </c>
      <c r="D171" s="1">
        <f>(MOD(teraterm[[#This Row],[Column2]],4096)-Q$4)*$S$3*1000</f>
        <v>148.11197916666666</v>
      </c>
      <c r="E171" s="1">
        <f>IF(ABS(VALUE(teraterm[[#This Row],[Column1]]))&lt;4000,VALUE(teraterm[[#This Row],[Column1]]),0)</f>
        <v>-670</v>
      </c>
      <c r="F171" s="1">
        <f>teraterm[[#This Row],[V(V)]]^2</f>
        <v>17815.516969042426</v>
      </c>
    </row>
    <row r="172" spans="1:6" x14ac:dyDescent="0.25">
      <c r="A172" s="1" t="s">
        <v>27</v>
      </c>
      <c r="B172" s="2">
        <v>360</v>
      </c>
      <c r="C172" s="1">
        <f>(teraterm[[#This Row],[Value(V)]]+$K$2)*$S$2</f>
        <v>-94.158190917968753</v>
      </c>
      <c r="D172" s="1">
        <f>(MOD(teraterm[[#This Row],[Column2]],4096)-Q$4)*$S$3*1000</f>
        <v>146.484375</v>
      </c>
      <c r="E172" s="1">
        <f>IF(ABS(VALUE(teraterm[[#This Row],[Column1]]))&lt;4000,VALUE(teraterm[[#This Row],[Column1]]),0)</f>
        <v>-475</v>
      </c>
      <c r="F172" s="1">
        <f>teraterm[[#This Row],[V(V)]]^2</f>
        <v>8865.764916944654</v>
      </c>
    </row>
    <row r="173" spans="1:6" x14ac:dyDescent="0.25">
      <c r="A173" s="1" t="s">
        <v>61</v>
      </c>
      <c r="B173" s="2">
        <v>373</v>
      </c>
      <c r="C173" s="1">
        <f>(teraterm[[#This Row],[Value(V)]]+$K$2)*$S$2</f>
        <v>-48.188024902343749</v>
      </c>
      <c r="D173" s="1">
        <f>(MOD(teraterm[[#This Row],[Column2]],4096)-Q$4)*$S$3*1000</f>
        <v>151.77408854166666</v>
      </c>
      <c r="E173" s="1">
        <f>IF(ABS(VALUE(teraterm[[#This Row],[Column1]]))&lt;4000,VALUE(teraterm[[#This Row],[Column1]]),0)</f>
        <v>-247</v>
      </c>
      <c r="F173" s="1">
        <f>teraterm[[#This Row],[V(V)]]^2</f>
        <v>2322.0857439889014</v>
      </c>
    </row>
    <row r="174" spans="1:6" x14ac:dyDescent="0.25">
      <c r="A174" s="1" t="s">
        <v>191</v>
      </c>
      <c r="B174" s="2">
        <v>366</v>
      </c>
      <c r="C174" s="1">
        <f>(teraterm[[#This Row],[Value(V)]]+$K$2)*$S$2</f>
        <v>0.60487060546875004</v>
      </c>
      <c r="D174" s="1">
        <f>(MOD(teraterm[[#This Row],[Column2]],4096)-Q$4)*$S$3*1000</f>
        <v>148.92578125</v>
      </c>
      <c r="E174" s="1">
        <f>IF(ABS(VALUE(teraterm[[#This Row],[Column1]]))&lt;4000,VALUE(teraterm[[#This Row],[Column1]]),0)</f>
        <v>-5</v>
      </c>
      <c r="F174" s="1">
        <f>teraterm[[#This Row],[V(V)]]^2</f>
        <v>0.3658684493601323</v>
      </c>
    </row>
    <row r="175" spans="1:6" x14ac:dyDescent="0.25">
      <c r="A175" s="1" t="s">
        <v>192</v>
      </c>
      <c r="B175" s="2">
        <v>356</v>
      </c>
      <c r="C175" s="1">
        <f>(teraterm[[#This Row],[Value(V)]]+$K$2)*$S$2</f>
        <v>46.776660156250003</v>
      </c>
      <c r="D175" s="1">
        <f>(MOD(teraterm[[#This Row],[Column2]],4096)-Q$4)*$S$3*1000</f>
        <v>144.85677083333331</v>
      </c>
      <c r="E175" s="1">
        <f>IF(ABS(VALUE(teraterm[[#This Row],[Column1]]))&lt;4000,VALUE(teraterm[[#This Row],[Column1]]),0)</f>
        <v>224</v>
      </c>
      <c r="F175" s="1">
        <f>teraterm[[#This Row],[V(V)]]^2</f>
        <v>2188.0559353733065</v>
      </c>
    </row>
    <row r="176" spans="1:6" x14ac:dyDescent="0.25">
      <c r="A176" s="1" t="s">
        <v>193</v>
      </c>
      <c r="B176" s="2">
        <v>358</v>
      </c>
      <c r="C176" s="1">
        <f>(teraterm[[#This Row],[Value(V)]]+$K$2)*$S$2</f>
        <v>87.907861328125009</v>
      </c>
      <c r="D176" s="1">
        <f>(MOD(teraterm[[#This Row],[Column2]],4096)-Q$4)*$S$3*1000</f>
        <v>145.67057291666666</v>
      </c>
      <c r="E176" s="1">
        <f>IF(ABS(VALUE(teraterm[[#This Row],[Column1]]))&lt;4000,VALUE(teraterm[[#This Row],[Column1]]),0)</f>
        <v>428</v>
      </c>
      <c r="F176" s="1">
        <f>teraterm[[#This Row],[V(V)]]^2</f>
        <v>7727.7920832848567</v>
      </c>
    </row>
    <row r="177" spans="1:6" x14ac:dyDescent="0.25">
      <c r="A177" s="1" t="s">
        <v>40</v>
      </c>
      <c r="B177" s="2">
        <v>364</v>
      </c>
      <c r="C177" s="1">
        <f>(teraterm[[#This Row],[Value(V)]]+$K$2)*$S$2</f>
        <v>130.24880371093749</v>
      </c>
      <c r="D177" s="1">
        <f>(MOD(teraterm[[#This Row],[Column2]],4096)-Q$4)*$S$3*1000</f>
        <v>148.11197916666666</v>
      </c>
      <c r="E177" s="1">
        <f>IF(ABS(VALUE(teraterm[[#This Row],[Column1]]))&lt;4000,VALUE(teraterm[[#This Row],[Column1]]),0)</f>
        <v>638</v>
      </c>
      <c r="F177" s="1">
        <f>teraterm[[#This Row],[V(V)]]^2</f>
        <v>16964.750868130326</v>
      </c>
    </row>
    <row r="178" spans="1:6" x14ac:dyDescent="0.25">
      <c r="A178" s="1" t="s">
        <v>194</v>
      </c>
      <c r="B178" s="2">
        <v>348</v>
      </c>
      <c r="C178" s="1">
        <f>(teraterm[[#This Row],[Value(V)]]+$K$2)*$S$2</f>
        <v>168.35565185546875</v>
      </c>
      <c r="D178" s="1">
        <f>(MOD(teraterm[[#This Row],[Column2]],4096)-Q$4)*$S$3*1000</f>
        <v>141.6015625</v>
      </c>
      <c r="E178" s="1">
        <f>IF(ABS(VALUE(teraterm[[#This Row],[Column1]]))&lt;4000,VALUE(teraterm[[#This Row],[Column1]]),0)</f>
        <v>827</v>
      </c>
      <c r="F178" s="1">
        <f>teraterm[[#This Row],[V(V)]]^2</f>
        <v>28343.625511679798</v>
      </c>
    </row>
    <row r="179" spans="1:6" x14ac:dyDescent="0.25">
      <c r="A179" s="1" t="s">
        <v>29</v>
      </c>
      <c r="B179" s="2">
        <v>367</v>
      </c>
      <c r="C179" s="1">
        <f>(teraterm[[#This Row],[Value(V)]]+$K$2)*$S$2</f>
        <v>203.03489990234377</v>
      </c>
      <c r="D179" s="1">
        <f>(MOD(teraterm[[#This Row],[Column2]],4096)-Q$4)*$S$3*1000</f>
        <v>149.33268229166666</v>
      </c>
      <c r="E179" s="1">
        <f>IF(ABS(VALUE(teraterm[[#This Row],[Column1]]))&lt;4000,VALUE(teraterm[[#This Row],[Column1]]),0)</f>
        <v>999</v>
      </c>
      <c r="F179" s="1">
        <f>teraterm[[#This Row],[V(V)]]^2</f>
        <v>41223.170578354751</v>
      </c>
    </row>
    <row r="180" spans="1:6" x14ac:dyDescent="0.25">
      <c r="A180" s="1" t="s">
        <v>195</v>
      </c>
      <c r="B180" s="2">
        <v>348</v>
      </c>
      <c r="C180" s="1">
        <f>(teraterm[[#This Row],[Value(V)]]+$K$2)*$S$2</f>
        <v>238.11739501953124</v>
      </c>
      <c r="D180" s="1">
        <f>(MOD(teraterm[[#This Row],[Column2]],4096)-Q$4)*$S$3*1000</f>
        <v>141.6015625</v>
      </c>
      <c r="E180" s="1">
        <f>IF(ABS(VALUE(teraterm[[#This Row],[Column1]]))&lt;4000,VALUE(teraterm[[#This Row],[Column1]]),0)</f>
        <v>1173</v>
      </c>
      <c r="F180" s="1">
        <f>teraterm[[#This Row],[V(V)]]^2</f>
        <v>56699.893810887486</v>
      </c>
    </row>
    <row r="181" spans="1:6" x14ac:dyDescent="0.25">
      <c r="A181" s="1" t="s">
        <v>67</v>
      </c>
      <c r="B181" s="2">
        <v>367</v>
      </c>
      <c r="C181" s="1">
        <f>(teraterm[[#This Row],[Value(V)]]+$K$2)*$S$2</f>
        <v>267.35280761718752</v>
      </c>
      <c r="D181" s="1">
        <f>(MOD(teraterm[[#This Row],[Column2]],4096)-Q$4)*$S$3*1000</f>
        <v>149.33268229166666</v>
      </c>
      <c r="E181" s="1">
        <f>IF(ABS(VALUE(teraterm[[#This Row],[Column1]]))&lt;4000,VALUE(teraterm[[#This Row],[Column1]]),0)</f>
        <v>1318</v>
      </c>
      <c r="F181" s="1">
        <f>teraterm[[#This Row],[V(V)]]^2</f>
        <v>71477.52374079288</v>
      </c>
    </row>
    <row r="182" spans="1:6" x14ac:dyDescent="0.25">
      <c r="A182" s="1" t="s">
        <v>196</v>
      </c>
      <c r="B182" s="2">
        <v>367</v>
      </c>
      <c r="C182" s="1">
        <f>(teraterm[[#This Row],[Value(V)]]+$K$2)*$S$2</f>
        <v>288.12003173828128</v>
      </c>
      <c r="D182" s="1">
        <f>(MOD(teraterm[[#This Row],[Column2]],4096)-Q$4)*$S$3*1000</f>
        <v>149.33268229166666</v>
      </c>
      <c r="E182" s="1">
        <f>IF(ABS(VALUE(teraterm[[#This Row],[Column1]]))&lt;4000,VALUE(teraterm[[#This Row],[Column1]]),0)</f>
        <v>1421</v>
      </c>
      <c r="F182" s="1">
        <f>teraterm[[#This Row],[V(V)]]^2</f>
        <v>83013.152688868213</v>
      </c>
    </row>
    <row r="183" spans="1:6" x14ac:dyDescent="0.25">
      <c r="A183" s="1" t="s">
        <v>58</v>
      </c>
      <c r="B183" s="2">
        <v>367</v>
      </c>
      <c r="C183" s="1">
        <f>(teraterm[[#This Row],[Value(V)]]+$K$2)*$S$2</f>
        <v>306.66939697265627</v>
      </c>
      <c r="D183" s="1">
        <f>(MOD(teraterm[[#This Row],[Column2]],4096)-Q$4)*$S$3*1000</f>
        <v>149.33268229166666</v>
      </c>
      <c r="E183" s="1">
        <f>IF(ABS(VALUE(teraterm[[#This Row],[Column1]]))&lt;4000,VALUE(teraterm[[#This Row],[Column1]]),0)</f>
        <v>1513</v>
      </c>
      <c r="F183" s="1">
        <f>teraterm[[#This Row],[V(V)]]^2</f>
        <v>94046.119039572644</v>
      </c>
    </row>
    <row r="184" spans="1:6" x14ac:dyDescent="0.25">
      <c r="A184" s="1" t="s">
        <v>197</v>
      </c>
      <c r="B184" s="2">
        <v>356</v>
      </c>
      <c r="C184" s="1">
        <f>(teraterm[[#This Row],[Value(V)]]+$K$2)*$S$2</f>
        <v>314.12946777343751</v>
      </c>
      <c r="D184" s="1">
        <f>(MOD(teraterm[[#This Row],[Column2]],4096)-Q$4)*$S$3*1000</f>
        <v>144.85677083333331</v>
      </c>
      <c r="E184" s="1">
        <f>IF(ABS(VALUE(teraterm[[#This Row],[Column1]]))&lt;4000,VALUE(teraterm[[#This Row],[Column1]]),0)</f>
        <v>1550</v>
      </c>
      <c r="F184" s="1">
        <f>teraterm[[#This Row],[V(V)]]^2</f>
        <v>98677.322523623123</v>
      </c>
    </row>
    <row r="185" spans="1:6" x14ac:dyDescent="0.25">
      <c r="A185" s="1" t="s">
        <v>51</v>
      </c>
      <c r="B185" s="2">
        <v>362</v>
      </c>
      <c r="C185" s="1">
        <f>(teraterm[[#This Row],[Value(V)]]+$K$2)*$S$2</f>
        <v>317.96031494140624</v>
      </c>
      <c r="D185" s="1">
        <f>(MOD(teraterm[[#This Row],[Column2]],4096)-Q$4)*$S$3*1000</f>
        <v>147.29817708333331</v>
      </c>
      <c r="E185" s="1">
        <f>IF(ABS(VALUE(teraterm[[#This Row],[Column1]]))&lt;4000,VALUE(teraterm[[#This Row],[Column1]]),0)</f>
        <v>1569</v>
      </c>
      <c r="F185" s="1">
        <f>teraterm[[#This Row],[V(V)]]^2</f>
        <v>101098.76187763824</v>
      </c>
    </row>
    <row r="186" spans="1:6" x14ac:dyDescent="0.25">
      <c r="A186" s="1" t="s">
        <v>52</v>
      </c>
      <c r="B186" s="2">
        <v>364</v>
      </c>
      <c r="C186" s="1">
        <f>(teraterm[[#This Row],[Value(V)]]+$K$2)*$S$2</f>
        <v>318.36356201171878</v>
      </c>
      <c r="D186" s="1">
        <f>(MOD(teraterm[[#This Row],[Column2]],4096)-Q$4)*$S$3*1000</f>
        <v>148.11197916666666</v>
      </c>
      <c r="E186" s="1">
        <f>IF(ABS(VALUE(teraterm[[#This Row],[Column1]]))&lt;4000,VALUE(teraterm[[#This Row],[Column1]]),0)</f>
        <v>1571</v>
      </c>
      <c r="F186" s="1">
        <f>teraterm[[#This Row],[V(V)]]^2</f>
        <v>101355.35761678951</v>
      </c>
    </row>
    <row r="187" spans="1:6" x14ac:dyDescent="0.25">
      <c r="A187" s="1" t="s">
        <v>35</v>
      </c>
      <c r="B187" s="2">
        <v>360</v>
      </c>
      <c r="C187" s="1">
        <f>(teraterm[[#This Row],[Value(V)]]+$K$2)*$S$2</f>
        <v>315.13758544921876</v>
      </c>
      <c r="D187" s="1">
        <f>(MOD(teraterm[[#This Row],[Column2]],4096)-Q$4)*$S$3*1000</f>
        <v>146.484375</v>
      </c>
      <c r="E187" s="1">
        <f>IF(ABS(VALUE(teraterm[[#This Row],[Column1]]))&lt;4000,VALUE(teraterm[[#This Row],[Column1]]),0)</f>
        <v>1555</v>
      </c>
      <c r="F187" s="1">
        <f>teraterm[[#This Row],[V(V)]]^2</f>
        <v>99311.697762763652</v>
      </c>
    </row>
    <row r="188" spans="1:6" x14ac:dyDescent="0.25">
      <c r="A188" s="1" t="s">
        <v>198</v>
      </c>
      <c r="B188" s="2">
        <v>359</v>
      </c>
      <c r="C188" s="1">
        <f>(teraterm[[#This Row],[Value(V)]]+$K$2)*$S$2</f>
        <v>304.85478515624999</v>
      </c>
      <c r="D188" s="1">
        <f>(MOD(teraterm[[#This Row],[Column2]],4096)-Q$4)*$S$3*1000</f>
        <v>146.07747395833331</v>
      </c>
      <c r="E188" s="1">
        <f>IF(ABS(VALUE(teraterm[[#This Row],[Column1]]))&lt;4000,VALUE(teraterm[[#This Row],[Column1]]),0)</f>
        <v>1504</v>
      </c>
      <c r="F188" s="1">
        <f>teraterm[[#This Row],[V(V)]]^2</f>
        <v>92936.440032663333</v>
      </c>
    </row>
    <row r="189" spans="1:6" x14ac:dyDescent="0.25">
      <c r="A189" s="1" t="s">
        <v>199</v>
      </c>
      <c r="B189" s="2">
        <v>367</v>
      </c>
      <c r="C189" s="1">
        <f>(teraterm[[#This Row],[Value(V)]]+$K$2)*$S$2</f>
        <v>281.26483154296875</v>
      </c>
      <c r="D189" s="1">
        <f>(MOD(teraterm[[#This Row],[Column2]],4096)-Q$4)*$S$3*1000</f>
        <v>149.33268229166666</v>
      </c>
      <c r="E189" s="1">
        <f>IF(ABS(VALUE(teraterm[[#This Row],[Column1]]))&lt;4000,VALUE(teraterm[[#This Row],[Column1]]),0)</f>
        <v>1387</v>
      </c>
      <c r="F189" s="1">
        <f>teraterm[[#This Row],[V(V)]]^2</f>
        <v>79109.905462894589</v>
      </c>
    </row>
    <row r="190" spans="1:6" x14ac:dyDescent="0.25">
      <c r="A190" s="1" t="s">
        <v>200</v>
      </c>
      <c r="B190" s="2">
        <v>382</v>
      </c>
      <c r="C190" s="1">
        <f>(teraterm[[#This Row],[Value(V)]]+$K$2)*$S$2</f>
        <v>251.02130126953125</v>
      </c>
      <c r="D190" s="1">
        <f>(MOD(teraterm[[#This Row],[Column2]],4096)-Q$4)*$S$3*1000</f>
        <v>155.43619791666666</v>
      </c>
      <c r="E190" s="1">
        <f>IF(ABS(VALUE(teraterm[[#This Row],[Column1]]))&lt;4000,VALUE(teraterm[[#This Row],[Column1]]),0)</f>
        <v>1237</v>
      </c>
      <c r="F190" s="1">
        <f>teraterm[[#This Row],[V(V)]]^2</f>
        <v>63011.693691048771</v>
      </c>
    </row>
    <row r="191" spans="1:6" x14ac:dyDescent="0.25">
      <c r="A191" s="1" t="s">
        <v>201</v>
      </c>
      <c r="B191" s="2">
        <v>368</v>
      </c>
      <c r="C191" s="1">
        <f>(teraterm[[#This Row],[Value(V)]]+$K$2)*$S$2</f>
        <v>222.39075927734376</v>
      </c>
      <c r="D191" s="1">
        <f>(MOD(teraterm[[#This Row],[Column2]],4096)-Q$4)*$S$3*1000</f>
        <v>149.73958333333331</v>
      </c>
      <c r="E191" s="1">
        <f>IF(ABS(VALUE(teraterm[[#This Row],[Column1]]))&lt;4000,VALUE(teraterm[[#This Row],[Column1]]),0)</f>
        <v>1095</v>
      </c>
      <c r="F191" s="1">
        <f>teraterm[[#This Row],[V(V)]]^2</f>
        <v>49457.649811953459</v>
      </c>
    </row>
    <row r="192" spans="1:6" x14ac:dyDescent="0.25">
      <c r="A192" s="1" t="s">
        <v>202</v>
      </c>
      <c r="B192" s="2">
        <v>342</v>
      </c>
      <c r="C192" s="1">
        <f>(teraterm[[#This Row],[Value(V)]]+$K$2)*$S$2</f>
        <v>187.30826416015626</v>
      </c>
      <c r="D192" s="1">
        <f>(MOD(teraterm[[#This Row],[Column2]],4096)-Q$4)*$S$3*1000</f>
        <v>139.16015625</v>
      </c>
      <c r="E192" s="1">
        <f>IF(ABS(VALUE(teraterm[[#This Row],[Column1]]))&lt;4000,VALUE(teraterm[[#This Row],[Column1]]),0)</f>
        <v>921</v>
      </c>
      <c r="F192" s="1">
        <f>teraterm[[#This Row],[V(V)]]^2</f>
        <v>35084.385822690878</v>
      </c>
    </row>
    <row r="193" spans="1:6" x14ac:dyDescent="0.25">
      <c r="A193" s="1" t="s">
        <v>203</v>
      </c>
      <c r="B193" s="2">
        <v>352</v>
      </c>
      <c r="C193" s="1">
        <f>(teraterm[[#This Row],[Value(V)]]+$K$2)*$S$2</f>
        <v>146.98355712890626</v>
      </c>
      <c r="D193" s="1">
        <f>(MOD(teraterm[[#This Row],[Column2]],4096)-Q$4)*$S$3*1000</f>
        <v>143.22916666666666</v>
      </c>
      <c r="E193" s="1">
        <f>IF(ABS(VALUE(teraterm[[#This Row],[Column1]]))&lt;4000,VALUE(teraterm[[#This Row],[Column1]]),0)</f>
        <v>721</v>
      </c>
      <c r="F193" s="1">
        <f>teraterm[[#This Row],[V(V)]]^2</f>
        <v>21604.166066266447</v>
      </c>
    </row>
    <row r="194" spans="1:6" x14ac:dyDescent="0.25">
      <c r="A194" s="1" t="s">
        <v>43</v>
      </c>
      <c r="B194" s="2">
        <v>375</v>
      </c>
      <c r="C194" s="1">
        <f>(teraterm[[#This Row],[Value(V)]]+$K$2)*$S$2</f>
        <v>107.46534423828125</v>
      </c>
      <c r="D194" s="1">
        <f>(MOD(teraterm[[#This Row],[Column2]],4096)-Q$4)*$S$3*1000</f>
        <v>152.587890625</v>
      </c>
      <c r="E194" s="1">
        <f>IF(ABS(VALUE(teraterm[[#This Row],[Column1]]))&lt;4000,VALUE(teraterm[[#This Row],[Column1]]),0)</f>
        <v>525</v>
      </c>
      <c r="F194" s="1">
        <f>teraterm[[#This Row],[V(V)]]^2</f>
        <v>11548.800212252288</v>
      </c>
    </row>
    <row r="195" spans="1:6" x14ac:dyDescent="0.25">
      <c r="A195" s="1" t="s">
        <v>62</v>
      </c>
      <c r="B195" s="2">
        <v>374</v>
      </c>
      <c r="C195" s="1">
        <f>(teraterm[[#This Row],[Value(V)]]+$K$2)*$S$2</f>
        <v>64.317907714843756</v>
      </c>
      <c r="D195" s="1">
        <f>(MOD(teraterm[[#This Row],[Column2]],4096)-Q$4)*$S$3*1000</f>
        <v>152.18098958333331</v>
      </c>
      <c r="E195" s="1">
        <f>IF(ABS(VALUE(teraterm[[#This Row],[Column1]]))&lt;4000,VALUE(teraterm[[#This Row],[Column1]]),0)</f>
        <v>311</v>
      </c>
      <c r="F195" s="1">
        <f>teraterm[[#This Row],[V(V)]]^2</f>
        <v>4136.7932528151578</v>
      </c>
    </row>
    <row r="196" spans="1:6" x14ac:dyDescent="0.25">
      <c r="A196" s="1" t="s">
        <v>204</v>
      </c>
      <c r="B196" s="2">
        <v>359</v>
      </c>
      <c r="C196" s="1">
        <f>(teraterm[[#This Row],[Value(V)]]+$K$2)*$S$2</f>
        <v>15.726635742187501</v>
      </c>
      <c r="D196" s="1">
        <f>(MOD(teraterm[[#This Row],[Column2]],4096)-Q$4)*$S$3*1000</f>
        <v>146.07747395833331</v>
      </c>
      <c r="E196" s="1">
        <f>IF(ABS(VALUE(teraterm[[#This Row],[Column1]]))&lt;4000,VALUE(teraterm[[#This Row],[Column1]]),0)</f>
        <v>70</v>
      </c>
      <c r="F196" s="1">
        <f>teraterm[[#This Row],[V(V)]]^2</f>
        <v>247.32707176744941</v>
      </c>
    </row>
    <row r="197" spans="1:6" x14ac:dyDescent="0.25">
      <c r="A197" s="1" t="s">
        <v>205</v>
      </c>
      <c r="B197" s="2">
        <v>366</v>
      </c>
      <c r="C197" s="1">
        <f>(teraterm[[#This Row],[Value(V)]]+$K$2)*$S$2</f>
        <v>-31.654895019531249</v>
      </c>
      <c r="D197" s="1">
        <f>(MOD(teraterm[[#This Row],[Column2]],4096)-Q$4)*$S$3*1000</f>
        <v>148.92578125</v>
      </c>
      <c r="E197" s="1">
        <f>IF(ABS(VALUE(teraterm[[#This Row],[Column1]]))&lt;4000,VALUE(teraterm[[#This Row],[Column1]]),0)</f>
        <v>-165</v>
      </c>
      <c r="F197" s="1">
        <f>teraterm[[#This Row],[V(V)]]^2</f>
        <v>1002.0323786975443</v>
      </c>
    </row>
    <row r="198" spans="1:6" x14ac:dyDescent="0.25">
      <c r="A198" s="1" t="s">
        <v>206</v>
      </c>
      <c r="B198" s="2">
        <v>371</v>
      </c>
      <c r="C198" s="1">
        <f>(teraterm[[#This Row],[Value(V)]]+$K$2)*$S$2</f>
        <v>-74.6007080078125</v>
      </c>
      <c r="D198" s="1">
        <f>(MOD(teraterm[[#This Row],[Column2]],4096)-Q$4)*$S$3*1000</f>
        <v>150.96028645833331</v>
      </c>
      <c r="E198" s="1">
        <f>IF(ABS(VALUE(teraterm[[#This Row],[Column1]]))&lt;4000,VALUE(teraterm[[#This Row],[Column1]]),0)</f>
        <v>-378</v>
      </c>
      <c r="F198" s="1">
        <f>teraterm[[#This Row],[V(V)]]^2</f>
        <v>5565.2656352669001</v>
      </c>
    </row>
    <row r="199" spans="1:6" x14ac:dyDescent="0.25">
      <c r="A199" s="1" t="s">
        <v>207</v>
      </c>
      <c r="B199" s="2">
        <v>356</v>
      </c>
      <c r="C199" s="1">
        <f>(teraterm[[#This Row],[Value(V)]]+$K$2)*$S$2</f>
        <v>-116.941650390625</v>
      </c>
      <c r="D199" s="1">
        <f>(MOD(teraterm[[#This Row],[Column2]],4096)-Q$4)*$S$3*1000</f>
        <v>144.85677083333331</v>
      </c>
      <c r="E199" s="1">
        <f>IF(ABS(VALUE(teraterm[[#This Row],[Column1]]))&lt;4000,VALUE(teraterm[[#This Row],[Column1]]),0)</f>
        <v>-588</v>
      </c>
      <c r="F199" s="1">
        <f>teraterm[[#This Row],[V(V)]]^2</f>
        <v>13675.349596083164</v>
      </c>
    </row>
    <row r="200" spans="1:6" x14ac:dyDescent="0.25">
      <c r="A200" s="1" t="s">
        <v>208</v>
      </c>
      <c r="B200" s="2">
        <v>366</v>
      </c>
      <c r="C200" s="1">
        <f>(teraterm[[#This Row],[Value(V)]]+$K$2)*$S$2</f>
        <v>-155.65336914062502</v>
      </c>
      <c r="D200" s="1">
        <f>(MOD(teraterm[[#This Row],[Column2]],4096)-Q$4)*$S$3*1000</f>
        <v>148.92578125</v>
      </c>
      <c r="E200" s="1">
        <f>IF(ABS(VALUE(teraterm[[#This Row],[Column1]]))&lt;4000,VALUE(teraterm[[#This Row],[Column1]]),0)</f>
        <v>-780</v>
      </c>
      <c r="F200" s="1">
        <f>teraterm[[#This Row],[V(V)]]^2</f>
        <v>24227.971324827675</v>
      </c>
    </row>
    <row r="201" spans="1:6" x14ac:dyDescent="0.25">
      <c r="A201" s="1" t="s">
        <v>64</v>
      </c>
      <c r="B201" s="2">
        <v>382</v>
      </c>
      <c r="C201" s="1">
        <f>(teraterm[[#This Row],[Value(V)]]+$K$2)*$S$2</f>
        <v>-191.5423583984375</v>
      </c>
      <c r="D201" s="1">
        <f>(MOD(teraterm[[#This Row],[Column2]],4096)-Q$4)*$S$3*1000</f>
        <v>155.43619791666666</v>
      </c>
      <c r="E201" s="1">
        <f>IF(ABS(VALUE(teraterm[[#This Row],[Column1]]))&lt;4000,VALUE(teraterm[[#This Row],[Column1]]),0)</f>
        <v>-958</v>
      </c>
      <c r="F201" s="1">
        <f>teraterm[[#This Row],[V(V)]]^2</f>
        <v>36688.475060835481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4 2 1 e 6 f e - 7 3 7 1 - 4 6 7 7 - a b c e - b c e 7 a 5 c 4 d 3 6 0 "   x m l n s = " h t t p : / / s c h e m a s . m i c r o s o f t . c o m / D a t a M a s h u p " > A A A A A P g D A A B Q S w M E F A A C A A g A / b a X S + V W / M C o A A A A + A A A A B I A H A B D b 2 5 m a W c v U G F j a 2 F n Z S 5 4 b W w g o h g A K K A U A A A A A A A A A A A A A A A A A A A A A A A A A A A A h Y / N C o J A H M R f R f b u f l V g 8 n c 9 B J 0 S o i C 6 y r b q k q 6 x r q 3 v 1 q F H 6 h U S y u r W c W Z + A z O P 2 x 3 S o a m D q 7 K d b k 2 C G K Y o U E a 2 J 2 3 K B P W u C C O U C t j m 8 p y X K h h h 0 8 V D p x N U O X e J C f H e Y z / D r S 0 J p 5 S R Y 7 b Z y 0 o 1 e a h N 5 3 I j F f q 0 T v 9 b S M D h N U Z w v O B 4 v u Q M s 4 g D m W z I t P k i Y 0 o x B f J j w q q v X W + V K G y 4 3 g G Z J J D 3 C / E E U E s D B B Q A A g A I A P 2 2 l 0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t p d L z 3 F M B u 4 A A A B P A Q A A E w A c A E Z v c m 1 1 b G F z L 1 N l Y 3 R p b 2 4 x L m 0 g o h g A K K A U A A A A A A A A A A A A A A A A A A A A A A A A A A A A b U / B a s M w D L 0 H + g / G u y R g A g n b D i s + j K S D X Q Z b w i 7 L D l 6 i p Q b H K r G y t Z T 8 + 9 S G s k s F Q t Z 7 8 t N T g J Y s e l E t N V u v o l U U t m a E T h C M h n M Q W j i g S H B U O I 0 t M F C E n 7 T E d h r A U / x k H a Q F e u I m x L J 8 a C 5 U a B 7 f 3 8 6 5 w 1 + W A t Z r N v s W X N M Z M q n D X i b q o w R n B 8 u c l k o q U a C b B h 9 0 r s T G t 9 h Z 3 + s s v + P 2 d U K C i g 4 O 9 P 8 z f U E P n 4 k 6 O 7 y R x d b 4 n u 3 X h x 1 I t l q b L 5 6 p R + P D N 4 7 D I n 4 i Q 7 y c o 4 5 H u a A Z L y d m + P Q 9 z U p c 8 J z x Z 0 / 3 t + n p 3 z w n k f X X t q 3 / A F B L A Q I t A B Q A A g A I A P 2 2 l 0 v l V v z A q A A A A P g A A A A S A A A A A A A A A A A A A A A A A A A A A A B D b 2 5 m a W c v U G F j a 2 F n Z S 5 4 b W x Q S w E C L Q A U A A I A C A D 9 t p d L D 8 r p q 6 Q A A A D p A A A A E w A A A A A A A A A A A A A A A A D 0 A A A A W 0 N v b n R l b n R f V H l w Z X N d L n h t b F B L A Q I t A B Q A A g A I A P 2 2 l 0 v P c U w G 7 g A A A E 8 B A A A T A A A A A A A A A A A A A A A A A O U B A A B G b 3 J t d W x h c y 9 T Z W N 0 a W 9 u M S 5 t U E s F B g A A A A A D A A M A w g A A A C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I A A A A A A A A y Q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m F 0 Z X J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2 x 1 b W 5 U e X B l c y I g V m F s d W U 9 I n N C Z 0 0 9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J h d G V y b S 9 D a G F u Z 2 V k I F R 5 c G U u e 0 N v b H V t b j E s M H 0 m c X V v d D s s J n F 1 b 3 Q 7 U 2 V j d G l v b j E v d G V y Y X R l c m 0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m F 0 Z X J t L 0 N o Y W 5 n Z W Q g V H l w Z S 5 7 Q 2 9 s d W 1 u M S w w f S Z x d W 9 0 O y w m c X V v d D t T Z W N 0 a W 9 u M S 9 0 Z X J h d G V y b S 9 D a G F u Z 2 V k I F R 5 c G U u e 0 N v b H V t b j I s M X 0 m c X V v d D t d L C Z x d W 9 0 O 1 J l b G F 0 a W 9 u c 2 h p c E l u Z m 8 m c X V v d D s 6 W 1 1 9 I i A v P j x F b n R y e S B U e X B l P S J G a W x s T G F z d F V w Z G F 0 Z W Q i I F Z h b H V l P S J k M j A x N y 0 x M i 0 y M 1 Q y M T o 1 N T o 1 N C 4 0 M T E 3 O D E 3 W i I g L z 4 8 R W 5 0 c n k g V H l w Z T 0 i R m l s b E N v d W 5 0 I i B W Y W x 1 Z T 0 i b D I w M C I g L z 4 8 R W 5 0 c n k g V H l w Z T 0 i R m l s b E V y c m 9 y Q 2 9 k Z S I g V m F s d W U 9 I n N V b m t u b 3 d u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X V l c n l J R C I g V m F s d W U 9 I n M z O T M 2 N T V k Z i 0 4 Y T V h L T R i Z j g t O G M y Z C 0 w O D R i N W N i Z T k 1 M j I i I C 8 + P E V u d H J 5 I F R 5 c G U 9 I k Z p b G x F c n J v c k N v d W 5 0 I i B W Y W x 1 Z T 0 i b D A i I C 8 + P E V u d H J 5 I F R 5 c G U 9 I k Z p b G x D b 2 x 1 b W 5 O Y W 1 l c y I g V m F s d W U 9 I n N b J n F 1 b 3 Q 7 Q 2 9 s d W 1 u M S Z x d W 9 0 O y w m c X V v d D t D b 2 x 1 b W 4 y J n F 1 b 3 Q 7 X S I g L z 4 8 R W 5 0 c n k g V H l w Z T 0 i T m F 2 a W d h d G l v b l N 0 Z X B O Y W 1 l I i B W Y W x 1 Z T 0 i c 0 5 h d m l n Y X R p b 2 4 i I C 8 + P E V u d H J 5 I F R 5 c G U 9 I k Z p b G x U Y X J n Z X Q i I F Z h b H V l P S J z d G V y Y X R l c m 0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V y Y X R l c m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y Y X R l c m 0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U H f c I L P f 0 a x U s v j 5 b m J t w A A A A A C A A A A A A A Q Z g A A A A E A A C A A A A A o q R H 1 s W Y Q l s e 8 O D 3 6 3 3 g 1 N 3 u g 0 n C b 3 E t u 0 H k N U H P v X w A A A A A O g A A A A A I A A C A A A A C e A T 7 1 r d X 3 8 k b c 8 2 U E 4 M T s L T 6 p 8 K c 8 I l F u m O T r j U c R 2 1 A A A A C R M n / B V x R c b L b u o F C 6 4 W b G X X R + X f G A S H 0 7 V B m G F / L l t 1 e u M U z Y V q R T 6 Y t j 6 i 1 w e v y d l f M / I R K e g R + 2 G 1 F r 9 B / L D K X 5 x w L x / v 8 L M B 2 / 2 f P 2 7 U A A A A B B V S N 8 L Z v 3 S 2 z l x h 9 p D K H 3 g 0 q K + c / a z U F X L A m S 5 A g o U W b 6 T m B E v c W U c 9 P L M G Z O F 5 6 Y U Q p u Y B X l j C g C A y n T 1 z I K < / D a t a M a s h u p > 
</file>

<file path=customXml/itemProps1.xml><?xml version="1.0" encoding="utf-8"?>
<ds:datastoreItem xmlns:ds="http://schemas.openxmlformats.org/officeDocument/2006/customXml" ds:itemID="{8F6A349D-8CC0-4938-A7AA-588512DCA6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2017-12-08T23:56:31Z</dcterms:created>
  <dcterms:modified xsi:type="dcterms:W3CDTF">2017-12-23T21:55:58Z</dcterms:modified>
</cp:coreProperties>
</file>