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_7\HV9861\"/>
    </mc:Choice>
  </mc:AlternateContent>
  <xr:revisionPtr revIDLastSave="0" documentId="13_ncr:1_{BEF6364B-126D-40F1-A848-DE14A2DF053C}" xr6:coauthVersionLast="44" xr6:coauthVersionMax="44" xr10:uidLastSave="{00000000-0000-0000-0000-000000000000}"/>
  <bookViews>
    <workbookView xWindow="20280" yWindow="-3960" windowWidth="19440" windowHeight="15000" xr2:uid="{94F6BE80-2247-46FA-BDC7-8B726238C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25" i="1"/>
  <c r="B24" i="1"/>
  <c r="D23" i="1"/>
  <c r="B23" i="1"/>
  <c r="B21" i="1"/>
  <c r="B20" i="1"/>
  <c r="B19" i="1"/>
  <c r="B17" i="1"/>
  <c r="B18" i="1" s="1"/>
  <c r="B8" i="1"/>
  <c r="B10" i="1"/>
  <c r="B14" i="1"/>
  <c r="B15" i="1" s="1"/>
  <c r="B11" i="1"/>
  <c r="B5" i="1"/>
  <c r="B4" i="1"/>
</calcChain>
</file>

<file path=xl/sharedStrings.xml><?xml version="1.0" encoding="utf-8"?>
<sst xmlns="http://schemas.openxmlformats.org/spreadsheetml/2006/main" count="55" uniqueCount="40">
  <si>
    <t>vin</t>
  </si>
  <si>
    <t>vac</t>
  </si>
  <si>
    <t>vinmax</t>
  </si>
  <si>
    <t>vdc</t>
  </si>
  <si>
    <t>vdcmax</t>
  </si>
  <si>
    <t>Iled</t>
  </si>
  <si>
    <t>A</t>
  </si>
  <si>
    <t>Rcs</t>
  </si>
  <si>
    <t>Ohms</t>
  </si>
  <si>
    <t>Rt</t>
  </si>
  <si>
    <t>kOhms</t>
  </si>
  <si>
    <t>Toff</t>
  </si>
  <si>
    <t>µs</t>
  </si>
  <si>
    <t>L</t>
  </si>
  <si>
    <t>Vled</t>
  </si>
  <si>
    <t>V</t>
  </si>
  <si>
    <t>W</t>
  </si>
  <si>
    <t>P</t>
  </si>
  <si>
    <t>µH</t>
  </si>
  <si>
    <t>Iledmax</t>
  </si>
  <si>
    <t>vdcmin</t>
  </si>
  <si>
    <t>Ibridge</t>
  </si>
  <si>
    <t>Rcold(NTC)</t>
  </si>
  <si>
    <t>C1</t>
  </si>
  <si>
    <t>uF</t>
  </si>
  <si>
    <t>(400V)</t>
  </si>
  <si>
    <t>fs</t>
  </si>
  <si>
    <t>kHz</t>
  </si>
  <si>
    <t>mH</t>
  </si>
  <si>
    <t>iLpk</t>
  </si>
  <si>
    <t>Vfetmin</t>
  </si>
  <si>
    <t>Ifet</t>
  </si>
  <si>
    <t>A Margin</t>
  </si>
  <si>
    <t>Vdiodemin</t>
  </si>
  <si>
    <t>Idiodemin</t>
  </si>
  <si>
    <t>Prcs</t>
  </si>
  <si>
    <t>BY299</t>
  </si>
  <si>
    <t>2SK3567</t>
  </si>
  <si>
    <t>GBL406</t>
  </si>
  <si>
    <t>68µ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</si>
</sst>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D9B2-F509-4055-8E67-36B3E0638822}">
  <dimension ref="A2:E25"/>
  <sheetViews>
    <sheetView tabSelected="1" workbookViewId="0">
      <selection activeCell="D17" sqref="D17"/>
    </sheetView>
  </sheetViews>
  <sheetFormatPr defaultRowHeight="15" x14ac:dyDescent="0.25"/>
  <cols>
    <col min="1" max="1" width="10.85546875" style="1" bestFit="1" customWidth="1"/>
    <col min="2" max="2" width="10.85546875" style="2" customWidth="1"/>
    <col min="3" max="3" width="7.140625" style="1" bestFit="1" customWidth="1"/>
    <col min="4" max="16384" width="9.140625" style="3"/>
  </cols>
  <sheetData>
    <row r="2" spans="1:3" x14ac:dyDescent="0.25">
      <c r="A2" s="1" t="s">
        <v>0</v>
      </c>
      <c r="B2" s="2">
        <v>230</v>
      </c>
      <c r="C2" s="1" t="s">
        <v>1</v>
      </c>
    </row>
    <row r="3" spans="1:3" x14ac:dyDescent="0.25">
      <c r="A3" s="1" t="s">
        <v>2</v>
      </c>
      <c r="B3" s="2">
        <v>240</v>
      </c>
      <c r="C3" s="1" t="s">
        <v>1</v>
      </c>
    </row>
    <row r="4" spans="1:3" x14ac:dyDescent="0.25">
      <c r="A4" s="1" t="s">
        <v>3</v>
      </c>
      <c r="B4" s="2">
        <f>B2*SQRT(2)</f>
        <v>325.26911934581187</v>
      </c>
      <c r="C4" s="1" t="s">
        <v>15</v>
      </c>
    </row>
    <row r="5" spans="1:3" x14ac:dyDescent="0.25">
      <c r="A5" s="1" t="s">
        <v>4</v>
      </c>
      <c r="B5" s="2">
        <f>B3*SQRT(2)*1.15</f>
        <v>390.3229432149742</v>
      </c>
      <c r="C5" s="1" t="s">
        <v>15</v>
      </c>
    </row>
    <row r="6" spans="1:3" x14ac:dyDescent="0.25">
      <c r="A6" s="1" t="s">
        <v>20</v>
      </c>
      <c r="B6" s="2">
        <v>200</v>
      </c>
      <c r="C6" s="1" t="s">
        <v>15</v>
      </c>
    </row>
    <row r="7" spans="1:3" x14ac:dyDescent="0.25">
      <c r="A7" s="1" t="s">
        <v>14</v>
      </c>
      <c r="B7" s="2">
        <v>37</v>
      </c>
      <c r="C7" s="1" t="s">
        <v>15</v>
      </c>
    </row>
    <row r="8" spans="1:3" x14ac:dyDescent="0.25">
      <c r="A8" s="1" t="s">
        <v>19</v>
      </c>
      <c r="B8" s="2">
        <f>45/38</f>
        <v>1.1842105263157894</v>
      </c>
      <c r="C8" s="1" t="s">
        <v>6</v>
      </c>
    </row>
    <row r="9" spans="1:3" x14ac:dyDescent="0.25">
      <c r="A9" s="1" t="s">
        <v>5</v>
      </c>
      <c r="B9" s="2">
        <v>1</v>
      </c>
      <c r="C9" s="1" t="s">
        <v>6</v>
      </c>
    </row>
    <row r="10" spans="1:3" x14ac:dyDescent="0.25">
      <c r="A10" s="1" t="s">
        <v>17</v>
      </c>
      <c r="B10" s="2">
        <f>B9*B7</f>
        <v>37</v>
      </c>
      <c r="C10" s="1" t="s">
        <v>16</v>
      </c>
    </row>
    <row r="11" spans="1:3" x14ac:dyDescent="0.25">
      <c r="A11" s="1" t="s">
        <v>7</v>
      </c>
      <c r="B11" s="2">
        <f>0.27/B9</f>
        <v>0.27</v>
      </c>
      <c r="C11" s="1" t="s">
        <v>8</v>
      </c>
    </row>
    <row r="12" spans="1:3" x14ac:dyDescent="0.25">
      <c r="A12" s="1" t="s">
        <v>35</v>
      </c>
      <c r="B12" s="2">
        <f>B11*B8*B8</f>
        <v>0.37863573407202211</v>
      </c>
      <c r="C12" s="1" t="s">
        <v>16</v>
      </c>
    </row>
    <row r="13" spans="1:3" x14ac:dyDescent="0.25">
      <c r="A13" s="1" t="s">
        <v>9</v>
      </c>
      <c r="B13" s="2">
        <v>100</v>
      </c>
      <c r="C13" s="1" t="s">
        <v>10</v>
      </c>
    </row>
    <row r="14" spans="1:3" x14ac:dyDescent="0.25">
      <c r="A14" s="1" t="s">
        <v>11</v>
      </c>
      <c r="B14" s="2">
        <f>B13/25 +0.3</f>
        <v>4.3</v>
      </c>
      <c r="C14" s="1" t="s">
        <v>12</v>
      </c>
    </row>
    <row r="15" spans="1:3" x14ac:dyDescent="0.25">
      <c r="A15" s="1" t="s">
        <v>13</v>
      </c>
      <c r="B15" s="2">
        <f>B7*B14/0.4/B9</f>
        <v>397.74999999999994</v>
      </c>
      <c r="C15" s="1" t="s">
        <v>18</v>
      </c>
    </row>
    <row r="16" spans="1:3" x14ac:dyDescent="0.25">
      <c r="A16" s="1" t="s">
        <v>26</v>
      </c>
      <c r="B16" s="2">
        <v>20</v>
      </c>
      <c r="C16" s="1" t="s">
        <v>27</v>
      </c>
    </row>
    <row r="17" spans="1:5" x14ac:dyDescent="0.25">
      <c r="A17" s="1" t="s">
        <v>21</v>
      </c>
      <c r="B17" s="2">
        <f>B8*B5/B6/0.9</f>
        <v>2.567914100098514</v>
      </c>
      <c r="C17" s="1" t="s">
        <v>6</v>
      </c>
      <c r="D17" s="3" t="s">
        <v>38</v>
      </c>
    </row>
    <row r="18" spans="1:5" x14ac:dyDescent="0.25">
      <c r="A18" s="1" t="s">
        <v>22</v>
      </c>
      <c r="B18" s="2">
        <f>B5/5/B17</f>
        <v>30.400000000000006</v>
      </c>
      <c r="C18" s="1" t="s">
        <v>8</v>
      </c>
    </row>
    <row r="19" spans="1:5" x14ac:dyDescent="0.25">
      <c r="A19" s="1" t="s">
        <v>23</v>
      </c>
      <c r="B19" s="2">
        <f>B7*B8/0.9/50/(2*((B6*0.707)^2)-B6)*10^6</f>
        <v>24.4718550385724</v>
      </c>
      <c r="C19" s="1" t="s">
        <v>24</v>
      </c>
      <c r="D19" s="3" t="s">
        <v>25</v>
      </c>
      <c r="E19" s="3" t="s">
        <v>39</v>
      </c>
    </row>
    <row r="20" spans="1:5" x14ac:dyDescent="0.25">
      <c r="A20" s="1" t="s">
        <v>13</v>
      </c>
      <c r="B20" s="2">
        <f>B7*(1-(B7/B4))/(0.3*B8*B16)</f>
        <v>4.6150546059438557</v>
      </c>
      <c r="C20" s="1" t="s">
        <v>28</v>
      </c>
    </row>
    <row r="21" spans="1:5" x14ac:dyDescent="0.25">
      <c r="A21" s="1" t="s">
        <v>29</v>
      </c>
      <c r="B21" s="2">
        <f>B8*1.15</f>
        <v>1.3618421052631577</v>
      </c>
      <c r="C21" s="1" t="s">
        <v>6</v>
      </c>
    </row>
    <row r="22" spans="1:5" x14ac:dyDescent="0.25">
      <c r="A22" s="1" t="s">
        <v>30</v>
      </c>
      <c r="B22" s="2">
        <v>400</v>
      </c>
      <c r="C22" s="1" t="s">
        <v>15</v>
      </c>
      <c r="D22" s="3" t="s">
        <v>37</v>
      </c>
    </row>
    <row r="23" spans="1:5" x14ac:dyDescent="0.25">
      <c r="A23" s="1" t="s">
        <v>31</v>
      </c>
      <c r="B23" s="2">
        <f>B8*SQRT(0.5)</f>
        <v>0.83736329351038519</v>
      </c>
      <c r="C23" s="1" t="s">
        <v>6</v>
      </c>
      <c r="D23" s="3">
        <f>B23*3</f>
        <v>2.5120898805311556</v>
      </c>
      <c r="E23" s="3" t="s">
        <v>32</v>
      </c>
    </row>
    <row r="24" spans="1:5" x14ac:dyDescent="0.25">
      <c r="A24" s="1" t="s">
        <v>33</v>
      </c>
      <c r="B24" s="2">
        <f>B22</f>
        <v>400</v>
      </c>
      <c r="C24" s="1" t="s">
        <v>15</v>
      </c>
      <c r="D24" s="3" t="s">
        <v>36</v>
      </c>
    </row>
    <row r="25" spans="1:5" x14ac:dyDescent="0.25">
      <c r="A25" s="1" t="s">
        <v>34</v>
      </c>
      <c r="B25" s="2">
        <f>0.5*B8</f>
        <v>0.59210526315789469</v>
      </c>
      <c r="C25" s="1" t="s">
        <v>6</v>
      </c>
      <c r="D25" s="3">
        <v>2</v>
      </c>
      <c r="E25" s="3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2019-05-10T19:30:19Z</dcterms:created>
  <dcterms:modified xsi:type="dcterms:W3CDTF">2019-10-02T20:28:29Z</dcterms:modified>
</cp:coreProperties>
</file>