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xp1-my.sharepoint.com/personal/xavier_bourlot_nxp_com/Documents/Documents/Kicad/PCB_Kicad/elevator_altimeter/"/>
    </mc:Choice>
  </mc:AlternateContent>
  <xr:revisionPtr revIDLastSave="99" documentId="8_{92B5653D-62DF-42B0-8B7A-A87E3075B118}" xr6:coauthVersionLast="47" xr6:coauthVersionMax="47" xr10:uidLastSave="{42B8B478-2697-4172-9C1C-1663E3A90154}"/>
  <bookViews>
    <workbookView xWindow="-120" yWindow="-120" windowWidth="29040" windowHeight="15840" xr2:uid="{9574395A-BA3F-45A5-ABF2-FD60A684C979}"/>
  </bookViews>
  <sheets>
    <sheet name="Sheet1" sheetId="1" r:id="rId1"/>
    <sheet name="v0 scop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" i="1" l="1"/>
  <c r="J7" i="1"/>
  <c r="J5" i="1"/>
  <c r="H8" i="1"/>
  <c r="H7" i="1"/>
  <c r="H6" i="1"/>
  <c r="B6" i="1"/>
  <c r="B7" i="1"/>
  <c r="B8" i="1"/>
  <c r="B9" i="1"/>
  <c r="B5" i="1"/>
  <c r="H26" i="1"/>
  <c r="H25" i="1"/>
  <c r="D29" i="1"/>
  <c r="H24" i="1" s="1"/>
  <c r="H30" i="1"/>
  <c r="H10" i="1"/>
  <c r="H4" i="1"/>
  <c r="H3" i="1"/>
  <c r="H27" i="1" l="1"/>
  <c r="H31" i="1" s="1"/>
  <c r="H32" i="1" s="1"/>
  <c r="H33" i="1" s="1"/>
  <c r="H34" i="1" s="1"/>
  <c r="H5" i="1"/>
  <c r="J25" i="1" l="1"/>
  <c r="J26" i="1"/>
  <c r="J24" i="1"/>
  <c r="H11" i="1"/>
  <c r="H12" i="1" s="1"/>
  <c r="H13" i="1" s="1"/>
  <c r="H14" i="1" s="1"/>
</calcChain>
</file>

<file path=xl/sharedStrings.xml><?xml version="1.0" encoding="utf-8"?>
<sst xmlns="http://schemas.openxmlformats.org/spreadsheetml/2006/main" count="103" uniqueCount="56">
  <si>
    <t>Ah</t>
  </si>
  <si>
    <t>µA</t>
  </si>
  <si>
    <t>T MCU ON</t>
  </si>
  <si>
    <t>I MCU ON</t>
  </si>
  <si>
    <t>T NRF ON</t>
  </si>
  <si>
    <t>I NRF ON</t>
  </si>
  <si>
    <t>ms</t>
  </si>
  <si>
    <t>mA</t>
  </si>
  <si>
    <t>s</t>
  </si>
  <si>
    <t>T off</t>
  </si>
  <si>
    <t>Ioff</t>
  </si>
  <si>
    <t>As</t>
  </si>
  <si>
    <t>Eoff</t>
  </si>
  <si>
    <t>Etot</t>
  </si>
  <si>
    <t>wakeup Period</t>
  </si>
  <si>
    <t>Battery cap</t>
  </si>
  <si>
    <t>Battery capacity</t>
  </si>
  <si>
    <t>I MPL</t>
  </si>
  <si>
    <t>I MCU sleep</t>
  </si>
  <si>
    <t>I NRF sleep</t>
  </si>
  <si>
    <t>I Vbatt meas</t>
  </si>
  <si>
    <t>Iq LDO</t>
  </si>
  <si>
    <t>Batt life</t>
  </si>
  <si>
    <t>h</t>
  </si>
  <si>
    <t>days</t>
  </si>
  <si>
    <t>months</t>
  </si>
  <si>
    <t>mA*s</t>
  </si>
  <si>
    <t>mAs</t>
  </si>
  <si>
    <t>Zoom I2C/meas</t>
  </si>
  <si>
    <t xml:space="preserve">duration </t>
  </si>
  <si>
    <t>4.9ms</t>
  </si>
  <si>
    <t>Transmit (no receiver, 5 retries)</t>
  </si>
  <si>
    <t>Time</t>
  </si>
  <si>
    <t>20ms</t>
  </si>
  <si>
    <t>Avg current</t>
  </si>
  <si>
    <t>12mA</t>
  </si>
  <si>
    <t>Pk current</t>
  </si>
  <si>
    <t>71mA</t>
  </si>
  <si>
    <t>Transmit with receiver, typ. 1 or 3 retries</t>
  </si>
  <si>
    <t>OFF current</t>
  </si>
  <si>
    <t>800µA</t>
  </si>
  <si>
    <t>Avg current during transmit</t>
  </si>
  <si>
    <t>11mA</t>
  </si>
  <si>
    <t>Min transmit time</t>
  </si>
  <si>
    <t>8ms</t>
  </si>
  <si>
    <t>Theoretical meas</t>
  </si>
  <si>
    <t>Lab meas</t>
  </si>
  <si>
    <t>8-20ms</t>
  </si>
  <si>
    <t>Eon MCU</t>
  </si>
  <si>
    <t>Eon NRF</t>
  </si>
  <si>
    <t>A*s</t>
  </si>
  <si>
    <t>small NRF ( no pa/lna)</t>
  </si>
  <si>
    <t>big NRF ( with pa/lna)</t>
  </si>
  <si>
    <t>240mA</t>
  </si>
  <si>
    <t>67mA</t>
  </si>
  <si>
    <t>12-67mA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</si>
</sst>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9" fontId="0" fillId="0" borderId="0" xfId="1" applyFont="1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 vertical="center"/>
    </xf>
    <xf numFmtId="166" fontId="0" fillId="0" borderId="0" xfId="1" applyNumberFormat="1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166" fontId="0" fillId="0" borderId="0" xfId="1" applyNumberFormat="1" applyFont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432652</xdr:colOff>
      <xdr:row>0</xdr:row>
      <xdr:rowOff>0</xdr:rowOff>
    </xdr:from>
    <xdr:to>
      <xdr:col>20</xdr:col>
      <xdr:colOff>311425</xdr:colOff>
      <xdr:row>13</xdr:row>
      <xdr:rowOff>152400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5D4A9F7-792E-40B3-4E78-F16DBE50DC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09652" y="0"/>
          <a:ext cx="6007903" cy="2628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61</xdr:row>
      <xdr:rowOff>123825</xdr:rowOff>
    </xdr:from>
    <xdr:to>
      <xdr:col>29</xdr:col>
      <xdr:colOff>607314</xdr:colOff>
      <xdr:row>115</xdr:row>
      <xdr:rowOff>113015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26069A5-60A9-417F-901A-712B6C545D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1744325"/>
          <a:ext cx="18285714" cy="1027619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</xdr:row>
      <xdr:rowOff>47625</xdr:rowOff>
    </xdr:from>
    <xdr:to>
      <xdr:col>29</xdr:col>
      <xdr:colOff>607314</xdr:colOff>
      <xdr:row>57</xdr:row>
      <xdr:rowOff>36815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75955E7-1166-E931-0473-F1572D82E2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619125"/>
          <a:ext cx="18285714" cy="1027619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122</xdr:row>
      <xdr:rowOff>0</xdr:rowOff>
    </xdr:from>
    <xdr:to>
      <xdr:col>29</xdr:col>
      <xdr:colOff>607314</xdr:colOff>
      <xdr:row>175</xdr:row>
      <xdr:rowOff>179690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5D8E73B-1A4D-6F04-44AD-F29E51EC1F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23241000"/>
          <a:ext cx="18285714" cy="10276190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180</xdr:row>
      <xdr:rowOff>114300</xdr:rowOff>
    </xdr:from>
    <xdr:to>
      <xdr:col>30</xdr:col>
      <xdr:colOff>7239</xdr:colOff>
      <xdr:row>234</xdr:row>
      <xdr:rowOff>103490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A77D1EA-EFF1-6EE1-F0A8-6B5155F929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25" y="34404300"/>
          <a:ext cx="18285714" cy="102761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3A6AE-D257-40B3-A63C-3442263FFA94}">
  <dimension ref="B2:J34"/>
  <sheetViews>
    <sheetView tabSelected="1" topLeftCell="A4" zoomScale="115" zoomScaleNormal="115" workbookViewId="0">
      <selection activeCell="B29" sqref="B29"/>
    </sheetView>
  </sheetViews>
  <sheetFormatPr defaultRowHeight="15" x14ac:dyDescent="0.25"/>
  <cols>
    <col min="3" max="3" width="14.42578125" bestFit="1" customWidth="1"/>
    <col min="6" max="6" width="5.7109375" customWidth="1"/>
    <col min="7" max="7" width="10.85546875" bestFit="1" customWidth="1"/>
    <col min="8" max="8" width="11" bestFit="1" customWidth="1"/>
  </cols>
  <sheetData>
    <row r="2" spans="2:10" x14ac:dyDescent="0.25">
      <c r="C2" t="s">
        <v>45</v>
      </c>
    </row>
    <row r="3" spans="2:10" x14ac:dyDescent="0.25">
      <c r="C3" t="s">
        <v>16</v>
      </c>
      <c r="D3">
        <v>2.2000000000000002</v>
      </c>
      <c r="E3" t="s">
        <v>0</v>
      </c>
      <c r="G3" t="s">
        <v>9</v>
      </c>
      <c r="H3">
        <f>(D11*1000-D12)</f>
        <v>990</v>
      </c>
      <c r="I3" t="s">
        <v>6</v>
      </c>
    </row>
    <row r="4" spans="2:10" x14ac:dyDescent="0.25">
      <c r="G4" t="s">
        <v>10</v>
      </c>
      <c r="H4">
        <f>D5+D7+D6+D9+D8</f>
        <v>314.5</v>
      </c>
      <c r="I4" t="s">
        <v>1</v>
      </c>
    </row>
    <row r="5" spans="2:10" x14ac:dyDescent="0.25">
      <c r="B5" s="14">
        <f>D5/$H$4</f>
        <v>0.84260731319554849</v>
      </c>
      <c r="C5" t="s">
        <v>17</v>
      </c>
      <c r="D5">
        <v>265</v>
      </c>
      <c r="E5" t="s">
        <v>1</v>
      </c>
      <c r="G5" t="s">
        <v>12</v>
      </c>
      <c r="H5" s="2">
        <f>H4*H3/1000000</f>
        <v>0.31135499999999999</v>
      </c>
      <c r="I5" t="s">
        <v>26</v>
      </c>
      <c r="J5" s="7">
        <f>H5/$H$8</f>
        <v>0.34542993604073863</v>
      </c>
    </row>
    <row r="6" spans="2:10" x14ac:dyDescent="0.25">
      <c r="B6" s="14">
        <f t="shared" ref="B6:B9" si="0">D6/$H$4</f>
        <v>8.2670906200317959E-2</v>
      </c>
      <c r="C6" t="s">
        <v>19</v>
      </c>
      <c r="D6">
        <v>26</v>
      </c>
      <c r="E6" t="s">
        <v>1</v>
      </c>
      <c r="G6" t="s">
        <v>48</v>
      </c>
      <c r="H6" s="2">
        <f>(D12*D13)/1000</f>
        <v>0.03</v>
      </c>
      <c r="I6" t="s">
        <v>26</v>
      </c>
      <c r="J6" s="7">
        <f t="shared" ref="J6:J7" si="1">H6/$H$8</f>
        <v>3.3283223591148874E-2</v>
      </c>
    </row>
    <row r="7" spans="2:10" x14ac:dyDescent="0.25">
      <c r="B7" s="14">
        <f t="shared" si="0"/>
        <v>6.3593004769475353E-2</v>
      </c>
      <c r="C7" t="s">
        <v>18</v>
      </c>
      <c r="D7">
        <v>20</v>
      </c>
      <c r="E7" t="s">
        <v>1</v>
      </c>
      <c r="G7" t="s">
        <v>49</v>
      </c>
      <c r="H7" s="2">
        <f>(D14*D15)/1000</f>
        <v>0.56000000000000005</v>
      </c>
      <c r="I7" t="s">
        <v>26</v>
      </c>
      <c r="J7" s="7">
        <f t="shared" si="1"/>
        <v>0.62128684036811244</v>
      </c>
    </row>
    <row r="8" spans="2:10" x14ac:dyDescent="0.25">
      <c r="B8" s="14">
        <f t="shared" si="0"/>
        <v>4.7694753577106515E-3</v>
      </c>
      <c r="C8" t="s">
        <v>21</v>
      </c>
      <c r="D8">
        <v>1.5</v>
      </c>
      <c r="E8" t="s">
        <v>1</v>
      </c>
      <c r="G8" t="s">
        <v>13</v>
      </c>
      <c r="H8" s="2">
        <f>H7+H6+H5</f>
        <v>0.90135500000000013</v>
      </c>
      <c r="I8" t="s">
        <v>26</v>
      </c>
    </row>
    <row r="9" spans="2:10" x14ac:dyDescent="0.25">
      <c r="B9" s="14">
        <f t="shared" si="0"/>
        <v>6.3593004769475362E-3</v>
      </c>
      <c r="C9" t="s">
        <v>20</v>
      </c>
      <c r="D9">
        <v>2</v>
      </c>
      <c r="E9" t="s">
        <v>1</v>
      </c>
    </row>
    <row r="10" spans="2:10" x14ac:dyDescent="0.25">
      <c r="G10" t="s">
        <v>15</v>
      </c>
      <c r="H10">
        <f>D3*3600*1000</f>
        <v>7920000.0000000009</v>
      </c>
      <c r="I10" t="s">
        <v>50</v>
      </c>
    </row>
    <row r="11" spans="2:10" x14ac:dyDescent="0.25">
      <c r="C11" t="s">
        <v>14</v>
      </c>
      <c r="D11">
        <v>1</v>
      </c>
      <c r="E11" t="s">
        <v>8</v>
      </c>
      <c r="G11" s="6" t="s">
        <v>22</v>
      </c>
      <c r="H11" s="5">
        <f>H10/H8</f>
        <v>8786771.0280633047</v>
      </c>
      <c r="I11" t="s">
        <v>8</v>
      </c>
    </row>
    <row r="12" spans="2:10" x14ac:dyDescent="0.25">
      <c r="C12" t="s">
        <v>2</v>
      </c>
      <c r="D12">
        <v>10</v>
      </c>
      <c r="E12" t="s">
        <v>6</v>
      </c>
      <c r="G12" s="6"/>
      <c r="H12" s="5">
        <f>H11/3600</f>
        <v>2440.7697300175846</v>
      </c>
      <c r="I12" t="s">
        <v>23</v>
      </c>
    </row>
    <row r="13" spans="2:10" x14ac:dyDescent="0.25">
      <c r="C13" t="s">
        <v>3</v>
      </c>
      <c r="D13">
        <v>3</v>
      </c>
      <c r="E13" t="s">
        <v>7</v>
      </c>
      <c r="G13" s="6"/>
      <c r="H13" s="4">
        <f>H12/24</f>
        <v>101.69873875073269</v>
      </c>
      <c r="I13" t="s">
        <v>24</v>
      </c>
    </row>
    <row r="14" spans="2:10" x14ac:dyDescent="0.25">
      <c r="C14" t="s">
        <v>4</v>
      </c>
      <c r="D14">
        <v>8</v>
      </c>
      <c r="E14" t="s">
        <v>6</v>
      </c>
      <c r="G14" s="6"/>
      <c r="H14" s="3">
        <f>H13/30</f>
        <v>3.3899579583577562</v>
      </c>
      <c r="I14" t="s">
        <v>25</v>
      </c>
    </row>
    <row r="15" spans="2:10" x14ac:dyDescent="0.25">
      <c r="C15" t="s">
        <v>5</v>
      </c>
      <c r="D15">
        <v>70</v>
      </c>
      <c r="E15" t="s">
        <v>7</v>
      </c>
    </row>
    <row r="21" spans="2:10" x14ac:dyDescent="0.25">
      <c r="C21" t="s">
        <v>46</v>
      </c>
    </row>
    <row r="22" spans="2:10" x14ac:dyDescent="0.25">
      <c r="C22" t="s">
        <v>16</v>
      </c>
      <c r="D22">
        <v>2.2000000000000002</v>
      </c>
      <c r="E22" t="s">
        <v>0</v>
      </c>
    </row>
    <row r="24" spans="2:10" x14ac:dyDescent="0.25">
      <c r="C24" t="s">
        <v>14</v>
      </c>
      <c r="D24">
        <v>1</v>
      </c>
      <c r="E24" t="s">
        <v>8</v>
      </c>
      <c r="G24" t="s">
        <v>12</v>
      </c>
      <c r="H24" s="2">
        <f>D30*D29/1000000</f>
        <v>0.69089999999999996</v>
      </c>
      <c r="I24" t="s">
        <v>26</v>
      </c>
      <c r="J24" s="7">
        <f>H24/$H$27</f>
        <v>0.55947850028342372</v>
      </c>
    </row>
    <row r="25" spans="2:10" x14ac:dyDescent="0.25">
      <c r="C25" s="8" t="s">
        <v>2</v>
      </c>
      <c r="D25" s="9">
        <v>5</v>
      </c>
      <c r="E25" s="10" t="s">
        <v>6</v>
      </c>
      <c r="G25" t="s">
        <v>48</v>
      </c>
      <c r="H25" s="2">
        <f>(D25*D26)/1000</f>
        <v>8.0000000000000002E-3</v>
      </c>
      <c r="I25" t="s">
        <v>26</v>
      </c>
      <c r="J25" s="7">
        <f t="shared" ref="J25:J27" si="2">H25/$H$27</f>
        <v>6.4782573487731799E-3</v>
      </c>
    </row>
    <row r="26" spans="2:10" x14ac:dyDescent="0.25">
      <c r="C26" s="11" t="s">
        <v>3</v>
      </c>
      <c r="D26" s="12">
        <v>1.6</v>
      </c>
      <c r="E26" s="13" t="s">
        <v>7</v>
      </c>
      <c r="G26" t="s">
        <v>49</v>
      </c>
      <c r="H26" s="2">
        <f>(D27*D28)/1000</f>
        <v>0.53600000000000003</v>
      </c>
      <c r="I26" t="s">
        <v>26</v>
      </c>
      <c r="J26" s="7">
        <f t="shared" si="2"/>
        <v>0.43404324236780306</v>
      </c>
    </row>
    <row r="27" spans="2:10" x14ac:dyDescent="0.25">
      <c r="B27" t="s">
        <v>47</v>
      </c>
      <c r="C27" s="8" t="s">
        <v>4</v>
      </c>
      <c r="D27" s="9">
        <v>8</v>
      </c>
      <c r="E27" s="10" t="s">
        <v>6</v>
      </c>
      <c r="G27" t="s">
        <v>13</v>
      </c>
      <c r="H27" s="2">
        <f>H26+H25+H24</f>
        <v>1.2349000000000001</v>
      </c>
      <c r="I27" t="s">
        <v>27</v>
      </c>
    </row>
    <row r="28" spans="2:10" x14ac:dyDescent="0.25">
      <c r="B28" t="s">
        <v>55</v>
      </c>
      <c r="C28" s="11" t="s">
        <v>5</v>
      </c>
      <c r="D28" s="12">
        <v>67</v>
      </c>
      <c r="E28" s="13" t="s">
        <v>7</v>
      </c>
      <c r="H28" s="1"/>
    </row>
    <row r="29" spans="2:10" x14ac:dyDescent="0.25">
      <c r="C29" s="8" t="s">
        <v>9</v>
      </c>
      <c r="D29" s="9">
        <f>D24*1000-D25-D27</f>
        <v>987</v>
      </c>
      <c r="E29" s="10" t="s">
        <v>6</v>
      </c>
    </row>
    <row r="30" spans="2:10" x14ac:dyDescent="0.25">
      <c r="C30" s="11" t="s">
        <v>10</v>
      </c>
      <c r="D30" s="12">
        <v>700</v>
      </c>
      <c r="E30" s="13" t="s">
        <v>1</v>
      </c>
      <c r="G30" t="s">
        <v>15</v>
      </c>
      <c r="H30">
        <f>D22*3600*1000</f>
        <v>7920000.0000000009</v>
      </c>
      <c r="I30" t="s">
        <v>11</v>
      </c>
    </row>
    <row r="31" spans="2:10" x14ac:dyDescent="0.25">
      <c r="G31" s="6" t="s">
        <v>22</v>
      </c>
      <c r="H31" s="5">
        <f>H30/H27</f>
        <v>6413474.7752854479</v>
      </c>
      <c r="I31" t="s">
        <v>8</v>
      </c>
    </row>
    <row r="32" spans="2:10" x14ac:dyDescent="0.25">
      <c r="G32" s="6"/>
      <c r="H32" s="5">
        <f>H31/3600</f>
        <v>1781.5207709126244</v>
      </c>
      <c r="I32" t="s">
        <v>23</v>
      </c>
    </row>
    <row r="33" spans="7:9" x14ac:dyDescent="0.25">
      <c r="G33" s="6"/>
      <c r="H33" s="4">
        <f>H32/24</f>
        <v>74.230032121359343</v>
      </c>
      <c r="I33" t="s">
        <v>24</v>
      </c>
    </row>
    <row r="34" spans="7:9" x14ac:dyDescent="0.25">
      <c r="G34" s="6"/>
      <c r="H34" s="3">
        <f>H33/30</f>
        <v>2.4743344040453112</v>
      </c>
      <c r="I34" t="s">
        <v>25</v>
      </c>
    </row>
  </sheetData>
  <mergeCells count="2">
    <mergeCell ref="G11:G14"/>
    <mergeCell ref="G31:G34"/>
  </mergeCells>
  <conditionalFormatting sqref="D5:D9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{CE4B9181-4F90-4398-8822-9DBE26E2B60D}</x14:id>
        </ext>
      </extLst>
    </cfRule>
  </conditionalFormatting>
  <conditionalFormatting sqref="H24:H26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{4264B4BD-404E-469A-BA34-A36CF66CF313}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E4B9181-4F90-4398-8822-9DBE26E2B60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D5:D9</xm:sqref>
        </x14:conditionalFormatting>
        <x14:conditionalFormatting xmlns:xm="http://schemas.microsoft.com/office/excel/2006/main">
          <x14:cfRule type="dataBar" id="{4264B4BD-404E-469A-BA34-A36CF66CF31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H24:H26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87A0C-B179-424A-8BE5-C87AC1C8BFFD}">
  <dimension ref="A2:P180"/>
  <sheetViews>
    <sheetView topLeftCell="A175" workbookViewId="0">
      <selection activeCell="F180" sqref="F180"/>
    </sheetView>
  </sheetViews>
  <sheetFormatPr defaultRowHeight="15" x14ac:dyDescent="0.25"/>
  <sheetData>
    <row r="2" spans="1:2" x14ac:dyDescent="0.25">
      <c r="A2" t="s">
        <v>28</v>
      </c>
    </row>
    <row r="3" spans="1:2" x14ac:dyDescent="0.25">
      <c r="A3" t="s">
        <v>29</v>
      </c>
      <c r="B3" t="s">
        <v>30</v>
      </c>
    </row>
    <row r="61" spans="1:12" x14ac:dyDescent="0.25">
      <c r="A61" t="s">
        <v>31</v>
      </c>
      <c r="E61" t="s">
        <v>32</v>
      </c>
      <c r="F61" t="s">
        <v>33</v>
      </c>
      <c r="G61" t="s">
        <v>34</v>
      </c>
      <c r="H61" t="s">
        <v>35</v>
      </c>
      <c r="I61" t="s">
        <v>36</v>
      </c>
      <c r="J61" t="s">
        <v>37</v>
      </c>
      <c r="L61" t="s">
        <v>51</v>
      </c>
    </row>
    <row r="121" spans="1:16" x14ac:dyDescent="0.25">
      <c r="A121" t="s">
        <v>38</v>
      </c>
      <c r="G121" t="s">
        <v>39</v>
      </c>
      <c r="H121" t="s">
        <v>40</v>
      </c>
      <c r="J121" t="s">
        <v>41</v>
      </c>
      <c r="K121" t="s">
        <v>42</v>
      </c>
      <c r="M121" t="s">
        <v>43</v>
      </c>
      <c r="N121" t="s">
        <v>44</v>
      </c>
      <c r="P121" t="s">
        <v>51</v>
      </c>
    </row>
    <row r="180" spans="1:12" x14ac:dyDescent="0.25">
      <c r="A180" t="s">
        <v>31</v>
      </c>
      <c r="E180" t="s">
        <v>32</v>
      </c>
      <c r="F180" t="s">
        <v>33</v>
      </c>
      <c r="G180" t="s">
        <v>34</v>
      </c>
      <c r="H180" t="s">
        <v>54</v>
      </c>
      <c r="I180" t="s">
        <v>36</v>
      </c>
      <c r="J180" t="s">
        <v>53</v>
      </c>
      <c r="L180" t="s">
        <v>52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v0 scope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Xavier Bourlot</dc:creator>
  <cp:lastModifiedBy>Xavier Bourlot</cp:lastModifiedBy>
  <dcterms:created xsi:type="dcterms:W3CDTF">2024-10-03T13:31:10Z</dcterms:created>
  <dcterms:modified xsi:type="dcterms:W3CDTF">2024-10-10T07:54:06Z</dcterms:modified>
</cp:coreProperties>
</file>