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24ba596b788c8/Documents/Google Data Analytics certificate/Course 8 - Google Data Analytics Capstone/Project 1 - Data/Cyclistic Zip files/"/>
    </mc:Choice>
  </mc:AlternateContent>
  <xr:revisionPtr revIDLastSave="916" documentId="8_{EAFD6522-1B49-4DCF-81A5-A57D08090AF7}" xr6:coauthVersionLast="47" xr6:coauthVersionMax="47" xr10:uidLastSave="{6DBE1CB6-9B2A-48F2-9011-46FA0D3CE751}"/>
  <bookViews>
    <workbookView xWindow="-120" yWindow="-120" windowWidth="29040" windowHeight="15750" xr2:uid="{2505A323-7E1E-44BE-8743-949C75E676F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chart.v1.0" hidden="1">Sheet2!$I$22:$I$27</definedName>
    <definedName name="_xlchart.v1.1" hidden="1">Sheet2!$J$21</definedName>
    <definedName name="_xlchart.v1.2" hidden="1">Sheet2!$J$22:$J$27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R11" i="8"/>
  <c r="R12" i="8"/>
  <c r="R13" i="8"/>
  <c r="R14" i="8"/>
  <c r="R10" i="8"/>
  <c r="Q14" i="8"/>
  <c r="P14" i="8"/>
  <c r="Q13" i="8"/>
  <c r="P13" i="8"/>
  <c r="Q12" i="8"/>
  <c r="P12" i="8"/>
  <c r="Q11" i="8"/>
  <c r="P11" i="8"/>
  <c r="Q10" i="8"/>
  <c r="P10" i="8"/>
  <c r="R3" i="8"/>
  <c r="R4" i="8"/>
  <c r="R5" i="8"/>
  <c r="R6" i="8"/>
  <c r="R2" i="8"/>
  <c r="C3" i="8"/>
  <c r="C2" i="8"/>
  <c r="C1" i="8"/>
  <c r="B3" i="8"/>
  <c r="C66" i="1"/>
  <c r="B66" i="1"/>
  <c r="C65" i="1"/>
  <c r="B65" i="1"/>
  <c r="C64" i="1"/>
  <c r="B64" i="1"/>
  <c r="C63" i="1"/>
  <c r="B63" i="1"/>
  <c r="D16" i="2"/>
  <c r="E16" i="2"/>
  <c r="F16" i="2"/>
  <c r="K16" i="2"/>
  <c r="L16" i="2"/>
  <c r="C16" i="2"/>
  <c r="D15" i="2"/>
  <c r="E15" i="2"/>
  <c r="F15" i="2"/>
  <c r="K15" i="2"/>
  <c r="L15" i="2"/>
  <c r="C15" i="2"/>
  <c r="D14" i="2"/>
  <c r="E14" i="2"/>
  <c r="F14" i="2"/>
  <c r="K14" i="2"/>
  <c r="L14" i="2"/>
  <c r="C14" i="2"/>
  <c r="D13" i="2"/>
  <c r="E13" i="2"/>
  <c r="F13" i="2"/>
  <c r="K13" i="2"/>
  <c r="L13" i="2"/>
  <c r="C13" i="2"/>
  <c r="J4" i="2"/>
  <c r="H5" i="2"/>
  <c r="J5" i="2" s="1"/>
  <c r="H6" i="2"/>
  <c r="J6" i="2" s="1"/>
  <c r="H7" i="2"/>
  <c r="J7" i="2" s="1"/>
  <c r="H8" i="2"/>
  <c r="J8" i="2" s="1"/>
  <c r="H9" i="2"/>
  <c r="J9" i="2" s="1"/>
  <c r="H4" i="2"/>
  <c r="G5" i="2"/>
  <c r="I5" i="2" s="1"/>
  <c r="G6" i="2"/>
  <c r="I6" i="2" s="1"/>
  <c r="G7" i="2"/>
  <c r="I7" i="2" s="1"/>
  <c r="G8" i="2"/>
  <c r="I8" i="2" s="1"/>
  <c r="G9" i="2"/>
  <c r="I9" i="2" s="1"/>
  <c r="G4" i="2"/>
  <c r="B15" i="1"/>
  <c r="B10" i="1"/>
  <c r="H16" i="2" l="1"/>
  <c r="G15" i="2"/>
  <c r="H14" i="2"/>
  <c r="J16" i="2"/>
  <c r="G13" i="2"/>
  <c r="I16" i="2"/>
  <c r="J15" i="2"/>
  <c r="I15" i="2"/>
  <c r="J14" i="2"/>
  <c r="G14" i="2"/>
  <c r="J13" i="2"/>
  <c r="H15" i="2"/>
  <c r="I4" i="2"/>
  <c r="G16" i="2"/>
  <c r="H13" i="2"/>
  <c r="I14" i="2" l="1"/>
  <c r="I13" i="2"/>
</calcChain>
</file>

<file path=xl/sharedStrings.xml><?xml version="1.0" encoding="utf-8"?>
<sst xmlns="http://schemas.openxmlformats.org/spreadsheetml/2006/main" count="277" uniqueCount="141">
  <si>
    <t>Name of BD</t>
  </si>
  <si>
    <t>tripdata.db</t>
  </si>
  <si>
    <t>size of BD</t>
  </si>
  <si>
    <t>947808 Kb</t>
  </si>
  <si>
    <t>Number of rows</t>
  </si>
  <si>
    <t>Columns</t>
  </si>
  <si>
    <t>ride_id</t>
  </si>
  <si>
    <t>rideable_type</t>
  </si>
  <si>
    <t>started_at</t>
  </si>
  <si>
    <t>ended_at</t>
  </si>
  <si>
    <t>ride_length</t>
  </si>
  <si>
    <t>day_of_week</t>
  </si>
  <si>
    <t>d_o_w_no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</si>
  <si>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</si>
  <si>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</si>
  <si>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</si>
  <si>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</si>
  <si>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</si>
  <si>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</si>
  <si>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</si>
  <si>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end_lgn</t>
  </si>
  <si>
    <t>member_casual</t>
  </si>
  <si>
    <t>TYPE</t>
  </si>
  <si>
    <t>STRING</t>
  </si>
  <si>
    <t>docked_bike</t>
  </si>
  <si>
    <t>classic_bike</t>
  </si>
  <si>
    <t>electric_bike</t>
  </si>
  <si>
    <t>DATETIME</t>
  </si>
  <si>
    <t>TIME</t>
  </si>
  <si>
    <t>INT</t>
  </si>
  <si>
    <t>FLOAT</t>
  </si>
  <si>
    <t>casual</t>
  </si>
  <si>
    <t>member</t>
  </si>
  <si>
    <t>mm:ss</t>
  </si>
  <si>
    <t>Sunday, Monday, Tuesday, Wednesday, Thursday, Friday, Saturday</t>
  </si>
  <si>
    <t>1, 2, 3, 4, 5, 6, 7</t>
  </si>
  <si>
    <t>COUNT(member_casual)</t>
  </si>
  <si>
    <t>COUNT(DISTINCT(start_station_id))</t>
  </si>
  <si>
    <t>COUNT(DISTINCT(start_station_name))</t>
  </si>
  <si>
    <t>COUNT(DISTINCT(end_station_id))</t>
  </si>
  <si>
    <t>COUNT(DISTINCT(end_station_name))</t>
  </si>
  <si>
    <t>Total</t>
  </si>
  <si>
    <t>Sunday</t>
  </si>
  <si>
    <t>Saturday</t>
  </si>
  <si>
    <t>Monday</t>
  </si>
  <si>
    <t>Friday</t>
  </si>
  <si>
    <t>Tuesday</t>
  </si>
  <si>
    <t>Thursday</t>
  </si>
  <si>
    <t>Wednesday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</si>
  <si>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202107:  822397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</si>
  <si>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13 rows deleted because ended_at was before started_at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</si>
  <si>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202106:  729590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</si>
  <si>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5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</si>
  <si>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11891 rows has ride_length &lt; 1 minute  (will be deleted in SQL)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</si>
  <si>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202105:  531631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</si>
  <si>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2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</si>
  <si>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8388 rows has ride_length &lt; 1 minute  (will be deleted in SQL)</t>
    </r>
  </si>
  <si>
    <r>
      <t>d.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202104:  337225 rows +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</si>
  <si>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4803 rows has ride_length &lt; 1 minute  (will be deleted in SQL)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</si>
  <si>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202103:  228494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</si>
  <si>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2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</si>
  <si>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2971 rows has ride_length &lt; 1 minute  (will be deleted in SQL)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</si>
  <si>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202102:  49622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</si>
  <si>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0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</si>
  <si>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973 rows has ride_length &lt; 1 minute  (will be deleted in SQL)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</si>
  <si>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202101:  96832 rows +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</si>
  <si>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1417 rows has ride_length &lt; 1 minute  (will be deleted in SQL)</t>
    </r>
  </si>
  <si>
    <r>
      <t>h.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202012:  131139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</si>
  <si>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434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</si>
  <si>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1642 rows has ride_length &lt; 1 minute  (will be deleted in SQL)</t>
    </r>
  </si>
  <si>
    <r>
      <t>i.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202011:  258851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</si>
  <si>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865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</si>
  <si>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3689 rows has ride_length &lt; 1 minute  (will be deleted in SQL)</t>
    </r>
  </si>
  <si>
    <r>
      <t>j.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202010:  386742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</si>
  <si>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1911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</si>
  <si>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6838 rows has ride_length &lt; 1 minute  (will be deleted in SQL)</t>
    </r>
  </si>
  <si>
    <r>
      <t>k.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202009:  530826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</si>
  <si>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2132 rows deleted because ended_at was before than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</si>
  <si>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8525 rows has ride_length &lt; 1 minute  (will be deleted in SQL)</t>
    </r>
  </si>
  <si>
    <r>
      <t>l.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202008:  622361 rows +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</si>
  <si>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2769 rows deleted because ended_at was before started_at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</si>
  <si>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10152 rows has ride_length &lt; 1 minute  (will be deleted in SQL)</t>
    </r>
  </si>
  <si>
    <t>CASUAL</t>
  </si>
  <si>
    <t>MEMBER</t>
  </si>
  <si>
    <t>MONTHS</t>
  </si>
  <si>
    <t>August-September</t>
  </si>
  <si>
    <t>YEAR</t>
  </si>
  <si>
    <t>October-November</t>
  </si>
  <si>
    <t>December-January</t>
  </si>
  <si>
    <t>February-March</t>
  </si>
  <si>
    <t>April-May</t>
  </si>
  <si>
    <t>June-July</t>
  </si>
  <si>
    <t>AVG_MINUTES</t>
  </si>
  <si>
    <t>MAX</t>
  </si>
  <si>
    <t>MIN</t>
  </si>
  <si>
    <t>MAX_MINUTES</t>
  </si>
  <si>
    <t>MIN_MINUTES</t>
  </si>
  <si>
    <t>MAX_HOURS</t>
  </si>
  <si>
    <t>MAX_DAYS</t>
  </si>
  <si>
    <t>AVG_YEAR</t>
  </si>
  <si>
    <t>AVG_AUG_NOV</t>
  </si>
  <si>
    <t>AVG_DEC_MAR</t>
  </si>
  <si>
    <t>AVG_APR_JUL</t>
  </si>
  <si>
    <t>MORE THAN 1 HOUR</t>
  </si>
  <si>
    <t>MORE THAN 2 HOURS</t>
  </si>
  <si>
    <t>MORE THAN 6 HOURS</t>
  </si>
  <si>
    <t>MORE THAN 12 HOURS</t>
  </si>
  <si>
    <t>MORE THAN 24 HOURS</t>
  </si>
  <si>
    <t>MORE THAN 2 DAYS</t>
  </si>
  <si>
    <t>MORE THAN 7 DAYS</t>
  </si>
  <si>
    <t>MORE THAN 14 DAYS</t>
  </si>
  <si>
    <t>MORE THAN 30 DAYS</t>
  </si>
  <si>
    <t>LESS THAN 1 HOUR</t>
  </si>
  <si>
    <t>AVG(ride_lenght_minutes) GROUP BY day_of_week fort ALL</t>
  </si>
  <si>
    <t>AVG(ride_lenght_minutes) GROUP BY day_of_week for MEMBER</t>
  </si>
  <si>
    <t>AVG(ride_lenght_minutes) GROUP BY day_of_week for CASUAL</t>
  </si>
  <si>
    <t>DAY</t>
  </si>
  <si>
    <t>MINUTES(AVG)</t>
  </si>
  <si>
    <t>Wednesay</t>
  </si>
  <si>
    <t>MINUTES (AVG)</t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</si>
  <si>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</si>
  <si>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</si>
  <si>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</si>
  <si>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</si>
  <si>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</si>
  <si>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</si>
  <si>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</si>
  <si>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</si>
  <si>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</si>
  <si>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</si>
  <si>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</si>
  <si>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</si>
  <si>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</si>
  <si>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AVG</t>
  </si>
  <si>
    <t xml:space="preserve">AVG </t>
  </si>
  <si>
    <t>MEDIAN</t>
  </si>
  <si>
    <t>TOTAL</t>
  </si>
  <si>
    <t>&gt; 10 min.</t>
  </si>
  <si>
    <t>&gt; 1 Hr.</t>
  </si>
  <si>
    <t>&gt; 2 Hrs.</t>
  </si>
  <si>
    <t>&gt; 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</si>
</sst>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164" fontId="0" fillId="0" borderId="0" xfId="1" applyNumberFormat="1" applyFont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indent="10"/>
    </xf>
    <xf numFmtId="0" fontId="5" fillId="0" borderId="0" xfId="0" applyFont="1" applyAlignment="1">
      <alignment horizontal="left" vertical="center" indent="15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5"/>
    </xf>
    <xf numFmtId="45" fontId="4" fillId="0" borderId="0" xfId="0" applyNumberFormat="1" applyFont="1" applyAlignment="1">
      <alignment vertical="center"/>
    </xf>
    <xf numFmtId="45" fontId="0" fillId="0" borderId="0" xfId="0" applyNumberFormat="1"/>
    <xf numFmtId="2" fontId="0" fillId="0" borderId="0" xfId="0" applyNumberFormat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2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 applyFont="1"/>
    <xf numFmtId="2" fontId="6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Minutes per 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Sheet2!$A$13:$B$16</c:f>
              <c:strCache>
                <c:ptCount val="4"/>
                <c:pt idx="0">
                  <c:v>AVG_YEAR</c:v>
                </c:pt>
                <c:pt idx="1">
                  <c:v>AVG_AUG_NOV</c:v>
                </c:pt>
                <c:pt idx="2">
                  <c:v>AVG_DEC_MAR</c:v>
                </c:pt>
                <c:pt idx="3">
                  <c:v>AVG_APR_JUL</c:v>
                </c:pt>
              </c:strCache>
            </c:strRef>
          </c:cat>
          <c:val>
            <c:numRef>
              <c:f>Sheet2!$C$13:$C$16</c:f>
              <c:numCache>
                <c:formatCode>0.00</c:formatCode>
                <c:ptCount val="4"/>
                <c:pt idx="0">
                  <c:v>35.649456755304698</c:v>
                </c:pt>
                <c:pt idx="1">
                  <c:v>36.92518935959805</c:v>
                </c:pt>
                <c:pt idx="2">
                  <c:v>33.374426487955347</c:v>
                </c:pt>
                <c:pt idx="3">
                  <c:v>36.648754418360696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4FF1-AC1C-CB92580DABDA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Sheet2!$A$13:$B$16</c:f>
              <c:strCache>
                <c:ptCount val="4"/>
                <c:pt idx="0">
                  <c:v>AVG_YEAR</c:v>
                </c:pt>
                <c:pt idx="1">
                  <c:v>AVG_AUG_NOV</c:v>
                </c:pt>
                <c:pt idx="2">
                  <c:v>AVG_DEC_MAR</c:v>
                </c:pt>
                <c:pt idx="3">
                  <c:v>AVG_APR_JUL</c:v>
                </c:pt>
              </c:strCache>
            </c:strRef>
          </c:cat>
          <c:val>
            <c:numRef>
              <c:f>Sheet2!$D$13:$D$16</c:f>
              <c:numCache>
                <c:formatCode>0.00</c:formatCode>
                <c:ptCount val="4"/>
                <c:pt idx="0">
                  <c:v>14.713890889879332</c:v>
                </c:pt>
                <c:pt idx="1">
                  <c:v>15.33277989888045</c:v>
                </c:pt>
                <c:pt idx="2">
                  <c:v>14.0496566352742</c:v>
                </c:pt>
                <c:pt idx="3">
                  <c:v>14.759236135483349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FF1-AC1C-CB92580D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75471"/>
        <c:axId val="1491967151"/>
      </c:barChart>
      <c:catAx>
        <c:axId val="14919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7151"/>
        <c:crosses val="autoZero"/>
        <c:auto val="1"/>
        <c:lblAlgn val="ctr"/>
        <c:lblOffset val="100"/>
        <c:noMultiLvlLbl val="0"/>
      </c:catAx>
      <c:valAx>
        <c:axId val="14919671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547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Sheet2!$A$22:$A$25</c:f>
              <c:strCache>
                <c:ptCount val="4"/>
                <c:pt idx="0">
                  <c:v>AVG_YEAR</c:v>
                </c:pt>
                <c:pt idx="1">
                  <c:v>AVG_AUG_NOV</c:v>
                </c:pt>
                <c:pt idx="2">
                  <c:v>AVG_DEC_MAR</c:v>
                </c:pt>
                <c:pt idx="3">
                  <c:v>AVG_APR_JUL</c:v>
                </c:pt>
              </c:strCache>
            </c:strRef>
          </c:cat>
          <c:val>
            <c:numRef>
              <c:f>Sheet2!$B$22:$B$25</c:f>
              <c:numCache>
                <c:formatCode>0.00</c:formatCode>
                <c:ptCount val="4"/>
                <c:pt idx="0">
                  <c:v>24.610185185185188</c:v>
                </c:pt>
                <c:pt idx="1">
                  <c:v>27.957638888888887</c:v>
                </c:pt>
                <c:pt idx="2">
                  <c:v>17.884027777777778</c:v>
                </c:pt>
                <c:pt idx="3">
                  <c:v>27.988888888888887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E-4AA5-AD3C-6690B2DC9FCF}"/>
            </c:ext>
          </c:extLst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Sheet2!$A$22:$A$25</c:f>
              <c:strCache>
                <c:ptCount val="4"/>
                <c:pt idx="0">
                  <c:v>AVG_YEAR</c:v>
                </c:pt>
                <c:pt idx="1">
                  <c:v>AVG_AUG_NOV</c:v>
                </c:pt>
                <c:pt idx="2">
                  <c:v>AVG_DEC_MAR</c:v>
                </c:pt>
                <c:pt idx="3">
                  <c:v>AVG_APR_JUL</c:v>
                </c:pt>
              </c:strCache>
            </c:strRef>
          </c:cat>
          <c:val>
            <c:numRef>
              <c:f>Sheet2!$C$22:$C$25</c:f>
              <c:numCache>
                <c:formatCode>0.00</c:formatCode>
                <c:ptCount val="4"/>
                <c:pt idx="0">
                  <c:v>5.6752314814814815</c:v>
                </c:pt>
                <c:pt idx="1">
                  <c:v>14.922916666666666</c:v>
                </c:pt>
                <c:pt idx="2">
                  <c:v>1.0618055555555554</c:v>
                </c:pt>
                <c:pt idx="3">
                  <c:v>1.0409722222222222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E-4AA5-AD3C-6690B2DC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950223"/>
        <c:axId val="1009954799"/>
      </c:barChart>
      <c:catAx>
        <c:axId val="10099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54799"/>
        <c:crosses val="autoZero"/>
        <c:auto val="1"/>
        <c:lblAlgn val="ctr"/>
        <c:lblOffset val="100"/>
        <c:noMultiLvlLbl val="0"/>
      </c:catAx>
      <c:valAx>
        <c:axId val="10099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Sheet2!$J$21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37-4F68-B136-2801F9566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37-4F68-B136-2801F9566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37-4F68-B136-2801F9566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37-4F68-B136-2801F9566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37-4F68-B136-2801F9566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37-4F68-B136-2801F9566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37-4F68-B136-2801F9566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37-4F68-B136-2801F9566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37-4F68-B136-2801F9566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37-4F68-B136-2801F9566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37-4F68-B136-2801F9566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Sheet2!$I$22:$I$31</c:f>
              <c:strCache>
                <c:ptCount val="10"/>
                <c:pt idx="0">
                  <c:v>LESS THAN 1 HOUR</c:v>
                </c:pt>
                <c:pt idx="1">
                  <c:v>MORE THAN 1 HOUR</c:v>
                </c:pt>
                <c:pt idx="2">
                  <c:v>MORE THAN 2 HOURS</c:v>
                </c:pt>
                <c:pt idx="3">
                  <c:v>MORE THAN 6 HOURS</c:v>
                </c:pt>
                <c:pt idx="4">
                  <c:v>MORE THAN 12 HOURS</c:v>
                </c:pt>
                <c:pt idx="5">
                  <c:v>MORE THAN 24 HOURS</c:v>
                </c:pt>
                <c:pt idx="6">
                  <c:v>MORE THAN 2 DAYS</c:v>
                </c:pt>
                <c:pt idx="7">
                  <c:v>MORE THAN 7 DAYS</c:v>
                </c:pt>
                <c:pt idx="8">
                  <c:v>MORE THAN 14 DAYS</c:v>
                </c:pt>
                <c:pt idx="9">
                  <c:v>MORE THAN 30 DAYS</c:v>
                </c:pt>
              </c:strCache>
            </c:strRef>
          </c:cat>
          <c:val>
            <c:numRef>
              <c:f>Sheet2!$J$22:$J$31</c:f>
              <c:numCache>
                <c:formatCode>General</c:formatCode>
                <c:ptCount val="10"/>
                <c:pt idx="0">
                  <c:v>1831777</c:v>
                </c:pt>
                <c:pt idx="1">
                  <c:v>237856</c:v>
                </c:pt>
                <c:pt idx="2">
                  <c:v>63089</c:v>
                </c:pt>
                <c:pt idx="3">
                  <c:v>9033</c:v>
                </c:pt>
                <c:pt idx="4">
                  <c:v>5860</c:v>
                </c:pt>
                <c:pt idx="5">
                  <c:v>3051</c:v>
                </c:pt>
                <c:pt idx="6">
                  <c:v>818</c:v>
                </c:pt>
                <c:pt idx="7">
                  <c:v>315</c:v>
                </c:pt>
                <c:pt idx="8">
                  <c:v>132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B37-4F68-B136-2801F9566635}"/>
            </c:ext>
          </c:extLst>
        </c:ser>
        <c:ser>
          <c:idx val="1"/>
          <c:order val="1"/>
          <c:tx>
            <c:strRef>
              <c:f>Sheet2!$K$21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B37-4F68-B136-2801F9566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B37-4F68-B136-2801F9566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B37-4F68-B136-2801F9566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B37-4F68-B136-2801F9566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B37-4F68-B136-2801F9566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B37-4F68-B136-2801F9566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B37-4F68-B136-2801F9566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8B37-4F68-B136-2801F9566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B37-4F68-B136-2801F9566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B37-4F68-B136-2801F9566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B37-4F68-B136-2801F9566635}"/>
              </c:ext>
            </c:extLst>
          </c:dPt>
          <c:cat>
            <c:strRef>
              <c:f>Sheet2!$I$22:$I$31</c:f>
              <c:strCache>
                <c:ptCount val="10"/>
                <c:pt idx="0">
                  <c:v>LESS THAN 1 HOUR</c:v>
                </c:pt>
                <c:pt idx="1">
                  <c:v>MORE THAN 1 HOUR</c:v>
                </c:pt>
                <c:pt idx="2">
                  <c:v>MORE THAN 2 HOURS</c:v>
                </c:pt>
                <c:pt idx="3">
                  <c:v>MORE THAN 6 HOURS</c:v>
                </c:pt>
                <c:pt idx="4">
                  <c:v>MORE THAN 12 HOURS</c:v>
                </c:pt>
                <c:pt idx="5">
                  <c:v>MORE THAN 24 HOURS</c:v>
                </c:pt>
                <c:pt idx="6">
                  <c:v>MORE THAN 2 DAYS</c:v>
                </c:pt>
                <c:pt idx="7">
                  <c:v>MORE THAN 7 DAYS</c:v>
                </c:pt>
                <c:pt idx="8">
                  <c:v>MORE THAN 14 DAYS</c:v>
                </c:pt>
                <c:pt idx="9">
                  <c:v>MORE THAN 30 DAYS</c:v>
                </c:pt>
              </c:strCache>
            </c:strRef>
          </c:cat>
          <c:val>
            <c:numRef>
              <c:f>Sheet2!$K$22:$K$31</c:f>
              <c:numCache>
                <c:formatCode>General</c:formatCode>
                <c:ptCount val="10"/>
                <c:pt idx="0">
                  <c:v>2555784</c:v>
                </c:pt>
                <c:pt idx="1">
                  <c:v>23531</c:v>
                </c:pt>
                <c:pt idx="2">
                  <c:v>6080</c:v>
                </c:pt>
                <c:pt idx="3">
                  <c:v>1571</c:v>
                </c:pt>
                <c:pt idx="4">
                  <c:v>906</c:v>
                </c:pt>
                <c:pt idx="5">
                  <c:v>396</c:v>
                </c:pt>
                <c:pt idx="6">
                  <c:v>22</c:v>
                </c:pt>
                <c:pt idx="7">
                  <c:v>11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B37-4F68-B136-2801F956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Sheet2!$E$37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C6-46F0-83D2-7EE698F12A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C6-46F0-83D2-7EE698F12A1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C6-46F0-83D2-7EE698F12A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C6-46F0-83D2-7EE698F12A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C6-46F0-83D2-7EE698F12A1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C6-46F0-83D2-7EE698F12A1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C6-46F0-83D2-7EE698F12A1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C6-46F0-83D2-7EE698F12A1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C6-46F0-83D2-7EE698F12A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(Sheet2!$D$38:$D$39,Sheet2!$D$43,Sheet2!$D$45)</c:f>
              <c:strCache>
                <c:ptCount val="4"/>
                <c:pt idx="0">
                  <c:v>LESS THAN 1 HOUR</c:v>
                </c:pt>
                <c:pt idx="1">
                  <c:v>MORE THAN 1 HOUR</c:v>
                </c:pt>
                <c:pt idx="2">
                  <c:v>MORE THAN 24 HOURS</c:v>
                </c:pt>
                <c:pt idx="3">
                  <c:v>MORE THAN 7 DAYS</c:v>
                </c:pt>
              </c:strCache>
            </c:strRef>
          </c:cat>
          <c:val>
            <c:numRef>
              <c:f>(Sheet2!$E$38:$E$39,Sheet2!$E$43,Sheet2!$E$45)</c:f>
              <c:numCache>
                <c:formatCode>General</c:formatCode>
                <c:ptCount val="4"/>
                <c:pt idx="0">
                  <c:v>1831777</c:v>
                </c:pt>
                <c:pt idx="1">
                  <c:v>237856</c:v>
                </c:pt>
                <c:pt idx="2">
                  <c:v>3051</c:v>
                </c:pt>
                <c:pt idx="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6-46F0-83D2-7EE698F1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99001401073919"/>
          <c:y val="0.89891270112975019"/>
          <c:w val="0.69807091185975578"/>
          <c:h val="8.369599452242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Sheet2!$J$37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2-4A26-BDEE-80B8D6CB8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2-4A26-BDEE-80B8D6CB84A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2-4A26-BDEE-80B8D6CB8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D2-4A26-BDEE-80B8D6CB84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D2-4A26-BDEE-80B8D6CB84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4D2-4A26-BDEE-80B8D6CB84AB}"/>
                </c:ext>
              </c:extLst>
            </c:dLbl>
            <c:dLbl>
              <c:idx val="1"/>
              <c:layout>
                <c:manualLayout>
                  <c:x val="-9.8039168417251299E-3"/>
                  <c:y val="-8.85056759209447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D2-4A26-BDEE-80B8D6CB84AB}"/>
                </c:ext>
              </c:extLst>
            </c:dLbl>
            <c:dLbl>
              <c:idx val="4"/>
              <c:layout>
                <c:manualLayout>
                  <c:x val="2.1127551687046092E-2"/>
                  <c:y val="9.10973084886128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D2-4A26-BDEE-80B8D6CB8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(Sheet2!$I$38:$I$39,Sheet2!$I$43,Sheet2!$I$45)</c:f>
              <c:strCache>
                <c:ptCount val="4"/>
                <c:pt idx="0">
                  <c:v>LESS THAN 1 HOUR</c:v>
                </c:pt>
                <c:pt idx="1">
                  <c:v>MORE THAN 1 HOUR</c:v>
                </c:pt>
                <c:pt idx="2">
                  <c:v>MORE THAN 24 HOURS</c:v>
                </c:pt>
                <c:pt idx="3">
                  <c:v>MORE THAN 7 DAYS</c:v>
                </c:pt>
              </c:strCache>
            </c:strRef>
          </c:cat>
          <c:val>
            <c:numRef>
              <c:f>(Sheet2!$J$38:$J$39,Sheet2!$J$43,Sheet2!$J$45)</c:f>
              <c:numCache>
                <c:formatCode>General</c:formatCode>
                <c:ptCount val="4"/>
                <c:pt idx="0">
                  <c:v>2555784</c:v>
                </c:pt>
                <c:pt idx="1">
                  <c:v>23531</c:v>
                </c:pt>
                <c:pt idx="2">
                  <c:v>396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D2-4A26-BDEE-80B8D6CB84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36131562223909E-2"/>
          <c:y val="0.88324176869195703"/>
          <c:w val="0.92230039660089591"/>
          <c:h val="0.1001950843101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Ride</a:t>
            </a:r>
            <a:r>
              <a:rPr lang="en-CA" baseline="0"/>
              <a:t> average time by client &amp; days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42.86</c:v>
                </c:pt>
                <c:pt idx="1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C-4D42-9E90-6845345CEAE1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36.729999999999997</c:v>
                </c:pt>
                <c:pt idx="1">
                  <c:v>14.51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C-4D42-9E90-6845345CEAE1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Sheet1!$B$42:$C$42</c:f>
              <c:numCache>
                <c:formatCode>0.00</c:formatCode>
                <c:ptCount val="2"/>
                <c:pt idx="0" formatCode="General">
                  <c:v>33.159999999999997</c:v>
                </c:pt>
                <c:pt idx="1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C-4D42-9E90-6845345CEAE1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Wednesay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Sheet1!$B$43:$C$43</c:f>
              <c:numCache>
                <c:formatCode>General</c:formatCode>
                <c:ptCount val="2"/>
                <c:pt idx="0">
                  <c:v>32.840000000000003</c:v>
                </c:pt>
                <c:pt idx="1">
                  <c:v>14.22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C-4D42-9E90-6845345CEAE1}"/>
            </c:ext>
          </c:extLst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Sheet1!$B$44:$C$44</c:f>
              <c:numCache>
                <c:formatCode>General</c:formatCode>
                <c:ptCount val="2"/>
                <c:pt idx="0">
                  <c:v>32.409999999999997</c:v>
                </c:pt>
                <c:pt idx="1">
                  <c:v>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C-4D42-9E90-6845345CEAE1}"/>
            </c:ext>
          </c:extLst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Sheet1!$B$45:$C$45</c:f>
              <c:numCache>
                <c:formatCode>General</c:formatCode>
                <c:ptCount val="2"/>
                <c:pt idx="0">
                  <c:v>35.06</c:v>
                </c:pt>
                <c:pt idx="1">
                  <c:v>14.71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C-4D42-9E90-6845345CEAE1}"/>
            </c:ext>
          </c:extLst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Sheet1!$B$38:$C$39</c:f>
              <c:multiLvlStrCache>
                <c:ptCount val="2"/>
                <c:lvl>
                  <c:pt idx="0">
                    <c:v>CASUAL</c:v>
                  </c:pt>
                  <c:pt idx="1">
                    <c:v>MEMBER</c:v>
                  </c:pt>
                </c:lvl>
                <c:lvl>
                  <c:pt idx="0">
                    <c:v>MINUTES(AVG)</c:v>
                  </c:pt>
                </c:lvl>
              </c:multiLvlStrCache>
            </c:multiLvlStrRef>
          </c:cat>
          <c:val>
            <c:numRef>
              <c:f>Sheet1!$B$46:$C$46</c:f>
              <c:numCache>
                <c:formatCode>General</c:formatCode>
                <c:ptCount val="2"/>
                <c:pt idx="0">
                  <c:v>39.74</c:v>
                </c:pt>
                <c:pt idx="1">
                  <c:v>16.52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5C-4D42-9E90-6845345CEA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0129567"/>
        <c:axId val="540128735"/>
      </c:barChart>
      <c:catAx>
        <c:axId val="5401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8735"/>
        <c:crosses val="autoZero"/>
        <c:auto val="1"/>
        <c:lblAlgn val="ctr"/>
        <c:lblOffset val="100"/>
        <c:noMultiLvlLbl val="0"/>
      </c:catAx>
      <c:valAx>
        <c:axId val="540128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01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Ride average</a:t>
            </a:r>
            <a:r>
              <a:rPr lang="en-CA" baseline="0"/>
              <a:t> time by Client Type and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Sheet1!$A$51:$A$66</c:f>
              <c:strCache>
                <c:ptCount val="16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AVG</c:v>
                </c:pt>
                <c:pt idx="13">
                  <c:v>MAX</c:v>
                </c:pt>
                <c:pt idx="14">
                  <c:v>MIN</c:v>
                </c:pt>
                <c:pt idx="15">
                  <c:v>MEDIAN</c:v>
                </c:pt>
              </c:strCache>
            </c:strRef>
          </c:cat>
          <c:val>
            <c:numRef>
              <c:f>Sheet1!$B$51:$B$66</c:f>
              <c:numCache>
                <c:formatCode>0.00</c:formatCode>
                <c:ptCount val="16"/>
                <c:pt idx="0">
                  <c:v>45.600533509157501</c:v>
                </c:pt>
                <c:pt idx="1">
                  <c:v>38.491497940462402</c:v>
                </c:pt>
                <c:pt idx="2">
                  <c:v>31.292368857593701</c:v>
                </c:pt>
                <c:pt idx="3">
                  <c:v>32.247898843153003</c:v>
                </c:pt>
                <c:pt idx="4">
                  <c:v>27.145903702455101</c:v>
                </c:pt>
                <c:pt idx="5">
                  <c:v>26.074309681276301</c:v>
                </c:pt>
                <c:pt idx="6">
                  <c:v>50.193250702529099</c:v>
                </c:pt>
                <c:pt idx="7">
                  <c:v>39.271823291777402</c:v>
                </c:pt>
                <c:pt idx="8">
                  <c:v>38.958079158041699</c:v>
                </c:pt>
                <c:pt idx="9">
                  <c:v>39.178860367454</c:v>
                </c:pt>
                <c:pt idx="10">
                  <c:v>36.830540906168899</c:v>
                </c:pt>
                <c:pt idx="11">
                  <c:v>33.454267018909803</c:v>
                </c:pt>
                <c:pt idx="12">
                  <c:v>36.561611164914915</c:v>
                </c:pt>
                <c:pt idx="13">
                  <c:v>50.193250702529099</c:v>
                </c:pt>
                <c:pt idx="14">
                  <c:v>26.074309681276301</c:v>
                </c:pt>
                <c:pt idx="15">
                  <c:v>37.661019423315651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B-49FB-8EB9-4F45F3B99E67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Sheet1!$A$51:$A$66</c:f>
              <c:strCache>
                <c:ptCount val="16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AVG</c:v>
                </c:pt>
                <c:pt idx="13">
                  <c:v>MAX</c:v>
                </c:pt>
                <c:pt idx="14">
                  <c:v>MIN</c:v>
                </c:pt>
                <c:pt idx="15">
                  <c:v>MEDIAN</c:v>
                </c:pt>
              </c:strCache>
            </c:strRef>
          </c:cat>
          <c:val>
            <c:numRef>
              <c:f>Sheet1!$C$51:$C$66</c:f>
              <c:numCache>
                <c:formatCode>0.00</c:formatCode>
                <c:ptCount val="16"/>
                <c:pt idx="0">
                  <c:v>17.131555227416001</c:v>
                </c:pt>
                <c:pt idx="1">
                  <c:v>16.071713368737001</c:v>
                </c:pt>
                <c:pt idx="2">
                  <c:v>14.623138564244501</c:v>
                </c:pt>
                <c:pt idx="3">
                  <c:v>13.785268733573901</c:v>
                </c:pt>
                <c:pt idx="4">
                  <c:v>12.9116689371477</c:v>
                </c:pt>
                <c:pt idx="5">
                  <c:v>13.055954606198799</c:v>
                </c:pt>
                <c:pt idx="6">
                  <c:v>18.389423549179199</c:v>
                </c:pt>
                <c:pt idx="7">
                  <c:v>14.577189661618901</c:v>
                </c:pt>
                <c:pt idx="8">
                  <c:v>15.3303835611294</c:v>
                </c:pt>
                <c:pt idx="9">
                  <c:v>15.2182386895785</c:v>
                </c:pt>
                <c:pt idx="10">
                  <c:v>15.3014153407515</c:v>
                </c:pt>
                <c:pt idx="11">
                  <c:v>14.802586399183401</c:v>
                </c:pt>
                <c:pt idx="12">
                  <c:v>15.099878053229901</c:v>
                </c:pt>
                <c:pt idx="13">
                  <c:v>18.389423549179199</c:v>
                </c:pt>
                <c:pt idx="14">
                  <c:v>12.9116689371477</c:v>
                </c:pt>
                <c:pt idx="15">
                  <c:v>15.010412544380952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B-49FB-8EB9-4F45F3B99E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179071"/>
        <c:axId val="540184895"/>
      </c:lineChart>
      <c:catAx>
        <c:axId val="5401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4895"/>
        <c:crosses val="autoZero"/>
        <c:auto val="1"/>
        <c:lblAlgn val="ctr"/>
        <c:lblOffset val="100"/>
        <c:noMultiLvlLbl val="0"/>
      </c:catAx>
      <c:valAx>
        <c:axId val="54018489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User Type Percentage by Elaps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Sheet8!$P$9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Sheet8!$O$10:$O$14</c:f>
              <c:strCache>
                <c:ptCount val="5"/>
                <c:pt idx="0">
                  <c:v>TOTAL</c:v>
                </c:pt>
                <c:pt idx="1">
                  <c:v>&gt; 10 min.</c:v>
                </c:pt>
                <c:pt idx="2">
                  <c:v>&gt; 1 Hr.</c:v>
                </c:pt>
                <c:pt idx="3">
                  <c:v>&gt; 2 Hrs.</c:v>
                </c:pt>
                <c:pt idx="4">
                  <c:v>&gt; 1 day</c:v>
                </c:pt>
              </c:strCache>
            </c:strRef>
          </c:cat>
          <c:val>
            <c:numRef>
              <c:f>Sheet8!$P$10:$P$14</c:f>
              <c:numCache>
                <c:formatCode>0.00%</c:formatCode>
                <c:ptCount val="5"/>
                <c:pt idx="0">
                  <c:v>0.44519207563517221</c:v>
                </c:pt>
                <c:pt idx="1">
                  <c:v>0.53487396381924535</c:v>
                </c:pt>
                <c:pt idx="2">
                  <c:v>0.90997639515354622</c:v>
                </c:pt>
                <c:pt idx="3">
                  <c:v>0.91209935086527205</c:v>
                </c:pt>
                <c:pt idx="4">
                  <c:v>0.88511749347258484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3-4CC7-AA74-D163A167661D}"/>
            </c:ext>
          </c:extLst>
        </c:ser>
        <c:ser>
          <c:idx val="1"/>
          <c:order val="1"/>
          <c:tx>
            <c:strRef>
              <c:f>Sheet8!$Q$9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Sheet8!$O$10:$O$14</c:f>
              <c:strCache>
                <c:ptCount val="5"/>
                <c:pt idx="0">
                  <c:v>TOTAL</c:v>
                </c:pt>
                <c:pt idx="1">
                  <c:v>&gt; 10 min.</c:v>
                </c:pt>
                <c:pt idx="2">
                  <c:v>&gt; 1 Hr.</c:v>
                </c:pt>
                <c:pt idx="3">
                  <c:v>&gt; 2 Hrs.</c:v>
                </c:pt>
                <c:pt idx="4">
                  <c:v>&gt; 1 day</c:v>
                </c:pt>
              </c:strCache>
            </c:strRef>
          </c:cat>
          <c:val>
            <c:numRef>
              <c:f>Sheet8!$Q$10:$Q$14</c:f>
              <c:numCache>
                <c:formatCode>0.00%</c:formatCode>
                <c:ptCount val="5"/>
                <c:pt idx="0">
                  <c:v>0.55480792436482773</c:v>
                </c:pt>
                <c:pt idx="1">
                  <c:v>0.46512603618075465</c:v>
                </c:pt>
                <c:pt idx="2">
                  <c:v>9.002360484645372E-2</c:v>
                </c:pt>
                <c:pt idx="3">
                  <c:v>8.790064913472799E-2</c:v>
                </c:pt>
                <c:pt idx="4">
                  <c:v>0.11488250652741515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3-4CC7-AA74-D163A16766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9742223"/>
        <c:axId val="1009758031"/>
      </c:barChart>
      <c:catAx>
        <c:axId val="10097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58031"/>
        <c:crosses val="autoZero"/>
        <c:auto val="1"/>
        <c:lblAlgn val="ctr"/>
        <c:lblOffset val="100"/>
        <c:noMultiLvlLbl val="0"/>
      </c:catAx>
      <c:valAx>
        <c:axId val="10097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AVERAGE RENTAL ELAPS FOR CASUAL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RENTAL ELAPS FOR CASUAL </a:t>
          </a:r>
        </a:p>
      </cx:txPr>
    </cx:title>
    <cx:plotArea>
      <cx:plotAreaRegion>
        <cx:series layoutId="treemap" uniqueId="{8A0C82DC-5EB6-44C0-9930-1DFCB001E2C9}">
          <cx:tx>
            <cx:txData>
              <cx:f>_xlchart.v1.1</cx:f>
              <cx:v>CASUAL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180974</xdr:colOff>
      <xdr:row>24</xdr:row>
      <xdr:rowOff>9524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B82D51E-1EFD-4539-AE3D-53AE4A3B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</xdr:row>
      <xdr:rowOff>104775</xdr:rowOff>
    </xdr:from>
    <xdr:to>
      <xdr:col>21</xdr:col>
      <xdr:colOff>330993</xdr:colOff>
      <xdr:row>15</xdr:row>
      <xdr:rowOff>180975</xdr:rowOff>
    </xdr:to>
    <xdr:graphicFrame macro="">
      <xdr:nvGraphicFramePr>
        <xdr:cNvPr id="9" name="Chart 15">
          <a:extLst>
            <a:ext uri="{FF2B5EF4-FFF2-40B4-BE49-F238E27FC236}">
              <a16:creationId xmlns:a16="http://schemas.microsoft.com/office/drawing/2014/main" id="{2595DA6C-B0D7-4D09-A9D0-90DFEF9C0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104774</xdr:rowOff>
    </xdr:from>
    <xdr:to>
      <xdr:col>25</xdr:col>
      <xdr:colOff>381000</xdr:colOff>
      <xdr:row>34</xdr:row>
      <xdr:rowOff>85725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D84E2AAD-68F8-4DE5-83FE-2496AA12B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28574</xdr:rowOff>
    </xdr:from>
    <xdr:to>
      <xdr:col>20</xdr:col>
      <xdr:colOff>57150</xdr:colOff>
      <xdr:row>29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7">
              <a:extLst>
                <a:ext uri="{FF2B5EF4-FFF2-40B4-BE49-F238E27FC236}">
                  <a16:creationId xmlns:a16="http://schemas.microsoft.com/office/drawing/2014/main" id="{5DFFA57A-BCEB-4B55-BAC7-5609C1B863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9450" y="219074"/>
              <a:ext cx="9029700" cy="536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403079</xdr:colOff>
      <xdr:row>2</xdr:row>
      <xdr:rowOff>94384</xdr:rowOff>
    </xdr:from>
    <xdr:to>
      <xdr:col>15</xdr:col>
      <xdr:colOff>407843</xdr:colOff>
      <xdr:row>25</xdr:row>
      <xdr:rowOff>94384</xdr:rowOff>
    </xdr:to>
    <xdr:graphicFrame macro="">
      <xdr:nvGraphicFramePr>
        <xdr:cNvPr id="6" name="Chart 22">
          <a:extLst>
            <a:ext uri="{FF2B5EF4-FFF2-40B4-BE49-F238E27FC236}">
              <a16:creationId xmlns:a16="http://schemas.microsoft.com/office/drawing/2014/main" id="{D53F3158-A661-4889-ABB2-18F4CFD9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523874</xdr:colOff>
      <xdr:row>1</xdr:row>
      <xdr:rowOff>133349</xdr:rowOff>
    </xdr:from>
    <xdr:to>
      <xdr:col>28</xdr:col>
      <xdr:colOff>247650</xdr:colOff>
      <xdr:row>25</xdr:row>
      <xdr:rowOff>161924</xdr:rowOff>
    </xdr:to>
    <xdr:graphicFrame macro="">
      <xdr:nvGraphicFramePr>
        <xdr:cNvPr id="7" name="Chart 26">
          <a:extLst>
            <a:ext uri="{FF2B5EF4-FFF2-40B4-BE49-F238E27FC236}">
              <a16:creationId xmlns:a16="http://schemas.microsoft.com/office/drawing/2014/main" id="{ED805454-2FFC-458C-AC95-8024E9F60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</xdr:row>
      <xdr:rowOff>7938</xdr:rowOff>
    </xdr:from>
    <xdr:to>
      <xdr:col>13</xdr:col>
      <xdr:colOff>133350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A8A6D-FB56-4282-8BA2-935B7462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358775</xdr:colOff>
      <xdr:row>0</xdr:row>
      <xdr:rowOff>176213</xdr:rowOff>
    </xdr:from>
    <xdr:to>
      <xdr:col>27</xdr:col>
      <xdr:colOff>180975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CA1B5-FF85-4EC7-BF80-C88F8C9D2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290945</xdr:colOff>
      <xdr:row>0</xdr:row>
      <xdr:rowOff>48489</xdr:rowOff>
    </xdr:from>
    <xdr:to>
      <xdr:col>20</xdr:col>
      <xdr:colOff>66675</xdr:colOff>
      <xdr:row>26</xdr:row>
      <xdr:rowOff>142874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6AD6D19-AFA0-4BA9-B763-1E9B05426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7638-0A93-4BC4-B617-BED12D8E0237}">
  <dimension ref="A1:M121"/>
  <sheetViews>
    <sheetView tabSelected="1" topLeftCell="A94" zoomScale="120" zoomScaleNormal="120" workbookViewId="0">
      <selection activeCell="C122" sqref="C1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4.7109375" customWidth="1"/>
    <col min="4" max="4" width="24.42578125" bestFit="1" customWidth="1"/>
    <col min="6" max="6" width="18.42578125" bestFit="1" customWidth="1"/>
    <col min="7" max="7" width="29.85546875" customWidth="1"/>
    <col min="8" max="8" width="14.42578125" bestFit="1" customWidth="1"/>
    <col min="9" max="9" width="11.42578125" bestFit="1" customWidth="1"/>
    <col min="10" max="10" width="12.42578125" bestFit="1" customWidth="1"/>
  </cols>
  <sheetData>
    <row r="1" spans="1:13" x14ac:dyDescent="0.25">
      <c r="F1" s="3" t="s">
        <v>5</v>
      </c>
      <c r="G1" s="3" t="s">
        <v>22</v>
      </c>
    </row>
    <row r="2" spans="1:13" x14ac:dyDescent="0.25">
      <c r="A2" t="s">
        <v>0</v>
      </c>
      <c r="B2" t="s">
        <v>1</v>
      </c>
      <c r="F2" t="s">
        <v>6</v>
      </c>
      <c r="G2" t="s">
        <v>23</v>
      </c>
    </row>
    <row r="3" spans="1:13" x14ac:dyDescent="0.25">
      <c r="A3" t="s">
        <v>2</v>
      </c>
      <c r="B3" t="s">
        <v>3</v>
      </c>
      <c r="F3" t="s">
        <v>7</v>
      </c>
      <c r="G3" t="s">
        <v>23</v>
      </c>
      <c r="H3" t="s">
        <v>24</v>
      </c>
      <c r="I3" t="s">
        <v>25</v>
      </c>
      <c r="J3" t="s">
        <v>26</v>
      </c>
    </row>
    <row r="4" spans="1:13" x14ac:dyDescent="0.25">
      <c r="A4" t="s">
        <v>4</v>
      </c>
      <c r="B4" s="2">
        <v>4731081</v>
      </c>
      <c r="C4" s="1"/>
      <c r="D4" s="1"/>
      <c r="F4" t="s">
        <v>8</v>
      </c>
      <c r="G4" t="s">
        <v>27</v>
      </c>
    </row>
    <row r="5" spans="1:13" x14ac:dyDescent="0.25">
      <c r="F5" t="s">
        <v>9</v>
      </c>
      <c r="G5" t="s">
        <v>27</v>
      </c>
    </row>
    <row r="6" spans="1:13" x14ac:dyDescent="0.25">
      <c r="A6" s="3" t="s">
        <v>7</v>
      </c>
      <c r="F6" t="s">
        <v>10</v>
      </c>
      <c r="G6" t="s">
        <v>28</v>
      </c>
      <c r="H6" t="s">
        <v>33</v>
      </c>
    </row>
    <row r="7" spans="1:13" x14ac:dyDescent="0.25">
      <c r="A7" t="s">
        <v>25</v>
      </c>
      <c r="B7">
        <v>1785514</v>
      </c>
      <c r="F7" t="s">
        <v>11</v>
      </c>
      <c r="G7" t="s">
        <v>23</v>
      </c>
      <c r="H7" s="9" t="s">
        <v>34</v>
      </c>
      <c r="I7" s="9"/>
      <c r="J7" s="9"/>
      <c r="K7" s="9"/>
      <c r="L7" s="9"/>
      <c r="M7" s="9"/>
    </row>
    <row r="8" spans="1:13" x14ac:dyDescent="0.25">
      <c r="A8" t="s">
        <v>24</v>
      </c>
      <c r="B8">
        <v>1558350</v>
      </c>
      <c r="F8" t="s">
        <v>12</v>
      </c>
      <c r="G8" t="s">
        <v>29</v>
      </c>
      <c r="H8" t="s">
        <v>35</v>
      </c>
    </row>
    <row r="9" spans="1:13" x14ac:dyDescent="0.25">
      <c r="A9" t="s">
        <v>26</v>
      </c>
      <c r="B9">
        <v>1387217</v>
      </c>
      <c r="F9" t="s">
        <v>13</v>
      </c>
      <c r="G9" t="s">
        <v>23</v>
      </c>
    </row>
    <row r="10" spans="1:13" x14ac:dyDescent="0.25">
      <c r="A10" t="s">
        <v>41</v>
      </c>
      <c r="B10" s="6">
        <f>SUM(B7:B9)</f>
        <v>4731081</v>
      </c>
      <c r="F10" t="s">
        <v>14</v>
      </c>
      <c r="G10" t="s">
        <v>23</v>
      </c>
    </row>
    <row r="11" spans="1:13" x14ac:dyDescent="0.25">
      <c r="F11" t="s">
        <v>15</v>
      </c>
      <c r="G11" t="s">
        <v>23</v>
      </c>
    </row>
    <row r="12" spans="1:13" x14ac:dyDescent="0.25">
      <c r="A12" s="10" t="s">
        <v>36</v>
      </c>
      <c r="B12" s="10"/>
      <c r="F12" t="s">
        <v>16</v>
      </c>
      <c r="G12" t="s">
        <v>23</v>
      </c>
    </row>
    <row r="13" spans="1:13" x14ac:dyDescent="0.25">
      <c r="A13" t="s">
        <v>32</v>
      </c>
      <c r="B13">
        <v>2629002</v>
      </c>
      <c r="F13" t="s">
        <v>17</v>
      </c>
      <c r="G13" t="s">
        <v>30</v>
      </c>
    </row>
    <row r="14" spans="1:13" x14ac:dyDescent="0.25">
      <c r="A14" t="s">
        <v>31</v>
      </c>
      <c r="B14">
        <v>2102079</v>
      </c>
      <c r="F14" t="s">
        <v>18</v>
      </c>
      <c r="G14" t="s">
        <v>30</v>
      </c>
    </row>
    <row r="15" spans="1:13" x14ac:dyDescent="0.25">
      <c r="A15" t="s">
        <v>41</v>
      </c>
      <c r="B15" s="6">
        <f>SUM(B13:B14)</f>
        <v>4731081</v>
      </c>
      <c r="F15" t="s">
        <v>19</v>
      </c>
      <c r="G15" t="s">
        <v>30</v>
      </c>
    </row>
    <row r="16" spans="1:13" x14ac:dyDescent="0.25">
      <c r="C16" s="4"/>
      <c r="F16" t="s">
        <v>20</v>
      </c>
      <c r="G16" t="s">
        <v>30</v>
      </c>
    </row>
    <row r="17" spans="1:10" x14ac:dyDescent="0.25">
      <c r="A17" s="4" t="s">
        <v>37</v>
      </c>
      <c r="B17" s="4"/>
      <c r="F17" t="s">
        <v>21</v>
      </c>
      <c r="G17" t="s">
        <v>23</v>
      </c>
      <c r="H17" t="s">
        <v>31</v>
      </c>
      <c r="I17" t="s">
        <v>32</v>
      </c>
    </row>
    <row r="18" spans="1:10" x14ac:dyDescent="0.25">
      <c r="A18">
        <v>1280</v>
      </c>
    </row>
    <row r="19" spans="1:10" x14ac:dyDescent="0.25">
      <c r="C19" s="4"/>
    </row>
    <row r="20" spans="1:10" x14ac:dyDescent="0.25">
      <c r="A20" s="4" t="s">
        <v>38</v>
      </c>
      <c r="B20" s="4"/>
    </row>
    <row r="21" spans="1:10" x14ac:dyDescent="0.25">
      <c r="A21">
        <v>739</v>
      </c>
      <c r="J21" s="11"/>
    </row>
    <row r="22" spans="1:10" x14ac:dyDescent="0.25">
      <c r="C22" s="4"/>
      <c r="J22" s="12"/>
    </row>
    <row r="23" spans="1:10" x14ac:dyDescent="0.25">
      <c r="A23" s="4" t="s">
        <v>39</v>
      </c>
      <c r="B23" s="4"/>
      <c r="J23" s="12"/>
    </row>
    <row r="24" spans="1:10" x14ac:dyDescent="0.25">
      <c r="A24">
        <v>1279</v>
      </c>
      <c r="J24" s="11"/>
    </row>
    <row r="25" spans="1:10" x14ac:dyDescent="0.25">
      <c r="C25" s="4"/>
      <c r="J25" s="12"/>
    </row>
    <row r="26" spans="1:10" x14ac:dyDescent="0.25">
      <c r="A26" s="4" t="s">
        <v>40</v>
      </c>
      <c r="B26" s="4"/>
      <c r="J26" s="12"/>
    </row>
    <row r="27" spans="1:10" x14ac:dyDescent="0.25">
      <c r="A27">
        <v>736</v>
      </c>
      <c r="J27" s="11"/>
    </row>
    <row r="28" spans="1:10" x14ac:dyDescent="0.25">
      <c r="J28" s="12"/>
    </row>
    <row r="29" spans="1:10" x14ac:dyDescent="0.25">
      <c r="A29" s="5" t="s">
        <v>113</v>
      </c>
      <c r="B29" s="5"/>
      <c r="C29" s="5"/>
      <c r="D29" s="5"/>
      <c r="E29" s="5"/>
      <c r="H29" s="5" t="s">
        <v>115</v>
      </c>
      <c r="J29" s="12"/>
    </row>
    <row r="30" spans="1:10" ht="15.75" x14ac:dyDescent="0.25">
      <c r="A30" s="7" t="s">
        <v>42</v>
      </c>
      <c r="B30" s="25">
        <v>31.119704528273001</v>
      </c>
      <c r="H30" t="s">
        <v>42</v>
      </c>
      <c r="I30" s="25">
        <v>42.863897258605697</v>
      </c>
      <c r="J30" s="11"/>
    </row>
    <row r="31" spans="1:10" ht="15.75" x14ac:dyDescent="0.25">
      <c r="A31" s="7" t="s">
        <v>43</v>
      </c>
      <c r="B31" s="25">
        <v>29.3662337647438</v>
      </c>
      <c r="H31" t="s">
        <v>43</v>
      </c>
      <c r="I31" s="25">
        <v>39.741613450281399</v>
      </c>
      <c r="J31" s="12"/>
    </row>
    <row r="32" spans="1:10" ht="15.75" x14ac:dyDescent="0.25">
      <c r="A32" s="7" t="s">
        <v>45</v>
      </c>
      <c r="B32" s="25">
        <v>23.627493802164899</v>
      </c>
      <c r="H32" t="s">
        <v>44</v>
      </c>
      <c r="I32" s="25">
        <v>36.730684096323003</v>
      </c>
      <c r="J32" s="12"/>
    </row>
    <row r="33" spans="1:10" ht="15.75" x14ac:dyDescent="0.25">
      <c r="A33" s="7" t="s">
        <v>44</v>
      </c>
      <c r="B33" s="25">
        <v>23.3368822594399</v>
      </c>
      <c r="H33" t="s">
        <v>45</v>
      </c>
      <c r="I33" s="25">
        <v>35.055979543139003</v>
      </c>
      <c r="J33" s="11"/>
    </row>
    <row r="34" spans="1:10" ht="15.75" x14ac:dyDescent="0.25">
      <c r="A34" s="7" t="s">
        <v>46</v>
      </c>
      <c r="B34" s="25">
        <v>21.1553376073485</v>
      </c>
      <c r="H34" t="s">
        <v>46</v>
      </c>
      <c r="I34" s="25">
        <v>33.162672001383697</v>
      </c>
      <c r="J34" s="12"/>
    </row>
    <row r="35" spans="1:10" ht="15.75" x14ac:dyDescent="0.25">
      <c r="A35" s="7" t="s">
        <v>48</v>
      </c>
      <c r="B35" s="25">
        <v>21.0528225875779</v>
      </c>
      <c r="H35" t="s">
        <v>48</v>
      </c>
      <c r="I35" s="25">
        <v>32.837864399632799</v>
      </c>
      <c r="J35" s="12"/>
    </row>
    <row r="36" spans="1:10" ht="15.75" x14ac:dyDescent="0.25">
      <c r="A36" s="8" t="s">
        <v>47</v>
      </c>
      <c r="B36" s="25">
        <v>20.945032421437102</v>
      </c>
      <c r="H36" t="s">
        <v>47</v>
      </c>
      <c r="I36" s="25">
        <v>32.405708779211899</v>
      </c>
      <c r="J36" s="11"/>
    </row>
    <row r="37" spans="1:10" x14ac:dyDescent="0.25">
      <c r="J37" s="12"/>
    </row>
    <row r="38" spans="1:10" x14ac:dyDescent="0.25">
      <c r="B38" s="14" t="s">
        <v>117</v>
      </c>
      <c r="C38" s="14"/>
      <c r="J38" s="12"/>
    </row>
    <row r="39" spans="1:10" ht="15.75" x14ac:dyDescent="0.25">
      <c r="A39" s="7" t="s">
        <v>116</v>
      </c>
      <c r="B39" t="s">
        <v>82</v>
      </c>
      <c r="C39" t="s">
        <v>83</v>
      </c>
      <c r="H39" s="5" t="s">
        <v>114</v>
      </c>
      <c r="J39" s="11"/>
    </row>
    <row r="40" spans="1:10" x14ac:dyDescent="0.25">
      <c r="A40" t="s">
        <v>42</v>
      </c>
      <c r="B40">
        <v>42.86</v>
      </c>
      <c r="C40">
        <v>17.079999999999998</v>
      </c>
      <c r="H40" t="s">
        <v>42</v>
      </c>
      <c r="I40" s="25">
        <v>17.0765573544424</v>
      </c>
      <c r="J40" s="12"/>
    </row>
    <row r="41" spans="1:10" x14ac:dyDescent="0.25">
      <c r="A41" t="s">
        <v>44</v>
      </c>
      <c r="B41">
        <v>36.729999999999997</v>
      </c>
      <c r="C41">
        <v>14.51</v>
      </c>
      <c r="H41" t="s">
        <v>43</v>
      </c>
      <c r="I41" s="25">
        <v>16.5223839453365</v>
      </c>
      <c r="J41" s="12"/>
    </row>
    <row r="42" spans="1:10" x14ac:dyDescent="0.25">
      <c r="A42" t="s">
        <v>46</v>
      </c>
      <c r="B42">
        <v>33.159999999999997</v>
      </c>
      <c r="C42" s="25">
        <v>14.1</v>
      </c>
      <c r="H42" t="s">
        <v>45</v>
      </c>
      <c r="I42" s="25">
        <v>14.7059615065972</v>
      </c>
      <c r="J42" s="11"/>
    </row>
    <row r="43" spans="1:10" x14ac:dyDescent="0.25">
      <c r="A43" t="s">
        <v>118</v>
      </c>
      <c r="B43">
        <v>32.840000000000003</v>
      </c>
      <c r="C43">
        <v>14.22</v>
      </c>
      <c r="H43" t="s">
        <v>44</v>
      </c>
      <c r="I43" s="25">
        <v>14.5072252703469</v>
      </c>
      <c r="J43" s="12"/>
    </row>
    <row r="44" spans="1:10" x14ac:dyDescent="0.25">
      <c r="A44" t="s">
        <v>47</v>
      </c>
      <c r="B44">
        <v>32.409999999999997</v>
      </c>
      <c r="C44">
        <v>13.94</v>
      </c>
      <c r="H44" t="s">
        <v>48</v>
      </c>
      <c r="I44" s="25">
        <v>14.220948647632399</v>
      </c>
      <c r="J44" s="12"/>
    </row>
    <row r="45" spans="1:10" x14ac:dyDescent="0.25">
      <c r="A45" t="s">
        <v>45</v>
      </c>
      <c r="B45">
        <v>35.06</v>
      </c>
      <c r="C45">
        <v>14.71</v>
      </c>
      <c r="H45" t="s">
        <v>46</v>
      </c>
      <c r="I45" s="25">
        <v>14.1044691478139</v>
      </c>
      <c r="J45" s="11"/>
    </row>
    <row r="46" spans="1:10" x14ac:dyDescent="0.25">
      <c r="A46" t="s">
        <v>43</v>
      </c>
      <c r="B46">
        <v>39.74</v>
      </c>
      <c r="C46">
        <v>16.52</v>
      </c>
      <c r="H46" t="s">
        <v>47</v>
      </c>
      <c r="I46" s="25">
        <v>13.9433687230887</v>
      </c>
      <c r="J46" s="12"/>
    </row>
    <row r="47" spans="1:10" x14ac:dyDescent="0.25">
      <c r="J47" s="12"/>
    </row>
    <row r="48" spans="1:10" x14ac:dyDescent="0.25">
      <c r="J48" s="11"/>
    </row>
    <row r="49" spans="1:11" x14ac:dyDescent="0.25">
      <c r="B49" s="14" t="s">
        <v>119</v>
      </c>
      <c r="C49" s="14"/>
      <c r="J49" s="12"/>
    </row>
    <row r="50" spans="1:11" x14ac:dyDescent="0.25">
      <c r="A50" t="s">
        <v>120</v>
      </c>
      <c r="B50" t="s">
        <v>82</v>
      </c>
      <c r="C50" t="s">
        <v>83</v>
      </c>
      <c r="J50" s="12"/>
    </row>
    <row r="51" spans="1:11" ht="15.75" x14ac:dyDescent="0.25">
      <c r="A51" t="s">
        <v>121</v>
      </c>
      <c r="B51" s="26">
        <v>45.600533509157501</v>
      </c>
      <c r="C51" s="18">
        <v>17.131555227416001</v>
      </c>
      <c r="H51" s="7">
        <v>1</v>
      </c>
      <c r="I51" s="7" t="s">
        <v>31</v>
      </c>
      <c r="K51" s="7">
        <v>26.074309681276301</v>
      </c>
    </row>
    <row r="52" spans="1:11" ht="15.75" x14ac:dyDescent="0.25">
      <c r="A52" t="s">
        <v>122</v>
      </c>
      <c r="B52" s="26">
        <v>38.491497940462402</v>
      </c>
      <c r="C52" s="18">
        <v>16.071713368737001</v>
      </c>
      <c r="H52" s="7">
        <v>2</v>
      </c>
      <c r="I52" s="7" t="s">
        <v>31</v>
      </c>
      <c r="K52" s="7">
        <v>50.193250702529099</v>
      </c>
    </row>
    <row r="53" spans="1:11" ht="15.75" x14ac:dyDescent="0.25">
      <c r="A53" t="s">
        <v>123</v>
      </c>
      <c r="B53" s="26">
        <v>31.292368857593701</v>
      </c>
      <c r="C53" s="18">
        <v>14.623138564244501</v>
      </c>
      <c r="H53" s="7">
        <v>3</v>
      </c>
      <c r="I53" s="7" t="s">
        <v>31</v>
      </c>
      <c r="K53" s="7">
        <v>39.271823291777402</v>
      </c>
    </row>
    <row r="54" spans="1:11" ht="15.75" x14ac:dyDescent="0.25">
      <c r="A54" t="s">
        <v>124</v>
      </c>
      <c r="B54" s="26">
        <v>32.247898843153003</v>
      </c>
      <c r="C54" s="18">
        <v>13.785268733573901</v>
      </c>
      <c r="H54" s="7">
        <v>4</v>
      </c>
      <c r="I54" s="7" t="s">
        <v>31</v>
      </c>
      <c r="K54" s="7">
        <v>38.958079158041699</v>
      </c>
    </row>
    <row r="55" spans="1:11" ht="15.75" x14ac:dyDescent="0.25">
      <c r="A55" t="s">
        <v>125</v>
      </c>
      <c r="B55" s="26">
        <v>27.145903702455101</v>
      </c>
      <c r="C55" s="26">
        <v>12.9116689371477</v>
      </c>
      <c r="H55" s="7">
        <v>5</v>
      </c>
      <c r="I55" s="7" t="s">
        <v>31</v>
      </c>
      <c r="K55" s="7">
        <v>39.178860367454</v>
      </c>
    </row>
    <row r="56" spans="1:11" ht="15.75" x14ac:dyDescent="0.25">
      <c r="A56" t="s">
        <v>126</v>
      </c>
      <c r="B56" s="26">
        <v>26.074309681276301</v>
      </c>
      <c r="C56" s="26">
        <v>13.055954606198799</v>
      </c>
      <c r="H56" s="7">
        <v>6</v>
      </c>
      <c r="I56" s="7" t="s">
        <v>31</v>
      </c>
      <c r="K56" s="7">
        <v>36.830540906168899</v>
      </c>
    </row>
    <row r="57" spans="1:11" ht="15.75" x14ac:dyDescent="0.25">
      <c r="A57" t="s">
        <v>127</v>
      </c>
      <c r="B57" s="26">
        <v>50.193250702529099</v>
      </c>
      <c r="C57" s="26">
        <v>18.389423549179199</v>
      </c>
      <c r="H57" s="7">
        <v>7</v>
      </c>
      <c r="I57" s="7" t="s">
        <v>31</v>
      </c>
      <c r="K57" s="7">
        <v>33.454267018909803</v>
      </c>
    </row>
    <row r="58" spans="1:11" ht="15.75" x14ac:dyDescent="0.25">
      <c r="A58" t="s">
        <v>128</v>
      </c>
      <c r="B58" s="26">
        <v>39.271823291777402</v>
      </c>
      <c r="C58" s="26">
        <v>14.577189661618901</v>
      </c>
      <c r="H58" s="7">
        <v>8</v>
      </c>
      <c r="I58" s="7" t="s">
        <v>31</v>
      </c>
      <c r="K58" s="7">
        <v>45.600533509157501</v>
      </c>
    </row>
    <row r="59" spans="1:11" ht="15.75" x14ac:dyDescent="0.25">
      <c r="A59" t="s">
        <v>129</v>
      </c>
      <c r="B59" s="26">
        <v>38.958079158041699</v>
      </c>
      <c r="C59" s="26">
        <v>15.3303835611294</v>
      </c>
      <c r="H59" s="7">
        <v>9</v>
      </c>
      <c r="I59" s="7" t="s">
        <v>31</v>
      </c>
      <c r="K59" s="7">
        <v>38.491497940462402</v>
      </c>
    </row>
    <row r="60" spans="1:11" ht="15.75" x14ac:dyDescent="0.25">
      <c r="A60" t="s">
        <v>130</v>
      </c>
      <c r="B60" s="26">
        <v>39.178860367454</v>
      </c>
      <c r="C60" s="26">
        <v>15.2182386895785</v>
      </c>
      <c r="H60" s="7">
        <v>10</v>
      </c>
      <c r="I60" s="7" t="s">
        <v>31</v>
      </c>
      <c r="K60" s="7">
        <v>31.292368857593701</v>
      </c>
    </row>
    <row r="61" spans="1:11" ht="15.75" x14ac:dyDescent="0.25">
      <c r="A61" t="s">
        <v>131</v>
      </c>
      <c r="B61" s="26">
        <v>36.830540906168899</v>
      </c>
      <c r="C61" s="26">
        <v>15.3014153407515</v>
      </c>
      <c r="H61" s="7">
        <v>11</v>
      </c>
      <c r="I61" s="7" t="s">
        <v>31</v>
      </c>
      <c r="K61" s="7">
        <v>32.247898843153003</v>
      </c>
    </row>
    <row r="62" spans="1:11" ht="15.75" x14ac:dyDescent="0.25">
      <c r="A62" t="s">
        <v>132</v>
      </c>
      <c r="B62" s="26">
        <v>33.454267018909803</v>
      </c>
      <c r="C62" s="26">
        <v>14.802586399183401</v>
      </c>
      <c r="H62" s="7">
        <v>12</v>
      </c>
      <c r="I62" s="7" t="s">
        <v>31</v>
      </c>
      <c r="K62" s="7">
        <v>27.145903702455101</v>
      </c>
    </row>
    <row r="63" spans="1:11" ht="15.75" x14ac:dyDescent="0.25">
      <c r="A63" t="s">
        <v>133</v>
      </c>
      <c r="B63" s="26">
        <f>AVERAGE(B51:B62)</f>
        <v>36.561611164914915</v>
      </c>
      <c r="C63" s="26">
        <f>AVERAGE(C51:C62)</f>
        <v>15.099878053229901</v>
      </c>
      <c r="H63" s="7" t="s">
        <v>134</v>
      </c>
      <c r="I63" s="7" t="s">
        <v>31</v>
      </c>
      <c r="K63" s="7">
        <v>33.846219869117697</v>
      </c>
    </row>
    <row r="64" spans="1:11" x14ac:dyDescent="0.25">
      <c r="A64" t="s">
        <v>93</v>
      </c>
      <c r="B64" s="26">
        <f>MAX(B51:B62)</f>
        <v>50.193250702529099</v>
      </c>
      <c r="C64" s="26">
        <f>MAX(C51:C62)</f>
        <v>18.389423549179199</v>
      </c>
    </row>
    <row r="65" spans="1:10" x14ac:dyDescent="0.25">
      <c r="A65" t="s">
        <v>94</v>
      </c>
      <c r="B65" s="26">
        <f>MIN(B51:B62)</f>
        <v>26.074309681276301</v>
      </c>
      <c r="C65" s="26">
        <f>MIN(C51:C62)</f>
        <v>12.9116689371477</v>
      </c>
    </row>
    <row r="66" spans="1:10" x14ac:dyDescent="0.25">
      <c r="A66" t="s">
        <v>135</v>
      </c>
      <c r="B66" s="26">
        <f>MEDIAN(B51:B62)</f>
        <v>37.661019423315651</v>
      </c>
      <c r="C66" s="26">
        <f>MEDIAN(C51:C62)</f>
        <v>15.010412544380952</v>
      </c>
    </row>
    <row r="67" spans="1:10" ht="15.75" x14ac:dyDescent="0.25">
      <c r="H67" s="7">
        <v>1</v>
      </c>
      <c r="I67" s="7" t="s">
        <v>32</v>
      </c>
      <c r="J67" s="7">
        <v>13.055954606198799</v>
      </c>
    </row>
    <row r="68" spans="1:10" ht="15.75" x14ac:dyDescent="0.25">
      <c r="H68" s="7">
        <v>2</v>
      </c>
      <c r="I68" s="7" t="s">
        <v>32</v>
      </c>
      <c r="J68" s="7">
        <v>18.389423549179199</v>
      </c>
    </row>
    <row r="69" spans="1:10" ht="15.75" x14ac:dyDescent="0.25">
      <c r="H69" s="7">
        <v>3</v>
      </c>
      <c r="I69" s="7" t="s">
        <v>32</v>
      </c>
      <c r="J69" s="7">
        <v>14.577189661618901</v>
      </c>
    </row>
    <row r="70" spans="1:10" ht="15.75" x14ac:dyDescent="0.25">
      <c r="H70" s="7">
        <v>4</v>
      </c>
      <c r="I70" s="7" t="s">
        <v>32</v>
      </c>
      <c r="J70" s="7">
        <v>15.3303835611294</v>
      </c>
    </row>
    <row r="71" spans="1:10" ht="15.75" x14ac:dyDescent="0.25">
      <c r="H71" s="7">
        <v>5</v>
      </c>
      <c r="I71" s="7" t="s">
        <v>32</v>
      </c>
      <c r="J71" s="7">
        <v>15.2182386895785</v>
      </c>
    </row>
    <row r="72" spans="1:10" ht="15.75" x14ac:dyDescent="0.25">
      <c r="H72" s="7">
        <v>6</v>
      </c>
      <c r="I72" s="7" t="s">
        <v>32</v>
      </c>
      <c r="J72" s="7">
        <v>15.3014153407515</v>
      </c>
    </row>
    <row r="73" spans="1:10" ht="15.75" x14ac:dyDescent="0.25">
      <c r="H73" s="7">
        <v>7</v>
      </c>
      <c r="I73" s="7" t="s">
        <v>32</v>
      </c>
      <c r="J73" s="7">
        <v>14.802586399183401</v>
      </c>
    </row>
    <row r="74" spans="1:10" ht="15.75" x14ac:dyDescent="0.25">
      <c r="H74" s="7">
        <v>8</v>
      </c>
      <c r="I74" s="7" t="s">
        <v>32</v>
      </c>
      <c r="J74" s="7">
        <v>17.131555227416001</v>
      </c>
    </row>
    <row r="75" spans="1:10" ht="15.75" x14ac:dyDescent="0.25">
      <c r="H75" s="7">
        <v>9</v>
      </c>
      <c r="I75" s="7" t="s">
        <v>32</v>
      </c>
      <c r="J75" s="7">
        <v>16.071713368737001</v>
      </c>
    </row>
    <row r="76" spans="1:10" ht="15.75" x14ac:dyDescent="0.25">
      <c r="H76" s="7">
        <v>10</v>
      </c>
      <c r="I76" s="7" t="s">
        <v>32</v>
      </c>
      <c r="J76" s="7">
        <v>14.623138564244501</v>
      </c>
    </row>
    <row r="77" spans="1:10" ht="15.75" x14ac:dyDescent="0.25">
      <c r="H77" s="7">
        <v>11</v>
      </c>
      <c r="I77" s="7" t="s">
        <v>32</v>
      </c>
      <c r="J77" s="7">
        <v>13.785268733573901</v>
      </c>
    </row>
    <row r="78" spans="1:10" ht="15.75" x14ac:dyDescent="0.25">
      <c r="H78" s="8">
        <v>12</v>
      </c>
      <c r="I78" s="8" t="s">
        <v>32</v>
      </c>
      <c r="J78" s="8">
        <v>12.9116689371477</v>
      </c>
    </row>
    <row r="84" spans="3:4" x14ac:dyDescent="0.25">
      <c r="D84" s="11" t="s">
        <v>49</v>
      </c>
    </row>
    <row r="85" spans="3:4" x14ac:dyDescent="0.25">
      <c r="D85" s="12" t="s">
        <v>50</v>
      </c>
    </row>
    <row r="86" spans="3:4" x14ac:dyDescent="0.25">
      <c r="C86">
        <v>12695</v>
      </c>
      <c r="D86" s="12">
        <v>12695</v>
      </c>
    </row>
    <row r="87" spans="3:4" x14ac:dyDescent="0.25">
      <c r="D87" s="11" t="s">
        <v>51</v>
      </c>
    </row>
    <row r="88" spans="3:4" x14ac:dyDescent="0.25">
      <c r="D88" s="12" t="s">
        <v>52</v>
      </c>
    </row>
    <row r="89" spans="3:4" x14ac:dyDescent="0.25">
      <c r="C89">
        <v>11891</v>
      </c>
      <c r="D89" s="12" t="s">
        <v>53</v>
      </c>
    </row>
    <row r="90" spans="3:4" x14ac:dyDescent="0.25">
      <c r="D90" s="11" t="s">
        <v>54</v>
      </c>
    </row>
    <row r="91" spans="3:4" x14ac:dyDescent="0.25">
      <c r="D91" s="12" t="s">
        <v>55</v>
      </c>
    </row>
    <row r="92" spans="3:4" x14ac:dyDescent="0.25">
      <c r="C92">
        <v>8388</v>
      </c>
      <c r="D92" s="12" t="s">
        <v>56</v>
      </c>
    </row>
    <row r="93" spans="3:4" x14ac:dyDescent="0.25">
      <c r="D93" s="11" t="s">
        <v>57</v>
      </c>
    </row>
    <row r="94" spans="3:4" x14ac:dyDescent="0.25">
      <c r="D94" s="12" t="s">
        <v>52</v>
      </c>
    </row>
    <row r="95" spans="3:4" x14ac:dyDescent="0.25">
      <c r="C95">
        <v>4803</v>
      </c>
      <c r="D95" s="12" t="s">
        <v>58</v>
      </c>
    </row>
    <row r="96" spans="3:4" x14ac:dyDescent="0.25">
      <c r="D96" s="11" t="s">
        <v>59</v>
      </c>
    </row>
    <row r="97" spans="3:4" x14ac:dyDescent="0.25">
      <c r="D97" s="12" t="s">
        <v>60</v>
      </c>
    </row>
    <row r="98" spans="3:4" x14ac:dyDescent="0.25">
      <c r="C98">
        <v>2971</v>
      </c>
      <c r="D98" s="12" t="s">
        <v>61</v>
      </c>
    </row>
    <row r="99" spans="3:4" x14ac:dyDescent="0.25">
      <c r="D99" s="11" t="s">
        <v>62</v>
      </c>
    </row>
    <row r="100" spans="3:4" x14ac:dyDescent="0.25">
      <c r="D100" s="12" t="s">
        <v>63</v>
      </c>
    </row>
    <row r="101" spans="3:4" x14ac:dyDescent="0.25">
      <c r="C101">
        <v>973</v>
      </c>
      <c r="D101" s="12" t="s">
        <v>64</v>
      </c>
    </row>
    <row r="102" spans="3:4" x14ac:dyDescent="0.25">
      <c r="D102" s="11" t="s">
        <v>65</v>
      </c>
    </row>
    <row r="103" spans="3:4" x14ac:dyDescent="0.25">
      <c r="D103" s="12" t="s">
        <v>60</v>
      </c>
    </row>
    <row r="104" spans="3:4" x14ac:dyDescent="0.25">
      <c r="C104">
        <v>1417</v>
      </c>
      <c r="D104" s="12" t="s">
        <v>66</v>
      </c>
    </row>
    <row r="105" spans="3:4" x14ac:dyDescent="0.25">
      <c r="D105" s="11" t="s">
        <v>67</v>
      </c>
    </row>
    <row r="106" spans="3:4" x14ac:dyDescent="0.25">
      <c r="D106" s="12" t="s">
        <v>68</v>
      </c>
    </row>
    <row r="107" spans="3:4" x14ac:dyDescent="0.25">
      <c r="C107">
        <v>1642</v>
      </c>
      <c r="D107" s="12" t="s">
        <v>69</v>
      </c>
    </row>
    <row r="108" spans="3:4" x14ac:dyDescent="0.25">
      <c r="D108" s="11" t="s">
        <v>70</v>
      </c>
    </row>
    <row r="109" spans="3:4" x14ac:dyDescent="0.25">
      <c r="D109" s="12" t="s">
        <v>71</v>
      </c>
    </row>
    <row r="110" spans="3:4" x14ac:dyDescent="0.25">
      <c r="C110">
        <v>3689</v>
      </c>
      <c r="D110" s="12" t="s">
        <v>72</v>
      </c>
    </row>
    <row r="111" spans="3:4" x14ac:dyDescent="0.25">
      <c r="D111" s="11" t="s">
        <v>73</v>
      </c>
    </row>
    <row r="112" spans="3:4" x14ac:dyDescent="0.25">
      <c r="D112" s="12" t="s">
        <v>74</v>
      </c>
    </row>
    <row r="113" spans="3:4" x14ac:dyDescent="0.25">
      <c r="C113">
        <v>6838</v>
      </c>
      <c r="D113" s="12" t="s">
        <v>75</v>
      </c>
    </row>
    <row r="114" spans="3:4" x14ac:dyDescent="0.25">
      <c r="D114" s="11" t="s">
        <v>76</v>
      </c>
    </row>
    <row r="115" spans="3:4" x14ac:dyDescent="0.25">
      <c r="D115" s="12" t="s">
        <v>77</v>
      </c>
    </row>
    <row r="116" spans="3:4" x14ac:dyDescent="0.25">
      <c r="C116">
        <v>8525</v>
      </c>
      <c r="D116" s="12" t="s">
        <v>78</v>
      </c>
    </row>
    <row r="117" spans="3:4" x14ac:dyDescent="0.25">
      <c r="D117" s="11" t="s">
        <v>79</v>
      </c>
    </row>
    <row r="118" spans="3:4" x14ac:dyDescent="0.25">
      <c r="D118" s="12" t="s">
        <v>80</v>
      </c>
    </row>
    <row r="119" spans="3:4" x14ac:dyDescent="0.25">
      <c r="C119">
        <v>10152</v>
      </c>
      <c r="D119" s="12" t="s">
        <v>81</v>
      </c>
    </row>
    <row r="121" spans="3:4" x14ac:dyDescent="0.25">
      <c r="C121">
        <f>SUM(C86:C119)</f>
        <v>73984</v>
      </c>
    </row>
  </sheetData>
  <mergeCells count="4">
    <mergeCell ref="H7:M7"/>
    <mergeCell ref="A12:B12"/>
    <mergeCell ref="B38:C38"/>
    <mergeCell ref="B49:C4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F317-247D-46CD-B7FE-54D6155A8807}">
  <dimension ref="A1:AA47"/>
  <sheetViews>
    <sheetView workbookViewId="0">
      <selection activeCell="F52" sqref="F52"/>
    </sheetView>
  </sheetViews>
  <sheetFormatPr defaultRowHeight="15" x14ac:dyDescent="0.25"/>
  <cols>
    <col min="1" max="1" width="22.140625" customWidth="1"/>
    <col min="3" max="3" width="14.7109375" customWidth="1"/>
    <col min="4" max="4" width="24" customWidth="1"/>
    <col min="5" max="5" width="10" customWidth="1"/>
    <col min="7" max="8" width="13.7109375" customWidth="1"/>
    <col min="9" max="9" width="23" customWidth="1"/>
    <col min="10" max="10" width="13.7109375" customWidth="1"/>
    <col min="18" max="18" width="20.28515625" bestFit="1" customWidth="1"/>
    <col min="19" max="19" width="13.7109375" bestFit="1" customWidth="1"/>
    <col min="20" max="20" width="13.28515625" bestFit="1" customWidth="1"/>
    <col min="21" max="21" width="6.7109375" bestFit="1" customWidth="1"/>
    <col min="22" max="22" width="8.5703125" bestFit="1" customWidth="1"/>
  </cols>
  <sheetData>
    <row r="1" spans="1:27" ht="15.75" x14ac:dyDescent="0.25">
      <c r="A1" s="19" t="s">
        <v>84</v>
      </c>
      <c r="B1" s="19" t="s">
        <v>86</v>
      </c>
      <c r="C1" s="20" t="s">
        <v>92</v>
      </c>
      <c r="D1" s="20"/>
      <c r="E1" s="20" t="s">
        <v>95</v>
      </c>
      <c r="F1" s="20"/>
      <c r="G1" s="20" t="s">
        <v>97</v>
      </c>
      <c r="H1" s="20"/>
      <c r="I1" s="20" t="s">
        <v>98</v>
      </c>
      <c r="J1" s="20"/>
      <c r="K1" s="20" t="s">
        <v>96</v>
      </c>
      <c r="L1" s="20"/>
    </row>
    <row r="2" spans="1:27" ht="15.75" x14ac:dyDescent="0.25">
      <c r="A2" s="19"/>
      <c r="B2" s="19"/>
      <c r="C2" s="21" t="s">
        <v>82</v>
      </c>
      <c r="D2" s="21" t="s">
        <v>83</v>
      </c>
      <c r="E2" s="21" t="s">
        <v>82</v>
      </c>
      <c r="F2" s="21" t="s">
        <v>83</v>
      </c>
      <c r="G2" s="21" t="s">
        <v>82</v>
      </c>
      <c r="H2" s="21" t="s">
        <v>83</v>
      </c>
      <c r="I2" s="21" t="s">
        <v>82</v>
      </c>
      <c r="J2" s="21" t="s">
        <v>83</v>
      </c>
      <c r="K2" s="21" t="s">
        <v>82</v>
      </c>
      <c r="L2" s="21" t="s">
        <v>83</v>
      </c>
    </row>
    <row r="3" spans="1:27" ht="15.75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27" ht="15.75" x14ac:dyDescent="0.25">
      <c r="A4" s="22" t="s">
        <v>85</v>
      </c>
      <c r="B4" s="19">
        <v>2020</v>
      </c>
      <c r="C4" s="23">
        <v>42.455706011646797</v>
      </c>
      <c r="D4" s="23">
        <v>16.556686966561799</v>
      </c>
      <c r="E4" s="24">
        <v>44584</v>
      </c>
      <c r="F4" s="24">
        <v>33421</v>
      </c>
      <c r="G4" s="23">
        <f>E4/60</f>
        <v>743.06666666666672</v>
      </c>
      <c r="H4" s="23">
        <f>F4/60</f>
        <v>557.01666666666665</v>
      </c>
      <c r="I4" s="23">
        <f>G4/24</f>
        <v>30.961111111111112</v>
      </c>
      <c r="J4" s="23">
        <f>H4/24</f>
        <v>23.209027777777777</v>
      </c>
      <c r="K4" s="19">
        <v>1</v>
      </c>
      <c r="L4" s="19">
        <v>1</v>
      </c>
      <c r="Q4" s="17"/>
      <c r="R4" s="16"/>
      <c r="V4" s="15"/>
    </row>
    <row r="5" spans="1:27" ht="15.75" x14ac:dyDescent="0.25">
      <c r="A5" s="19" t="s">
        <v>87</v>
      </c>
      <c r="B5" s="19">
        <v>2020</v>
      </c>
      <c r="C5" s="23">
        <v>31.394672707549301</v>
      </c>
      <c r="D5" s="23">
        <v>14.108872831199101</v>
      </c>
      <c r="E5" s="24">
        <v>35934</v>
      </c>
      <c r="F5" s="24">
        <v>9557</v>
      </c>
      <c r="G5" s="23">
        <f t="shared" ref="G5:G9" si="0">E5/60</f>
        <v>598.9</v>
      </c>
      <c r="H5" s="23">
        <f t="shared" ref="H5:H9" si="1">F5/60</f>
        <v>159.28333333333333</v>
      </c>
      <c r="I5" s="23">
        <f t="shared" ref="I5:I9" si="2">G5/24</f>
        <v>24.954166666666666</v>
      </c>
      <c r="J5" s="23">
        <f t="shared" ref="J5:J9" si="3">H5/24</f>
        <v>6.6368055555555552</v>
      </c>
      <c r="K5" s="24">
        <v>1</v>
      </c>
      <c r="L5" s="24">
        <v>1</v>
      </c>
      <c r="R5" s="16"/>
      <c r="U5" s="7"/>
      <c r="Y5" s="7"/>
      <c r="AA5" s="7"/>
    </row>
    <row r="6" spans="1:27" ht="15.75" x14ac:dyDescent="0.25">
      <c r="A6" s="19" t="s">
        <v>88</v>
      </c>
      <c r="B6" s="19">
        <v>2021</v>
      </c>
      <c r="C6" s="23">
        <v>26.694174296443101</v>
      </c>
      <c r="D6" s="23">
        <v>12.958882330235999</v>
      </c>
      <c r="E6" s="24">
        <v>19825</v>
      </c>
      <c r="F6" s="24">
        <v>1499</v>
      </c>
      <c r="G6" s="23">
        <f t="shared" si="0"/>
        <v>330.41666666666669</v>
      </c>
      <c r="H6" s="23">
        <f t="shared" si="1"/>
        <v>24.983333333333334</v>
      </c>
      <c r="I6" s="23">
        <f t="shared" si="2"/>
        <v>13.767361111111112</v>
      </c>
      <c r="J6" s="23">
        <f t="shared" si="3"/>
        <v>1.0409722222222222</v>
      </c>
      <c r="K6" s="24">
        <v>1</v>
      </c>
      <c r="L6" s="24">
        <v>1</v>
      </c>
      <c r="R6" s="16"/>
      <c r="X6" s="7"/>
    </row>
    <row r="7" spans="1:27" ht="15.75" x14ac:dyDescent="0.25">
      <c r="A7" s="19" t="s">
        <v>89</v>
      </c>
      <c r="B7" s="19">
        <v>2021</v>
      </c>
      <c r="C7" s="23">
        <v>40.0546786794676</v>
      </c>
      <c r="D7" s="23">
        <v>15.140430940312401</v>
      </c>
      <c r="E7" s="24">
        <v>31681</v>
      </c>
      <c r="F7" s="24">
        <v>1559</v>
      </c>
      <c r="G7" s="23">
        <f t="shared" si="0"/>
        <v>528.01666666666665</v>
      </c>
      <c r="H7" s="23">
        <f t="shared" si="1"/>
        <v>25.983333333333334</v>
      </c>
      <c r="I7" s="23">
        <f t="shared" si="2"/>
        <v>22.000694444444445</v>
      </c>
      <c r="J7" s="23">
        <f t="shared" si="3"/>
        <v>1.0826388888888889</v>
      </c>
      <c r="K7" s="24">
        <v>1</v>
      </c>
      <c r="L7" s="24">
        <v>1</v>
      </c>
      <c r="R7" s="16"/>
      <c r="W7" s="7"/>
    </row>
    <row r="8" spans="1:27" ht="15.75" x14ac:dyDescent="0.25">
      <c r="A8" s="19" t="s">
        <v>90</v>
      </c>
      <c r="B8" s="19">
        <v>2021</v>
      </c>
      <c r="C8" s="23">
        <v>38.282431611832699</v>
      </c>
      <c r="D8" s="23">
        <v>14.8533604619491</v>
      </c>
      <c r="E8" s="24">
        <v>38963</v>
      </c>
      <c r="F8" s="24">
        <v>1499</v>
      </c>
      <c r="G8" s="23">
        <f t="shared" si="0"/>
        <v>649.38333333333333</v>
      </c>
      <c r="H8" s="23">
        <f t="shared" si="1"/>
        <v>24.983333333333334</v>
      </c>
      <c r="I8" s="23">
        <f t="shared" si="2"/>
        <v>27.057638888888889</v>
      </c>
      <c r="J8" s="23">
        <f t="shared" si="3"/>
        <v>1.0409722222222222</v>
      </c>
      <c r="K8" s="24">
        <v>1</v>
      </c>
      <c r="L8" s="24">
        <v>1</v>
      </c>
      <c r="R8" s="16"/>
    </row>
    <row r="9" spans="1:27" ht="15.75" x14ac:dyDescent="0.25">
      <c r="A9" s="19" t="s">
        <v>91</v>
      </c>
      <c r="B9" s="19">
        <v>2021</v>
      </c>
      <c r="C9" s="23">
        <v>35.015077224888699</v>
      </c>
      <c r="D9" s="23">
        <v>14.665111809017599</v>
      </c>
      <c r="E9" s="24">
        <v>41645</v>
      </c>
      <c r="F9" s="24">
        <v>1499</v>
      </c>
      <c r="G9" s="23">
        <f t="shared" si="0"/>
        <v>694.08333333333337</v>
      </c>
      <c r="H9" s="23">
        <f t="shared" si="1"/>
        <v>24.983333333333334</v>
      </c>
      <c r="I9" s="23">
        <f t="shared" si="2"/>
        <v>28.920138888888889</v>
      </c>
      <c r="J9" s="23">
        <f t="shared" si="3"/>
        <v>1.0409722222222222</v>
      </c>
      <c r="K9" s="24">
        <v>1</v>
      </c>
      <c r="L9" s="24">
        <v>1</v>
      </c>
      <c r="R9" s="16"/>
    </row>
    <row r="12" spans="1:27" x14ac:dyDescent="0.25">
      <c r="C12" s="13" t="s">
        <v>82</v>
      </c>
      <c r="D12" s="13" t="s">
        <v>83</v>
      </c>
      <c r="E12" s="13" t="s">
        <v>82</v>
      </c>
      <c r="F12" s="13" t="s">
        <v>83</v>
      </c>
      <c r="G12" s="13" t="s">
        <v>82</v>
      </c>
      <c r="H12" s="13" t="s">
        <v>83</v>
      </c>
      <c r="I12" s="13" t="s">
        <v>82</v>
      </c>
      <c r="J12" s="13" t="s">
        <v>83</v>
      </c>
      <c r="K12" s="13" t="s">
        <v>82</v>
      </c>
      <c r="L12" s="13" t="s">
        <v>83</v>
      </c>
    </row>
    <row r="13" spans="1:27" x14ac:dyDescent="0.25">
      <c r="A13" t="s">
        <v>99</v>
      </c>
      <c r="C13" s="26">
        <f>AVERAGE(C4:C9)</f>
        <v>35.649456755304698</v>
      </c>
      <c r="D13" s="26">
        <f t="shared" ref="D13:L13" si="4">AVERAGE(D4:D9)</f>
        <v>14.713890889879332</v>
      </c>
      <c r="E13" s="26">
        <f t="shared" si="4"/>
        <v>35438.666666666664</v>
      </c>
      <c r="F13" s="26">
        <f t="shared" si="4"/>
        <v>8172.333333333333</v>
      </c>
      <c r="G13" s="26">
        <f t="shared" si="4"/>
        <v>590.6444444444445</v>
      </c>
      <c r="H13" s="26">
        <f t="shared" si="4"/>
        <v>136.20555555555555</v>
      </c>
      <c r="I13" s="26">
        <f t="shared" si="4"/>
        <v>24.610185185185188</v>
      </c>
      <c r="J13" s="26">
        <f t="shared" si="4"/>
        <v>5.6752314814814815</v>
      </c>
      <c r="K13" s="27">
        <f t="shared" si="4"/>
        <v>1</v>
      </c>
      <c r="L13" s="27">
        <f t="shared" si="4"/>
        <v>1</v>
      </c>
    </row>
    <row r="14" spans="1:27" x14ac:dyDescent="0.25">
      <c r="A14" t="s">
        <v>100</v>
      </c>
      <c r="C14" s="26">
        <f>AVERAGE(C4:C5)</f>
        <v>36.92518935959805</v>
      </c>
      <c r="D14" s="26">
        <f t="shared" ref="D14:L14" si="5">AVERAGE(D4:D5)</f>
        <v>15.33277989888045</v>
      </c>
      <c r="E14" s="26">
        <f t="shared" si="5"/>
        <v>40259</v>
      </c>
      <c r="F14" s="26">
        <f t="shared" si="5"/>
        <v>21489</v>
      </c>
      <c r="G14" s="26">
        <f t="shared" si="5"/>
        <v>670.98333333333335</v>
      </c>
      <c r="H14" s="26">
        <f t="shared" si="5"/>
        <v>358.15</v>
      </c>
      <c r="I14" s="26">
        <f t="shared" si="5"/>
        <v>27.957638888888887</v>
      </c>
      <c r="J14" s="26">
        <f t="shared" si="5"/>
        <v>14.922916666666666</v>
      </c>
      <c r="K14" s="27">
        <f t="shared" si="5"/>
        <v>1</v>
      </c>
      <c r="L14" s="27">
        <f t="shared" si="5"/>
        <v>1</v>
      </c>
    </row>
    <row r="15" spans="1:27" ht="15.75" x14ac:dyDescent="0.25">
      <c r="A15" t="s">
        <v>101</v>
      </c>
      <c r="C15" s="28">
        <f>AVERAGE(C6:C7)</f>
        <v>33.374426487955347</v>
      </c>
      <c r="D15" s="28">
        <f t="shared" ref="D15:L15" si="6">AVERAGE(D6:D7)</f>
        <v>14.0496566352742</v>
      </c>
      <c r="E15" s="28">
        <f t="shared" si="6"/>
        <v>25753</v>
      </c>
      <c r="F15" s="28">
        <f t="shared" si="6"/>
        <v>1529</v>
      </c>
      <c r="G15" s="28">
        <f t="shared" si="6"/>
        <v>429.2166666666667</v>
      </c>
      <c r="H15" s="28">
        <f t="shared" si="6"/>
        <v>25.483333333333334</v>
      </c>
      <c r="I15" s="28">
        <f t="shared" si="6"/>
        <v>17.884027777777778</v>
      </c>
      <c r="J15" s="28">
        <f t="shared" si="6"/>
        <v>1.0618055555555554</v>
      </c>
      <c r="K15" s="29">
        <f t="shared" si="6"/>
        <v>1</v>
      </c>
      <c r="L15" s="29">
        <f t="shared" si="6"/>
        <v>1</v>
      </c>
      <c r="M15" s="7"/>
    </row>
    <row r="16" spans="1:27" ht="15.75" x14ac:dyDescent="0.25">
      <c r="A16" t="s">
        <v>102</v>
      </c>
      <c r="C16" s="28">
        <f>AVERAGE(C8:C9)</f>
        <v>36.648754418360696</v>
      </c>
      <c r="D16" s="28">
        <f t="shared" ref="D16:L16" si="7">AVERAGE(D8:D9)</f>
        <v>14.759236135483349</v>
      </c>
      <c r="E16" s="28">
        <f t="shared" si="7"/>
        <v>40304</v>
      </c>
      <c r="F16" s="28">
        <f t="shared" si="7"/>
        <v>1499</v>
      </c>
      <c r="G16" s="28">
        <f t="shared" si="7"/>
        <v>671.73333333333335</v>
      </c>
      <c r="H16" s="28">
        <f t="shared" si="7"/>
        <v>24.983333333333334</v>
      </c>
      <c r="I16" s="28">
        <f t="shared" si="7"/>
        <v>27.988888888888887</v>
      </c>
      <c r="J16" s="28">
        <f t="shared" si="7"/>
        <v>1.0409722222222222</v>
      </c>
      <c r="K16" s="29">
        <f t="shared" si="7"/>
        <v>1</v>
      </c>
      <c r="L16" s="29">
        <f t="shared" si="7"/>
        <v>1</v>
      </c>
      <c r="M16" s="7"/>
    </row>
    <row r="17" spans="1:12" ht="15.75" x14ac:dyDescent="0.25">
      <c r="C17" s="7"/>
      <c r="L17" s="7"/>
    </row>
    <row r="18" spans="1:12" ht="15.75" x14ac:dyDescent="0.25">
      <c r="C18" s="7"/>
      <c r="L18" s="7"/>
    </row>
    <row r="21" spans="1:12" x14ac:dyDescent="0.25">
      <c r="B21" s="13" t="s">
        <v>82</v>
      </c>
      <c r="C21" s="13" t="s">
        <v>83</v>
      </c>
      <c r="J21" s="13" t="s">
        <v>82</v>
      </c>
      <c r="K21" t="s">
        <v>83</v>
      </c>
    </row>
    <row r="22" spans="1:12" x14ac:dyDescent="0.25">
      <c r="A22" t="s">
        <v>99</v>
      </c>
      <c r="B22" s="25">
        <v>24.610185185185188</v>
      </c>
      <c r="C22" s="25">
        <v>5.6752314814814815</v>
      </c>
      <c r="I22" t="s">
        <v>112</v>
      </c>
      <c r="J22">
        <v>1831777</v>
      </c>
      <c r="K22">
        <v>2555784</v>
      </c>
    </row>
    <row r="23" spans="1:12" x14ac:dyDescent="0.25">
      <c r="A23" t="s">
        <v>100</v>
      </c>
      <c r="B23" s="25">
        <v>27.957638888888887</v>
      </c>
      <c r="C23" s="25">
        <v>14.922916666666666</v>
      </c>
      <c r="I23" t="s">
        <v>103</v>
      </c>
      <c r="J23">
        <v>237856</v>
      </c>
      <c r="K23">
        <v>23531</v>
      </c>
    </row>
    <row r="24" spans="1:12" x14ac:dyDescent="0.25">
      <c r="A24" t="s">
        <v>101</v>
      </c>
      <c r="B24" s="25">
        <v>17.884027777777778</v>
      </c>
      <c r="C24" s="25">
        <v>1.0618055555555554</v>
      </c>
      <c r="I24" t="s">
        <v>104</v>
      </c>
      <c r="J24">
        <v>63089</v>
      </c>
      <c r="K24">
        <v>6080</v>
      </c>
    </row>
    <row r="25" spans="1:12" x14ac:dyDescent="0.25">
      <c r="A25" t="s">
        <v>102</v>
      </c>
      <c r="B25" s="25">
        <v>27.988888888888887</v>
      </c>
      <c r="C25" s="25">
        <v>1.0409722222222222</v>
      </c>
      <c r="I25" t="s">
        <v>105</v>
      </c>
      <c r="J25">
        <v>9033</v>
      </c>
      <c r="K25">
        <v>1571</v>
      </c>
    </row>
    <row r="26" spans="1:12" x14ac:dyDescent="0.25">
      <c r="I26" t="s">
        <v>106</v>
      </c>
      <c r="J26">
        <v>5860</v>
      </c>
      <c r="K26">
        <v>906</v>
      </c>
    </row>
    <row r="27" spans="1:12" x14ac:dyDescent="0.25">
      <c r="I27" t="s">
        <v>107</v>
      </c>
      <c r="J27">
        <v>3051</v>
      </c>
      <c r="K27">
        <v>396</v>
      </c>
    </row>
    <row r="28" spans="1:12" x14ac:dyDescent="0.25">
      <c r="I28" t="s">
        <v>108</v>
      </c>
      <c r="J28">
        <v>818</v>
      </c>
      <c r="K28">
        <v>22</v>
      </c>
    </row>
    <row r="29" spans="1:12" x14ac:dyDescent="0.25">
      <c r="I29" t="s">
        <v>109</v>
      </c>
      <c r="J29">
        <v>315</v>
      </c>
      <c r="K29">
        <v>11</v>
      </c>
    </row>
    <row r="30" spans="1:12" x14ac:dyDescent="0.25">
      <c r="I30" t="s">
        <v>110</v>
      </c>
      <c r="J30">
        <v>132</v>
      </c>
      <c r="K30">
        <v>4</v>
      </c>
    </row>
    <row r="31" spans="1:12" x14ac:dyDescent="0.25">
      <c r="I31" t="s">
        <v>111</v>
      </c>
      <c r="J31">
        <v>1</v>
      </c>
      <c r="K31">
        <v>0</v>
      </c>
    </row>
    <row r="37" spans="4:10" x14ac:dyDescent="0.25">
      <c r="E37" s="13" t="s">
        <v>82</v>
      </c>
      <c r="J37" s="13" t="s">
        <v>83</v>
      </c>
    </row>
    <row r="38" spans="4:10" x14ac:dyDescent="0.25">
      <c r="D38" t="s">
        <v>112</v>
      </c>
      <c r="E38">
        <v>1831777</v>
      </c>
      <c r="I38" t="s">
        <v>112</v>
      </c>
      <c r="J38">
        <v>2555784</v>
      </c>
    </row>
    <row r="39" spans="4:10" x14ac:dyDescent="0.25">
      <c r="D39" t="s">
        <v>103</v>
      </c>
      <c r="E39">
        <v>237856</v>
      </c>
      <c r="I39" t="s">
        <v>103</v>
      </c>
      <c r="J39">
        <v>23531</v>
      </c>
    </row>
    <row r="40" spans="4:10" x14ac:dyDescent="0.25">
      <c r="D40" t="s">
        <v>104</v>
      </c>
      <c r="E40">
        <v>63089</v>
      </c>
      <c r="I40" t="s">
        <v>104</v>
      </c>
      <c r="J40">
        <v>6080</v>
      </c>
    </row>
    <row r="41" spans="4:10" x14ac:dyDescent="0.25">
      <c r="D41" t="s">
        <v>105</v>
      </c>
      <c r="E41">
        <v>9033</v>
      </c>
      <c r="I41" t="s">
        <v>105</v>
      </c>
      <c r="J41">
        <v>1571</v>
      </c>
    </row>
    <row r="42" spans="4:10" x14ac:dyDescent="0.25">
      <c r="D42" t="s">
        <v>106</v>
      </c>
      <c r="E42">
        <v>5860</v>
      </c>
      <c r="I42" t="s">
        <v>106</v>
      </c>
      <c r="J42">
        <v>906</v>
      </c>
    </row>
    <row r="43" spans="4:10" x14ac:dyDescent="0.25">
      <c r="D43" t="s">
        <v>107</v>
      </c>
      <c r="E43">
        <v>3051</v>
      </c>
      <c r="I43" t="s">
        <v>107</v>
      </c>
      <c r="J43">
        <v>396</v>
      </c>
    </row>
    <row r="44" spans="4:10" x14ac:dyDescent="0.25">
      <c r="D44" t="s">
        <v>108</v>
      </c>
      <c r="E44">
        <v>818</v>
      </c>
      <c r="I44" t="s">
        <v>108</v>
      </c>
      <c r="J44">
        <v>22</v>
      </c>
    </row>
    <row r="45" spans="4:10" x14ac:dyDescent="0.25">
      <c r="D45" t="s">
        <v>109</v>
      </c>
      <c r="E45">
        <v>315</v>
      </c>
      <c r="I45" t="s">
        <v>109</v>
      </c>
      <c r="J45">
        <v>11</v>
      </c>
    </row>
    <row r="46" spans="4:10" x14ac:dyDescent="0.25">
      <c r="D46" t="s">
        <v>110</v>
      </c>
      <c r="E46">
        <v>132</v>
      </c>
      <c r="I46" t="s">
        <v>110</v>
      </c>
      <c r="J46">
        <v>4</v>
      </c>
    </row>
    <row r="47" spans="4:10" x14ac:dyDescent="0.25">
      <c r="D47" t="s">
        <v>111</v>
      </c>
      <c r="E47">
        <v>1</v>
      </c>
      <c r="I47" t="s">
        <v>111</v>
      </c>
      <c r="J47">
        <v>0</v>
      </c>
    </row>
  </sheetData>
  <mergeCells count="5">
    <mergeCell ref="C1:D1"/>
    <mergeCell ref="E1:F1"/>
    <mergeCell ref="K1:L1"/>
    <mergeCell ref="G1:H1"/>
    <mergeCell ref="I1:J1"/>
  </mergeCells>
  <pageMargins left="0.7" right="0.7" top="0.75" bottom="0.75" header="0.3" footer="0.3"/>
  <ignoredErrors>
    <ignoredError sqref="C14:F16 K14:L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D458-229B-4C8B-8965-566081C6EC7B}">
  <dimension ref="A1"/>
  <sheetViews>
    <sheetView zoomScale="80" zoomScaleNormal="80" workbookViewId="0">
      <selection activeCell="O37" sqref="O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F264-FBE6-4C4C-93B1-9DAB2F08B47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315D-B4BB-4A98-899B-70E7B3E8D08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CE77-44FE-4252-A394-5455BC26DA3A}">
  <dimension ref="A1"/>
  <sheetViews>
    <sheetView topLeftCell="D1" zoomScale="110" zoomScaleNormal="110"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E8B9-2290-4C76-A1D1-0A6D3EF9FA3A}">
  <dimension ref="A1"/>
  <sheetViews>
    <sheetView workbookViewId="0">
      <selection activeCell="Y29" sqref="Y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EC26-A29C-42FC-83C4-E0884B8C7B21}">
  <dimension ref="A1:R14"/>
  <sheetViews>
    <sheetView zoomScale="110" zoomScaleNormal="110" workbookViewId="0">
      <selection activeCell="O9" sqref="O9:Q14"/>
    </sheetView>
  </sheetViews>
  <sheetFormatPr defaultRowHeight="15" x14ac:dyDescent="0.25"/>
  <cols>
    <col min="1" max="1" width="10.28515625" customWidth="1"/>
    <col min="2" max="2" width="13.5703125" customWidth="1"/>
    <col min="3" max="3" width="16.5703125" style="30" customWidth="1"/>
  </cols>
  <sheetData>
    <row r="1" spans="1:18" x14ac:dyDescent="0.25">
      <c r="A1" t="s">
        <v>31</v>
      </c>
      <c r="B1">
        <v>2069722</v>
      </c>
      <c r="C1" s="30">
        <f>B1/B3</f>
        <v>0.44519207563517221</v>
      </c>
      <c r="J1" t="s">
        <v>82</v>
      </c>
      <c r="K1" t="s">
        <v>83</v>
      </c>
      <c r="P1" t="s">
        <v>82</v>
      </c>
      <c r="Q1" t="s">
        <v>83</v>
      </c>
      <c r="R1" t="s">
        <v>136</v>
      </c>
    </row>
    <row r="2" spans="1:18" x14ac:dyDescent="0.25">
      <c r="A2" t="s">
        <v>32</v>
      </c>
      <c r="B2">
        <v>2579332</v>
      </c>
      <c r="C2" s="30">
        <f>B2/B3</f>
        <v>0.55480792436482773</v>
      </c>
      <c r="I2" t="s">
        <v>136</v>
      </c>
      <c r="J2">
        <v>2069722</v>
      </c>
      <c r="K2">
        <v>2579332</v>
      </c>
      <c r="O2" t="s">
        <v>136</v>
      </c>
      <c r="P2">
        <v>2069722</v>
      </c>
      <c r="Q2">
        <v>2579332</v>
      </c>
      <c r="R2">
        <f>SUM(P2:Q2)</f>
        <v>4649054</v>
      </c>
    </row>
    <row r="3" spans="1:18" x14ac:dyDescent="0.25">
      <c r="B3">
        <f>SUM(B1:B2)</f>
        <v>4649054</v>
      </c>
      <c r="C3" s="30">
        <f>SUM(C1:C2)</f>
        <v>1</v>
      </c>
      <c r="I3" t="s">
        <v>137</v>
      </c>
      <c r="J3">
        <v>1578274</v>
      </c>
      <c r="K3">
        <v>1372466</v>
      </c>
      <c r="O3" t="s">
        <v>137</v>
      </c>
      <c r="P3">
        <v>1578274</v>
      </c>
      <c r="Q3">
        <v>1372466</v>
      </c>
      <c r="R3">
        <f t="shared" ref="R3:R6" si="0">SUM(P3:Q3)</f>
        <v>2950740</v>
      </c>
    </row>
    <row r="4" spans="1:18" x14ac:dyDescent="0.25">
      <c r="I4" t="s">
        <v>138</v>
      </c>
      <c r="J4">
        <v>237856</v>
      </c>
      <c r="K4">
        <v>23531</v>
      </c>
      <c r="O4" t="s">
        <v>138</v>
      </c>
      <c r="P4">
        <v>237856</v>
      </c>
      <c r="Q4">
        <v>23531</v>
      </c>
      <c r="R4">
        <f t="shared" si="0"/>
        <v>261387</v>
      </c>
    </row>
    <row r="5" spans="1:18" x14ac:dyDescent="0.25">
      <c r="I5" t="s">
        <v>139</v>
      </c>
      <c r="J5">
        <v>63089</v>
      </c>
      <c r="K5">
        <v>6080</v>
      </c>
      <c r="O5" t="s">
        <v>139</v>
      </c>
      <c r="P5">
        <v>63089</v>
      </c>
      <c r="Q5">
        <v>6080</v>
      </c>
      <c r="R5">
        <f t="shared" si="0"/>
        <v>69169</v>
      </c>
    </row>
    <row r="6" spans="1:18" x14ac:dyDescent="0.25">
      <c r="I6" t="s">
        <v>140</v>
      </c>
      <c r="J6">
        <v>3051</v>
      </c>
      <c r="K6">
        <v>396</v>
      </c>
      <c r="O6" t="s">
        <v>140</v>
      </c>
      <c r="P6">
        <v>3051</v>
      </c>
      <c r="Q6">
        <v>396</v>
      </c>
      <c r="R6">
        <f t="shared" si="0"/>
        <v>3447</v>
      </c>
    </row>
    <row r="9" spans="1:18" x14ac:dyDescent="0.25">
      <c r="P9" t="s">
        <v>82</v>
      </c>
      <c r="Q9" t="s">
        <v>83</v>
      </c>
    </row>
    <row r="10" spans="1:18" x14ac:dyDescent="0.25">
      <c r="O10" t="s">
        <v>136</v>
      </c>
      <c r="P10" s="30">
        <f>P2/R2</f>
        <v>0.44519207563517221</v>
      </c>
      <c r="Q10" s="30">
        <f>Q2/R2</f>
        <v>0.55480792436482773</v>
      </c>
      <c r="R10" s="31">
        <f>SUM(P10:Q10)</f>
        <v>1</v>
      </c>
    </row>
    <row r="11" spans="1:18" x14ac:dyDescent="0.25">
      <c r="O11" t="s">
        <v>137</v>
      </c>
      <c r="P11" s="30">
        <f>P3/R3</f>
        <v>0.53487396381924535</v>
      </c>
      <c r="Q11" s="30">
        <f>Q3/R3</f>
        <v>0.46512603618075465</v>
      </c>
      <c r="R11" s="31">
        <f t="shared" ref="R11:R14" si="1">SUM(P11:Q11)</f>
        <v>1</v>
      </c>
    </row>
    <row r="12" spans="1:18" x14ac:dyDescent="0.25">
      <c r="O12" t="s">
        <v>138</v>
      </c>
      <c r="P12" s="30">
        <f>P4/R4</f>
        <v>0.90997639515354622</v>
      </c>
      <c r="Q12" s="30">
        <f>Q4/R4</f>
        <v>9.002360484645372E-2</v>
      </c>
      <c r="R12" s="31">
        <f t="shared" si="1"/>
        <v>1</v>
      </c>
    </row>
    <row r="13" spans="1:18" x14ac:dyDescent="0.25">
      <c r="O13" t="s">
        <v>139</v>
      </c>
      <c r="P13" s="30">
        <f>P5/R5</f>
        <v>0.91209935086527205</v>
      </c>
      <c r="Q13" s="30">
        <f>Q5/R5</f>
        <v>8.790064913472799E-2</v>
      </c>
      <c r="R13" s="31">
        <f t="shared" si="1"/>
        <v>1</v>
      </c>
    </row>
    <row r="14" spans="1:18" x14ac:dyDescent="0.25">
      <c r="O14" t="s">
        <v>140</v>
      </c>
      <c r="P14" s="30">
        <f>P6/R6</f>
        <v>0.88511749347258484</v>
      </c>
      <c r="Q14" s="30">
        <f>Q6/R6</f>
        <v>0.11488250652741515</v>
      </c>
      <c r="R14" s="31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54CD-62D3-488C-BB13-E37B78827BE2}">
  <dimension ref="A1"/>
  <sheetViews>
    <sheetView workbookViewId="0">
      <selection activeCell="W13" sqref="W12:W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Rejean Pion</dc:creator>
  <cp:lastModifiedBy>Rejean Pion</cp:lastModifiedBy>
  <dcterms:created xsi:type="dcterms:W3CDTF">2021-09-05T23:26:32Z</dcterms:created>
  <dcterms:modified xsi:type="dcterms:W3CDTF">2021-09-10T07:54:01Z</dcterms:modified>
</cp:coreProperties>
</file>