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E33" i="1"/>
  <c r="F33" i="1"/>
  <c r="H33" i="1"/>
  <c r="H36" i="1" s="1"/>
  <c r="H38" i="1" s="1"/>
  <c r="D33" i="1"/>
  <c r="E37" i="1"/>
  <c r="F37" i="1"/>
  <c r="G37" i="1"/>
  <c r="H37" i="1"/>
  <c r="I37" i="1"/>
  <c r="D37" i="1"/>
  <c r="D36" i="1"/>
  <c r="D38" i="1" s="1"/>
  <c r="E36" i="1"/>
  <c r="E38" i="1" s="1"/>
  <c r="F36" i="1"/>
  <c r="G36" i="1"/>
  <c r="G38" i="1" s="1"/>
  <c r="I36" i="1"/>
  <c r="I38" i="1" s="1"/>
  <c r="C36" i="1"/>
  <c r="F38" i="1" l="1"/>
  <c r="D39" i="1" l="1"/>
  <c r="E39" i="1"/>
  <c r="F39" i="1"/>
  <c r="G39" i="1"/>
  <c r="H39" i="1"/>
  <c r="I39" i="1"/>
  <c r="I19" i="1" l="1"/>
  <c r="C4" i="1" l="1"/>
  <c r="E20" i="1" l="1"/>
  <c r="I20" i="1"/>
  <c r="H20" i="1"/>
  <c r="F20" i="1"/>
  <c r="F24" i="1" s="1"/>
  <c r="G20" i="1"/>
  <c r="D20" i="1"/>
  <c r="G24" i="1"/>
  <c r="H24" i="1"/>
  <c r="D24" i="1"/>
  <c r="E24" i="1"/>
  <c r="H19" i="1"/>
  <c r="D19" i="1"/>
  <c r="E19" i="1"/>
  <c r="F19" i="1"/>
  <c r="G19" i="1"/>
  <c r="C9" i="1"/>
  <c r="C38" i="1" s="1"/>
  <c r="C41" i="1" s="1"/>
  <c r="C40" i="1" l="1"/>
  <c r="I24" i="1"/>
  <c r="I17" i="1"/>
  <c r="H17" i="1"/>
  <c r="E17" i="1"/>
  <c r="F17" i="1"/>
  <c r="G17" i="1"/>
  <c r="D17" i="1"/>
  <c r="I25" i="1" l="1"/>
  <c r="H25" i="1"/>
  <c r="G25" i="1"/>
  <c r="F25" i="1"/>
  <c r="E25" i="1"/>
  <c r="D25" i="1"/>
  <c r="H40" i="1" l="1"/>
  <c r="G40" i="1"/>
  <c r="F40" i="1"/>
  <c r="E40" i="1"/>
  <c r="D40" i="1"/>
  <c r="D41" i="1" s="1"/>
  <c r="E41" i="1" s="1"/>
  <c r="F41" i="1" s="1"/>
  <c r="G41" i="1" s="1"/>
  <c r="H41" i="1" s="1"/>
  <c r="I41" i="1" s="1"/>
  <c r="I40" i="1" l="1"/>
</calcChain>
</file>

<file path=xl/sharedStrings.xml><?xml version="1.0" encoding="utf-8"?>
<sst xmlns="http://schemas.openxmlformats.org/spreadsheetml/2006/main" count="48" uniqueCount="39">
  <si>
    <t>№</t>
  </si>
  <si>
    <t>Наименование показателя</t>
  </si>
  <si>
    <t>шаг инвестиционного проекта</t>
  </si>
  <si>
    <t>Инвестиции в основной капитал, в т.ч</t>
  </si>
  <si>
    <t>Затраты на проведение системного анализа</t>
  </si>
  <si>
    <t>Затраты на испытания и оценку</t>
  </si>
  <si>
    <t xml:space="preserve">Инвестиции в оборотный капитал </t>
  </si>
  <si>
    <t>Сальдо по инвестиционной деятельности</t>
  </si>
  <si>
    <t>Примечание</t>
  </si>
  <si>
    <t>II. Операционная деятельность</t>
  </si>
  <si>
    <t>Доходы от эксплуатации ПО</t>
  </si>
  <si>
    <t>Себестоимость сопровождения и эксплуатации ПО, в т.ч.</t>
  </si>
  <si>
    <t>Затраты на оплату труда</t>
  </si>
  <si>
    <t>Отчисления на социальные нужды 30%</t>
  </si>
  <si>
    <t>Амортизация</t>
  </si>
  <si>
    <t>Прочие затраты</t>
  </si>
  <si>
    <t>Материальные расходы</t>
  </si>
  <si>
    <t>Налоги, уменьшающие налогооблагаемую базу (по прибыли)</t>
  </si>
  <si>
    <t>Сальдо по операционной деятельности</t>
  </si>
  <si>
    <t>Проценты к уплате за пользование кредитом</t>
  </si>
  <si>
    <t>Сальдо финансовой деятельности</t>
  </si>
  <si>
    <t>Суммарное сальдо по инвестиционному проекту</t>
  </si>
  <si>
    <t>Приведенное суммарное сальдо по ИП</t>
  </si>
  <si>
    <t>Приведенное накопленное суммарное сальдо по ИП нарастающим итогом</t>
  </si>
  <si>
    <t>I. Инвестиционная деятельность</t>
  </si>
  <si>
    <t> обратный множителю наращения по принципу сложных процентов</t>
  </si>
  <si>
    <t xml:space="preserve">затраты на испытания и адаптацию ПО </t>
  </si>
  <si>
    <t>Дисконтный множитель i=0,1</t>
  </si>
  <si>
    <t>III. Финансовая деятельность</t>
  </si>
  <si>
    <t>"1"*1/6"</t>
  </si>
  <si>
    <t>Налог на прибыль</t>
  </si>
  <si>
    <t>Собственные средства</t>
  </si>
  <si>
    <t>Заемные средства</t>
  </si>
  <si>
    <t>Возврат кредита на конец шага</t>
  </si>
  <si>
    <t>Возрат собственных средств на конец шага</t>
  </si>
  <si>
    <t>"9" + "10"+"11" + "12"+"13"</t>
  </si>
  <si>
    <t>20% * ("4"+"5"+"6"+"12")</t>
  </si>
  <si>
    <t>"3" + "8" + "14" + "15"</t>
  </si>
  <si>
    <t>"16" * "17"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</si>
</sst>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 readingOrder="1"/>
    </xf>
    <xf numFmtId="0" fontId="3" fillId="2" borderId="1" xfId="0" applyFont="1" applyFill="1" applyBorder="1" applyAlignment="1">
      <alignment horizontal="left" vertical="center" readingOrder="1"/>
    </xf>
    <xf numFmtId="0" fontId="0" fillId="3" borderId="1" xfId="0" applyFont="1" applyFill="1" applyBorder="1"/>
    <xf numFmtId="0" fontId="0" fillId="3" borderId="0" xfId="0" applyFill="1"/>
    <xf numFmtId="0" fontId="0" fillId="0" borderId="0" xfId="0" applyFill="1"/>
    <xf numFmtId="0" fontId="3" fillId="4" borderId="1" xfId="0" applyFont="1" applyFill="1" applyBorder="1" applyAlignment="1">
      <alignment horizontal="left" vertical="center" readingOrder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0" fillId="3" borderId="1" xfId="0" applyNumberFormat="1" applyFont="1" applyFill="1" applyBorder="1"/>
    <xf numFmtId="0" fontId="0" fillId="4" borderId="1" xfId="0" applyFont="1" applyFill="1" applyBorder="1"/>
    <xf numFmtId="0" fontId="0" fillId="0" borderId="0" xfId="0" applyFont="1"/>
    <xf numFmtId="0" fontId="0" fillId="2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/>
    <xf numFmtId="0" fontId="4" fillId="3" borderId="1" xfId="0" applyFont="1" applyFill="1" applyBorder="1" applyAlignment="1">
      <alignment horizontal="left" vertical="center" readingOrder="1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wrapText="1" readingOrder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2" fontId="0" fillId="2" borderId="1" xfId="0" applyNumberFormat="1" applyFont="1" applyFill="1" applyBorder="1" applyAlignment="1">
      <alignment horizontal="right"/>
    </xf>
    <xf numFmtId="1" fontId="0" fillId="4" borderId="1" xfId="0" applyNumberFormat="1" applyFon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1"/>
  <sheetViews>
    <sheetView tabSelected="1" topLeftCell="A22" zoomScale="90" zoomScaleNormal="90" workbookViewId="0">
      <selection activeCell="K42" sqref="K42"/>
    </sheetView>
  </sheetViews>
  <sheetFormatPr defaultRowHeight="15" x14ac:dyDescent="0.25"/>
  <cols>
    <col min="1" max="1" width="14.42578125" customWidth="1"/>
    <col min="2" max="2" width="53.85546875" bestFit="1" customWidth="1"/>
    <col min="3" max="3" width="11" customWidth="1"/>
    <col min="4" max="4" width="11.28515625" customWidth="1"/>
    <col min="7" max="9" width="9.5703125" customWidth="1"/>
    <col min="10" max="10" width="65.42578125" bestFit="1" customWidth="1"/>
  </cols>
  <sheetData>
    <row r="1" spans="1:51" ht="17.25" customHeight="1" x14ac:dyDescent="0.25">
      <c r="A1" s="27" t="s">
        <v>0</v>
      </c>
      <c r="B1" s="27" t="s">
        <v>1</v>
      </c>
      <c r="C1" s="24" t="s">
        <v>2</v>
      </c>
      <c r="D1" s="25"/>
      <c r="E1" s="25"/>
      <c r="F1" s="25"/>
      <c r="G1" s="25"/>
      <c r="H1" s="25"/>
      <c r="I1" s="26"/>
      <c r="J1" s="27" t="s">
        <v>8</v>
      </c>
    </row>
    <row r="2" spans="1:51" x14ac:dyDescent="0.25">
      <c r="A2" s="27"/>
      <c r="B2" s="27"/>
      <c r="C2" s="10">
        <v>0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27"/>
    </row>
    <row r="3" spans="1:51" x14ac:dyDescent="0.25">
      <c r="A3" s="11"/>
      <c r="B3" s="1" t="s">
        <v>24</v>
      </c>
      <c r="C3" s="10"/>
      <c r="D3" s="10"/>
      <c r="E3" s="10"/>
      <c r="F3" s="10"/>
      <c r="G3" s="10"/>
      <c r="H3" s="10"/>
      <c r="I3" s="10"/>
      <c r="J3" s="11"/>
    </row>
    <row r="4" spans="1:51" x14ac:dyDescent="0.25">
      <c r="A4" s="10">
        <v>1</v>
      </c>
      <c r="B4" s="10" t="s">
        <v>3</v>
      </c>
      <c r="C4" s="10">
        <f>C5+C6+C7</f>
        <v>-13950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/>
    </row>
    <row r="5" spans="1:51" s="6" customFormat="1" x14ac:dyDescent="0.25">
      <c r="A5" s="12">
        <v>1.1000000000000001</v>
      </c>
      <c r="B5" s="5" t="s">
        <v>4</v>
      </c>
      <c r="C5" s="5">
        <v>-350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6" customFormat="1" x14ac:dyDescent="0.25">
      <c r="A6" s="12">
        <v>1.2</v>
      </c>
      <c r="B6" s="5" t="s">
        <v>26</v>
      </c>
      <c r="C6" s="5">
        <v>-12400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s="6" customFormat="1" x14ac:dyDescent="0.25">
      <c r="A7" s="5">
        <v>1.3</v>
      </c>
      <c r="B7" s="5" t="s">
        <v>5</v>
      </c>
      <c r="C7" s="5">
        <v>-1200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s="6" customFormat="1" x14ac:dyDescent="0.25">
      <c r="A8" s="5">
        <v>2</v>
      </c>
      <c r="B8" s="5" t="s">
        <v>6</v>
      </c>
      <c r="C8" s="5">
        <v>-1500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5">
      <c r="A9" s="13">
        <v>3</v>
      </c>
      <c r="B9" s="13" t="s">
        <v>7</v>
      </c>
      <c r="C9" s="13">
        <f>C4+C8</f>
        <v>-15450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1" x14ac:dyDescent="0.25">
      <c r="A13" s="27" t="s">
        <v>0</v>
      </c>
      <c r="B13" s="27" t="s">
        <v>1</v>
      </c>
      <c r="C13" s="24" t="s">
        <v>2</v>
      </c>
      <c r="D13" s="25"/>
      <c r="E13" s="25"/>
      <c r="F13" s="25"/>
      <c r="G13" s="25"/>
      <c r="H13" s="25"/>
      <c r="I13" s="26"/>
      <c r="J13" s="27" t="s">
        <v>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25">
      <c r="A14" s="27"/>
      <c r="B14" s="27"/>
      <c r="C14" s="10">
        <v>0</v>
      </c>
      <c r="D14" s="10">
        <v>1</v>
      </c>
      <c r="E14" s="10">
        <v>2</v>
      </c>
      <c r="F14" s="10">
        <v>3</v>
      </c>
      <c r="G14" s="10">
        <v>4</v>
      </c>
      <c r="H14" s="10">
        <v>5</v>
      </c>
      <c r="I14" s="10">
        <v>6</v>
      </c>
      <c r="J14" s="2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x14ac:dyDescent="0.25">
      <c r="A15" s="10"/>
      <c r="B15" s="1" t="s">
        <v>9</v>
      </c>
      <c r="C15" s="10"/>
      <c r="D15" s="10"/>
      <c r="E15" s="10"/>
      <c r="F15" s="10"/>
      <c r="G15" s="10"/>
      <c r="H15" s="1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s="6" customFormat="1" ht="15.75" x14ac:dyDescent="0.25">
      <c r="A16" s="5">
        <v>4</v>
      </c>
      <c r="B16" s="19" t="s">
        <v>10</v>
      </c>
      <c r="C16" s="5"/>
      <c r="D16" s="5">
        <v>11800</v>
      </c>
      <c r="E16" s="5">
        <v>11800</v>
      </c>
      <c r="F16" s="5">
        <v>11800</v>
      </c>
      <c r="G16" s="5">
        <v>11800</v>
      </c>
      <c r="H16" s="5">
        <v>11800</v>
      </c>
      <c r="I16" s="5">
        <v>11800</v>
      </c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ht="30" x14ac:dyDescent="0.25">
      <c r="A17" s="10">
        <v>5</v>
      </c>
      <c r="B17" s="9" t="s">
        <v>11</v>
      </c>
      <c r="C17" s="10"/>
      <c r="D17" s="10">
        <f t="shared" ref="D17:I17" si="0">D18+D19+D21+D22+D20</f>
        <v>-7215</v>
      </c>
      <c r="E17" s="10">
        <f t="shared" si="0"/>
        <v>-7215</v>
      </c>
      <c r="F17" s="10">
        <f t="shared" si="0"/>
        <v>-7215</v>
      </c>
      <c r="G17" s="10">
        <f t="shared" si="0"/>
        <v>-7215</v>
      </c>
      <c r="H17" s="10">
        <f t="shared" si="0"/>
        <v>-7215</v>
      </c>
      <c r="I17" s="10">
        <f t="shared" si="0"/>
        <v>-7215</v>
      </c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s="6" customFormat="1" x14ac:dyDescent="0.25">
      <c r="A18" s="5">
        <v>5.0999999999999996</v>
      </c>
      <c r="B18" s="5" t="s">
        <v>12</v>
      </c>
      <c r="C18" s="5"/>
      <c r="D18" s="5">
        <v>-2300</v>
      </c>
      <c r="E18" s="5">
        <v>-2300</v>
      </c>
      <c r="F18" s="5">
        <v>-2300</v>
      </c>
      <c r="G18" s="5">
        <v>-2300</v>
      </c>
      <c r="H18" s="5">
        <v>-2300</v>
      </c>
      <c r="I18" s="5">
        <v>-2300</v>
      </c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s="6" customFormat="1" x14ac:dyDescent="0.25">
      <c r="A19" s="5">
        <v>5.2</v>
      </c>
      <c r="B19" s="5" t="s">
        <v>13</v>
      </c>
      <c r="C19" s="5"/>
      <c r="D19" s="5">
        <f t="shared" ref="D19:I19" si="1">D18*0.3</f>
        <v>-690</v>
      </c>
      <c r="E19" s="5">
        <f t="shared" si="1"/>
        <v>-690</v>
      </c>
      <c r="F19" s="5">
        <f t="shared" si="1"/>
        <v>-690</v>
      </c>
      <c r="G19" s="5">
        <f t="shared" si="1"/>
        <v>-690</v>
      </c>
      <c r="H19" s="5">
        <f t="shared" si="1"/>
        <v>-690</v>
      </c>
      <c r="I19" s="5">
        <f t="shared" si="1"/>
        <v>-690</v>
      </c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s="6" customFormat="1" x14ac:dyDescent="0.25">
      <c r="A20" s="5">
        <v>5.3</v>
      </c>
      <c r="B20" s="5" t="s">
        <v>14</v>
      </c>
      <c r="C20" s="5"/>
      <c r="D20" s="5">
        <f>$C$4*(1/6)</f>
        <v>-2325</v>
      </c>
      <c r="E20" s="5">
        <f t="shared" ref="E20:I20" si="2">$C$4*(1/6)</f>
        <v>-2325</v>
      </c>
      <c r="F20" s="5">
        <f t="shared" si="2"/>
        <v>-2325</v>
      </c>
      <c r="G20" s="5">
        <f t="shared" si="2"/>
        <v>-2325</v>
      </c>
      <c r="H20" s="5">
        <f t="shared" si="2"/>
        <v>-2325</v>
      </c>
      <c r="I20" s="5">
        <f t="shared" si="2"/>
        <v>-2325</v>
      </c>
      <c r="J20" s="23" t="s">
        <v>29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s="6" customFormat="1" x14ac:dyDescent="0.25">
      <c r="A21" s="5">
        <v>5.4</v>
      </c>
      <c r="B21" s="5" t="s">
        <v>15</v>
      </c>
      <c r="C21" s="5"/>
      <c r="D21" s="5">
        <v>-1500</v>
      </c>
      <c r="E21" s="5">
        <v>-1500</v>
      </c>
      <c r="F21" s="5">
        <v>-1500</v>
      </c>
      <c r="G21" s="5">
        <v>-1500</v>
      </c>
      <c r="H21" s="5">
        <v>-1500</v>
      </c>
      <c r="I21" s="5">
        <v>-1500</v>
      </c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s="6" customFormat="1" x14ac:dyDescent="0.25">
      <c r="A22" s="5">
        <v>5.5</v>
      </c>
      <c r="B22" s="5" t="s">
        <v>16</v>
      </c>
      <c r="C22" s="5"/>
      <c r="D22" s="5">
        <v>-400</v>
      </c>
      <c r="E22" s="5">
        <v>-400</v>
      </c>
      <c r="F22" s="5">
        <v>-400</v>
      </c>
      <c r="G22" s="5">
        <v>-400</v>
      </c>
      <c r="H22" s="5">
        <v>-400</v>
      </c>
      <c r="I22" s="5">
        <v>-400</v>
      </c>
      <c r="J22" s="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ht="30" x14ac:dyDescent="0.25">
      <c r="A23" s="10">
        <v>6</v>
      </c>
      <c r="B23" s="9" t="s">
        <v>17</v>
      </c>
      <c r="C23" s="10"/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5">
      <c r="A24" s="10">
        <v>7</v>
      </c>
      <c r="B24" s="3" t="s">
        <v>14</v>
      </c>
      <c r="C24" s="10"/>
      <c r="D24" s="15">
        <f>-D20</f>
        <v>2325</v>
      </c>
      <c r="E24" s="15">
        <f t="shared" ref="E24:I24" si="3">-E20</f>
        <v>2325</v>
      </c>
      <c r="F24" s="15">
        <f t="shared" si="3"/>
        <v>2325</v>
      </c>
      <c r="G24" s="15">
        <f t="shared" si="3"/>
        <v>2325</v>
      </c>
      <c r="H24" s="15">
        <f t="shared" si="3"/>
        <v>2325</v>
      </c>
      <c r="I24" s="15">
        <f t="shared" si="3"/>
        <v>2325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25">
      <c r="A25" s="13">
        <v>8</v>
      </c>
      <c r="B25" s="13" t="s">
        <v>18</v>
      </c>
      <c r="C25" s="13"/>
      <c r="D25" s="13">
        <f>D16+D17+D23+D24</f>
        <v>6910</v>
      </c>
      <c r="E25" s="13">
        <f t="shared" ref="E25:G25" si="4">E16+E17+E23+E24</f>
        <v>6910</v>
      </c>
      <c r="F25" s="13">
        <f t="shared" si="4"/>
        <v>6910</v>
      </c>
      <c r="G25" s="13">
        <f t="shared" si="4"/>
        <v>6910</v>
      </c>
      <c r="H25" s="13">
        <f>H16+H17+H23+H24</f>
        <v>6910</v>
      </c>
      <c r="I25" s="13">
        <f>I16+I17+I23+I24</f>
        <v>6910</v>
      </c>
      <c r="J25" s="1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25">
      <c r="A28" s="48" t="s">
        <v>0</v>
      </c>
      <c r="B28" s="48" t="s">
        <v>1</v>
      </c>
      <c r="C28" s="49" t="s">
        <v>2</v>
      </c>
      <c r="D28" s="50"/>
      <c r="E28" s="50"/>
      <c r="F28" s="50"/>
      <c r="G28" s="50"/>
      <c r="H28" s="50"/>
      <c r="I28" s="51"/>
      <c r="J28" s="48" t="s">
        <v>8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25">
      <c r="A29" s="20"/>
      <c r="B29" s="20"/>
      <c r="C29" s="1">
        <v>0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20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x14ac:dyDescent="0.25">
      <c r="A30" s="10"/>
      <c r="B30" s="2" t="s">
        <v>28</v>
      </c>
      <c r="C30" s="10"/>
      <c r="D30" s="10"/>
      <c r="E30" s="10"/>
      <c r="F30" s="10"/>
      <c r="G30" s="10"/>
      <c r="H30" s="10"/>
      <c r="I30" s="10"/>
      <c r="J30" s="10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5">
      <c r="A31" s="38">
        <v>9</v>
      </c>
      <c r="B31" s="35" t="s">
        <v>31</v>
      </c>
      <c r="C31" s="41">
        <v>8000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34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25">
      <c r="A32" s="38">
        <v>10</v>
      </c>
      <c r="B32" s="35" t="s">
        <v>32</v>
      </c>
      <c r="C32" s="41">
        <v>9000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3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x14ac:dyDescent="0.25">
      <c r="A33" s="38">
        <v>11</v>
      </c>
      <c r="B33" s="33" t="s">
        <v>33</v>
      </c>
      <c r="C33" s="41">
        <v>0</v>
      </c>
      <c r="D33" s="41">
        <f>1500*(-1)</f>
        <v>-1500</v>
      </c>
      <c r="E33" s="41">
        <f t="shared" ref="E33:I33" si="5">1500*(-1)</f>
        <v>-1500</v>
      </c>
      <c r="F33" s="41">
        <f t="shared" si="5"/>
        <v>-1500</v>
      </c>
      <c r="G33" s="41">
        <f>3000*(-1)</f>
        <v>-3000</v>
      </c>
      <c r="H33" s="41">
        <f t="shared" si="5"/>
        <v>-1500</v>
      </c>
      <c r="I33" s="41">
        <v>0</v>
      </c>
      <c r="J33" s="34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x14ac:dyDescent="0.25">
      <c r="A34" s="38">
        <v>12</v>
      </c>
      <c r="B34" s="37" t="s">
        <v>19</v>
      </c>
      <c r="C34" s="41">
        <v>-900</v>
      </c>
      <c r="D34" s="41">
        <v>-900</v>
      </c>
      <c r="E34" s="42">
        <v>-750</v>
      </c>
      <c r="F34" s="42">
        <v>-600</v>
      </c>
      <c r="G34" s="42">
        <v>-450</v>
      </c>
      <c r="H34" s="42">
        <v>-150</v>
      </c>
      <c r="I34" s="42">
        <v>0</v>
      </c>
      <c r="J34" s="3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25">
      <c r="A35" s="38">
        <v>13</v>
      </c>
      <c r="B35" s="33" t="s">
        <v>34</v>
      </c>
      <c r="C35" s="41">
        <v>0</v>
      </c>
      <c r="D35" s="41">
        <v>-3000</v>
      </c>
      <c r="E35" s="41">
        <v>-1000</v>
      </c>
      <c r="F35" s="41">
        <v>-1000</v>
      </c>
      <c r="G35" s="41">
        <v>-1000</v>
      </c>
      <c r="H35" s="41">
        <v>-1000</v>
      </c>
      <c r="I35" s="41">
        <v>-1000</v>
      </c>
      <c r="J35" s="34">
        <v>-8000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25">
      <c r="A36" s="38">
        <v>14</v>
      </c>
      <c r="B36" s="13" t="s">
        <v>20</v>
      </c>
      <c r="C36" s="43">
        <f>C31+C32+C33+C34+C35</f>
        <v>16100</v>
      </c>
      <c r="D36" s="43">
        <f t="shared" ref="D36:I36" si="6">D31+D32+D33+D34+D35</f>
        <v>-5400</v>
      </c>
      <c r="E36" s="43">
        <f t="shared" si="6"/>
        <v>-3250</v>
      </c>
      <c r="F36" s="43">
        <f t="shared" si="6"/>
        <v>-3100</v>
      </c>
      <c r="G36" s="43">
        <f t="shared" si="6"/>
        <v>-4450</v>
      </c>
      <c r="H36" s="43">
        <f t="shared" si="6"/>
        <v>-2650</v>
      </c>
      <c r="I36" s="43">
        <f t="shared" si="6"/>
        <v>-1000</v>
      </c>
      <c r="J36" s="39" t="s">
        <v>35</v>
      </c>
      <c r="K36" s="40"/>
      <c r="L36" s="32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5">
      <c r="A37" s="38">
        <v>15</v>
      </c>
      <c r="B37" s="15" t="s">
        <v>30</v>
      </c>
      <c r="C37" s="44"/>
      <c r="D37" s="44">
        <f>0.2*(D16+D17+D23+D34)</f>
        <v>737</v>
      </c>
      <c r="E37" s="44">
        <f t="shared" ref="E37:I37" si="7">0.2*(E16+E17+E23+E34)</f>
        <v>767</v>
      </c>
      <c r="F37" s="44">
        <f t="shared" si="7"/>
        <v>797</v>
      </c>
      <c r="G37" s="44">
        <f t="shared" si="7"/>
        <v>827</v>
      </c>
      <c r="H37" s="44">
        <f t="shared" si="7"/>
        <v>887</v>
      </c>
      <c r="I37" s="44">
        <f t="shared" si="7"/>
        <v>917</v>
      </c>
      <c r="J37" s="39" t="s">
        <v>36</v>
      </c>
      <c r="K37" s="40"/>
      <c r="L37" s="3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25">
      <c r="A38" s="38">
        <v>16</v>
      </c>
      <c r="B38" s="13" t="s">
        <v>21</v>
      </c>
      <c r="C38" s="43">
        <f>C9+C25+C36+C37</f>
        <v>650</v>
      </c>
      <c r="D38" s="43">
        <f>D9+D25+D36+D37</f>
        <v>2247</v>
      </c>
      <c r="E38" s="43">
        <f t="shared" ref="E38:I38" si="8">E9+E25+E36+E37</f>
        <v>4427</v>
      </c>
      <c r="F38" s="43">
        <f t="shared" si="8"/>
        <v>4607</v>
      </c>
      <c r="G38" s="43">
        <f t="shared" si="8"/>
        <v>3287</v>
      </c>
      <c r="H38" s="43">
        <f t="shared" si="8"/>
        <v>5147</v>
      </c>
      <c r="I38" s="43">
        <f t="shared" si="8"/>
        <v>6827</v>
      </c>
      <c r="J38" s="39" t="s">
        <v>37</v>
      </c>
      <c r="K38" s="40"/>
      <c r="L38" s="32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25">
      <c r="A39" s="38">
        <v>17</v>
      </c>
      <c r="B39" s="4" t="s">
        <v>27</v>
      </c>
      <c r="C39" s="45">
        <v>1</v>
      </c>
      <c r="D39" s="45">
        <f>1/((1+0.1)^D29)</f>
        <v>0.90909090909090906</v>
      </c>
      <c r="E39" s="45">
        <f>1/((1+0.1)^E29)</f>
        <v>0.82644628099173545</v>
      </c>
      <c r="F39" s="45">
        <f>1/((1+0.1)^F29)</f>
        <v>0.75131480090157754</v>
      </c>
      <c r="G39" s="45">
        <f>1/((1+0.1)^G29)</f>
        <v>0.68301345536507052</v>
      </c>
      <c r="H39" s="45">
        <f>1/((1+0.1)^H29)</f>
        <v>0.62092132305915493</v>
      </c>
      <c r="I39" s="45">
        <f>1/((1+0.1)^I29)</f>
        <v>0.56447393005377722</v>
      </c>
      <c r="J39" s="39" t="s">
        <v>25</v>
      </c>
      <c r="K39" s="40"/>
      <c r="L39" s="32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25">
      <c r="A40" s="38">
        <v>18</v>
      </c>
      <c r="B40" s="8" t="s">
        <v>22</v>
      </c>
      <c r="C40" s="46">
        <f>C38*C39</f>
        <v>650</v>
      </c>
      <c r="D40" s="46">
        <f t="shared" ref="D40:G40" si="9">D38*D39</f>
        <v>2042.7272727272727</v>
      </c>
      <c r="E40" s="46">
        <f t="shared" si="9"/>
        <v>3658.677685950413</v>
      </c>
      <c r="F40" s="46">
        <f t="shared" si="9"/>
        <v>3461.3072877535678</v>
      </c>
      <c r="G40" s="46">
        <f t="shared" si="9"/>
        <v>2245.0652277849867</v>
      </c>
      <c r="H40" s="46">
        <f>H38*H39</f>
        <v>3195.8820497854704</v>
      </c>
      <c r="I40" s="46">
        <f>I38*I39</f>
        <v>3853.6635204771369</v>
      </c>
      <c r="J40" s="39" t="s">
        <v>38</v>
      </c>
      <c r="K40" s="40"/>
      <c r="L40" s="32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ht="30" x14ac:dyDescent="0.25">
      <c r="A41" s="38">
        <v>19</v>
      </c>
      <c r="B41" s="16" t="s">
        <v>23</v>
      </c>
      <c r="C41" s="43">
        <f>C36+C38</f>
        <v>16750</v>
      </c>
      <c r="D41" s="46">
        <f>C41+D40</f>
        <v>18792.727272727272</v>
      </c>
      <c r="E41" s="46">
        <f t="shared" ref="E41:I41" si="10">D41+E40</f>
        <v>22451.404958677685</v>
      </c>
      <c r="F41" s="46">
        <f t="shared" si="10"/>
        <v>25912.712246431252</v>
      </c>
      <c r="G41" s="46">
        <f t="shared" si="10"/>
        <v>28157.77747421624</v>
      </c>
      <c r="H41" s="46">
        <f t="shared" si="10"/>
        <v>31353.659524001712</v>
      </c>
      <c r="I41" s="47">
        <f t="shared" si="10"/>
        <v>35207.32304447885</v>
      </c>
      <c r="J41" s="1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25">
      <c r="C42" s="28"/>
      <c r="D42" s="29"/>
      <c r="E42" s="21"/>
      <c r="F42" s="17"/>
      <c r="G42" s="18"/>
      <c r="H42" s="1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x14ac:dyDescent="0.25">
      <c r="C43" s="30"/>
      <c r="D43" s="31"/>
      <c r="E43" s="21"/>
      <c r="F43" s="14"/>
      <c r="G43" s="18"/>
      <c r="H43" s="1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25">
      <c r="C44" s="30"/>
      <c r="D44" s="31"/>
      <c r="E44" s="22"/>
      <c r="F44" s="21"/>
      <c r="G44" s="18"/>
      <c r="H44" s="1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5">
      <c r="C45" s="32"/>
      <c r="D45" s="21"/>
      <c r="E45" s="22"/>
      <c r="F45" s="21"/>
      <c r="G45" s="14"/>
      <c r="H45" s="14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25">
      <c r="A46" s="14"/>
      <c r="C46" s="32"/>
      <c r="D46" s="21"/>
      <c r="E46" s="22"/>
      <c r="F46" s="21"/>
      <c r="G46" s="14"/>
      <c r="H46" s="14"/>
      <c r="I46" s="14"/>
      <c r="J46" s="1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x14ac:dyDescent="0.25"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25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1:51" x14ac:dyDescent="0.25"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1:51" x14ac:dyDescent="0.25"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1:51" x14ac:dyDescent="0.25"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1:51" x14ac:dyDescent="0.25"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1:51" x14ac:dyDescent="0.25"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61" spans="11:51" ht="15" customHeight="1" x14ac:dyDescent="0.25"/>
  </sheetData>
  <mergeCells count="9">
    <mergeCell ref="C28:I28"/>
    <mergeCell ref="J1:J2"/>
    <mergeCell ref="A13:A14"/>
    <mergeCell ref="B13:B14"/>
    <mergeCell ref="J13:J14"/>
    <mergeCell ref="C1:I1"/>
    <mergeCell ref="C13:I13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Святослав Гараганенко</dc:creator>
  <cp:lastModifiedBy>RePack by Diakov</cp:lastModifiedBy>
  <dcterms:created xsi:type="dcterms:W3CDTF">2020-03-29T13:55:17Z</dcterms:created>
  <dcterms:modified xsi:type="dcterms:W3CDTF">2020-04-16T15:26:15Z</dcterms:modified>
</cp:coreProperties>
</file>