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by/projects/rekby/dump-2019/"/>
    </mc:Choice>
  </mc:AlternateContent>
  <xr:revisionPtr revIDLastSave="0" documentId="13_ncr:1_{CAB73BD3-1030-D946-9D30-37BD29DF7A98}" xr6:coauthVersionLast="45" xr6:coauthVersionMax="45" xr10:uidLastSave="{00000000-0000-0000-0000-000000000000}"/>
  <bookViews>
    <workbookView xWindow="1140" yWindow="460" windowWidth="27660" windowHeight="17540" activeTab="2" xr2:uid="{809A649A-C30D-634A-9285-5C739940FF73}"/>
  </bookViews>
  <sheets>
    <sheet name="Sheet1" sheetId="1" r:id="rId1"/>
    <sheet name="Определения" sheetId="2" r:id="rId2"/>
    <sheet name="Измерения" sheetId="3" r:id="rId3"/>
    <sheet name="Д Место" sheetId="4" r:id="rId4"/>
  </sheets>
  <definedNames>
    <definedName name="_xlnm._FilterDatabase" localSheetId="2" hidden="1">Измерения!$A$1:$M$27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3" l="1"/>
  <c r="E26" i="3"/>
  <c r="E17" i="3"/>
  <c r="E12" i="3"/>
  <c r="E8" i="3"/>
  <c r="J6" i="3" l="1"/>
  <c r="G7" i="3" l="1"/>
  <c r="F7" i="3"/>
  <c r="K27" i="3" l="1"/>
  <c r="E27" i="3"/>
  <c r="E13" i="3"/>
  <c r="L10" i="3"/>
  <c r="K10" i="3"/>
  <c r="J10" i="3"/>
  <c r="I10" i="3"/>
  <c r="H10" i="3"/>
  <c r="G10" i="3"/>
  <c r="F10" i="3"/>
  <c r="E2" i="3"/>
  <c r="E3" i="3"/>
  <c r="E10" i="3"/>
  <c r="E9" i="3"/>
  <c r="E21" i="3"/>
  <c r="E20" i="3"/>
  <c r="E19" i="3"/>
  <c r="E16" i="3"/>
  <c r="E15" i="3"/>
  <c r="E14" i="3"/>
  <c r="E11" i="3"/>
  <c r="E7" i="3"/>
  <c r="E6" i="3"/>
  <c r="E5" i="3"/>
  <c r="E4" i="3"/>
  <c r="E23" i="3"/>
  <c r="E24" i="3"/>
  <c r="I25" i="3"/>
  <c r="E25" i="3"/>
  <c r="H25" i="3"/>
  <c r="L11" i="3"/>
  <c r="K11" i="3"/>
  <c r="J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7" authorId="0" shapeId="0" xr:uid="{3D1A0308-93C1-A24E-ABBE-D8EB718EC1E5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нагрузка на процессор в один поток</t>
        </r>
      </text>
    </comment>
    <comment ref="F25" authorId="0" shapeId="0" xr:uid="{16C7B51D-C5EF-A54A-ADC5-631E8B84FD5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io, swap</t>
        </r>
      </text>
    </comment>
    <comment ref="F60" authorId="0" shapeId="0" xr:uid="{FA4C592E-64AD-4B46-9C0B-123C16E2E6AB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Перепроверить несколько раз - для проверки кеша</t>
        </r>
      </text>
    </comment>
  </commentList>
</comments>
</file>

<file path=xl/sharedStrings.xml><?xml version="1.0" encoding="utf-8"?>
<sst xmlns="http://schemas.openxmlformats.org/spreadsheetml/2006/main" count="363" uniqueCount="200">
  <si>
    <t>bash</t>
  </si>
  <si>
    <t>postgres</t>
  </si>
  <si>
    <t>Загрузка</t>
  </si>
  <si>
    <t>место, Гб</t>
  </si>
  <si>
    <t>select count(*) from push</t>
  </si>
  <si>
    <t>select count(*) from push where actor_login='rekby'</t>
  </si>
  <si>
    <t>2015-01 (7 028 566 строк)</t>
  </si>
  <si>
    <t>SELECT EXTRACT('hour' FROM created_at) AS hour, count(*) AS cnt FROM push GROUP BY hour ORDER BY hour</t>
  </si>
  <si>
    <t>10</t>
  </si>
  <si>
    <t>select repo_name, count(*) as cnt from push group by repo_name order by cnt desc limit 5</t>
  </si>
  <si>
    <t>18</t>
  </si>
  <si>
    <t>select substring(repo_name from '(^.*)/') as owner, count(*) as cnt from push group by owner order by cnt desc limit 5</t>
  </si>
  <si>
    <t>19</t>
  </si>
  <si>
    <t>select count(*) from push where substring(repo_name from '(^.*)/') = 'rekby'</t>
  </si>
  <si>
    <t>2015 (95 492 871 строк)</t>
  </si>
  <si>
    <t>13:16</t>
  </si>
  <si>
    <t>4:36,2m,2m</t>
  </si>
  <si>
    <t>7,4</t>
  </si>
  <si>
    <t>2m,2m,2m</t>
  </si>
  <si>
    <t>2:02</t>
  </si>
  <si>
    <t>5:34;</t>
  </si>
  <si>
    <t>5:29; 5:35, 5:33</t>
  </si>
  <si>
    <t>3:02,2:58,2:59</t>
  </si>
  <si>
    <t xml:space="preserve">select repo_name, count(*) as cnt from push WHERE '2015-06-01' &lt;= created_at AND created_at &lt; '2015-10-01'  group by repo_name order by cnt desc limit 5 </t>
  </si>
  <si>
    <t>DELETE FROM push WHERE created_at &lt; '2015-02-01'</t>
  </si>
  <si>
    <t>2:34 (и +1Гб занятого места)</t>
  </si>
  <si>
    <t>CREATE INDEX ON push(actor_login)</t>
  </si>
  <si>
    <t>23</t>
  </si>
  <si>
    <t>0,9</t>
  </si>
  <si>
    <t>CREATE INDEX ON push(repo_name)</t>
  </si>
  <si>
    <t>26Гб</t>
  </si>
  <si>
    <t>5:48</t>
  </si>
  <si>
    <t>3:08</t>
  </si>
  <si>
    <t>CREATE INDEX ON push(created_at)</t>
  </si>
  <si>
    <t>место</t>
  </si>
  <si>
    <t>28Гб</t>
  </si>
  <si>
    <t>2:19</t>
  </si>
  <si>
    <t>Оптимизация конфига - для использования бОльшего количества памяти</t>
  </si>
  <si>
    <t>1:37</t>
  </si>
  <si>
    <t>1:05</t>
  </si>
  <si>
    <t>select before, count(*) as cnt FROM push GROUP BY before ORDER BY cnt DESC LIMIT 5</t>
  </si>
  <si>
    <t>postgres-bytes</t>
  </si>
  <si>
    <t>1,1</t>
  </si>
  <si>
    <t>1:38</t>
  </si>
  <si>
    <t>0,7</t>
  </si>
  <si>
    <t>4,3</t>
  </si>
  <si>
    <t>3,7</t>
  </si>
  <si>
    <t>3</t>
  </si>
  <si>
    <t>7</t>
  </si>
  <si>
    <t>20m</t>
  </si>
  <si>
    <t>1:48,1:48</t>
  </si>
  <si>
    <t>1:41,1:41</t>
  </si>
  <si>
    <t>1:56</t>
  </si>
  <si>
    <t>1:54</t>
  </si>
  <si>
    <t>1:57</t>
  </si>
  <si>
    <t>5:26</t>
  </si>
  <si>
    <t>3:02</t>
  </si>
  <si>
    <t>7:05</t>
  </si>
  <si>
    <t>2:29</t>
  </si>
  <si>
    <t>20</t>
  </si>
  <si>
    <t>1:38,2:17,2:13</t>
  </si>
  <si>
    <t>SELECT EXTRACT('hour' FROM created_at) AS hour, count(*) AS cnt FROM push WHERE '2015-06-01' &lt;= created_at AND created_at &lt; '2015-07-01'  GROUP BY hour ORDER BY hour</t>
  </si>
  <si>
    <t>SELECT EXTRACT('hour' FROM created_at) AS hour, count(*) AS cnt FROM push WHERE '2015-06-01' &lt;= created_at AND created_at &lt; '2015-07-01' AND actor_login='rekby'  GROUP BY hour ORDER BY hour</t>
  </si>
  <si>
    <t>SELECT EXTRACT('hour' FROM created_at) AS hour, count(*) AS cnt FROM push WHERE '2015-06-01' &lt;= created_at AND created_at &lt; '2015-09-01' AND actor_login='rekby'  GROUP BY hour ORDER BY hour</t>
  </si>
  <si>
    <t>1:09,40,3</t>
  </si>
  <si>
    <t>29,10,2</t>
  </si>
  <si>
    <t>46</t>
  </si>
  <si>
    <t>postgres-partitioned</t>
  </si>
  <si>
    <t>1:47, 2:09</t>
  </si>
  <si>
    <t>2:29,2:23</t>
  </si>
  <si>
    <t>3:55,4:01, 4:02</t>
  </si>
  <si>
    <t>1:36,1:27,1:33</t>
  </si>
  <si>
    <t>11:18,10:40</t>
  </si>
  <si>
    <t>0:40</t>
  </si>
  <si>
    <t>ALTER TABLE push DETACH PARTITION push_y2015m01</t>
  </si>
  <si>
    <t>1</t>
  </si>
  <si>
    <t>postgres-citus</t>
  </si>
  <si>
    <t>1,3</t>
  </si>
  <si>
    <t>21</t>
  </si>
  <si>
    <t>25</t>
  </si>
  <si>
    <t>2</t>
  </si>
  <si>
    <t>8</t>
  </si>
  <si>
    <t>11</t>
  </si>
  <si>
    <t>16,11,11</t>
  </si>
  <si>
    <t>4:50, 4:46</t>
  </si>
  <si>
    <t>39,39</t>
  </si>
  <si>
    <t>5:14</t>
  </si>
  <si>
    <t>select substring(repo_name for position('/' in repo_name)-1) as owner, count(*) as cnt from push group by owner order by
cnt desc limit 5</t>
  </si>
  <si>
    <t>1:05,1:05</t>
  </si>
  <si>
    <t>39,33,33</t>
  </si>
  <si>
    <t>16</t>
  </si>
  <si>
    <t>16,16</t>
  </si>
  <si>
    <t>70:00++…</t>
  </si>
  <si>
    <t>-</t>
  </si>
  <si>
    <t>clickhouse</t>
  </si>
  <si>
    <t>0,5</t>
  </si>
  <si>
    <t>select count(*) from push where extract(repo_name, '(^.*)/') = 'rekby'</t>
  </si>
  <si>
    <t>0.6</t>
  </si>
  <si>
    <t>select extract(repo_name, '(^.*)/') as owner, count(*) as cnt from push group by owner order by cnt desc limit 5</t>
  </si>
  <si>
    <t>SELECT toHour(created_at) AS hour, count(*) AS cnt FROM push GROUP BY hour ORDER BY hour</t>
  </si>
  <si>
    <t>58,19,0.5</t>
  </si>
  <si>
    <t>30,30</t>
  </si>
  <si>
    <t>1,0.5</t>
  </si>
  <si>
    <t>select repo_name, count(*) as cnt from push WHERE toDateTime(toDate('2015-06-01')) &lt;= created_at AND created_at &lt; toDateTime(toDate('2015-10-01'))  group by repo_name order by cnt desc limit 5</t>
  </si>
  <si>
    <t>2:00,1:25</t>
  </si>
  <si>
    <t>2015-2018 (690 073 952 строк)</t>
  </si>
  <si>
    <t>27,8,1</t>
  </si>
  <si>
    <t>10,2,2</t>
  </si>
  <si>
    <t>3:48,3:46</t>
  </si>
  <si>
    <t>select count(*) from push where startsWith(repo_name, 'rekby/')</t>
  </si>
  <si>
    <t>1,0.4</t>
  </si>
  <si>
    <t>1:48,1:52</t>
  </si>
  <si>
    <t>12</t>
  </si>
  <si>
    <t>select count(*) from push where substring(repo_name, 1, position(repo_name, '/')-1) = 'rekby'</t>
  </si>
  <si>
    <t>Место, Гб</t>
  </si>
  <si>
    <t>3:53,3:52</t>
  </si>
  <si>
    <t>select substring(repo_name, 1, position(repo_name, '/')-1) as owner, count(*) as cnt from push group by owner order by cnt desc limit 5</t>
  </si>
  <si>
    <t>11,13,14</t>
  </si>
  <si>
    <t>32,2,2</t>
  </si>
  <si>
    <t>set max_bytes_before_external_group_by=3000000000; select before, count(*) as cnt FROM push GROUP BY before ORDER BY cnt DESC LIMIT 5</t>
  </si>
  <si>
    <t>11:30</t>
  </si>
  <si>
    <t>memsql</t>
  </si>
  <si>
    <t>79</t>
  </si>
  <si>
    <t>select count(*) from push WHERE '2015-06-01' &lt;= created_at AND created_at &lt; '2015-07-01'</t>
  </si>
  <si>
    <t>36</t>
  </si>
  <si>
    <t>select count(*) from push where substring_index(repo_name, '/', 1) = 'rekby'</t>
  </si>
  <si>
    <t>135,136</t>
  </si>
  <si>
    <t>memory_limit</t>
  </si>
  <si>
    <t>SELECT EXTRACT(HOUR FROM created_at) AS hour, count(*) AS cnt FROM push GROUP BY hour ORDER BY hour</t>
  </si>
  <si>
    <t>17</t>
  </si>
  <si>
    <t>1:25,53</t>
  </si>
  <si>
    <t>66</t>
  </si>
  <si>
    <t>2:46,1:13,1:12</t>
  </si>
  <si>
    <t>0,4</t>
  </si>
  <si>
    <t>5.2</t>
  </si>
  <si>
    <t>9.5</t>
  </si>
  <si>
    <t>37</t>
  </si>
  <si>
    <t>860</t>
  </si>
  <si>
    <t>848</t>
  </si>
  <si>
    <t>676</t>
  </si>
  <si>
    <t>Название запроса</t>
  </si>
  <si>
    <t>Количество</t>
  </si>
  <si>
    <t>Сложный фильтр</t>
  </si>
  <si>
    <t>Простая статистика</t>
  </si>
  <si>
    <t>Средняя статистика</t>
  </si>
  <si>
    <t>Большая статистика</t>
  </si>
  <si>
    <t>Удаление 1 месяца</t>
  </si>
  <si>
    <t>Удаление 1 месяца 2</t>
  </si>
  <si>
    <t xml:space="preserve">SELECT repo_name, count(*) AS cnt FROM push WHERE '2015-06-01' &lt;= created_at AND created_at &lt; '2015-10-01'  GROUP BY repo_name ORDER BY cnt DESC LIMIT 5 </t>
  </si>
  <si>
    <t>SELECT before, count(*) AS cnt FROM push GROUP BY before ORDER BY cnt DESC LIMIT 5</t>
  </si>
  <si>
    <t xml:space="preserve">SELECT repo_name, count(*) AS cnt FROM push WHERE toDateTime(toDate('2015-06-01')) &lt;= created_at AND created_at &lt; toDateTime(toDate('2015-10-01')) GROUP BY repo_name ORDER BY cnt DESC LIMIT 5 </t>
  </si>
  <si>
    <t>SET max_bytes_before_external_group_by=3000000000; SELECT before, count(*) as cnt FROM push GROUP BY before ORDER BY cnt DESC LIMIT 5</t>
  </si>
  <si>
    <t>ALTER TABLE push DROP PARTITION 201501</t>
  </si>
  <si>
    <t>Средняя статистика огр</t>
  </si>
  <si>
    <t xml:space="preserve"> </t>
  </si>
  <si>
    <t>База</t>
  </si>
  <si>
    <t>Фильтр</t>
  </si>
  <si>
    <t>Статистика</t>
  </si>
  <si>
    <t>Сркед статистика</t>
  </si>
  <si>
    <t>Сред стат огр</t>
  </si>
  <si>
    <t>Бол стат</t>
  </si>
  <si>
    <t>Удаление 1 мес</t>
  </si>
  <si>
    <t>Объём</t>
  </si>
  <si>
    <t>2015-2018</t>
  </si>
  <si>
    <t>Гб</t>
  </si>
  <si>
    <t>gzip</t>
  </si>
  <si>
    <t>Байт</t>
  </si>
  <si>
    <t>2015</t>
  </si>
  <si>
    <t>1800+</t>
  </si>
  <si>
    <t>???</t>
  </si>
  <si>
    <t>postgres-partitions</t>
  </si>
  <si>
    <t>postgres-flat</t>
  </si>
  <si>
    <t>postgres-cstore</t>
  </si>
  <si>
    <t>01.2015</t>
  </si>
  <si>
    <t>2200+</t>
  </si>
  <si>
    <t>4200+</t>
  </si>
  <si>
    <t>X</t>
  </si>
  <si>
    <t>MEMORY LIMIT</t>
  </si>
  <si>
    <t>5 902</t>
  </si>
  <si>
    <t>SELECT COUNT(*) FROM push WHERE REGEXP_REPLACE(repo_name, '/.*', '') = 'rekby'</t>
  </si>
  <si>
    <t>SELECT EXTRACT(hour FROM created_at) AS hour, count(*) AS cnt FROM push GROUP BY hour ORDER BY hour</t>
  </si>
  <si>
    <t>SELECT COUNT(*) FROM push</t>
  </si>
  <si>
    <t>SELECT COUNT(*) FROM push WHERE actor_login='rekby'</t>
  </si>
  <si>
    <t>ALTER TABLE push DETACH PARTITION push_y2015m01; DROP TABLE push_y2015m01</t>
  </si>
  <si>
    <t>Хранилище</t>
  </si>
  <si>
    <t>hdd</t>
  </si>
  <si>
    <t>ssd</t>
  </si>
  <si>
    <t>SELECT COUNT(*) FROM push WHERE substring(repo_name from '(^.*)/') = 'rekby'</t>
  </si>
  <si>
    <t>SELECT COUNT(*) FROM push WHERE extract(repo_name, '(^.*)/') = 'rekby'</t>
  </si>
  <si>
    <t>SELECT repo_name, COUNT(*) AS cnt FROM push GROUP BY repo_name ORDER BY cnt DESC LIMIT 5</t>
  </si>
  <si>
    <t>timescale</t>
  </si>
  <si>
    <t>SELECT extract('hour' FROM created_at) AS hour, count(*) AS cnt FROM push GROUP BY hour ORDER BY hour</t>
  </si>
  <si>
    <t>SET max_bytes_before_external_group_by=3000000000; SELECT `before`, count(*) AS cnt FROM push GROUP BY `before` ORDER BY cnt DESC LIMIT 5</t>
  </si>
  <si>
    <t>Postgres</t>
  </si>
  <si>
    <t>Postgres-partitions</t>
  </si>
  <si>
    <t>cstore</t>
  </si>
  <si>
    <t>7 млн</t>
  </si>
  <si>
    <t>95 млн</t>
  </si>
  <si>
    <t>690 млн</t>
  </si>
  <si>
    <t xml:space="preserve">set enable_seqscan=off; SELECT repo_name, count(*) AS cnt FROM push WHERE '2015-06-01' &lt;= created_at AND created_at &lt; '2015-10-01'  GROUP BY repo_name ORDER BY cnt DESC LIMIT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</si>
</sst>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color theme="5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Занимаемое</a:t>
            </a:r>
            <a:r>
              <a:rPr lang="ru-RU" baseline="0"/>
              <a:t> место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 Место'!$A$2</c:f>
              <c:strCache>
                <c:ptCount val="1"/>
                <c:pt idx="0">
                  <c:v>gzip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 Место'!$B$1:$D$1</c:f>
              <c:strCache>
                <c:ptCount val="3"/>
                <c:pt idx="0">
                  <c:v>7 млн</c:v>
                </c:pt>
                <c:pt idx="1">
                  <c:v>95 млн</c:v>
                </c:pt>
                <c:pt idx="2">
                  <c:v>690 млн</c:v>
                </c:pt>
              </c:strCache>
            </c:strRef>
          </c:cat>
          <c:val>
            <c:numRef>
              <c:f>'Д Место'!$B$2:$D$2</c:f>
              <c:numCache>
                <c:formatCode>General</c:formatCode>
                <c:ptCount val="3"/>
                <c:pt idx="0">
                  <c:v>123</c:v>
                </c:pt>
                <c:pt idx="1">
                  <c:v>7.4</c:v>
                </c:pt>
                <c:pt idx="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0-894F-B62B-81A0F7544A97}"/>
            </c:ext>
          </c:extLst>
        </c:ser>
        <c:ser>
          <c:idx val="1"/>
          <c:order val="1"/>
          <c:tx>
            <c:strRef>
              <c:f>'Д Место'!$A$3</c:f>
              <c:strCache>
                <c:ptCount val="1"/>
                <c:pt idx="0">
                  <c:v>Postgres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 Место'!$B$1:$D$1</c:f>
              <c:strCache>
                <c:ptCount val="3"/>
                <c:pt idx="0">
                  <c:v>7 млн</c:v>
                </c:pt>
                <c:pt idx="1">
                  <c:v>95 млн</c:v>
                </c:pt>
                <c:pt idx="2">
                  <c:v>690 млн</c:v>
                </c:pt>
              </c:strCache>
            </c:strRef>
          </c:cat>
          <c:val>
            <c:numRef>
              <c:f>'Д Место'!$B$3:$D$3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18.5</c:v>
                </c:pt>
                <c:pt idx="2">
                  <c:v>128.69999999999999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0-894F-B62B-81A0F7544A97}"/>
            </c:ext>
          </c:extLst>
        </c:ser>
        <c:ser>
          <c:idx val="2"/>
          <c:order val="2"/>
          <c:tx>
            <c:strRef>
              <c:f>'Д Место'!$A$4</c:f>
              <c:strCache>
                <c:ptCount val="1"/>
                <c:pt idx="0">
                  <c:v>Postgres-partitions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'Д Место'!$B$1:$D$1</c:f>
              <c:strCache>
                <c:ptCount val="3"/>
                <c:pt idx="0">
                  <c:v>7 млн</c:v>
                </c:pt>
                <c:pt idx="1">
                  <c:v>95 млн</c:v>
                </c:pt>
                <c:pt idx="2">
                  <c:v>690 млн</c:v>
                </c:pt>
              </c:strCache>
            </c:strRef>
          </c:cat>
          <c:val>
            <c:numRef>
              <c:f>'Д Место'!$B$4:$D$4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18.600000000000001</c:v>
                </c:pt>
                <c:pt idx="2">
                  <c:v>128.6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0-894F-B62B-81A0F7544A97}"/>
            </c:ext>
          </c:extLst>
        </c:ser>
        <c:ser>
          <c:idx val="3"/>
          <c:order val="3"/>
          <c:tx>
            <c:strRef>
              <c:f>'Д Место'!$A$5</c:f>
              <c:strCache>
                <c:ptCount val="1"/>
                <c:pt idx="0">
                  <c:v>cstore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'Д Место'!$B$1:$D$1</c:f>
              <c:strCache>
                <c:ptCount val="3"/>
                <c:pt idx="0">
                  <c:v>7 млн</c:v>
                </c:pt>
                <c:pt idx="1">
                  <c:v>95 млн</c:v>
                </c:pt>
                <c:pt idx="2">
                  <c:v>690 млн</c:v>
                </c:pt>
              </c:strCache>
            </c:strRef>
          </c:cat>
          <c:val>
            <c:numRef>
              <c:f>'Д Место'!$B$5:$D$5</c:f>
              <c:numCache>
                <c:formatCode>General</c:formatCode>
                <c:ptCount val="3"/>
                <c:pt idx="0">
                  <c:v>0.7</c:v>
                </c:pt>
                <c:pt idx="1">
                  <c:v>9.5</c:v>
                </c:pt>
                <c:pt idx="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A0-894F-B62B-81A0F7544A97}"/>
            </c:ext>
          </c:extLst>
        </c:ser>
        <c:ser>
          <c:idx val="4"/>
          <c:order val="4"/>
          <c:tx>
            <c:strRef>
              <c:f>'Д Место'!$A$6</c:f>
              <c:strCache>
                <c:ptCount val="1"/>
                <c:pt idx="0">
                  <c:v>clickhouse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'Д Место'!$B$1:$D$1</c:f>
              <c:strCache>
                <c:ptCount val="3"/>
                <c:pt idx="0">
                  <c:v>7 млн</c:v>
                </c:pt>
                <c:pt idx="1">
                  <c:v>95 млн</c:v>
                </c:pt>
                <c:pt idx="2">
                  <c:v>690 млн</c:v>
                </c:pt>
              </c:strCache>
            </c:strRef>
          </c:cat>
          <c:val>
            <c:numRef>
              <c:f>'Д Место'!$B$6:$D$6</c:f>
              <c:numCache>
                <c:formatCode>General</c:formatCode>
                <c:ptCount val="3"/>
                <c:pt idx="0">
                  <c:v>0.4</c:v>
                </c:pt>
                <c:pt idx="1">
                  <c:v>5.2</c:v>
                </c:pt>
                <c:pt idx="2">
                  <c:v>36.799999999999997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A0-894F-B62B-81A0F7544A97}"/>
            </c:ext>
          </c:extLst>
        </c:ser>
        <c:ser>
          <c:idx val="5"/>
          <c:order val="5"/>
          <c:tx>
            <c:strRef>
              <c:f>'Д Место'!$A$7</c:f>
              <c:strCache>
                <c:ptCount val="1"/>
                <c:pt idx="0">
                  <c:v>memsql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'Д Место'!$B$1:$D$1</c:f>
              <c:strCache>
                <c:ptCount val="3"/>
                <c:pt idx="0">
                  <c:v>7 млн</c:v>
                </c:pt>
                <c:pt idx="1">
                  <c:v>95 млн</c:v>
                </c:pt>
                <c:pt idx="2">
                  <c:v>690 млн</c:v>
                </c:pt>
              </c:strCache>
            </c:strRef>
          </c:cat>
          <c:val>
            <c:numRef>
              <c:f>'Д Место'!$B$7:$D$7</c:f>
              <c:numCache>
                <c:formatCode>General</c:formatCode>
                <c:ptCount val="3"/>
                <c:pt idx="0">
                  <c:v>2.4</c:v>
                </c:pt>
                <c:pt idx="1">
                  <c:v>20.3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A0-894F-B62B-81A0F7544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508223"/>
        <c:axId val="1458379615"/>
      </c:barChart>
      <c:catAx>
        <c:axId val="149750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8379615"/>
        <c:crosses val="autoZero"/>
        <c:auto val="1"/>
        <c:lblAlgn val="ctr"/>
        <c:lblOffset val="100"/>
        <c:noMultiLvlLbl val="0"/>
      </c:catAx>
      <c:valAx>
        <c:axId val="145837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50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8</xdr:row>
      <xdr:rowOff>139700</xdr:rowOff>
    </xdr:from>
    <xdr:to>
      <xdr:col>11</xdr:col>
      <xdr:colOff>127000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11E9AF-CA24-7E45-AB8C-EC31B238E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FAF4-AE9C-6345-A2CA-0071119A5827}">
  <dimension ref="A1:J67"/>
  <sheetViews>
    <sheetView workbookViewId="0">
      <pane ySplit="1" topLeftCell="A16" activePane="bottomLeft" state="frozen"/>
      <selection pane="bottomLeft" activeCell="A45" sqref="A45"/>
    </sheetView>
  </sheetViews>
  <sheetFormatPr baseColWidth="10" defaultRowHeight="16" x14ac:dyDescent="0.2"/>
  <cols>
    <col min="1" max="1" width="102" style="1" customWidth="1"/>
    <col min="2" max="2" width="6.83203125" style="2" customWidth="1"/>
    <col min="3" max="3" width="18.33203125" style="2" customWidth="1"/>
    <col min="4" max="4" width="13.5" style="2" bestFit="1" customWidth="1"/>
    <col min="5" max="5" width="18" style="1" bestFit="1" customWidth="1"/>
    <col min="6" max="16384" width="10.83203125" style="1"/>
  </cols>
  <sheetData>
    <row r="1" spans="1:9" x14ac:dyDescent="0.2">
      <c r="B1" s="2" t="s">
        <v>0</v>
      </c>
      <c r="C1" s="2" t="s">
        <v>1</v>
      </c>
      <c r="D1" s="2" t="s">
        <v>41</v>
      </c>
      <c r="E1" s="1" t="s">
        <v>67</v>
      </c>
      <c r="F1" s="1" t="s">
        <v>76</v>
      </c>
      <c r="G1" s="1" t="s">
        <v>94</v>
      </c>
      <c r="I1" s="1" t="s">
        <v>121</v>
      </c>
    </row>
    <row r="2" spans="1:9" x14ac:dyDescent="0.2">
      <c r="A2" s="1" t="s">
        <v>6</v>
      </c>
    </row>
    <row r="3" spans="1:9" x14ac:dyDescent="0.2">
      <c r="A3" s="1" t="s">
        <v>3</v>
      </c>
      <c r="B3" s="2">
        <v>0.6</v>
      </c>
      <c r="C3" s="2">
        <v>1.4</v>
      </c>
      <c r="D3" s="2" t="s">
        <v>42</v>
      </c>
      <c r="F3" s="1" t="s">
        <v>44</v>
      </c>
      <c r="G3" s="1" t="s">
        <v>133</v>
      </c>
    </row>
    <row r="4" spans="1:9" x14ac:dyDescent="0.2">
      <c r="A4" s="1" t="s">
        <v>2</v>
      </c>
      <c r="C4" s="2" t="s">
        <v>39</v>
      </c>
      <c r="D4" s="2" t="s">
        <v>43</v>
      </c>
    </row>
    <row r="5" spans="1:9" x14ac:dyDescent="0.2">
      <c r="A5" s="1" t="s">
        <v>4</v>
      </c>
      <c r="C5" s="2">
        <v>9</v>
      </c>
      <c r="D5" s="2" t="s">
        <v>28</v>
      </c>
      <c r="F5" s="1" t="s">
        <v>75</v>
      </c>
      <c r="G5" s="1" t="s">
        <v>95</v>
      </c>
    </row>
    <row r="6" spans="1:9" x14ac:dyDescent="0.2">
      <c r="A6" s="1" t="s">
        <v>5</v>
      </c>
      <c r="C6" s="2">
        <v>9</v>
      </c>
      <c r="D6" s="2" t="s">
        <v>44</v>
      </c>
      <c r="F6" s="1" t="s">
        <v>77</v>
      </c>
      <c r="G6" s="1" t="s">
        <v>95</v>
      </c>
    </row>
    <row r="7" spans="1:9" x14ac:dyDescent="0.2">
      <c r="A7" s="1" t="s">
        <v>13</v>
      </c>
      <c r="C7" s="2" t="s">
        <v>8</v>
      </c>
      <c r="D7" s="2" t="s">
        <v>45</v>
      </c>
      <c r="F7" s="1" t="s">
        <v>78</v>
      </c>
      <c r="G7" s="1" t="s">
        <v>80</v>
      </c>
      <c r="H7" s="1" t="s">
        <v>96</v>
      </c>
    </row>
    <row r="8" spans="1:9" x14ac:dyDescent="0.2">
      <c r="A8" s="1" t="s">
        <v>9</v>
      </c>
      <c r="C8" s="2" t="s">
        <v>10</v>
      </c>
      <c r="D8" s="2" t="s">
        <v>46</v>
      </c>
      <c r="F8" s="1" t="s">
        <v>47</v>
      </c>
      <c r="G8" s="1" t="s">
        <v>97</v>
      </c>
    </row>
    <row r="9" spans="1:9" x14ac:dyDescent="0.2">
      <c r="A9" s="1" t="s">
        <v>11</v>
      </c>
      <c r="C9" s="2" t="s">
        <v>12</v>
      </c>
      <c r="D9" s="2" t="s">
        <v>27</v>
      </c>
      <c r="F9" s="1" t="s">
        <v>79</v>
      </c>
      <c r="G9" s="1" t="s">
        <v>80</v>
      </c>
      <c r="H9" s="1" t="s">
        <v>98</v>
      </c>
    </row>
    <row r="10" spans="1:9" x14ac:dyDescent="0.2">
      <c r="A10" s="1" t="s">
        <v>7</v>
      </c>
      <c r="C10" s="2" t="s">
        <v>8</v>
      </c>
      <c r="D10" s="2" t="s">
        <v>47</v>
      </c>
      <c r="F10" s="1" t="s">
        <v>47</v>
      </c>
      <c r="G10" s="1" t="s">
        <v>95</v>
      </c>
      <c r="H10" s="1" t="s">
        <v>99</v>
      </c>
    </row>
    <row r="11" spans="1:9" x14ac:dyDescent="0.2">
      <c r="A11" s="1" t="s">
        <v>40</v>
      </c>
      <c r="D11" s="2" t="s">
        <v>48</v>
      </c>
      <c r="F11" s="1" t="s">
        <v>81</v>
      </c>
      <c r="G11" s="1" t="s">
        <v>75</v>
      </c>
    </row>
    <row r="13" spans="1:9" x14ac:dyDescent="0.2">
      <c r="A13" s="1" t="s">
        <v>14</v>
      </c>
    </row>
    <row r="14" spans="1:9" x14ac:dyDescent="0.2">
      <c r="A14" s="1" t="s">
        <v>3</v>
      </c>
      <c r="B14" s="2" t="s">
        <v>17</v>
      </c>
      <c r="C14" s="2" t="s">
        <v>12</v>
      </c>
      <c r="D14" s="2" t="s">
        <v>10</v>
      </c>
      <c r="E14" s="1" t="s">
        <v>10</v>
      </c>
      <c r="F14" s="1" t="s">
        <v>135</v>
      </c>
      <c r="G14" s="1" t="s">
        <v>134</v>
      </c>
    </row>
    <row r="15" spans="1:9" x14ac:dyDescent="0.2">
      <c r="A15" s="1" t="s">
        <v>2</v>
      </c>
      <c r="C15" s="2" t="s">
        <v>15</v>
      </c>
      <c r="D15" s="2" t="s">
        <v>49</v>
      </c>
    </row>
    <row r="16" spans="1:9" x14ac:dyDescent="0.2">
      <c r="A16" s="1" t="s">
        <v>4</v>
      </c>
      <c r="C16" s="2" t="s">
        <v>16</v>
      </c>
      <c r="D16" s="2" t="s">
        <v>52</v>
      </c>
      <c r="E16" s="1" t="s">
        <v>68</v>
      </c>
      <c r="F16" s="1" t="s">
        <v>82</v>
      </c>
      <c r="G16" s="1" t="s">
        <v>100</v>
      </c>
    </row>
    <row r="17" spans="1:8" x14ac:dyDescent="0.2">
      <c r="A17" s="1" t="s">
        <v>5</v>
      </c>
      <c r="C17" s="2" t="s">
        <v>18</v>
      </c>
      <c r="D17" s="2" t="s">
        <v>53</v>
      </c>
      <c r="E17" s="1" t="s">
        <v>69</v>
      </c>
      <c r="F17" s="1" t="s">
        <v>83</v>
      </c>
      <c r="G17" s="1" t="s">
        <v>75</v>
      </c>
    </row>
    <row r="18" spans="1:8" x14ac:dyDescent="0.2">
      <c r="A18" s="1" t="s">
        <v>13</v>
      </c>
      <c r="C18" s="2" t="s">
        <v>19</v>
      </c>
      <c r="D18" s="2" t="s">
        <v>54</v>
      </c>
      <c r="F18" s="1" t="s">
        <v>84</v>
      </c>
      <c r="G18" s="1" t="s">
        <v>101</v>
      </c>
      <c r="H18" s="1" t="s">
        <v>98</v>
      </c>
    </row>
    <row r="19" spans="1:8" x14ac:dyDescent="0.2">
      <c r="A19" s="1" t="s">
        <v>9</v>
      </c>
      <c r="C19" s="2" t="s">
        <v>20</v>
      </c>
      <c r="D19" s="2" t="s">
        <v>55</v>
      </c>
      <c r="F19" s="1" t="s">
        <v>85</v>
      </c>
      <c r="G19" s="1" t="s">
        <v>80</v>
      </c>
    </row>
    <row r="20" spans="1:8" x14ac:dyDescent="0.2">
      <c r="A20" s="1" t="s">
        <v>11</v>
      </c>
      <c r="C20" s="2" t="s">
        <v>21</v>
      </c>
      <c r="D20" s="2" t="s">
        <v>50</v>
      </c>
      <c r="F20" s="1" t="s">
        <v>86</v>
      </c>
      <c r="G20" s="1" t="s">
        <v>101</v>
      </c>
      <c r="H20" s="1" t="s">
        <v>98</v>
      </c>
    </row>
    <row r="21" spans="1:8" ht="51" x14ac:dyDescent="0.2">
      <c r="A21" s="3" t="s">
        <v>87</v>
      </c>
      <c r="F21" s="1" t="s">
        <v>88</v>
      </c>
    </row>
    <row r="22" spans="1:8" x14ac:dyDescent="0.2">
      <c r="A22" s="1" t="s">
        <v>7</v>
      </c>
      <c r="C22" s="2" t="s">
        <v>22</v>
      </c>
      <c r="D22" s="2" t="s">
        <v>51</v>
      </c>
      <c r="E22" s="1" t="s">
        <v>70</v>
      </c>
      <c r="F22" s="1" t="s">
        <v>89</v>
      </c>
      <c r="G22" s="1" t="s">
        <v>102</v>
      </c>
      <c r="H22" s="1" t="s">
        <v>99</v>
      </c>
    </row>
    <row r="23" spans="1:8" x14ac:dyDescent="0.2">
      <c r="A23" s="1" t="s">
        <v>61</v>
      </c>
      <c r="D23" s="2" t="s">
        <v>47</v>
      </c>
    </row>
    <row r="24" spans="1:8" x14ac:dyDescent="0.2">
      <c r="A24" s="1" t="s">
        <v>23</v>
      </c>
      <c r="D24" s="2" t="s">
        <v>56</v>
      </c>
      <c r="E24" s="1" t="s">
        <v>71</v>
      </c>
      <c r="F24" s="1" t="s">
        <v>91</v>
      </c>
      <c r="G24" s="1" t="s">
        <v>75</v>
      </c>
      <c r="H24" s="1" t="s">
        <v>103</v>
      </c>
    </row>
    <row r="25" spans="1:8" x14ac:dyDescent="0.2">
      <c r="A25" s="1" t="s">
        <v>40</v>
      </c>
      <c r="D25" s="2" t="s">
        <v>57</v>
      </c>
      <c r="E25" s="1" t="s">
        <v>72</v>
      </c>
      <c r="F25" s="1" t="s">
        <v>92</v>
      </c>
      <c r="G25" s="1" t="s">
        <v>104</v>
      </c>
    </row>
    <row r="26" spans="1:8" x14ac:dyDescent="0.2">
      <c r="A26" s="1" t="s">
        <v>24</v>
      </c>
      <c r="C26" s="2" t="s">
        <v>25</v>
      </c>
      <c r="D26" s="2" t="s">
        <v>58</v>
      </c>
      <c r="E26" s="1" t="s">
        <v>73</v>
      </c>
      <c r="F26" s="1" t="s">
        <v>93</v>
      </c>
    </row>
    <row r="27" spans="1:8" x14ac:dyDescent="0.2">
      <c r="A27" s="1" t="s">
        <v>74</v>
      </c>
      <c r="E27" s="1" t="s">
        <v>75</v>
      </c>
    </row>
    <row r="29" spans="1:8" x14ac:dyDescent="0.2">
      <c r="A29" s="1" t="s">
        <v>33</v>
      </c>
    </row>
    <row r="30" spans="1:8" x14ac:dyDescent="0.2">
      <c r="A30" s="1" t="s">
        <v>3</v>
      </c>
      <c r="D30" s="2" t="s">
        <v>59</v>
      </c>
    </row>
    <row r="31" spans="1:8" x14ac:dyDescent="0.2">
      <c r="A31" s="1" t="s">
        <v>23</v>
      </c>
      <c r="D31" s="2" t="s">
        <v>60</v>
      </c>
    </row>
    <row r="32" spans="1:8" x14ac:dyDescent="0.2">
      <c r="A32" s="1" t="s">
        <v>61</v>
      </c>
      <c r="D32" s="2" t="s">
        <v>47</v>
      </c>
    </row>
    <row r="33" spans="1:4" x14ac:dyDescent="0.2">
      <c r="A33" s="1" t="s">
        <v>62</v>
      </c>
      <c r="D33" s="2" t="s">
        <v>65</v>
      </c>
    </row>
    <row r="34" spans="1:4" x14ac:dyDescent="0.2">
      <c r="A34" s="1" t="s">
        <v>63</v>
      </c>
      <c r="D34" s="2" t="s">
        <v>64</v>
      </c>
    </row>
    <row r="35" spans="1:4" x14ac:dyDescent="0.2">
      <c r="A35" s="1" t="s">
        <v>24</v>
      </c>
      <c r="D35" s="2" t="s">
        <v>66</v>
      </c>
    </row>
    <row r="37" spans="1:4" x14ac:dyDescent="0.2">
      <c r="A37" s="1" t="s">
        <v>26</v>
      </c>
    </row>
    <row r="38" spans="1:4" x14ac:dyDescent="0.2">
      <c r="A38" s="1" t="s">
        <v>3</v>
      </c>
      <c r="C38" s="2" t="s">
        <v>27</v>
      </c>
    </row>
    <row r="39" spans="1:4" x14ac:dyDescent="0.2">
      <c r="A39" s="1" t="s">
        <v>5</v>
      </c>
      <c r="C39" s="2" t="s">
        <v>28</v>
      </c>
    </row>
    <row r="41" spans="1:4" x14ac:dyDescent="0.2">
      <c r="A41" s="1" t="s">
        <v>29</v>
      </c>
    </row>
    <row r="42" spans="1:4" x14ac:dyDescent="0.2">
      <c r="A42" s="1" t="s">
        <v>3</v>
      </c>
      <c r="C42" s="2" t="s">
        <v>30</v>
      </c>
    </row>
    <row r="43" spans="1:4" x14ac:dyDescent="0.2">
      <c r="A43" s="1" t="s">
        <v>9</v>
      </c>
      <c r="C43" s="2" t="s">
        <v>31</v>
      </c>
    </row>
    <row r="44" spans="1:4" x14ac:dyDescent="0.2">
      <c r="A44" s="1" t="s">
        <v>23</v>
      </c>
      <c r="C44" s="2" t="s">
        <v>32</v>
      </c>
    </row>
    <row r="46" spans="1:4" x14ac:dyDescent="0.2">
      <c r="A46" s="1" t="s">
        <v>33</v>
      </c>
    </row>
    <row r="47" spans="1:4" x14ac:dyDescent="0.2">
      <c r="A47" s="1" t="s">
        <v>34</v>
      </c>
      <c r="C47" s="2" t="s">
        <v>35</v>
      </c>
    </row>
    <row r="48" spans="1:4" x14ac:dyDescent="0.2">
      <c r="A48" s="1" t="s">
        <v>23</v>
      </c>
      <c r="C48" s="2" t="s">
        <v>36</v>
      </c>
    </row>
    <row r="50" spans="1:10" x14ac:dyDescent="0.2">
      <c r="A50" s="1" t="s">
        <v>37</v>
      </c>
      <c r="C50" s="2" t="s">
        <v>38</v>
      </c>
    </row>
    <row r="52" spans="1:10" x14ac:dyDescent="0.2">
      <c r="A52" s="1" t="s">
        <v>105</v>
      </c>
    </row>
    <row r="53" spans="1:10" x14ac:dyDescent="0.2">
      <c r="A53" s="1" t="s">
        <v>114</v>
      </c>
      <c r="F53" s="1" t="s">
        <v>131</v>
      </c>
      <c r="G53" s="1" t="s">
        <v>136</v>
      </c>
      <c r="I53" s="1" t="s">
        <v>122</v>
      </c>
    </row>
    <row r="54" spans="1:10" x14ac:dyDescent="0.2">
      <c r="A54" s="1" t="s">
        <v>4</v>
      </c>
      <c r="D54" s="2" t="s">
        <v>137</v>
      </c>
      <c r="F54" s="1" t="s">
        <v>130</v>
      </c>
      <c r="G54" s="1" t="s">
        <v>106</v>
      </c>
      <c r="I54" s="1" t="s">
        <v>75</v>
      </c>
    </row>
    <row r="55" spans="1:10" x14ac:dyDescent="0.2">
      <c r="A55" s="1" t="s">
        <v>123</v>
      </c>
      <c r="I55" s="1" t="s">
        <v>75</v>
      </c>
    </row>
    <row r="56" spans="1:10" x14ac:dyDescent="0.2">
      <c r="A56" s="1" t="s">
        <v>5</v>
      </c>
      <c r="D56" s="2" t="s">
        <v>138</v>
      </c>
      <c r="F56" s="1" t="s">
        <v>132</v>
      </c>
      <c r="G56" s="1" t="s">
        <v>107</v>
      </c>
      <c r="I56" s="1" t="s">
        <v>124</v>
      </c>
    </row>
    <row r="57" spans="1:10" x14ac:dyDescent="0.2">
      <c r="A57" s="1" t="s">
        <v>13</v>
      </c>
      <c r="G57" s="1" t="s">
        <v>108</v>
      </c>
      <c r="H57" s="1" t="s">
        <v>96</v>
      </c>
    </row>
    <row r="58" spans="1:10" x14ac:dyDescent="0.2">
      <c r="G58" s="1" t="s">
        <v>112</v>
      </c>
      <c r="H58" s="1" t="s">
        <v>113</v>
      </c>
      <c r="I58" s="1" t="s">
        <v>126</v>
      </c>
      <c r="J58" s="1" t="s">
        <v>125</v>
      </c>
    </row>
    <row r="59" spans="1:10" x14ac:dyDescent="0.2">
      <c r="G59" s="1" t="s">
        <v>110</v>
      </c>
      <c r="H59" s="1" t="s">
        <v>109</v>
      </c>
    </row>
    <row r="60" spans="1:10" x14ac:dyDescent="0.2">
      <c r="A60" s="1" t="s">
        <v>9</v>
      </c>
      <c r="F60" s="1" t="s">
        <v>139</v>
      </c>
      <c r="G60" s="1" t="s">
        <v>111</v>
      </c>
      <c r="I60" s="1" t="s">
        <v>127</v>
      </c>
    </row>
    <row r="61" spans="1:10" x14ac:dyDescent="0.2">
      <c r="A61" s="1" t="s">
        <v>11</v>
      </c>
      <c r="G61" s="1" t="s">
        <v>115</v>
      </c>
      <c r="H61" s="1" t="s">
        <v>98</v>
      </c>
    </row>
    <row r="62" spans="1:10" x14ac:dyDescent="0.2">
      <c r="G62" s="1" t="s">
        <v>117</v>
      </c>
      <c r="H62" s="1" t="s">
        <v>116</v>
      </c>
    </row>
    <row r="63" spans="1:10" x14ac:dyDescent="0.2">
      <c r="A63" s="1" t="s">
        <v>23</v>
      </c>
      <c r="I63" s="1" t="s">
        <v>90</v>
      </c>
    </row>
    <row r="64" spans="1:10" x14ac:dyDescent="0.2">
      <c r="A64" s="1" t="s">
        <v>7</v>
      </c>
      <c r="G64" s="1" t="s">
        <v>118</v>
      </c>
      <c r="H64" s="1" t="s">
        <v>99</v>
      </c>
      <c r="I64" s="1" t="s">
        <v>129</v>
      </c>
      <c r="J64" s="1" t="s">
        <v>128</v>
      </c>
    </row>
    <row r="65" spans="1:9" x14ac:dyDescent="0.2">
      <c r="A65" s="1" t="s">
        <v>61</v>
      </c>
      <c r="D65" s="2" t="s">
        <v>47</v>
      </c>
    </row>
    <row r="66" spans="1:9" x14ac:dyDescent="0.2">
      <c r="A66" s="1" t="s">
        <v>40</v>
      </c>
      <c r="G66" s="1" t="s">
        <v>120</v>
      </c>
      <c r="H66" s="1" t="s">
        <v>119</v>
      </c>
    </row>
    <row r="67" spans="1:9" x14ac:dyDescent="0.2">
      <c r="A67" s="1" t="s">
        <v>24</v>
      </c>
      <c r="I67" s="1" t="s">
        <v>75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2213-4E70-8F4A-8502-76B46A8DCC38}">
  <dimension ref="A1:E11"/>
  <sheetViews>
    <sheetView workbookViewId="0">
      <selection activeCell="B7" sqref="B7"/>
    </sheetView>
  </sheetViews>
  <sheetFormatPr baseColWidth="10" defaultRowHeight="16" x14ac:dyDescent="0.2"/>
  <cols>
    <col min="1" max="1" width="21.5" style="4" bestFit="1" customWidth="1"/>
    <col min="2" max="2" width="11.6640625" style="4" customWidth="1"/>
    <col min="3" max="16384" width="10.83203125" style="4"/>
  </cols>
  <sheetData>
    <row r="1" spans="1:5" x14ac:dyDescent="0.2">
      <c r="A1" s="4" t="s">
        <v>140</v>
      </c>
      <c r="B1" s="4" t="s">
        <v>1</v>
      </c>
      <c r="C1" s="4" t="s">
        <v>94</v>
      </c>
      <c r="D1" s="4" t="s">
        <v>121</v>
      </c>
    </row>
    <row r="2" spans="1:5" x14ac:dyDescent="0.2">
      <c r="A2" s="4" t="s">
        <v>141</v>
      </c>
      <c r="B2" s="4" t="s">
        <v>181</v>
      </c>
      <c r="C2" s="4" t="s">
        <v>181</v>
      </c>
      <c r="D2" s="4" t="s">
        <v>181</v>
      </c>
      <c r="E2" s="4" t="s">
        <v>154</v>
      </c>
    </row>
    <row r="3" spans="1:5" x14ac:dyDescent="0.2">
      <c r="A3" s="4" t="s">
        <v>156</v>
      </c>
      <c r="B3" s="4" t="s">
        <v>182</v>
      </c>
      <c r="C3" s="4" t="s">
        <v>182</v>
      </c>
      <c r="D3" s="4" t="s">
        <v>182</v>
      </c>
      <c r="E3" s="4" t="s">
        <v>154</v>
      </c>
    </row>
    <row r="4" spans="1:5" x14ac:dyDescent="0.2">
      <c r="A4" s="4" t="s">
        <v>142</v>
      </c>
      <c r="B4" s="4" t="s">
        <v>187</v>
      </c>
      <c r="C4" s="4" t="s">
        <v>188</v>
      </c>
      <c r="D4" s="4" t="s">
        <v>179</v>
      </c>
      <c r="E4" s="4" t="s">
        <v>154</v>
      </c>
    </row>
    <row r="5" spans="1:5" x14ac:dyDescent="0.2">
      <c r="A5" s="4" t="s">
        <v>143</v>
      </c>
      <c r="B5" s="4" t="s">
        <v>191</v>
      </c>
      <c r="C5" s="4" t="s">
        <v>99</v>
      </c>
      <c r="D5" s="4" t="s">
        <v>180</v>
      </c>
      <c r="E5" s="4" t="s">
        <v>154</v>
      </c>
    </row>
    <row r="6" spans="1:5" x14ac:dyDescent="0.2">
      <c r="A6" s="4" t="s">
        <v>144</v>
      </c>
      <c r="B6" s="4" t="s">
        <v>189</v>
      </c>
      <c r="C6" s="4" t="s">
        <v>189</v>
      </c>
      <c r="D6" s="4" t="s">
        <v>189</v>
      </c>
      <c r="E6" s="4" t="s">
        <v>154</v>
      </c>
    </row>
    <row r="7" spans="1:5" x14ac:dyDescent="0.2">
      <c r="A7" s="4" t="s">
        <v>153</v>
      </c>
      <c r="B7" s="4" t="s">
        <v>148</v>
      </c>
      <c r="C7" s="4" t="s">
        <v>150</v>
      </c>
      <c r="D7" s="4" t="s">
        <v>148</v>
      </c>
      <c r="E7" s="4" t="s">
        <v>154</v>
      </c>
    </row>
    <row r="8" spans="1:5" x14ac:dyDescent="0.2">
      <c r="B8" s="4" t="s">
        <v>199</v>
      </c>
    </row>
    <row r="9" spans="1:5" x14ac:dyDescent="0.2">
      <c r="A9" s="4" t="s">
        <v>145</v>
      </c>
      <c r="B9" s="4" t="s">
        <v>149</v>
      </c>
      <c r="C9" s="4" t="s">
        <v>151</v>
      </c>
      <c r="D9" s="4" t="s">
        <v>192</v>
      </c>
      <c r="E9" s="4" t="s">
        <v>154</v>
      </c>
    </row>
    <row r="10" spans="1:5" x14ac:dyDescent="0.2">
      <c r="A10" s="4" t="s">
        <v>146</v>
      </c>
      <c r="B10" s="4" t="s">
        <v>183</v>
      </c>
      <c r="C10" s="4" t="s">
        <v>152</v>
      </c>
      <c r="D10" s="4" t="s">
        <v>24</v>
      </c>
      <c r="E10" s="4" t="s">
        <v>154</v>
      </c>
    </row>
    <row r="11" spans="1:5" x14ac:dyDescent="0.2">
      <c r="A11" s="4" t="s">
        <v>147</v>
      </c>
      <c r="B11" s="4" t="s">
        <v>24</v>
      </c>
      <c r="C11" s="4" t="s">
        <v>154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90DD-5C98-A141-99E3-73179BFBBB4C}">
  <sheetPr filterMode="1"/>
  <dimension ref="A1:N27"/>
  <sheetViews>
    <sheetView tabSelected="1" workbookViewId="0">
      <selection activeCell="F20" sqref="F20"/>
    </sheetView>
  </sheetViews>
  <sheetFormatPr baseColWidth="10" defaultRowHeight="16" x14ac:dyDescent="0.2"/>
  <cols>
    <col min="1" max="1" width="16.83203125" style="1" bestFit="1" customWidth="1"/>
    <col min="2" max="2" width="16.83203125" style="1" customWidth="1"/>
    <col min="3" max="3" width="16.6640625" style="1" customWidth="1"/>
    <col min="4" max="4" width="14.6640625" style="6" customWidth="1"/>
    <col min="5" max="5" width="16.6640625" style="7" customWidth="1"/>
    <col min="6" max="7" width="10.83203125" style="6" customWidth="1"/>
    <col min="8" max="8" width="18.83203125" style="6" customWidth="1"/>
    <col min="9" max="9" width="10.83203125" style="6" customWidth="1"/>
    <col min="10" max="10" width="16.33203125" style="6" customWidth="1"/>
    <col min="11" max="11" width="10.83203125" style="6" customWidth="1"/>
    <col min="12" max="12" width="12.5" style="6" customWidth="1"/>
    <col min="13" max="14" width="10.83203125" style="6"/>
  </cols>
  <sheetData>
    <row r="1" spans="1:14" s="12" customFormat="1" x14ac:dyDescent="0.2">
      <c r="A1" s="9" t="s">
        <v>155</v>
      </c>
      <c r="B1" s="9" t="s">
        <v>184</v>
      </c>
      <c r="C1" s="9" t="s">
        <v>162</v>
      </c>
      <c r="D1" s="10" t="s">
        <v>166</v>
      </c>
      <c r="E1" s="11" t="s">
        <v>164</v>
      </c>
      <c r="F1" s="10" t="s">
        <v>141</v>
      </c>
      <c r="G1" s="10" t="s">
        <v>156</v>
      </c>
      <c r="H1" s="10" t="s">
        <v>142</v>
      </c>
      <c r="I1" s="10" t="s">
        <v>157</v>
      </c>
      <c r="J1" s="10" t="s">
        <v>158</v>
      </c>
      <c r="K1" s="10" t="s">
        <v>159</v>
      </c>
      <c r="L1" s="10" t="s">
        <v>160</v>
      </c>
      <c r="M1" s="10" t="s">
        <v>161</v>
      </c>
      <c r="N1" s="10"/>
    </row>
    <row r="2" spans="1:14" hidden="1" x14ac:dyDescent="0.2">
      <c r="A2" s="1" t="s">
        <v>165</v>
      </c>
      <c r="B2" s="1" t="s">
        <v>185</v>
      </c>
      <c r="C2" s="1" t="s">
        <v>173</v>
      </c>
      <c r="D2" s="6">
        <v>583086680</v>
      </c>
      <c r="E2" s="13">
        <f t="shared" ref="E2:E22" si="0">D2/(1024*1024*1024)</f>
        <v>0.54304178804159164</v>
      </c>
      <c r="F2" s="6">
        <v>15</v>
      </c>
    </row>
    <row r="3" spans="1:14" x14ac:dyDescent="0.2">
      <c r="A3" s="1" t="s">
        <v>165</v>
      </c>
      <c r="B3" s="1" t="s">
        <v>185</v>
      </c>
      <c r="C3" s="1" t="s">
        <v>167</v>
      </c>
      <c r="D3" s="6">
        <v>7898016483</v>
      </c>
      <c r="E3" s="13">
        <f t="shared" si="0"/>
        <v>7.3556010453030467</v>
      </c>
    </row>
    <row r="4" spans="1:14" hidden="1" x14ac:dyDescent="0.2">
      <c r="A4" s="1" t="s">
        <v>165</v>
      </c>
      <c r="B4" s="1" t="s">
        <v>185</v>
      </c>
      <c r="C4" s="1" t="s">
        <v>163</v>
      </c>
      <c r="D4" s="6">
        <v>56339839116</v>
      </c>
      <c r="E4" s="13">
        <f t="shared" si="0"/>
        <v>52.470564018934965</v>
      </c>
      <c r="F4" s="8">
        <v>1560</v>
      </c>
    </row>
    <row r="5" spans="1:14" hidden="1" x14ac:dyDescent="0.2">
      <c r="A5" s="1" t="s">
        <v>171</v>
      </c>
      <c r="B5" s="1" t="s">
        <v>185</v>
      </c>
      <c r="C5" s="1" t="s">
        <v>173</v>
      </c>
      <c r="D5" s="6">
        <v>2477913457</v>
      </c>
      <c r="E5" s="13">
        <f t="shared" si="0"/>
        <v>2.3077367404475808</v>
      </c>
      <c r="F5" s="7">
        <v>0.8</v>
      </c>
      <c r="G5" s="7">
        <v>1.1000000000000001</v>
      </c>
      <c r="H5" s="6">
        <v>7</v>
      </c>
      <c r="I5" s="6">
        <v>2</v>
      </c>
      <c r="J5" s="6">
        <v>8</v>
      </c>
      <c r="L5" s="6">
        <v>8</v>
      </c>
    </row>
    <row r="6" spans="1:14" x14ac:dyDescent="0.2">
      <c r="A6" s="1" t="s">
        <v>171</v>
      </c>
      <c r="B6" s="1" t="s">
        <v>185</v>
      </c>
      <c r="C6" s="1" t="s">
        <v>167</v>
      </c>
      <c r="D6" s="6">
        <v>19917218207</v>
      </c>
      <c r="E6" s="13">
        <f t="shared" si="0"/>
        <v>18.549354939721525</v>
      </c>
      <c r="F6" s="6">
        <v>116</v>
      </c>
      <c r="G6" s="6">
        <v>114</v>
      </c>
      <c r="H6" s="6">
        <v>117</v>
      </c>
      <c r="I6" s="6">
        <v>117</v>
      </c>
      <c r="J6" s="6">
        <f>4*60+30</f>
        <v>270</v>
      </c>
      <c r="K6" s="6">
        <v>112</v>
      </c>
      <c r="L6" s="6">
        <v>425</v>
      </c>
      <c r="M6" s="6">
        <v>149</v>
      </c>
    </row>
    <row r="7" spans="1:14" hidden="1" x14ac:dyDescent="0.2">
      <c r="A7" s="1" t="s">
        <v>171</v>
      </c>
      <c r="B7" s="1" t="s">
        <v>185</v>
      </c>
      <c r="C7" s="1" t="s">
        <v>163</v>
      </c>
      <c r="D7" s="6">
        <v>138207442289</v>
      </c>
      <c r="E7" s="13">
        <f t="shared" si="0"/>
        <v>128.71571098361164</v>
      </c>
      <c r="F7" s="6">
        <f>10*60+45</f>
        <v>645</v>
      </c>
      <c r="G7" s="6">
        <f>10*60+46</f>
        <v>646</v>
      </c>
      <c r="H7" s="6">
        <v>860</v>
      </c>
      <c r="I7" s="5" t="s">
        <v>168</v>
      </c>
      <c r="J7" s="6">
        <v>9569</v>
      </c>
      <c r="K7" s="6">
        <v>115</v>
      </c>
      <c r="L7" s="5" t="s">
        <v>169</v>
      </c>
      <c r="M7" s="6">
        <v>1008</v>
      </c>
    </row>
    <row r="8" spans="1:14" hidden="1" x14ac:dyDescent="0.2">
      <c r="A8" s="1" t="s">
        <v>171</v>
      </c>
      <c r="B8" s="1" t="s">
        <v>186</v>
      </c>
      <c r="C8" s="1" t="s">
        <v>167</v>
      </c>
      <c r="D8" s="6">
        <v>19917218207</v>
      </c>
      <c r="E8" s="13">
        <f t="shared" si="0"/>
        <v>18.549354939721525</v>
      </c>
      <c r="F8" s="6">
        <v>66</v>
      </c>
      <c r="G8" s="6">
        <v>67</v>
      </c>
      <c r="H8" s="6">
        <v>108</v>
      </c>
      <c r="I8" s="6">
        <v>99</v>
      </c>
      <c r="J8" s="6">
        <v>188</v>
      </c>
      <c r="K8" s="6">
        <v>106</v>
      </c>
      <c r="L8" s="6">
        <v>203</v>
      </c>
    </row>
    <row r="9" spans="1:14" hidden="1" x14ac:dyDescent="0.2">
      <c r="A9" s="1" t="s">
        <v>170</v>
      </c>
      <c r="B9" s="1" t="s">
        <v>185</v>
      </c>
      <c r="C9" s="1" t="s">
        <v>173</v>
      </c>
      <c r="D9" s="6">
        <v>2480628358</v>
      </c>
      <c r="E9" s="13">
        <f t="shared" si="0"/>
        <v>2.310265189036727</v>
      </c>
      <c r="F9" s="7">
        <v>0.9</v>
      </c>
      <c r="G9" s="7">
        <v>0.9</v>
      </c>
      <c r="I9" s="5"/>
    </row>
    <row r="10" spans="1:14" x14ac:dyDescent="0.2">
      <c r="A10" s="1" t="s">
        <v>170</v>
      </c>
      <c r="B10" s="1" t="s">
        <v>185</v>
      </c>
      <c r="C10" s="1" t="s">
        <v>167</v>
      </c>
      <c r="D10" s="6">
        <v>19933171395</v>
      </c>
      <c r="E10" s="13">
        <f t="shared" si="0"/>
        <v>18.564212503843009</v>
      </c>
      <c r="F10" s="6">
        <f>2*60+53</f>
        <v>173</v>
      </c>
      <c r="G10" s="6">
        <f>2*60+55</f>
        <v>175</v>
      </c>
      <c r="H10" s="6">
        <f>7*60+15</f>
        <v>435</v>
      </c>
      <c r="I10" s="14">
        <f>4*60+47</f>
        <v>287</v>
      </c>
      <c r="J10" s="6">
        <f>7*60+21</f>
        <v>441</v>
      </c>
      <c r="K10" s="6">
        <f>1*60+44</f>
        <v>104</v>
      </c>
      <c r="L10" s="6">
        <f>12*60+41</f>
        <v>761</v>
      </c>
      <c r="M10" s="6">
        <v>1</v>
      </c>
    </row>
    <row r="11" spans="1:14" hidden="1" x14ac:dyDescent="0.2">
      <c r="A11" s="1" t="s">
        <v>170</v>
      </c>
      <c r="B11" s="1" t="s">
        <v>185</v>
      </c>
      <c r="C11" s="1" t="s">
        <v>163</v>
      </c>
      <c r="D11" s="6">
        <v>138049474477</v>
      </c>
      <c r="E11" s="13">
        <f t="shared" si="0"/>
        <v>128.56859199423343</v>
      </c>
      <c r="F11" s="6">
        <v>3018</v>
      </c>
      <c r="G11" s="6">
        <v>3140</v>
      </c>
      <c r="H11" s="6">
        <v>5107</v>
      </c>
      <c r="I11" s="6" t="s">
        <v>178</v>
      </c>
      <c r="J11" s="6">
        <f>161*60+58</f>
        <v>9718</v>
      </c>
      <c r="K11" s="6">
        <f>2*60+29</f>
        <v>149</v>
      </c>
      <c r="L11" s="6">
        <f>314*60+56</f>
        <v>18896</v>
      </c>
      <c r="M11" s="6">
        <v>1</v>
      </c>
    </row>
    <row r="12" spans="1:14" hidden="1" x14ac:dyDescent="0.2">
      <c r="A12" s="1" t="s">
        <v>170</v>
      </c>
      <c r="B12" s="1" t="s">
        <v>186</v>
      </c>
      <c r="C12" s="1" t="s">
        <v>167</v>
      </c>
      <c r="D12" s="6">
        <v>19933171395</v>
      </c>
      <c r="E12" s="13">
        <f t="shared" si="0"/>
        <v>18.564212503843009</v>
      </c>
      <c r="F12" s="6">
        <v>68</v>
      </c>
      <c r="G12" s="6">
        <v>68</v>
      </c>
      <c r="H12" s="6">
        <v>105</v>
      </c>
      <c r="I12" s="6">
        <v>99</v>
      </c>
      <c r="J12" s="6">
        <v>180</v>
      </c>
      <c r="K12" s="6">
        <v>56</v>
      </c>
      <c r="L12" s="6">
        <v>479</v>
      </c>
    </row>
    <row r="13" spans="1:14" hidden="1" x14ac:dyDescent="0.2">
      <c r="A13" s="1" t="s">
        <v>170</v>
      </c>
      <c r="B13" s="1" t="s">
        <v>186</v>
      </c>
      <c r="C13" s="1" t="s">
        <v>163</v>
      </c>
      <c r="D13" s="6">
        <v>138049474477</v>
      </c>
      <c r="E13" s="13">
        <f t="shared" si="0"/>
        <v>128.56859199423343</v>
      </c>
      <c r="F13" s="6">
        <v>491</v>
      </c>
      <c r="G13" s="6">
        <v>491</v>
      </c>
      <c r="H13" s="6">
        <v>744</v>
      </c>
      <c r="I13" s="6">
        <v>1022</v>
      </c>
      <c r="J13" s="6">
        <v>1996</v>
      </c>
      <c r="K13" s="6">
        <v>58</v>
      </c>
      <c r="L13" s="6">
        <v>4346</v>
      </c>
      <c r="M13" s="6">
        <v>1</v>
      </c>
    </row>
    <row r="14" spans="1:14" hidden="1" x14ac:dyDescent="0.2">
      <c r="A14" s="1" t="s">
        <v>172</v>
      </c>
      <c r="B14" s="1" t="s">
        <v>185</v>
      </c>
      <c r="C14" s="1" t="s">
        <v>173</v>
      </c>
      <c r="D14" s="6">
        <v>801159048</v>
      </c>
      <c r="E14" s="13">
        <f t="shared" si="0"/>
        <v>0.74613750725984573</v>
      </c>
      <c r="F14" s="7">
        <v>1.3</v>
      </c>
      <c r="G14" s="7">
        <v>1.3</v>
      </c>
      <c r="H14" s="6">
        <v>4</v>
      </c>
      <c r="I14" s="6">
        <v>3</v>
      </c>
      <c r="J14" s="6">
        <v>3</v>
      </c>
      <c r="K14" s="6" t="s">
        <v>93</v>
      </c>
      <c r="L14" s="6">
        <v>8</v>
      </c>
      <c r="M14" s="5" t="s">
        <v>176</v>
      </c>
    </row>
    <row r="15" spans="1:14" x14ac:dyDescent="0.2">
      <c r="A15" s="1" t="s">
        <v>172</v>
      </c>
      <c r="B15" s="1" t="s">
        <v>185</v>
      </c>
      <c r="C15" s="1" t="s">
        <v>167</v>
      </c>
      <c r="D15" s="6">
        <v>10243868807</v>
      </c>
      <c r="E15" s="13">
        <f t="shared" si="0"/>
        <v>9.5403462713584304</v>
      </c>
      <c r="F15" s="6">
        <v>11</v>
      </c>
      <c r="G15" s="6">
        <v>11</v>
      </c>
      <c r="H15" s="6">
        <v>290</v>
      </c>
      <c r="I15" s="6">
        <v>35</v>
      </c>
      <c r="J15" s="6">
        <v>39</v>
      </c>
      <c r="K15" s="6">
        <v>16</v>
      </c>
      <c r="L15" s="5" t="s">
        <v>175</v>
      </c>
      <c r="M15" s="5" t="s">
        <v>176</v>
      </c>
    </row>
    <row r="16" spans="1:14" hidden="1" x14ac:dyDescent="0.2">
      <c r="A16" s="1" t="s">
        <v>172</v>
      </c>
      <c r="B16" s="1" t="s">
        <v>185</v>
      </c>
      <c r="C16" s="1" t="s">
        <v>163</v>
      </c>
      <c r="D16" s="6">
        <v>70920158532</v>
      </c>
      <c r="E16" s="13">
        <f t="shared" si="0"/>
        <v>66.049544636160135</v>
      </c>
      <c r="F16" s="6">
        <v>66</v>
      </c>
      <c r="G16" s="6">
        <v>113</v>
      </c>
      <c r="H16" s="5" t="s">
        <v>174</v>
      </c>
      <c r="I16" s="6">
        <v>308</v>
      </c>
      <c r="J16" s="6">
        <v>676</v>
      </c>
      <c r="K16" s="6">
        <v>17</v>
      </c>
      <c r="L16" s="5" t="s">
        <v>169</v>
      </c>
      <c r="M16" s="5" t="s">
        <v>176</v>
      </c>
    </row>
    <row r="17" spans="1:14" hidden="1" x14ac:dyDescent="0.2">
      <c r="A17" s="1" t="s">
        <v>172</v>
      </c>
      <c r="B17" s="1" t="s">
        <v>186</v>
      </c>
      <c r="C17" s="1" t="s">
        <v>167</v>
      </c>
      <c r="D17" s="6">
        <v>10243868807</v>
      </c>
      <c r="E17" s="13">
        <f t="shared" si="0"/>
        <v>9.5403462713584304</v>
      </c>
      <c r="F17" s="6">
        <v>10</v>
      </c>
      <c r="G17" s="6">
        <v>12</v>
      </c>
      <c r="H17" s="15">
        <v>298</v>
      </c>
      <c r="I17" s="6">
        <v>33</v>
      </c>
      <c r="J17" s="6">
        <v>49</v>
      </c>
      <c r="K17" s="6">
        <v>20</v>
      </c>
      <c r="L17" s="15">
        <v>5920</v>
      </c>
      <c r="M17" s="5"/>
    </row>
    <row r="18" spans="1:14" hidden="1" x14ac:dyDescent="0.2">
      <c r="A18" s="1" t="s">
        <v>172</v>
      </c>
      <c r="B18" s="1" t="s">
        <v>186</v>
      </c>
      <c r="C18" s="1" t="s">
        <v>163</v>
      </c>
      <c r="D18" s="6">
        <v>70920158532</v>
      </c>
      <c r="E18" s="13">
        <v>66</v>
      </c>
      <c r="F18" s="6">
        <v>67</v>
      </c>
      <c r="G18" s="6">
        <v>79</v>
      </c>
      <c r="H18" s="14">
        <v>2094</v>
      </c>
      <c r="I18" s="6">
        <v>506</v>
      </c>
      <c r="J18" s="6">
        <v>645</v>
      </c>
      <c r="K18" s="6">
        <v>17</v>
      </c>
      <c r="L18" s="5" t="s">
        <v>177</v>
      </c>
      <c r="M18" s="5"/>
    </row>
    <row r="19" spans="1:14" hidden="1" x14ac:dyDescent="0.2">
      <c r="A19" s="1" t="s">
        <v>94</v>
      </c>
      <c r="B19" s="1" t="s">
        <v>185</v>
      </c>
      <c r="C19" s="1" t="s">
        <v>173</v>
      </c>
      <c r="D19" s="6">
        <v>392129425</v>
      </c>
      <c r="E19" s="13">
        <f t="shared" si="0"/>
        <v>0.36519898567348719</v>
      </c>
      <c r="F19" s="7">
        <v>0.4</v>
      </c>
      <c r="G19" s="7">
        <v>0.5</v>
      </c>
      <c r="H19" s="6">
        <v>2</v>
      </c>
      <c r="I19" s="6">
        <v>1</v>
      </c>
      <c r="J19" s="6">
        <v>1</v>
      </c>
      <c r="K19" s="6" t="s">
        <v>93</v>
      </c>
      <c r="L19" s="6">
        <v>1</v>
      </c>
      <c r="M19" s="6">
        <v>1</v>
      </c>
    </row>
    <row r="20" spans="1:14" x14ac:dyDescent="0.2">
      <c r="A20" s="1" t="s">
        <v>94</v>
      </c>
      <c r="B20" s="1" t="s">
        <v>185</v>
      </c>
      <c r="C20" s="1" t="s">
        <v>167</v>
      </c>
      <c r="D20" s="6">
        <v>5539180508</v>
      </c>
      <c r="E20" s="13">
        <f t="shared" si="0"/>
        <v>5.1587638519704342</v>
      </c>
      <c r="F20" s="14">
        <v>1</v>
      </c>
      <c r="G20" s="6">
        <v>1</v>
      </c>
      <c r="H20" s="6">
        <v>30</v>
      </c>
      <c r="I20" s="6">
        <v>1</v>
      </c>
      <c r="J20" s="6">
        <v>2</v>
      </c>
      <c r="K20" s="6">
        <v>1</v>
      </c>
      <c r="L20" s="6">
        <v>120</v>
      </c>
      <c r="M20" s="6">
        <v>1</v>
      </c>
    </row>
    <row r="21" spans="1:14" hidden="1" x14ac:dyDescent="0.2">
      <c r="A21" s="1" t="s">
        <v>94</v>
      </c>
      <c r="B21" s="1" t="s">
        <v>185</v>
      </c>
      <c r="C21" s="1" t="s">
        <v>163</v>
      </c>
      <c r="D21" s="6">
        <v>39522944253</v>
      </c>
      <c r="E21" s="13">
        <f t="shared" si="0"/>
        <v>36.80861019808799</v>
      </c>
      <c r="F21" s="6">
        <v>8</v>
      </c>
      <c r="G21" s="6">
        <v>2</v>
      </c>
      <c r="H21" s="6">
        <v>228</v>
      </c>
      <c r="I21" s="6">
        <v>2</v>
      </c>
      <c r="J21" s="6">
        <v>110</v>
      </c>
      <c r="K21" s="6">
        <v>3</v>
      </c>
      <c r="L21" s="6">
        <v>690</v>
      </c>
      <c r="M21" s="6">
        <v>1</v>
      </c>
    </row>
    <row r="22" spans="1:14" hidden="1" x14ac:dyDescent="0.2">
      <c r="A22" s="1" t="s">
        <v>94</v>
      </c>
      <c r="B22" s="1" t="s">
        <v>186</v>
      </c>
      <c r="C22" s="1" t="s">
        <v>167</v>
      </c>
      <c r="D22" s="6">
        <v>5539180508</v>
      </c>
      <c r="E22" s="13">
        <f t="shared" si="0"/>
        <v>5.1587638519704342</v>
      </c>
      <c r="F22" s="6">
        <v>1</v>
      </c>
      <c r="G22" s="6">
        <v>1</v>
      </c>
      <c r="H22" s="6">
        <v>31</v>
      </c>
      <c r="I22" s="6">
        <v>1</v>
      </c>
      <c r="J22" s="6">
        <v>2</v>
      </c>
      <c r="K22" s="6">
        <v>1</v>
      </c>
      <c r="L22" s="6">
        <v>21</v>
      </c>
    </row>
    <row r="23" spans="1:14" hidden="1" x14ac:dyDescent="0.2">
      <c r="A23" s="1" t="s">
        <v>121</v>
      </c>
      <c r="B23" s="1" t="s">
        <v>185</v>
      </c>
      <c r="C23" s="1" t="s">
        <v>173</v>
      </c>
      <c r="D23" s="6">
        <v>2628155822</v>
      </c>
      <c r="E23" s="13">
        <f>D23/(1024*1024*1024)</f>
        <v>2.4476608466356993</v>
      </c>
      <c r="F23" s="7">
        <v>0.4</v>
      </c>
      <c r="G23" s="7">
        <v>0.5</v>
      </c>
      <c r="H23" s="6">
        <v>1</v>
      </c>
      <c r="I23" s="6">
        <v>1</v>
      </c>
      <c r="J23" s="6">
        <v>1</v>
      </c>
      <c r="L23" s="6">
        <v>2</v>
      </c>
      <c r="M23" s="6">
        <v>1</v>
      </c>
      <c r="N23"/>
    </row>
    <row r="24" spans="1:14" x14ac:dyDescent="0.2">
      <c r="A24" s="1" t="s">
        <v>121</v>
      </c>
      <c r="B24" s="1" t="s">
        <v>185</v>
      </c>
      <c r="C24" s="1" t="s">
        <v>167</v>
      </c>
      <c r="D24" s="6">
        <v>21828043818</v>
      </c>
      <c r="E24" s="13">
        <f>D24/(1024*1024*1024)</f>
        <v>20.32894996739924</v>
      </c>
      <c r="F24" s="6">
        <v>1</v>
      </c>
      <c r="G24" s="6">
        <v>1</v>
      </c>
      <c r="H24" s="6">
        <v>8</v>
      </c>
      <c r="I24" s="6">
        <v>2</v>
      </c>
      <c r="J24" s="6">
        <v>9</v>
      </c>
      <c r="K24" s="6">
        <v>3</v>
      </c>
      <c r="L24" s="5" t="s">
        <v>177</v>
      </c>
      <c r="M24" s="6">
        <v>2</v>
      </c>
      <c r="N24"/>
    </row>
    <row r="25" spans="1:14" hidden="1" x14ac:dyDescent="0.2">
      <c r="A25" s="1" t="s">
        <v>121</v>
      </c>
      <c r="B25" s="1" t="s">
        <v>185</v>
      </c>
      <c r="C25" s="1" t="s">
        <v>163</v>
      </c>
      <c r="D25" s="6">
        <v>49369404729</v>
      </c>
      <c r="E25" s="13">
        <f>D25/(1024*1024*1024)</f>
        <v>45.97884111944586</v>
      </c>
      <c r="F25" s="6">
        <v>1</v>
      </c>
      <c r="G25" s="6">
        <v>2</v>
      </c>
      <c r="H25" s="6">
        <f>2*60+45</f>
        <v>165</v>
      </c>
      <c r="I25" s="6">
        <f>1*60+16</f>
        <v>76</v>
      </c>
      <c r="J25" s="5" t="s">
        <v>177</v>
      </c>
      <c r="K25" s="6">
        <v>3</v>
      </c>
      <c r="L25" s="5" t="s">
        <v>177</v>
      </c>
      <c r="M25" s="6">
        <v>2</v>
      </c>
      <c r="N25"/>
    </row>
    <row r="26" spans="1:14" hidden="1" x14ac:dyDescent="0.2">
      <c r="A26" s="16" t="s">
        <v>121</v>
      </c>
      <c r="B26" s="1" t="s">
        <v>186</v>
      </c>
      <c r="C26" s="1" t="s">
        <v>167</v>
      </c>
      <c r="D26" s="6">
        <v>21828043818</v>
      </c>
      <c r="E26" s="13">
        <f>D26/(1024*1024*1024)</f>
        <v>20.32894996739924</v>
      </c>
      <c r="F26" s="6">
        <v>1</v>
      </c>
      <c r="G26" s="6">
        <v>1</v>
      </c>
      <c r="H26" s="6">
        <v>8</v>
      </c>
      <c r="I26" s="6">
        <v>2</v>
      </c>
      <c r="J26" s="15">
        <v>8</v>
      </c>
      <c r="K26" s="6">
        <v>3</v>
      </c>
      <c r="L26" s="5"/>
      <c r="N26"/>
    </row>
    <row r="27" spans="1:14" hidden="1" x14ac:dyDescent="0.2">
      <c r="A27" s="1" t="s">
        <v>190</v>
      </c>
      <c r="B27" s="1" t="s">
        <v>185</v>
      </c>
      <c r="C27" s="1" t="s">
        <v>163</v>
      </c>
      <c r="D27" s="6">
        <v>171232143292</v>
      </c>
      <c r="E27" s="13">
        <f>D27/(1024*1024*1024)</f>
        <v>159.47236054763198</v>
      </c>
      <c r="F27" s="6">
        <v>12825</v>
      </c>
      <c r="G27" s="6">
        <v>2110</v>
      </c>
      <c r="H27" s="6">
        <v>3686</v>
      </c>
      <c r="K27" s="6">
        <f>3*60+48</f>
        <v>228</v>
      </c>
    </row>
  </sheetData>
  <autoFilter ref="A1:M27" xr:uid="{6DEFBFF3-1734-5241-8CD4-606DDA63B82F}">
    <filterColumn colId="1">
      <filters>
        <filter val="hdd"/>
      </filters>
    </filterColumn>
    <filterColumn colId="2">
      <filters>
        <filter val="2015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0A7-7599-5748-B365-D22E72B3DA21}">
  <dimension ref="A1:D7"/>
  <sheetViews>
    <sheetView workbookViewId="0">
      <selection activeCell="D13" sqref="D13"/>
    </sheetView>
  </sheetViews>
  <sheetFormatPr baseColWidth="10" defaultRowHeight="16" x14ac:dyDescent="0.2"/>
  <cols>
    <col min="1" max="1" width="16.83203125" bestFit="1" customWidth="1"/>
    <col min="2" max="2" width="9.83203125" bestFit="1" customWidth="1"/>
  </cols>
  <sheetData>
    <row r="1" spans="1:4" x14ac:dyDescent="0.2">
      <c r="B1" t="s">
        <v>196</v>
      </c>
      <c r="C1" t="s">
        <v>197</v>
      </c>
      <c r="D1" t="s">
        <v>198</v>
      </c>
    </row>
    <row r="2" spans="1:4" x14ac:dyDescent="0.2">
      <c r="A2" t="s">
        <v>165</v>
      </c>
      <c r="B2">
        <v>123</v>
      </c>
      <c r="C2">
        <v>7.4</v>
      </c>
      <c r="D2">
        <v>52.5</v>
      </c>
    </row>
    <row r="3" spans="1:4" x14ac:dyDescent="0.2">
      <c r="A3" t="s">
        <v>193</v>
      </c>
      <c r="B3">
        <v>2.2999999999999998</v>
      </c>
      <c r="C3">
        <v>18.5</v>
      </c>
      <c r="D3">
        <v>128.69999999999999</v>
      </c>
    </row>
    <row r="4" spans="1:4" x14ac:dyDescent="0.2">
      <c r="A4" t="s">
        <v>194</v>
      </c>
      <c r="B4">
        <v>2.2999999999999998</v>
      </c>
      <c r="C4">
        <v>18.600000000000001</v>
      </c>
      <c r="D4">
        <v>128.6</v>
      </c>
    </row>
    <row r="5" spans="1:4" x14ac:dyDescent="0.2">
      <c r="A5" t="s">
        <v>195</v>
      </c>
      <c r="B5">
        <v>0.7</v>
      </c>
      <c r="C5">
        <v>9.5</v>
      </c>
      <c r="D5">
        <v>66</v>
      </c>
    </row>
    <row r="6" spans="1:4" x14ac:dyDescent="0.2">
      <c r="A6" t="s">
        <v>94</v>
      </c>
      <c r="B6">
        <v>0.4</v>
      </c>
      <c r="C6">
        <v>5.2</v>
      </c>
      <c r="D6">
        <v>36.799999999999997</v>
      </c>
    </row>
    <row r="7" spans="1:4" x14ac:dyDescent="0.2">
      <c r="A7" t="s">
        <v>121</v>
      </c>
      <c r="B7">
        <v>2.4</v>
      </c>
      <c r="C7">
        <v>20.3</v>
      </c>
      <c r="D7">
        <v>46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Определения</vt:lpstr>
      <vt:lpstr>Измерения</vt:lpstr>
      <vt:lpstr>Д 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2019-09-26T18:26:03Z</dcterms:created>
  <dcterms:modified xsi:type="dcterms:W3CDTF">2019-11-07T20:35:08Z</dcterms:modified>
</cp:coreProperties>
</file>