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filterPrivacy="1" defaultThemeVersion="166925"/>
  <xr:revisionPtr revIDLastSave="0" documentId="13_ncr:1_{04AAD565-D550-4543-863C-1F6B6C932BAD}" xr6:coauthVersionLast="46" xr6:coauthVersionMax="47" xr10:uidLastSave="{00000000-0000-0000-0000-000000000000}"/>
  <bookViews>
    <workbookView xWindow="-120" yWindow="-120" windowWidth="51840" windowHeight="21240" xr2:uid="{5B03A4EE-77A7-D545-93AA-95915CED931C}"/>
  </bookViews>
  <sheets>
    <sheet name="DBR 1 Bereich" sheetId="2" r:id="rId1"/>
    <sheet name="DBR 2 Bereiche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70" i="3" l="1"/>
  <c r="J60" i="3"/>
  <c r="N53" i="3"/>
  <c r="M53" i="3"/>
  <c r="E53" i="3"/>
  <c r="S40" i="3"/>
  <c r="S53" i="3" s="1"/>
  <c r="R40" i="3"/>
  <c r="R53" i="3" s="1"/>
  <c r="Q40" i="3"/>
  <c r="Q60" i="3" s="1"/>
  <c r="P40" i="3"/>
  <c r="P45" i="3" s="1"/>
  <c r="O40" i="3"/>
  <c r="O63" i="3" s="1"/>
  <c r="N40" i="3"/>
  <c r="M40" i="3"/>
  <c r="L40" i="3"/>
  <c r="K40" i="3"/>
  <c r="J40" i="3"/>
  <c r="J53" i="3" s="1"/>
  <c r="I40" i="3"/>
  <c r="I60" i="3" s="1"/>
  <c r="H40" i="3"/>
  <c r="H45" i="3" s="1"/>
  <c r="G40" i="3"/>
  <c r="G63" i="3" s="1"/>
  <c r="F40" i="3"/>
  <c r="F80" i="3" s="1"/>
  <c r="E40" i="3"/>
  <c r="D40" i="3"/>
  <c r="D60" i="3" s="1"/>
  <c r="C40" i="3"/>
  <c r="B40" i="3"/>
  <c r="B60" i="3" s="1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32" i="3"/>
  <c r="B32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30" i="3"/>
  <c r="B30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28" i="3"/>
  <c r="B28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B26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24" i="3"/>
  <c r="B24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B22" i="3"/>
  <c r="J20" i="3"/>
  <c r="J33" i="3" s="1"/>
  <c r="S19" i="3"/>
  <c r="R19" i="3"/>
  <c r="R20" i="3" s="1"/>
  <c r="R33" i="3" s="1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B19" i="3"/>
  <c r="AJ18" i="3"/>
  <c r="AI18" i="3"/>
  <c r="AH18" i="3"/>
  <c r="AG18" i="3"/>
  <c r="AF18" i="3"/>
  <c r="AE18" i="3"/>
  <c r="AD18" i="3"/>
  <c r="AC18" i="3"/>
  <c r="AB18" i="3"/>
  <c r="S15" i="3"/>
  <c r="S20" i="3" s="1"/>
  <c r="S33" i="3" s="1"/>
  <c r="R15" i="3"/>
  <c r="Q15" i="3"/>
  <c r="P15" i="3"/>
  <c r="O15" i="3"/>
  <c r="N15" i="3"/>
  <c r="M15" i="3"/>
  <c r="L15" i="3"/>
  <c r="J15" i="3"/>
  <c r="I15" i="3"/>
  <c r="I20" i="3" s="1"/>
  <c r="H15" i="3"/>
  <c r="G15" i="3"/>
  <c r="F15" i="3"/>
  <c r="E15" i="3"/>
  <c r="D15" i="3"/>
  <c r="C15" i="3"/>
  <c r="Q13" i="3"/>
  <c r="P13" i="3"/>
  <c r="O13" i="3"/>
  <c r="N13" i="3"/>
  <c r="M13" i="3"/>
  <c r="L13" i="3"/>
  <c r="K13" i="3"/>
  <c r="H13" i="3"/>
  <c r="G13" i="3"/>
  <c r="F13" i="3"/>
  <c r="E13" i="3"/>
  <c r="D13" i="3"/>
  <c r="C13" i="3"/>
  <c r="B13" i="3"/>
  <c r="Q11" i="3"/>
  <c r="P11" i="3"/>
  <c r="O11" i="3"/>
  <c r="N11" i="3"/>
  <c r="M11" i="3"/>
  <c r="L11" i="3"/>
  <c r="K11" i="3"/>
  <c r="H11" i="3"/>
  <c r="G11" i="3"/>
  <c r="F11" i="3"/>
  <c r="E11" i="3"/>
  <c r="D11" i="3"/>
  <c r="C11" i="3"/>
  <c r="B11" i="3"/>
  <c r="Q9" i="3"/>
  <c r="P9" i="3"/>
  <c r="O9" i="3"/>
  <c r="O20" i="3" s="1"/>
  <c r="N9" i="3"/>
  <c r="N20" i="3" s="1"/>
  <c r="N33" i="3" s="1"/>
  <c r="M9" i="3"/>
  <c r="L9" i="3"/>
  <c r="K9" i="3"/>
  <c r="H9" i="3"/>
  <c r="H20" i="3" s="1"/>
  <c r="H33" i="3" s="1"/>
  <c r="G9" i="3"/>
  <c r="F9" i="3"/>
  <c r="E9" i="3"/>
  <c r="D9" i="3"/>
  <c r="C9" i="3"/>
  <c r="B9" i="3"/>
  <c r="B20" i="3" s="1"/>
  <c r="B33" i="3" s="1"/>
  <c r="AJ8" i="3"/>
  <c r="AI8" i="3"/>
  <c r="AH8" i="3"/>
  <c r="AG8" i="3"/>
  <c r="AF8" i="3"/>
  <c r="AE8" i="3"/>
  <c r="AD8" i="3"/>
  <c r="AC8" i="3"/>
  <c r="AB8" i="3"/>
  <c r="U49" i="2"/>
  <c r="T49" i="2"/>
  <c r="S49" i="2"/>
  <c r="R49" i="2"/>
  <c r="Q49" i="2"/>
  <c r="P49" i="2"/>
  <c r="O49" i="2"/>
  <c r="N49" i="2"/>
  <c r="M49" i="2"/>
  <c r="U41" i="2"/>
  <c r="T41" i="2"/>
  <c r="S41" i="2"/>
  <c r="R41" i="2"/>
  <c r="Q41" i="2"/>
  <c r="P41" i="2"/>
  <c r="O41" i="2"/>
  <c r="N41" i="2"/>
  <c r="M41" i="2"/>
  <c r="U32" i="2"/>
  <c r="T32" i="2"/>
  <c r="S32" i="2"/>
  <c r="R32" i="2"/>
  <c r="Q32" i="2"/>
  <c r="P32" i="2"/>
  <c r="O32" i="2"/>
  <c r="N32" i="2"/>
  <c r="M32" i="2"/>
  <c r="U30" i="2"/>
  <c r="T30" i="2"/>
  <c r="S30" i="2"/>
  <c r="R30" i="2"/>
  <c r="Q30" i="2"/>
  <c r="P30" i="2"/>
  <c r="O30" i="2"/>
  <c r="N30" i="2"/>
  <c r="M30" i="2"/>
  <c r="U28" i="2"/>
  <c r="T28" i="2"/>
  <c r="S28" i="2"/>
  <c r="R28" i="2"/>
  <c r="Q28" i="2"/>
  <c r="P28" i="2"/>
  <c r="O28" i="2"/>
  <c r="N28" i="2"/>
  <c r="M28" i="2"/>
  <c r="U26" i="2"/>
  <c r="T26" i="2"/>
  <c r="S26" i="2"/>
  <c r="R26" i="2"/>
  <c r="Q26" i="2"/>
  <c r="P26" i="2"/>
  <c r="O26" i="2"/>
  <c r="N26" i="2"/>
  <c r="M26" i="2"/>
  <c r="U24" i="2"/>
  <c r="T24" i="2"/>
  <c r="S24" i="2"/>
  <c r="R24" i="2"/>
  <c r="Q24" i="2"/>
  <c r="P24" i="2"/>
  <c r="O24" i="2"/>
  <c r="N24" i="2"/>
  <c r="M24" i="2"/>
  <c r="U22" i="2"/>
  <c r="T22" i="2"/>
  <c r="S22" i="2"/>
  <c r="R22" i="2"/>
  <c r="Q22" i="2"/>
  <c r="P22" i="2"/>
  <c r="O22" i="2"/>
  <c r="N22" i="2"/>
  <c r="M22" i="2"/>
  <c r="U19" i="2"/>
  <c r="T19" i="2"/>
  <c r="S19" i="2"/>
  <c r="R19" i="2"/>
  <c r="Q19" i="2"/>
  <c r="P19" i="2"/>
  <c r="O19" i="2"/>
  <c r="N19" i="2"/>
  <c r="M19" i="2"/>
  <c r="D18" i="2"/>
  <c r="U15" i="2"/>
  <c r="U20" i="2" s="1"/>
  <c r="U33" i="2" s="1"/>
  <c r="T15" i="2"/>
  <c r="S15" i="2"/>
  <c r="R15" i="2"/>
  <c r="Q15" i="2"/>
  <c r="P15" i="2"/>
  <c r="O15" i="2"/>
  <c r="N15" i="2"/>
  <c r="S13" i="2"/>
  <c r="R13" i="2"/>
  <c r="Q13" i="2"/>
  <c r="P13" i="2"/>
  <c r="O13" i="2"/>
  <c r="N13" i="2"/>
  <c r="M13" i="2"/>
  <c r="M20" i="2" s="1"/>
  <c r="M33" i="2" s="1"/>
  <c r="S11" i="2"/>
  <c r="R11" i="2"/>
  <c r="Q11" i="2"/>
  <c r="P11" i="2"/>
  <c r="O11" i="2"/>
  <c r="N11" i="2"/>
  <c r="M11" i="2"/>
  <c r="S9" i="2"/>
  <c r="R9" i="2"/>
  <c r="Q9" i="2"/>
  <c r="P9" i="2"/>
  <c r="O9" i="2"/>
  <c r="N9" i="2"/>
  <c r="N20" i="2" s="1"/>
  <c r="N33" i="2" s="1"/>
  <c r="M9" i="2"/>
  <c r="J5" i="2"/>
  <c r="I5" i="2"/>
  <c r="I35" i="2" s="1"/>
  <c r="H5" i="2"/>
  <c r="H28" i="2" s="1"/>
  <c r="G5" i="2"/>
  <c r="G28" i="2" s="1"/>
  <c r="F5" i="2"/>
  <c r="E5" i="2"/>
  <c r="D5" i="2"/>
  <c r="D10" i="2" s="1"/>
  <c r="C5" i="2"/>
  <c r="B5" i="2"/>
  <c r="Q20" i="2" l="1"/>
  <c r="Q33" i="2" s="1"/>
  <c r="P20" i="3"/>
  <c r="P33" i="3" s="1"/>
  <c r="E45" i="2"/>
  <c r="F20" i="3"/>
  <c r="F33" i="3" s="1"/>
  <c r="D20" i="3"/>
  <c r="D33" i="3" s="1"/>
  <c r="M80" i="3"/>
  <c r="T20" i="2"/>
  <c r="T33" i="2" s="1"/>
  <c r="T34" i="2" s="1"/>
  <c r="S20" i="2"/>
  <c r="S33" i="2" s="1"/>
  <c r="F25" i="2"/>
  <c r="I28" i="2"/>
  <c r="G20" i="3"/>
  <c r="G33" i="3" s="1"/>
  <c r="G34" i="3" s="1"/>
  <c r="C20" i="3"/>
  <c r="C33" i="3" s="1"/>
  <c r="C34" i="3" s="1"/>
  <c r="N80" i="3"/>
  <c r="O53" i="3"/>
  <c r="J35" i="2"/>
  <c r="K20" i="3"/>
  <c r="K33" i="3" s="1"/>
  <c r="E20" i="3"/>
  <c r="E33" i="3" s="1"/>
  <c r="D80" i="3"/>
  <c r="L20" i="3"/>
  <c r="L33" i="3" s="1"/>
  <c r="L43" i="3" s="1"/>
  <c r="E80" i="3"/>
  <c r="E60" i="3"/>
  <c r="M60" i="3"/>
  <c r="O33" i="3"/>
  <c r="O43" i="3" s="1"/>
  <c r="M20" i="3"/>
  <c r="M33" i="3" s="1"/>
  <c r="M34" i="3" s="1"/>
  <c r="D53" i="3"/>
  <c r="R60" i="3"/>
  <c r="B35" i="2"/>
  <c r="F70" i="3"/>
  <c r="P20" i="2"/>
  <c r="P33" i="2" s="1"/>
  <c r="I33" i="3"/>
  <c r="D45" i="2"/>
  <c r="R20" i="2"/>
  <c r="R33" i="2" s="1"/>
  <c r="Q20" i="3"/>
  <c r="Q33" i="3" s="1"/>
  <c r="Q43" i="3" s="1"/>
  <c r="Q73" i="3" s="1"/>
  <c r="F53" i="3"/>
  <c r="G70" i="3"/>
  <c r="G53" i="3"/>
  <c r="O20" i="2"/>
  <c r="O33" i="2" s="1"/>
  <c r="L80" i="3"/>
  <c r="O70" i="3"/>
  <c r="S43" i="3"/>
  <c r="S34" i="3"/>
  <c r="L34" i="3"/>
  <c r="I34" i="3"/>
  <c r="I43" i="3"/>
  <c r="I73" i="3" s="1"/>
  <c r="N34" i="3"/>
  <c r="N43" i="3"/>
  <c r="N73" i="3" s="1"/>
  <c r="O34" i="3"/>
  <c r="P34" i="3"/>
  <c r="P43" i="3"/>
  <c r="P73" i="3" s="1"/>
  <c r="B34" i="3"/>
  <c r="B43" i="3"/>
  <c r="D43" i="3"/>
  <c r="D34" i="3"/>
  <c r="F34" i="3"/>
  <c r="F43" i="3"/>
  <c r="F73" i="3" s="1"/>
  <c r="H34" i="3"/>
  <c r="H43" i="3"/>
  <c r="H73" i="3" s="1"/>
  <c r="J43" i="3"/>
  <c r="J34" i="3"/>
  <c r="K43" i="3"/>
  <c r="K34" i="3"/>
  <c r="E34" i="3"/>
  <c r="E43" i="3"/>
  <c r="R43" i="3"/>
  <c r="R34" i="3"/>
  <c r="I45" i="3"/>
  <c r="Q45" i="3"/>
  <c r="C60" i="3"/>
  <c r="K60" i="3"/>
  <c r="S60" i="3"/>
  <c r="I63" i="3"/>
  <c r="Q63" i="3"/>
  <c r="G80" i="3"/>
  <c r="O80" i="3"/>
  <c r="J45" i="3"/>
  <c r="R45" i="3"/>
  <c r="L60" i="3"/>
  <c r="J63" i="3"/>
  <c r="R63" i="3"/>
  <c r="H70" i="3"/>
  <c r="P70" i="3"/>
  <c r="H80" i="3"/>
  <c r="P80" i="3"/>
  <c r="S45" i="3"/>
  <c r="S63" i="3"/>
  <c r="I70" i="3"/>
  <c r="Q70" i="3"/>
  <c r="I80" i="3"/>
  <c r="Q80" i="3"/>
  <c r="P63" i="3"/>
  <c r="B41" i="3"/>
  <c r="F44" i="3"/>
  <c r="F52" i="3" s="1"/>
  <c r="F61" i="3" s="1"/>
  <c r="F71" i="3" s="1"/>
  <c r="F81" i="3" s="1"/>
  <c r="D45" i="3"/>
  <c r="H53" i="3"/>
  <c r="P53" i="3"/>
  <c r="F60" i="3"/>
  <c r="N60" i="3"/>
  <c r="D63" i="3"/>
  <c r="B70" i="3"/>
  <c r="J70" i="3"/>
  <c r="R70" i="3"/>
  <c r="B80" i="3"/>
  <c r="J80" i="3"/>
  <c r="R80" i="3"/>
  <c r="H63" i="3"/>
  <c r="K41" i="3"/>
  <c r="E45" i="3"/>
  <c r="M45" i="3"/>
  <c r="I53" i="3"/>
  <c r="Q53" i="3"/>
  <c r="G60" i="3"/>
  <c r="O60" i="3"/>
  <c r="E63" i="3"/>
  <c r="M63" i="3"/>
  <c r="C70" i="3"/>
  <c r="K70" i="3"/>
  <c r="S70" i="3"/>
  <c r="C80" i="3"/>
  <c r="K80" i="3"/>
  <c r="S80" i="3"/>
  <c r="H44" i="3"/>
  <c r="H52" i="3" s="1"/>
  <c r="H61" i="3" s="1"/>
  <c r="F45" i="3"/>
  <c r="N45" i="3"/>
  <c r="H60" i="3"/>
  <c r="P60" i="3"/>
  <c r="F63" i="3"/>
  <c r="N63" i="3"/>
  <c r="D70" i="3"/>
  <c r="L70" i="3"/>
  <c r="G45" i="3"/>
  <c r="O45" i="3"/>
  <c r="E70" i="3"/>
  <c r="M70" i="3"/>
  <c r="Q34" i="2"/>
  <c r="F8" i="2"/>
  <c r="S34" i="2"/>
  <c r="H8" i="2"/>
  <c r="H38" i="2" s="1"/>
  <c r="M34" i="2"/>
  <c r="B8" i="2"/>
  <c r="B9" i="2" s="1"/>
  <c r="B17" i="2" s="1"/>
  <c r="B26" i="2" s="1"/>
  <c r="B28" i="2" s="1"/>
  <c r="E8" i="2"/>
  <c r="P34" i="2"/>
  <c r="G8" i="2"/>
  <c r="G38" i="2" s="1"/>
  <c r="R34" i="2"/>
  <c r="N34" i="2"/>
  <c r="C8" i="2"/>
  <c r="U34" i="2"/>
  <c r="J8" i="2"/>
  <c r="J38" i="2" s="1"/>
  <c r="D8" i="2"/>
  <c r="O34" i="2"/>
  <c r="H25" i="2"/>
  <c r="J28" i="2"/>
  <c r="D35" i="2"/>
  <c r="G45" i="2"/>
  <c r="I25" i="2"/>
  <c r="E35" i="2"/>
  <c r="H45" i="2"/>
  <c r="G10" i="2"/>
  <c r="G18" i="2"/>
  <c r="B25" i="2"/>
  <c r="J25" i="2"/>
  <c r="D28" i="2"/>
  <c r="F35" i="2"/>
  <c r="I45" i="2"/>
  <c r="C35" i="2"/>
  <c r="B6" i="2"/>
  <c r="H9" i="2"/>
  <c r="H17" i="2" s="1"/>
  <c r="H26" i="2" s="1"/>
  <c r="H10" i="2"/>
  <c r="H18" i="2"/>
  <c r="C25" i="2"/>
  <c r="G35" i="2"/>
  <c r="B45" i="2"/>
  <c r="J45" i="2"/>
  <c r="G25" i="2"/>
  <c r="I10" i="2"/>
  <c r="I18" i="2"/>
  <c r="D25" i="2"/>
  <c r="H35" i="2"/>
  <c r="C45" i="2"/>
  <c r="F45" i="2"/>
  <c r="J9" i="2"/>
  <c r="J17" i="2" s="1"/>
  <c r="J26" i="2" s="1"/>
  <c r="J36" i="2" s="1"/>
  <c r="J10" i="2"/>
  <c r="J18" i="2"/>
  <c r="E25" i="2"/>
  <c r="C9" i="2"/>
  <c r="C17" i="2" s="1"/>
  <c r="C26" i="2" s="1"/>
  <c r="C36" i="2" s="1"/>
  <c r="C46" i="2" s="1"/>
  <c r="C10" i="2"/>
  <c r="O73" i="3" l="1"/>
  <c r="O44" i="3"/>
  <c r="O52" i="3" s="1"/>
  <c r="O61" i="3" s="1"/>
  <c r="O71" i="3" s="1"/>
  <c r="M43" i="3"/>
  <c r="C43" i="3"/>
  <c r="Q34" i="3"/>
  <c r="G43" i="3"/>
  <c r="G73" i="3" s="1"/>
  <c r="G9" i="2"/>
  <c r="G17" i="2" s="1"/>
  <c r="G26" i="2" s="1"/>
  <c r="G36" i="2" s="1"/>
  <c r="I8" i="2"/>
  <c r="D73" i="3"/>
  <c r="D44" i="3"/>
  <c r="D52" i="3" s="1"/>
  <c r="D61" i="3" s="1"/>
  <c r="D71" i="3" s="1"/>
  <c r="D81" i="3" s="1"/>
  <c r="Q44" i="3"/>
  <c r="Q52" i="3" s="1"/>
  <c r="Q61" i="3" s="1"/>
  <c r="E73" i="3"/>
  <c r="E44" i="3"/>
  <c r="E52" i="3" s="1"/>
  <c r="E61" i="3" s="1"/>
  <c r="I44" i="3"/>
  <c r="I52" i="3" s="1"/>
  <c r="I61" i="3" s="1"/>
  <c r="I71" i="3" s="1"/>
  <c r="I81" i="3" s="1"/>
  <c r="J73" i="3"/>
  <c r="J44" i="3"/>
  <c r="J52" i="3" s="1"/>
  <c r="J61" i="3" s="1"/>
  <c r="J71" i="3" s="1"/>
  <c r="J81" i="3" s="1"/>
  <c r="B44" i="3"/>
  <c r="P44" i="3"/>
  <c r="P52" i="3" s="1"/>
  <c r="P61" i="3" s="1"/>
  <c r="P71" i="3" s="1"/>
  <c r="P81" i="3" s="1"/>
  <c r="O81" i="3"/>
  <c r="M73" i="3"/>
  <c r="M44" i="3"/>
  <c r="M52" i="3" s="1"/>
  <c r="M61" i="3" s="1"/>
  <c r="M71" i="3" s="1"/>
  <c r="M81" i="3" s="1"/>
  <c r="L44" i="3"/>
  <c r="K44" i="3"/>
  <c r="R73" i="3"/>
  <c r="R44" i="3"/>
  <c r="R52" i="3" s="1"/>
  <c r="R61" i="3" s="1"/>
  <c r="R71" i="3" s="1"/>
  <c r="R81" i="3" s="1"/>
  <c r="H71" i="3"/>
  <c r="H81" i="3" s="1"/>
  <c r="N44" i="3"/>
  <c r="N52" i="3" s="1"/>
  <c r="N61" i="3" s="1"/>
  <c r="C44" i="3"/>
  <c r="S73" i="3"/>
  <c r="S44" i="3"/>
  <c r="S52" i="3" s="1"/>
  <c r="S61" i="3" s="1"/>
  <c r="S71" i="3" s="1"/>
  <c r="S81" i="3" s="1"/>
  <c r="H36" i="2"/>
  <c r="H46" i="2" s="1"/>
  <c r="C38" i="2"/>
  <c r="G46" i="2"/>
  <c r="B18" i="2"/>
  <c r="F9" i="2"/>
  <c r="B36" i="2"/>
  <c r="B10" i="2"/>
  <c r="C28" i="2"/>
  <c r="D38" i="2"/>
  <c r="D9" i="2"/>
  <c r="D17" i="2" s="1"/>
  <c r="D26" i="2" s="1"/>
  <c r="D36" i="2" s="1"/>
  <c r="D46" i="2" s="1"/>
  <c r="E9" i="2"/>
  <c r="C18" i="2"/>
  <c r="J46" i="2"/>
  <c r="I38" i="2" l="1"/>
  <c r="I9" i="2"/>
  <c r="I17" i="2" s="1"/>
  <c r="I26" i="2" s="1"/>
  <c r="B27" i="2"/>
  <c r="G44" i="3"/>
  <c r="G52" i="3" s="1"/>
  <c r="G61" i="3" s="1"/>
  <c r="G71" i="3" s="1"/>
  <c r="G81" i="3" s="1"/>
  <c r="E62" i="3"/>
  <c r="E71" i="3"/>
  <c r="E81" i="3" s="1"/>
  <c r="L52" i="3"/>
  <c r="L45" i="3"/>
  <c r="Q71" i="3"/>
  <c r="Q81" i="3" s="1"/>
  <c r="Q62" i="3"/>
  <c r="H62" i="3"/>
  <c r="C52" i="3"/>
  <c r="C45" i="3"/>
  <c r="K52" i="3"/>
  <c r="K45" i="3"/>
  <c r="N71" i="3"/>
  <c r="N81" i="3" s="1"/>
  <c r="N62" i="3"/>
  <c r="B52" i="3"/>
  <c r="B45" i="3"/>
  <c r="B46" i="2"/>
  <c r="F10" i="2"/>
  <c r="F17" i="2"/>
  <c r="E10" i="2"/>
  <c r="E17" i="2"/>
  <c r="B38" i="2"/>
  <c r="I36" i="2" l="1"/>
  <c r="I46" i="2" s="1"/>
  <c r="H27" i="2"/>
  <c r="C61" i="3"/>
  <c r="C53" i="3"/>
  <c r="L61" i="3"/>
  <c r="L53" i="3"/>
  <c r="K61" i="3"/>
  <c r="K53" i="3"/>
  <c r="B61" i="3"/>
  <c r="B53" i="3"/>
  <c r="E26" i="2"/>
  <c r="E18" i="2"/>
  <c r="F18" i="2"/>
  <c r="F26" i="2"/>
  <c r="B71" i="3" l="1"/>
  <c r="B62" i="3"/>
  <c r="B63" i="3"/>
  <c r="K71" i="3"/>
  <c r="K62" i="3"/>
  <c r="K63" i="3"/>
  <c r="L71" i="3"/>
  <c r="L63" i="3"/>
  <c r="C71" i="3"/>
  <c r="C63" i="3"/>
  <c r="F36" i="2"/>
  <c r="F28" i="2"/>
  <c r="E27" i="2"/>
  <c r="E36" i="2"/>
  <c r="E28" i="2"/>
  <c r="C81" i="3" l="1"/>
  <c r="C73" i="3"/>
  <c r="L81" i="3"/>
  <c r="L73" i="3"/>
  <c r="K81" i="3"/>
  <c r="K72" i="3"/>
  <c r="K73" i="3"/>
  <c r="B72" i="3"/>
  <c r="B81" i="3"/>
  <c r="B73" i="3"/>
  <c r="E46" i="2"/>
  <c r="E38" i="2"/>
  <c r="B37" i="2"/>
  <c r="F46" i="2"/>
  <c r="F38" i="2"/>
  <c r="B82" i="3" l="1"/>
  <c r="B47" i="2"/>
</calcChain>
</file>

<file path=xl/sharedStrings.xml><?xml version="1.0" encoding="utf-8"?>
<sst xmlns="http://schemas.openxmlformats.org/spreadsheetml/2006/main" count="318" uniqueCount="115">
  <si>
    <t>Mehrstufige Deckungsbeitragsrechnung mit einem Bereich</t>
  </si>
  <si>
    <t>Produktgruppe</t>
  </si>
  <si>
    <t>Produktgruppe A</t>
  </si>
  <si>
    <t>Produktgruppe B</t>
  </si>
  <si>
    <t>Produktgruppe  C</t>
  </si>
  <si>
    <t>Produkt</t>
  </si>
  <si>
    <t>Produkt 1</t>
  </si>
  <si>
    <t>Produkt 2</t>
  </si>
  <si>
    <t>Produkt 3</t>
  </si>
  <si>
    <t>Produkt 4</t>
  </si>
  <si>
    <t>Produkt 5</t>
  </si>
  <si>
    <t>Produkt 6</t>
  </si>
  <si>
    <t>Produkt 7</t>
  </si>
  <si>
    <t>Produkt 8</t>
  </si>
  <si>
    <t>Produkt 9</t>
  </si>
  <si>
    <t>Erlöse</t>
  </si>
  <si>
    <t>Hergestellte Menge</t>
  </si>
  <si>
    <t xml:space="preserve">(Wenn nicht gegeben dann gleich 0. Alle </t>
  </si>
  <si>
    <t>Verkaufte Menge</t>
  </si>
  <si>
    <t>Preisnachlässe (nur wenn Gegeben)</t>
  </si>
  <si>
    <t>Verkaufspreis</t>
  </si>
  <si>
    <t>variable Kosten</t>
  </si>
  <si>
    <t>Variable Kosten 1 Produktionsbezogen</t>
  </si>
  <si>
    <t>Produktionsbezogen:</t>
  </si>
  <si>
    <t>Deckungsbeitrag 1</t>
  </si>
  <si>
    <t>= Alles, was mit der Produktion zu tun hat</t>
  </si>
  <si>
    <t>DB1-Quote</t>
  </si>
  <si>
    <t>Variable Kosten 2 Produktionsbezogen</t>
  </si>
  <si>
    <t>- Fertifungslöhne</t>
  </si>
  <si>
    <t>Produktbezogene Fixkosten 1</t>
  </si>
  <si>
    <t>- Rohstoffe</t>
  </si>
  <si>
    <t>Produktbezogene Fixkosten 2</t>
  </si>
  <si>
    <t>Variable Kosten 3 Produktionsbezogen</t>
  </si>
  <si>
    <t>- Fertigungsgemeinkosten (FGK)</t>
  </si>
  <si>
    <t>Produktbezogene Fixkosten 3</t>
  </si>
  <si>
    <t>- Materialgemeinkosten (MGK)</t>
  </si>
  <si>
    <t>Produktbezogene Fixkosten 4</t>
  </si>
  <si>
    <t>Variable Kosten 4 Produktionsbezogen</t>
  </si>
  <si>
    <t>Produktbezogene Fixkosten 5</t>
  </si>
  <si>
    <t>Produktbezogene Fixkosten 6</t>
  </si>
  <si>
    <t>Variable Kosten 5 Produktionsbezogen</t>
  </si>
  <si>
    <t>Deckungsbeitrag 2</t>
  </si>
  <si>
    <t>DB2-Quote</t>
  </si>
  <si>
    <t>Variable Kosten 6 Produktionsbezogen</t>
  </si>
  <si>
    <t>Produktgruppenbezogene Fixkosten 1</t>
  </si>
  <si>
    <t>Produktgruppenbezogene Fixkosten 2</t>
  </si>
  <si>
    <t>Variable HK</t>
  </si>
  <si>
    <t>Produktgruppenbezogene Fixkosten 3</t>
  </si>
  <si>
    <t>Variable Kosten 1 Verkaufsbezogen</t>
  </si>
  <si>
    <t>Verkaufsbezogen:</t>
  </si>
  <si>
    <t>Produktgruppenbezogene Fixkosten 4</t>
  </si>
  <si>
    <t>= Alles, was mit dem Verkauf der Ware zu tun hat</t>
  </si>
  <si>
    <t>Produktgruppenbezogene Fixkosten 5</t>
  </si>
  <si>
    <t>Variable Kosten 2 Verkaufsbezogen</t>
  </si>
  <si>
    <t>- Verwaltungsgemeinkosten (VwGK)</t>
  </si>
  <si>
    <t>Produktgruppenbezogene Fixkosten 6</t>
  </si>
  <si>
    <t>- Vertriebsgemeinkosten (VwGK)</t>
  </si>
  <si>
    <t>Anteil am Sortimentserlös</t>
  </si>
  <si>
    <t>Variable Kosten 3 Verkaufsbezogen</t>
  </si>
  <si>
    <t>- Sondereinzelkosten z.B. (SEKVt)</t>
  </si>
  <si>
    <t>Deckungsbeitrag 3 Einzeln</t>
  </si>
  <si>
    <t>Deckungsbeitrag 3</t>
  </si>
  <si>
    <t>Variable Kosten 4 Verkaufsbezogen</t>
  </si>
  <si>
    <t>DB3-Quote</t>
  </si>
  <si>
    <t>Bereichsbezogene Fixkosten 1</t>
  </si>
  <si>
    <t>Variable Kosten 5 Verkaufsbezogen</t>
  </si>
  <si>
    <t>Bereichsbezogene Fixkosten 2</t>
  </si>
  <si>
    <t>Bereichsbezogene Fixkosten 3</t>
  </si>
  <si>
    <t>Variable Kosten 6 Verkaufsbezogen</t>
  </si>
  <si>
    <t>Bereichsbezogene Fixkosten 4</t>
  </si>
  <si>
    <t>Bereichsbezogene Fixkosten 5</t>
  </si>
  <si>
    <t>Variable SK</t>
  </si>
  <si>
    <t>Bereichsbezogene Fixkosten 6</t>
  </si>
  <si>
    <t>Deckungsbeitrag</t>
  </si>
  <si>
    <t>Anteil am Gesamterlös</t>
  </si>
  <si>
    <t>Deckungsbeitrag 4 Einzeln</t>
  </si>
  <si>
    <t>Rechner Verteilung Produktgruppenbezogene variable Kosten:</t>
  </si>
  <si>
    <t>Deckungsbeitrag 4</t>
  </si>
  <si>
    <t>--&gt; Dient nur der Berechnung!</t>
  </si>
  <si>
    <t>DB4-Quote</t>
  </si>
  <si>
    <t>Variable Kosten</t>
  </si>
  <si>
    <t>Die Werte müssen selbstständig übertragen werden!</t>
  </si>
  <si>
    <t>Unternehmensweite Fixkosten 1</t>
  </si>
  <si>
    <t>Unternehmensweite Fixkosten 2</t>
  </si>
  <si>
    <t>Schlüssel</t>
  </si>
  <si>
    <t>Unternehmensweite Fixkosten 3</t>
  </si>
  <si>
    <t>Verteilung</t>
  </si>
  <si>
    <t>Unternehmensweite Fixkosten 4</t>
  </si>
  <si>
    <t>Unternehmensweite Fixkosten 5</t>
  </si>
  <si>
    <t>Rechner Verteilung Bereichs-/Unternehmensbezogene variable Kosten:</t>
  </si>
  <si>
    <t>Unternehmensweite Fixkosten 6</t>
  </si>
  <si>
    <t>Unternehmen</t>
  </si>
  <si>
    <t>Bereich / Unternehmen</t>
  </si>
  <si>
    <t>Betriebsergebnis</t>
  </si>
  <si>
    <t>Mehrstufige Deckungsbeitragsrechnung mit 2 Bereichen</t>
  </si>
  <si>
    <t>Bereich</t>
  </si>
  <si>
    <t>Bereich A</t>
  </si>
  <si>
    <t>Bereich B</t>
  </si>
  <si>
    <t>Produktgruppe D</t>
  </si>
  <si>
    <t>Produktgruppe E</t>
  </si>
  <si>
    <t>Produktgruppe  F</t>
  </si>
  <si>
    <t>Produkt 10</t>
  </si>
  <si>
    <t>Produkt 11</t>
  </si>
  <si>
    <t>Produkt 12</t>
  </si>
  <si>
    <t>Produkt 13</t>
  </si>
  <si>
    <t>Produkt 14</t>
  </si>
  <si>
    <t>Produkt 15</t>
  </si>
  <si>
    <t>Produkt 16</t>
  </si>
  <si>
    <t>Produkt 17</t>
  </si>
  <si>
    <t>Produkt 18</t>
  </si>
  <si>
    <t>(Wenn nicht gegeben dann gleich verkaufter Menge.)</t>
  </si>
  <si>
    <t>--&gt; Wenn nur variable HK gegeben, einfach nur bei Variable Kosten 1 eintragen.</t>
  </si>
  <si>
    <t>Variable HK [Stück]</t>
  </si>
  <si>
    <t xml:space="preserve">  </t>
  </si>
  <si>
    <t>Alle orangenen Zellen werden berechnet und dürfen nicht verändert werden!!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</si>
</sst>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€&quot;_-;\-* #,##0.00\ &quot;€&quot;_-;_-* &quot;-&quot;??\ &quot;€&quot;_-;_-@_-"/>
    <numFmt numFmtId="164" formatCode="#,##0.00\ &quot;€&quot;"/>
    <numFmt numFmtId="165" formatCode="_-* #,##0.00\ [$€-407]_-;\-* #,##0.00\ [$€-407]_-;_-* &quot;-&quot;??\ [$€-407]_-;_-@_-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2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6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rgb="FF000000"/>
      </patternFill>
    </fill>
  </fills>
  <borders count="98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thick">
        <color indexed="64"/>
      </bottom>
      <diagonal/>
    </border>
    <border>
      <left/>
      <right/>
      <top style="double">
        <color indexed="64"/>
      </top>
      <bottom style="thick">
        <color indexed="64"/>
      </bottom>
      <diagonal/>
    </border>
    <border>
      <left/>
      <right style="thick">
        <color indexed="64"/>
      </right>
      <top style="double">
        <color indexed="64"/>
      </top>
      <bottom style="thick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24">
    <xf numFmtId="0" fontId="0" fillId="0" borderId="0" xfId="0"/>
    <xf numFmtId="0" fontId="3" fillId="0" borderId="0" xfId="0" applyFont="1"/>
    <xf numFmtId="0" fontId="0" fillId="0" borderId="1" xfId="0" applyBorder="1"/>
    <xf numFmtId="0" fontId="0" fillId="2" borderId="2" xfId="0" applyFill="1" applyBorder="1"/>
    <xf numFmtId="0" fontId="0" fillId="0" borderId="6" xfId="0" applyBorder="1"/>
    <xf numFmtId="0" fontId="0" fillId="2" borderId="3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165" fontId="0" fillId="0" borderId="13" xfId="1" applyNumberFormat="1" applyFont="1" applyBorder="1"/>
    <xf numFmtId="0" fontId="0" fillId="0" borderId="14" xfId="0" applyBorder="1"/>
    <xf numFmtId="3" fontId="0" fillId="0" borderId="14" xfId="0" applyNumberFormat="1" applyBorder="1" applyAlignment="1">
      <alignment horizontal="center" vertical="center"/>
    </xf>
    <xf numFmtId="3" fontId="0" fillId="0" borderId="15" xfId="0" applyNumberFormat="1" applyBorder="1" applyAlignment="1">
      <alignment horizontal="center" vertical="center"/>
    </xf>
    <xf numFmtId="3" fontId="0" fillId="0" borderId="16" xfId="0" applyNumberFormat="1" applyBorder="1" applyAlignment="1">
      <alignment horizontal="center" vertical="center"/>
    </xf>
    <xf numFmtId="0" fontId="0" fillId="0" borderId="18" xfId="0" applyBorder="1"/>
    <xf numFmtId="3" fontId="0" fillId="0" borderId="18" xfId="0" applyNumberFormat="1" applyBorder="1" applyAlignment="1">
      <alignment horizontal="center" vertical="center"/>
    </xf>
    <xf numFmtId="3" fontId="0" fillId="0" borderId="19" xfId="0" applyNumberFormat="1" applyBorder="1" applyAlignment="1">
      <alignment horizontal="center" vertical="center"/>
    </xf>
    <xf numFmtId="3" fontId="0" fillId="0" borderId="20" xfId="0" applyNumberFormat="1" applyBorder="1" applyAlignment="1">
      <alignment horizontal="center" vertical="center"/>
    </xf>
    <xf numFmtId="0" fontId="0" fillId="0" borderId="17" xfId="0" applyBorder="1"/>
    <xf numFmtId="44" fontId="0" fillId="0" borderId="19" xfId="1" applyFont="1" applyBorder="1"/>
    <xf numFmtId="44" fontId="0" fillId="0" borderId="21" xfId="1" applyFont="1" applyBorder="1"/>
    <xf numFmtId="0" fontId="0" fillId="0" borderId="9" xfId="0" applyBorder="1"/>
    <xf numFmtId="44" fontId="0" fillId="0" borderId="9" xfId="1" applyFont="1" applyFill="1" applyBorder="1" applyAlignment="1">
      <alignment horizontal="center" vertical="center"/>
    </xf>
    <xf numFmtId="44" fontId="0" fillId="0" borderId="8" xfId="1" applyFont="1" applyFill="1" applyBorder="1" applyAlignment="1">
      <alignment horizontal="center" vertical="center"/>
    </xf>
    <xf numFmtId="44" fontId="0" fillId="0" borderId="22" xfId="1" applyFont="1" applyFill="1" applyBorder="1" applyAlignment="1">
      <alignment horizontal="center" vertical="center"/>
    </xf>
    <xf numFmtId="0" fontId="0" fillId="0" borderId="7" xfId="0" applyBorder="1"/>
    <xf numFmtId="44" fontId="0" fillId="0" borderId="8" xfId="1" applyFont="1" applyBorder="1"/>
    <xf numFmtId="44" fontId="0" fillId="0" borderId="14" xfId="1" applyFont="1" applyBorder="1"/>
    <xf numFmtId="44" fontId="0" fillId="0" borderId="15" xfId="1" applyFont="1" applyBorder="1"/>
    <xf numFmtId="44" fontId="0" fillId="0" borderId="23" xfId="1" applyFont="1" applyBorder="1"/>
    <xf numFmtId="49" fontId="0" fillId="0" borderId="0" xfId="0" applyNumberFormat="1"/>
    <xf numFmtId="0" fontId="2" fillId="2" borderId="2" xfId="0" applyFont="1" applyFill="1" applyBorder="1"/>
    <xf numFmtId="165" fontId="2" fillId="2" borderId="15" xfId="0" applyNumberFormat="1" applyFont="1" applyFill="1" applyBorder="1"/>
    <xf numFmtId="165" fontId="2" fillId="2" borderId="24" xfId="0" applyNumberFormat="1" applyFont="1" applyFill="1" applyBorder="1"/>
    <xf numFmtId="44" fontId="0" fillId="2" borderId="18" xfId="1" applyFont="1" applyFill="1" applyBorder="1"/>
    <xf numFmtId="44" fontId="0" fillId="2" borderId="19" xfId="1" applyFont="1" applyFill="1" applyBorder="1"/>
    <xf numFmtId="44" fontId="0" fillId="2" borderId="20" xfId="1" applyFont="1" applyFill="1" applyBorder="1"/>
    <xf numFmtId="0" fontId="2" fillId="2" borderId="7" xfId="0" applyFont="1" applyFill="1" applyBorder="1"/>
    <xf numFmtId="10" fontId="2" fillId="2" borderId="8" xfId="2" applyNumberFormat="1" applyFont="1" applyFill="1" applyBorder="1"/>
    <xf numFmtId="10" fontId="2" fillId="2" borderId="10" xfId="2" applyNumberFormat="1" applyFont="1" applyFill="1" applyBorder="1"/>
    <xf numFmtId="44" fontId="0" fillId="0" borderId="18" xfId="1" applyFont="1" applyBorder="1"/>
    <xf numFmtId="44" fontId="0" fillId="0" borderId="20" xfId="1" applyFont="1" applyBorder="1"/>
    <xf numFmtId="0" fontId="0" fillId="0" borderId="2" xfId="0" applyBorder="1"/>
    <xf numFmtId="44" fontId="0" fillId="0" borderId="24" xfId="1" applyFont="1" applyBorder="1"/>
    <xf numFmtId="44" fontId="0" fillId="0" borderId="10" xfId="1" applyFont="1" applyBorder="1"/>
    <xf numFmtId="44" fontId="0" fillId="2" borderId="9" xfId="1" applyFont="1" applyFill="1" applyBorder="1"/>
    <xf numFmtId="44" fontId="0" fillId="2" borderId="8" xfId="1" applyFont="1" applyFill="1" applyBorder="1"/>
    <xf numFmtId="44" fontId="0" fillId="2" borderId="22" xfId="1" applyFont="1" applyFill="1" applyBorder="1"/>
    <xf numFmtId="0" fontId="0" fillId="0" borderId="27" xfId="0" applyBorder="1"/>
    <xf numFmtId="0" fontId="2" fillId="2" borderId="31" xfId="0" applyFont="1" applyFill="1" applyBorder="1" applyAlignment="1">
      <alignment horizontal="center" vertical="center"/>
    </xf>
    <xf numFmtId="44" fontId="2" fillId="2" borderId="31" xfId="1" applyFont="1" applyFill="1" applyBorder="1"/>
    <xf numFmtId="44" fontId="2" fillId="2" borderId="32" xfId="1" applyFont="1" applyFill="1" applyBorder="1"/>
    <xf numFmtId="44" fontId="2" fillId="2" borderId="33" xfId="1" applyFont="1" applyFill="1" applyBorder="1"/>
    <xf numFmtId="0" fontId="0" fillId="0" borderId="34" xfId="0" applyBorder="1"/>
    <xf numFmtId="0" fontId="2" fillId="3" borderId="37" xfId="0" applyFont="1" applyFill="1" applyBorder="1"/>
    <xf numFmtId="10" fontId="2" fillId="3" borderId="38" xfId="2" applyNumberFormat="1" applyFont="1" applyFill="1" applyBorder="1"/>
    <xf numFmtId="10" fontId="2" fillId="3" borderId="39" xfId="2" applyNumberFormat="1" applyFont="1" applyFill="1" applyBorder="1"/>
    <xf numFmtId="10" fontId="2" fillId="3" borderId="40" xfId="2" applyNumberFormat="1" applyFont="1" applyFill="1" applyBorder="1"/>
    <xf numFmtId="10" fontId="2" fillId="3" borderId="41" xfId="2" applyNumberFormat="1" applyFont="1" applyFill="1" applyBorder="1"/>
    <xf numFmtId="0" fontId="2" fillId="2" borderId="42" xfId="0" applyFont="1" applyFill="1" applyBorder="1"/>
    <xf numFmtId="165" fontId="2" fillId="2" borderId="3" xfId="0" applyNumberFormat="1" applyFont="1" applyFill="1" applyBorder="1"/>
    <xf numFmtId="165" fontId="2" fillId="2" borderId="4" xfId="0" applyNumberFormat="1" applyFont="1" applyFill="1" applyBorder="1"/>
    <xf numFmtId="165" fontId="2" fillId="2" borderId="2" xfId="0" applyNumberFormat="1" applyFont="1" applyFill="1" applyBorder="1"/>
    <xf numFmtId="44" fontId="2" fillId="2" borderId="3" xfId="1" applyFont="1" applyFill="1" applyBorder="1"/>
    <xf numFmtId="44" fontId="2" fillId="2" borderId="4" xfId="1" applyFont="1" applyFill="1" applyBorder="1"/>
    <xf numFmtId="44" fontId="2" fillId="2" borderId="5" xfId="1" applyFont="1" applyFill="1" applyBorder="1"/>
    <xf numFmtId="0" fontId="2" fillId="2" borderId="43" xfId="0" applyFont="1" applyFill="1" applyBorder="1"/>
    <xf numFmtId="0" fontId="2" fillId="2" borderId="34" xfId="0" applyFont="1" applyFill="1" applyBorder="1"/>
    <xf numFmtId="10" fontId="2" fillId="2" borderId="11" xfId="2" applyNumberFormat="1" applyFont="1" applyFill="1" applyBorder="1"/>
    <xf numFmtId="10" fontId="2" fillId="2" borderId="35" xfId="2" applyNumberFormat="1" applyFont="1" applyFill="1" applyBorder="1"/>
    <xf numFmtId="10" fontId="2" fillId="2" borderId="7" xfId="2" applyNumberFormat="1" applyFont="1" applyFill="1" applyBorder="1"/>
    <xf numFmtId="10" fontId="2" fillId="2" borderId="36" xfId="2" applyNumberFormat="1" applyFont="1" applyFill="1" applyBorder="1"/>
    <xf numFmtId="0" fontId="0" fillId="0" borderId="42" xfId="0" applyBorder="1"/>
    <xf numFmtId="0" fontId="2" fillId="2" borderId="14" xfId="0" applyFont="1" applyFill="1" applyBorder="1"/>
    <xf numFmtId="44" fontId="2" fillId="2" borderId="14" xfId="0" applyNumberFormat="1" applyFont="1" applyFill="1" applyBorder="1"/>
    <xf numFmtId="44" fontId="2" fillId="2" borderId="15" xfId="0" applyNumberFormat="1" applyFont="1" applyFill="1" applyBorder="1"/>
    <xf numFmtId="44" fontId="2" fillId="2" borderId="23" xfId="0" applyNumberFormat="1" applyFont="1" applyFill="1" applyBorder="1"/>
    <xf numFmtId="0" fontId="0" fillId="0" borderId="46" xfId="0" applyBorder="1"/>
    <xf numFmtId="0" fontId="2" fillId="2" borderId="47" xfId="0" applyFont="1" applyFill="1" applyBorder="1"/>
    <xf numFmtId="44" fontId="2" fillId="2" borderId="47" xfId="0" applyNumberFormat="1" applyFont="1" applyFill="1" applyBorder="1"/>
    <xf numFmtId="44" fontId="2" fillId="2" borderId="48" xfId="0" applyNumberFormat="1" applyFont="1" applyFill="1" applyBorder="1"/>
    <xf numFmtId="44" fontId="2" fillId="2" borderId="49" xfId="0" applyNumberFormat="1" applyFont="1" applyFill="1" applyBorder="1"/>
    <xf numFmtId="0" fontId="2" fillId="0" borderId="1" xfId="0" applyFont="1" applyBorder="1"/>
    <xf numFmtId="0" fontId="0" fillId="2" borderId="50" xfId="0" applyFill="1" applyBorder="1"/>
    <xf numFmtId="0" fontId="0" fillId="0" borderId="56" xfId="0" applyBorder="1"/>
    <xf numFmtId="49" fontId="2" fillId="0" borderId="0" xfId="0" applyNumberFormat="1" applyFont="1"/>
    <xf numFmtId="0" fontId="0" fillId="2" borderId="56" xfId="0" applyFill="1" applyBorder="1"/>
    <xf numFmtId="0" fontId="0" fillId="2" borderId="32" xfId="0" applyFill="1" applyBorder="1"/>
    <xf numFmtId="0" fontId="0" fillId="2" borderId="61" xfId="0" applyFill="1" applyBorder="1"/>
    <xf numFmtId="3" fontId="0" fillId="0" borderId="15" xfId="0" applyNumberFormat="1" applyBorder="1"/>
    <xf numFmtId="3" fontId="0" fillId="0" borderId="24" xfId="0" applyNumberFormat="1" applyBorder="1"/>
    <xf numFmtId="0" fontId="0" fillId="0" borderId="62" xfId="0" applyBorder="1"/>
    <xf numFmtId="44" fontId="0" fillId="0" borderId="48" xfId="0" applyNumberFormat="1" applyBorder="1"/>
    <xf numFmtId="44" fontId="0" fillId="0" borderId="48" xfId="1" applyFont="1" applyBorder="1"/>
    <xf numFmtId="44" fontId="0" fillId="0" borderId="63" xfId="1" applyFont="1" applyBorder="1"/>
    <xf numFmtId="44" fontId="2" fillId="2" borderId="65" xfId="1" applyFont="1" applyFill="1" applyBorder="1"/>
    <xf numFmtId="44" fontId="2" fillId="2" borderId="66" xfId="1" applyFont="1" applyFill="1" applyBorder="1"/>
    <xf numFmtId="44" fontId="2" fillId="2" borderId="67" xfId="1" applyFont="1" applyFill="1" applyBorder="1"/>
    <xf numFmtId="0" fontId="4" fillId="4" borderId="56" xfId="0" applyFont="1" applyFill="1" applyBorder="1"/>
    <xf numFmtId="0" fontId="4" fillId="4" borderId="57" xfId="0" applyFont="1" applyFill="1" applyBorder="1"/>
    <xf numFmtId="0" fontId="4" fillId="4" borderId="58" xfId="0" applyFont="1" applyFill="1" applyBorder="1"/>
    <xf numFmtId="0" fontId="4" fillId="4" borderId="31" xfId="0" applyFont="1" applyFill="1" applyBorder="1"/>
    <xf numFmtId="0" fontId="4" fillId="4" borderId="61" xfId="0" applyFont="1" applyFill="1" applyBorder="1"/>
    <xf numFmtId="0" fontId="4" fillId="0" borderId="42" xfId="0" applyFont="1" applyBorder="1"/>
    <xf numFmtId="3" fontId="4" fillId="0" borderId="72" xfId="0" applyNumberFormat="1" applyFont="1" applyBorder="1"/>
    <xf numFmtId="3" fontId="4" fillId="0" borderId="4" xfId="0" applyNumberFormat="1" applyFont="1" applyBorder="1"/>
    <xf numFmtId="3" fontId="4" fillId="0" borderId="14" xfId="0" applyNumberFormat="1" applyFont="1" applyBorder="1"/>
    <xf numFmtId="3" fontId="4" fillId="0" borderId="24" xfId="0" applyNumberFormat="1" applyFont="1" applyBorder="1"/>
    <xf numFmtId="0" fontId="4" fillId="0" borderId="73" xfId="0" applyFont="1" applyBorder="1"/>
    <xf numFmtId="44" fontId="4" fillId="0" borderId="74" xfId="0" applyNumberFormat="1" applyFont="1" applyBorder="1"/>
    <xf numFmtId="44" fontId="4" fillId="0" borderId="70" xfId="0" applyNumberFormat="1" applyFont="1" applyBorder="1"/>
    <xf numFmtId="44" fontId="4" fillId="0" borderId="75" xfId="0" applyNumberFormat="1" applyFont="1" applyBorder="1"/>
    <xf numFmtId="44" fontId="4" fillId="0" borderId="76" xfId="0" applyNumberFormat="1" applyFont="1" applyBorder="1"/>
    <xf numFmtId="0" fontId="3" fillId="0" borderId="1" xfId="0" applyFont="1" applyBorder="1"/>
    <xf numFmtId="0" fontId="5" fillId="0" borderId="1" xfId="0" applyFont="1" applyBorder="1"/>
    <xf numFmtId="0" fontId="0" fillId="2" borderId="77" xfId="0" applyFill="1" applyBorder="1"/>
    <xf numFmtId="0" fontId="0" fillId="2" borderId="81" xfId="0" applyFill="1" applyBorder="1"/>
    <xf numFmtId="0" fontId="0" fillId="2" borderId="83" xfId="0" applyFill="1" applyBorder="1"/>
    <xf numFmtId="3" fontId="0" fillId="0" borderId="84" xfId="0" applyNumberFormat="1" applyBorder="1" applyAlignment="1">
      <alignment horizontal="center" vertical="center"/>
    </xf>
    <xf numFmtId="0" fontId="2" fillId="2" borderId="62" xfId="0" applyFont="1" applyFill="1" applyBorder="1"/>
    <xf numFmtId="165" fontId="0" fillId="0" borderId="89" xfId="1" applyNumberFormat="1" applyFont="1" applyBorder="1"/>
    <xf numFmtId="165" fontId="2" fillId="2" borderId="14" xfId="0" applyNumberFormat="1" applyFont="1" applyFill="1" applyBorder="1"/>
    <xf numFmtId="10" fontId="2" fillId="2" borderId="9" xfId="2" applyNumberFormat="1" applyFont="1" applyFill="1" applyBorder="1"/>
    <xf numFmtId="44" fontId="0" fillId="0" borderId="9" xfId="1" applyFont="1" applyBorder="1"/>
    <xf numFmtId="10" fontId="2" fillId="3" borderId="90" xfId="2" applyNumberFormat="1" applyFont="1" applyFill="1" applyBorder="1"/>
    <xf numFmtId="44" fontId="2" fillId="2" borderId="2" xfId="1" applyFont="1" applyFill="1" applyBorder="1"/>
    <xf numFmtId="44" fontId="2" fillId="2" borderId="12" xfId="1" applyFont="1" applyFill="1" applyBorder="1"/>
    <xf numFmtId="10" fontId="2" fillId="3" borderId="58" xfId="2" applyNumberFormat="1" applyFont="1" applyFill="1" applyBorder="1"/>
    <xf numFmtId="0" fontId="2" fillId="2" borderId="66" xfId="1" applyNumberFormat="1" applyFont="1" applyFill="1" applyBorder="1"/>
    <xf numFmtId="0" fontId="5" fillId="0" borderId="0" xfId="0" applyFont="1" applyBorder="1"/>
    <xf numFmtId="0" fontId="0" fillId="2" borderId="54" xfId="0" applyFill="1" applyBorder="1" applyAlignment="1">
      <alignment horizontal="center" vertical="center"/>
    </xf>
    <xf numFmtId="0" fontId="0" fillId="2" borderId="52" xfId="0" applyFill="1" applyBorder="1" applyAlignment="1">
      <alignment horizontal="center" vertical="center"/>
    </xf>
    <xf numFmtId="0" fontId="0" fillId="2" borderId="55" xfId="0" applyFill="1" applyBorder="1" applyAlignment="1">
      <alignment horizontal="center" vertical="center"/>
    </xf>
    <xf numFmtId="164" fontId="0" fillId="0" borderId="64" xfId="1" applyNumberFormat="1" applyFont="1" applyBorder="1" applyAlignment="1">
      <alignment horizontal="center" vertical="center"/>
    </xf>
    <xf numFmtId="164" fontId="0" fillId="0" borderId="61" xfId="1" applyNumberFormat="1" applyFont="1" applyBorder="1" applyAlignment="1">
      <alignment horizontal="center" vertical="center"/>
    </xf>
    <xf numFmtId="0" fontId="2" fillId="2" borderId="12" xfId="0" applyFont="1" applyFill="1" applyBorder="1" applyAlignment="1">
      <alignment horizontal="left" vertical="center"/>
    </xf>
    <xf numFmtId="0" fontId="2" fillId="2" borderId="68" xfId="0" applyFont="1" applyFill="1" applyBorder="1" applyAlignment="1">
      <alignment horizontal="left" vertical="center"/>
    </xf>
    <xf numFmtId="0" fontId="0" fillId="2" borderId="51" xfId="0" applyFill="1" applyBorder="1" applyAlignment="1">
      <alignment horizontal="center"/>
    </xf>
    <xf numFmtId="0" fontId="0" fillId="2" borderId="52" xfId="0" applyFill="1" applyBorder="1" applyAlignment="1">
      <alignment horizontal="center"/>
    </xf>
    <xf numFmtId="0" fontId="0" fillId="2" borderId="53" xfId="0" applyFill="1" applyBorder="1" applyAlignment="1">
      <alignment horizontal="center"/>
    </xf>
    <xf numFmtId="0" fontId="0" fillId="2" borderId="54" xfId="0" applyFill="1" applyBorder="1" applyAlignment="1">
      <alignment horizontal="center"/>
    </xf>
    <xf numFmtId="0" fontId="0" fillId="2" borderId="55" xfId="0" applyFill="1" applyBorder="1" applyAlignment="1">
      <alignment horizontal="center"/>
    </xf>
    <xf numFmtId="164" fontId="2" fillId="2" borderId="69" xfId="0" applyNumberFormat="1" applyFont="1" applyFill="1" applyBorder="1" applyAlignment="1">
      <alignment horizontal="center" vertical="center"/>
    </xf>
    <xf numFmtId="164" fontId="2" fillId="2" borderId="70" xfId="0" applyNumberFormat="1" applyFont="1" applyFill="1" applyBorder="1" applyAlignment="1">
      <alignment horizontal="center" vertical="center"/>
    </xf>
    <xf numFmtId="164" fontId="2" fillId="2" borderId="71" xfId="0" applyNumberFormat="1" applyFont="1" applyFill="1" applyBorder="1" applyAlignment="1">
      <alignment horizontal="center" vertical="center"/>
    </xf>
    <xf numFmtId="164" fontId="0" fillId="0" borderId="3" xfId="1" applyNumberFormat="1" applyFont="1" applyBorder="1" applyAlignment="1">
      <alignment horizontal="center"/>
    </xf>
    <xf numFmtId="164" fontId="0" fillId="0" borderId="4" xfId="1" applyNumberFormat="1" applyFont="1" applyBorder="1" applyAlignment="1">
      <alignment horizontal="center"/>
    </xf>
    <xf numFmtId="164" fontId="0" fillId="0" borderId="5" xfId="1" applyNumberFormat="1" applyFont="1" applyBorder="1" applyAlignment="1">
      <alignment horizontal="center"/>
    </xf>
    <xf numFmtId="164" fontId="0" fillId="0" borderId="28" xfId="1" applyNumberFormat="1" applyFont="1" applyBorder="1" applyAlignment="1">
      <alignment horizontal="center"/>
    </xf>
    <xf numFmtId="164" fontId="0" fillId="0" borderId="29" xfId="1" applyNumberFormat="1" applyFont="1" applyBorder="1" applyAlignment="1">
      <alignment horizontal="center"/>
    </xf>
    <xf numFmtId="164" fontId="0" fillId="0" borderId="30" xfId="1" applyNumberFormat="1" applyFont="1" applyBorder="1" applyAlignment="1">
      <alignment horizontal="center"/>
    </xf>
    <xf numFmtId="164" fontId="0" fillId="0" borderId="11" xfId="1" applyNumberFormat="1" applyFont="1" applyBorder="1" applyAlignment="1">
      <alignment horizontal="center"/>
    </xf>
    <xf numFmtId="164" fontId="0" fillId="0" borderId="35" xfId="1" applyNumberFormat="1" applyFont="1" applyBorder="1" applyAlignment="1">
      <alignment horizontal="center"/>
    </xf>
    <xf numFmtId="164" fontId="0" fillId="0" borderId="36" xfId="1" applyNumberFormat="1" applyFont="1" applyBorder="1" applyAlignment="1">
      <alignment horizontal="center"/>
    </xf>
    <xf numFmtId="164" fontId="0" fillId="0" borderId="57" xfId="1" applyNumberFormat="1" applyFont="1" applyBorder="1" applyAlignment="1">
      <alignment horizontal="center"/>
    </xf>
    <xf numFmtId="164" fontId="0" fillId="0" borderId="58" xfId="1" applyNumberFormat="1" applyFont="1" applyBorder="1" applyAlignment="1">
      <alignment horizontal="center"/>
    </xf>
    <xf numFmtId="164" fontId="0" fillId="0" borderId="40" xfId="1" applyNumberFormat="1" applyFont="1" applyBorder="1" applyAlignment="1">
      <alignment horizontal="center"/>
    </xf>
    <xf numFmtId="164" fontId="0" fillId="0" borderId="59" xfId="1" applyNumberFormat="1" applyFont="1" applyBorder="1" applyAlignment="1">
      <alignment horizontal="center"/>
    </xf>
    <xf numFmtId="164" fontId="0" fillId="0" borderId="60" xfId="1" applyNumberFormat="1" applyFont="1" applyBorder="1" applyAlignment="1">
      <alignment horizontal="center"/>
    </xf>
    <xf numFmtId="0" fontId="0" fillId="0" borderId="1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164" fontId="2" fillId="2" borderId="44" xfId="1" applyNumberFormat="1" applyFont="1" applyFill="1" applyBorder="1" applyAlignment="1">
      <alignment horizontal="center"/>
    </xf>
    <xf numFmtId="164" fontId="2" fillId="2" borderId="45" xfId="1" applyNumberFormat="1" applyFont="1" applyFill="1" applyBorder="1" applyAlignment="1">
      <alignment horizontal="center"/>
    </xf>
    <xf numFmtId="164" fontId="2" fillId="2" borderId="21" xfId="1" applyNumberFormat="1" applyFont="1" applyFill="1" applyBorder="1" applyAlignment="1">
      <alignment horizontal="center"/>
    </xf>
    <xf numFmtId="164" fontId="2" fillId="2" borderId="44" xfId="0" applyNumberFormat="1" applyFont="1" applyFill="1" applyBorder="1" applyAlignment="1">
      <alignment horizontal="center"/>
    </xf>
    <xf numFmtId="164" fontId="2" fillId="2" borderId="45" xfId="0" applyNumberFormat="1" applyFont="1" applyFill="1" applyBorder="1" applyAlignment="1">
      <alignment horizontal="center"/>
    </xf>
    <xf numFmtId="164" fontId="2" fillId="2" borderId="18" xfId="0" applyNumberFormat="1" applyFont="1" applyFill="1" applyBorder="1" applyAlignment="1">
      <alignment horizontal="center"/>
    </xf>
    <xf numFmtId="164" fontId="2" fillId="2" borderId="21" xfId="0" applyNumberFormat="1" applyFont="1" applyFill="1" applyBorder="1" applyAlignment="1">
      <alignment horizontal="center"/>
    </xf>
    <xf numFmtId="164" fontId="0" fillId="0" borderId="28" xfId="1" applyNumberFormat="1" applyFont="1" applyBorder="1" applyAlignment="1">
      <alignment horizontal="center" vertical="center"/>
    </xf>
    <xf numFmtId="164" fontId="0" fillId="0" borderId="29" xfId="1" applyNumberFormat="1" applyFont="1" applyBorder="1" applyAlignment="1">
      <alignment horizontal="center" vertical="center"/>
    </xf>
    <xf numFmtId="164" fontId="0" fillId="0" borderId="17" xfId="1" applyNumberFormat="1" applyFont="1" applyBorder="1" applyAlignment="1">
      <alignment horizontal="center" vertical="center"/>
    </xf>
    <xf numFmtId="164" fontId="0" fillId="0" borderId="30" xfId="1" applyNumberFormat="1" applyFont="1" applyBorder="1" applyAlignment="1">
      <alignment horizontal="center" vertical="center"/>
    </xf>
    <xf numFmtId="164" fontId="0" fillId="0" borderId="11" xfId="1" applyNumberFormat="1" applyFont="1" applyBorder="1" applyAlignment="1">
      <alignment horizontal="center" vertical="center"/>
    </xf>
    <xf numFmtId="164" fontId="0" fillId="0" borderId="35" xfId="1" applyNumberFormat="1" applyFont="1" applyBorder="1" applyAlignment="1">
      <alignment horizontal="center" vertical="center"/>
    </xf>
    <xf numFmtId="164" fontId="0" fillId="0" borderId="7" xfId="1" applyNumberFormat="1" applyFont="1" applyBorder="1" applyAlignment="1">
      <alignment horizontal="center" vertical="center"/>
    </xf>
    <xf numFmtId="164" fontId="0" fillId="0" borderId="36" xfId="1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164" fontId="0" fillId="0" borderId="25" xfId="1" applyNumberFormat="1" applyFont="1" applyBorder="1" applyAlignment="1">
      <alignment horizontal="center" vertical="center"/>
    </xf>
    <xf numFmtId="164" fontId="0" fillId="0" borderId="26" xfId="1" applyNumberFormat="1" applyFont="1" applyBorder="1" applyAlignment="1">
      <alignment horizontal="center" vertical="center"/>
    </xf>
    <xf numFmtId="164" fontId="0" fillId="0" borderId="12" xfId="1" applyNumberFormat="1" applyFont="1" applyBorder="1" applyAlignment="1">
      <alignment horizontal="center" vertical="center"/>
    </xf>
    <xf numFmtId="164" fontId="0" fillId="0" borderId="3" xfId="1" applyNumberFormat="1" applyFont="1" applyBorder="1" applyAlignment="1">
      <alignment horizontal="center" vertical="center"/>
    </xf>
    <xf numFmtId="164" fontId="0" fillId="0" borderId="4" xfId="1" applyNumberFormat="1" applyFont="1" applyBorder="1" applyAlignment="1">
      <alignment horizontal="center" vertical="center"/>
    </xf>
    <xf numFmtId="164" fontId="0" fillId="0" borderId="5" xfId="1" applyNumberFormat="1" applyFont="1" applyBorder="1" applyAlignment="1">
      <alignment horizontal="center" vertical="center"/>
    </xf>
    <xf numFmtId="0" fontId="0" fillId="0" borderId="12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164" fontId="1" fillId="2" borderId="3" xfId="1" applyNumberFormat="1" applyFont="1" applyFill="1" applyBorder="1" applyAlignment="1">
      <alignment horizontal="center" vertical="center"/>
    </xf>
    <xf numFmtId="164" fontId="1" fillId="2" borderId="4" xfId="1" applyNumberFormat="1" applyFont="1" applyFill="1" applyBorder="1" applyAlignment="1">
      <alignment horizontal="center" vertical="center"/>
    </xf>
    <xf numFmtId="164" fontId="1" fillId="2" borderId="5" xfId="1" applyNumberFormat="1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164" fontId="0" fillId="0" borderId="44" xfId="1" applyNumberFormat="1" applyFont="1" applyBorder="1" applyAlignment="1">
      <alignment horizontal="center"/>
    </xf>
    <xf numFmtId="164" fontId="0" fillId="0" borderId="45" xfId="1" applyNumberFormat="1" applyFont="1" applyBorder="1" applyAlignment="1">
      <alignment horizontal="center"/>
    </xf>
    <xf numFmtId="164" fontId="0" fillId="0" borderId="21" xfId="1" applyNumberFormat="1" applyFont="1" applyBorder="1" applyAlignment="1">
      <alignment horizontal="center"/>
    </xf>
    <xf numFmtId="164" fontId="0" fillId="0" borderId="94" xfId="1" applyNumberFormat="1" applyFont="1" applyBorder="1" applyAlignment="1">
      <alignment horizontal="center"/>
    </xf>
    <xf numFmtId="164" fontId="0" fillId="0" borderId="83" xfId="1" applyNumberFormat="1" applyFont="1" applyBorder="1" applyAlignment="1">
      <alignment horizontal="center"/>
    </xf>
    <xf numFmtId="164" fontId="0" fillId="0" borderId="10" xfId="1" applyNumberFormat="1" applyFont="1" applyBorder="1" applyAlignment="1">
      <alignment horizontal="center"/>
    </xf>
    <xf numFmtId="164" fontId="2" fillId="2" borderId="95" xfId="0" applyNumberFormat="1" applyFont="1" applyFill="1" applyBorder="1" applyAlignment="1">
      <alignment horizontal="center" vertical="center"/>
    </xf>
    <xf numFmtId="164" fontId="2" fillId="2" borderId="96" xfId="0" applyNumberFormat="1" applyFont="1" applyFill="1" applyBorder="1" applyAlignment="1">
      <alignment horizontal="center" vertical="center"/>
    </xf>
    <xf numFmtId="164" fontId="2" fillId="2" borderId="97" xfId="0" applyNumberFormat="1" applyFont="1" applyFill="1" applyBorder="1" applyAlignment="1">
      <alignment horizontal="center" vertical="center"/>
    </xf>
    <xf numFmtId="164" fontId="2" fillId="2" borderId="18" xfId="1" applyNumberFormat="1" applyFont="1" applyFill="1" applyBorder="1" applyAlignment="1">
      <alignment horizontal="center"/>
    </xf>
    <xf numFmtId="164" fontId="0" fillId="0" borderId="91" xfId="1" applyNumberFormat="1" applyFont="1" applyBorder="1" applyAlignment="1">
      <alignment horizontal="center"/>
    </xf>
    <xf numFmtId="164" fontId="0" fillId="0" borderId="92" xfId="1" applyNumberFormat="1" applyFont="1" applyBorder="1" applyAlignment="1">
      <alignment horizontal="center"/>
    </xf>
    <xf numFmtId="164" fontId="0" fillId="0" borderId="93" xfId="1" applyNumberFormat="1" applyFont="1" applyBorder="1" applyAlignment="1">
      <alignment horizontal="center"/>
    </xf>
    <xf numFmtId="164" fontId="0" fillId="0" borderId="17" xfId="1" applyNumberFormat="1" applyFont="1" applyBorder="1" applyAlignment="1">
      <alignment horizontal="center"/>
    </xf>
    <xf numFmtId="164" fontId="0" fillId="0" borderId="7" xfId="1" applyNumberFormat="1" applyFont="1" applyBorder="1" applyAlignment="1">
      <alignment horizontal="center"/>
    </xf>
    <xf numFmtId="164" fontId="0" fillId="0" borderId="2" xfId="1" applyNumberFormat="1" applyFont="1" applyBorder="1" applyAlignment="1">
      <alignment horizontal="center"/>
    </xf>
    <xf numFmtId="164" fontId="1" fillId="2" borderId="2" xfId="1" applyNumberFormat="1" applyFont="1" applyFill="1" applyBorder="1" applyAlignment="1">
      <alignment horizontal="center" vertical="center"/>
    </xf>
    <xf numFmtId="164" fontId="0" fillId="0" borderId="2" xfId="1" applyNumberFormat="1" applyFont="1" applyBorder="1" applyAlignment="1">
      <alignment horizontal="center" vertical="center"/>
    </xf>
    <xf numFmtId="0" fontId="0" fillId="2" borderId="85" xfId="0" applyFill="1" applyBorder="1" applyAlignment="1">
      <alignment horizontal="center"/>
    </xf>
    <xf numFmtId="0" fontId="0" fillId="2" borderId="86" xfId="0" applyFill="1" applyBorder="1" applyAlignment="1">
      <alignment horizontal="center"/>
    </xf>
    <xf numFmtId="0" fontId="0" fillId="2" borderId="87" xfId="0" applyFill="1" applyBorder="1" applyAlignment="1">
      <alignment horizontal="center"/>
    </xf>
    <xf numFmtId="0" fontId="0" fillId="2" borderId="88" xfId="0" applyFill="1" applyBorder="1" applyAlignment="1">
      <alignment horizontal="center"/>
    </xf>
    <xf numFmtId="0" fontId="0" fillId="2" borderId="72" xfId="0" applyFill="1" applyBorder="1" applyAlignment="1">
      <alignment horizontal="center"/>
    </xf>
    <xf numFmtId="0" fontId="0" fillId="2" borderId="78" xfId="0" applyFill="1" applyBorder="1" applyAlignment="1">
      <alignment horizontal="center"/>
    </xf>
    <xf numFmtId="0" fontId="0" fillId="2" borderId="79" xfId="0" applyFill="1" applyBorder="1" applyAlignment="1">
      <alignment horizontal="center"/>
    </xf>
    <xf numFmtId="0" fontId="0" fillId="2" borderId="80" xfId="0" applyFill="1" applyBorder="1" applyAlignment="1">
      <alignment horizontal="center"/>
    </xf>
    <xf numFmtId="0" fontId="0" fillId="2" borderId="82" xfId="0" applyFill="1" applyBorder="1" applyAlignment="1">
      <alignment horizontal="center"/>
    </xf>
    <xf numFmtId="0" fontId="0" fillId="2" borderId="29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28" xfId="0" applyFill="1" applyBorder="1" applyAlignment="1">
      <alignment horizontal="center"/>
    </xf>
  </cellXfs>
  <cellStyles count="3">
    <cellStyle name="Prozent" xfId="2" builtinId="5"/>
    <cellStyle name="Standard" xfId="0" builtinId="0"/>
    <cellStyle name="Währung" xfId="1" builtinId="4"/>
  </cellStyles>
  <dxfs count="15">
    <dxf>
      <font>
        <color rgb="FFFF0000"/>
      </font>
      <numFmt numFmtId="34" formatCode="_-* #,##0.00\ &quot;€&quot;_-;\-* #,##0.00\ &quot;€&quot;_-;_-* &quot;-&quot;??\ &quot;€&quot;_-;_-@_-"/>
    </dxf>
    <dxf>
      <font>
        <color rgb="FFFF0000"/>
      </font>
      <numFmt numFmtId="34" formatCode="_-* #,##0.00\ &quot;€&quot;_-;\-* #,##0.00\ &quot;€&quot;_-;_-* &quot;-&quot;??\ &quot;€&quot;_-;_-@_-"/>
    </dxf>
    <dxf>
      <font>
        <color rgb="FFFF0000"/>
      </font>
      <numFmt numFmtId="34" formatCode="_-* #,##0.00\ &quot;€&quot;_-;\-* #,##0.00\ &quot;€&quot;_-;_-* &quot;-&quot;??\ &quot;€&quot;_-;_-@_-"/>
    </dxf>
    <dxf>
      <font>
        <color rgb="FFFF0000"/>
      </font>
      <numFmt numFmtId="34" formatCode="_-* #,##0.00\ &quot;€&quot;_-;\-* #,##0.00\ &quot;€&quot;_-;_-* &quot;-&quot;??\ &quot;€&quot;_-;_-@_-"/>
    </dxf>
    <dxf>
      <font>
        <color rgb="FFFF0000"/>
      </font>
      <numFmt numFmtId="164" formatCode="#,##0.00\ &quot;€&quot;"/>
    </dxf>
    <dxf>
      <font>
        <color rgb="FFFF0000"/>
      </font>
      <numFmt numFmtId="34" formatCode="_-* #,##0.00\ &quot;€&quot;_-;\-* #,##0.00\ &quot;€&quot;_-;_-* &quot;-&quot;??\ &quot;€&quot;_-;_-@_-"/>
    </dxf>
    <dxf>
      <font>
        <color rgb="FFFF0000"/>
      </font>
      <numFmt numFmtId="34" formatCode="_-* #,##0.00\ &quot;€&quot;_-;\-* #,##0.00\ &quot;€&quot;_-;_-* &quot;-&quot;??\ &quot;€&quot;_-;_-@_-"/>
    </dxf>
    <dxf>
      <font>
        <color rgb="FFFF0000"/>
      </font>
      <numFmt numFmtId="34" formatCode="_-* #,##0.00\ &quot;€&quot;_-;\-* #,##0.00\ &quot;€&quot;_-;_-* &quot;-&quot;??\ &quot;€&quot;_-;_-@_-"/>
    </dxf>
    <dxf>
      <font>
        <color rgb="FFFF0000"/>
      </font>
      <numFmt numFmtId="34" formatCode="_-* #,##0.00\ &quot;€&quot;_-;\-* #,##0.00\ &quot;€&quot;_-;_-* &quot;-&quot;??\ &quot;€&quot;_-;_-@_-"/>
    </dxf>
    <dxf>
      <font>
        <color rgb="FFFF0000"/>
      </font>
      <numFmt numFmtId="164" formatCode="#,##0.00\ &quot;€&quot;"/>
    </dxf>
    <dxf>
      <font>
        <color rgb="FFFF0000"/>
      </font>
      <numFmt numFmtId="34" formatCode="_-* #,##0.00\ &quot;€&quot;_-;\-* #,##0.00\ &quot;€&quot;_-;_-* &quot;-&quot;??\ &quot;€&quot;_-;_-@_-"/>
    </dxf>
    <dxf>
      <font>
        <color rgb="FFFF0000"/>
      </font>
      <numFmt numFmtId="34" formatCode="_-* #,##0.00\ &quot;€&quot;_-;\-* #,##0.00\ &quot;€&quot;_-;_-* &quot;-&quot;??\ &quot;€&quot;_-;_-@_-"/>
    </dxf>
    <dxf>
      <font>
        <color rgb="FFFF0000"/>
      </font>
      <numFmt numFmtId="34" formatCode="_-* #,##0.00\ &quot;€&quot;_-;\-* #,##0.00\ &quot;€&quot;_-;_-* &quot;-&quot;??\ &quot;€&quot;_-;_-@_-"/>
    </dxf>
    <dxf>
      <font>
        <color rgb="FFFF0000"/>
      </font>
      <numFmt numFmtId="34" formatCode="_-* #,##0.00\ &quot;€&quot;_-;\-* #,##0.00\ &quot;€&quot;_-;_-* &quot;-&quot;??\ &quot;€&quot;_-;_-@_-"/>
    </dxf>
    <dxf>
      <font>
        <color rgb="FFFF0000"/>
      </font>
      <numFmt numFmtId="164" formatCode="#,##0.00\ &quot;€&quot;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BCC2E-C8AC-2E40-8B97-E1A699FC9948}">
  <dimension ref="A1:W50"/>
  <sheetViews>
    <sheetView tabSelected="1" topLeftCell="F1" zoomScale="85" zoomScaleNormal="85" workbookViewId="0">
      <selection activeCell="R21" sqref="R21"/>
    </sheetView>
  </sheetViews>
  <sheetFormatPr baseColWidth="10" defaultRowHeight="15.75" x14ac:dyDescent="0.25"/>
  <cols>
    <col min="1" max="1" width="37" customWidth="1"/>
    <col min="2" max="10" width="15.875" customWidth="1"/>
    <col min="12" max="12" width="17.5" customWidth="1"/>
    <col min="13" max="14" width="13" bestFit="1" customWidth="1"/>
    <col min="15" max="15" width="12" bestFit="1" customWidth="1"/>
    <col min="16" max="17" width="13" bestFit="1" customWidth="1"/>
    <col min="18" max="18" width="12" bestFit="1" customWidth="1"/>
  </cols>
  <sheetData>
    <row r="1" spans="1:22" ht="28.5" x14ac:dyDescent="0.45">
      <c r="A1" s="1" t="s">
        <v>0</v>
      </c>
      <c r="F1" s="131" t="s">
        <v>114</v>
      </c>
    </row>
    <row r="2" spans="1:22" ht="16.5" thickBot="1" x14ac:dyDescent="0.3">
      <c r="A2" s="2"/>
      <c r="B2" s="2"/>
      <c r="C2" s="2"/>
      <c r="D2" s="2"/>
      <c r="E2" s="2"/>
      <c r="F2" s="2"/>
      <c r="G2" s="2"/>
      <c r="H2" s="2"/>
      <c r="I2" s="2"/>
      <c r="J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1:22" ht="16.5" thickTop="1" x14ac:dyDescent="0.25">
      <c r="A3" s="3" t="s">
        <v>1</v>
      </c>
      <c r="B3" s="190" t="s">
        <v>2</v>
      </c>
      <c r="C3" s="191"/>
      <c r="D3" s="192"/>
      <c r="E3" s="190" t="s">
        <v>3</v>
      </c>
      <c r="F3" s="191"/>
      <c r="G3" s="192"/>
      <c r="H3" s="190" t="s">
        <v>4</v>
      </c>
      <c r="I3" s="191"/>
      <c r="J3" s="193"/>
      <c r="K3" s="4"/>
      <c r="L3" s="5" t="s">
        <v>1</v>
      </c>
      <c r="M3" s="191" t="s">
        <v>2</v>
      </c>
      <c r="N3" s="191"/>
      <c r="O3" s="191"/>
      <c r="P3" s="191" t="s">
        <v>3</v>
      </c>
      <c r="Q3" s="191"/>
      <c r="R3" s="191"/>
      <c r="S3" s="191" t="s">
        <v>4</v>
      </c>
      <c r="T3" s="191"/>
      <c r="U3" s="193"/>
    </row>
    <row r="4" spans="1:22" ht="16.5" thickBot="1" x14ac:dyDescent="0.3">
      <c r="A4" s="6" t="s">
        <v>5</v>
      </c>
      <c r="B4" s="7" t="s">
        <v>6</v>
      </c>
      <c r="C4" s="7" t="s">
        <v>7</v>
      </c>
      <c r="D4" s="8" t="s">
        <v>8</v>
      </c>
      <c r="E4" s="7" t="s">
        <v>9</v>
      </c>
      <c r="F4" s="7" t="s">
        <v>10</v>
      </c>
      <c r="G4" s="8" t="s">
        <v>11</v>
      </c>
      <c r="H4" s="7" t="s">
        <v>12</v>
      </c>
      <c r="I4" s="7" t="s">
        <v>13</v>
      </c>
      <c r="J4" s="9" t="s">
        <v>14</v>
      </c>
      <c r="K4" s="4"/>
      <c r="L4" s="10" t="s">
        <v>5</v>
      </c>
      <c r="M4" s="6" t="s">
        <v>6</v>
      </c>
      <c r="N4" s="7" t="s">
        <v>7</v>
      </c>
      <c r="O4" s="7" t="s">
        <v>8</v>
      </c>
      <c r="P4" s="7" t="s">
        <v>9</v>
      </c>
      <c r="Q4" s="7" t="s">
        <v>10</v>
      </c>
      <c r="R4" s="7" t="s">
        <v>11</v>
      </c>
      <c r="S4" s="8" t="s">
        <v>12</v>
      </c>
      <c r="T4" s="7" t="s">
        <v>13</v>
      </c>
      <c r="U4" s="9" t="s">
        <v>14</v>
      </c>
    </row>
    <row r="5" spans="1:22" ht="16.5" thickBot="1" x14ac:dyDescent="0.3">
      <c r="A5" s="185" t="s">
        <v>15</v>
      </c>
      <c r="B5" s="11">
        <f t="shared" ref="B5:J5" si="0">M6*M7</f>
        <v>1200000</v>
      </c>
      <c r="C5" s="11">
        <f t="shared" si="0"/>
        <v>1620000</v>
      </c>
      <c r="D5" s="11">
        <f t="shared" si="0"/>
        <v>0</v>
      </c>
      <c r="E5" s="11">
        <f t="shared" si="0"/>
        <v>800000</v>
      </c>
      <c r="F5" s="11">
        <f t="shared" si="0"/>
        <v>630000</v>
      </c>
      <c r="G5" s="11">
        <f t="shared" si="0"/>
        <v>0</v>
      </c>
      <c r="H5" s="11">
        <f t="shared" si="0"/>
        <v>0</v>
      </c>
      <c r="I5" s="11">
        <f t="shared" si="0"/>
        <v>0</v>
      </c>
      <c r="J5" s="11">
        <f t="shared" si="0"/>
        <v>0</v>
      </c>
      <c r="K5" s="4"/>
      <c r="L5" s="12" t="s">
        <v>16</v>
      </c>
      <c r="M5" s="13">
        <v>24000</v>
      </c>
      <c r="N5" s="14">
        <v>16000</v>
      </c>
      <c r="O5" s="14">
        <v>0</v>
      </c>
      <c r="P5" s="14">
        <v>12000</v>
      </c>
      <c r="Q5" s="14">
        <v>8000</v>
      </c>
      <c r="R5" s="14">
        <v>0</v>
      </c>
      <c r="S5" s="13">
        <v>0</v>
      </c>
      <c r="T5" s="14">
        <v>0</v>
      </c>
      <c r="U5" s="15">
        <v>0</v>
      </c>
      <c r="V5" t="s">
        <v>17</v>
      </c>
    </row>
    <row r="6" spans="1:22" ht="16.5" thickTop="1" x14ac:dyDescent="0.25">
      <c r="A6" s="186"/>
      <c r="B6" s="187">
        <f>SUM(B5:J5)</f>
        <v>4250000</v>
      </c>
      <c r="C6" s="188"/>
      <c r="D6" s="188"/>
      <c r="E6" s="188"/>
      <c r="F6" s="188"/>
      <c r="G6" s="188"/>
      <c r="H6" s="188"/>
      <c r="I6" s="188"/>
      <c r="J6" s="189"/>
      <c r="K6" s="4"/>
      <c r="L6" s="16" t="s">
        <v>18</v>
      </c>
      <c r="M6" s="17">
        <v>20000</v>
      </c>
      <c r="N6" s="18">
        <v>18000</v>
      </c>
      <c r="O6" s="18">
        <v>0</v>
      </c>
      <c r="P6" s="18">
        <v>10000</v>
      </c>
      <c r="Q6" s="18">
        <v>9000</v>
      </c>
      <c r="R6" s="18">
        <v>0</v>
      </c>
      <c r="S6" s="17">
        <v>0</v>
      </c>
      <c r="T6" s="18">
        <v>0</v>
      </c>
      <c r="U6" s="19">
        <v>0</v>
      </c>
    </row>
    <row r="7" spans="1:22" ht="16.5" thickBot="1" x14ac:dyDescent="0.3">
      <c r="A7" s="20" t="s">
        <v>19</v>
      </c>
      <c r="B7" s="21">
        <v>0</v>
      </c>
      <c r="C7" s="21">
        <v>0</v>
      </c>
      <c r="D7" s="21">
        <v>0</v>
      </c>
      <c r="E7" s="21">
        <v>0</v>
      </c>
      <c r="F7" s="21">
        <v>0</v>
      </c>
      <c r="G7" s="21">
        <v>0</v>
      </c>
      <c r="H7" s="21">
        <v>0</v>
      </c>
      <c r="I7" s="21">
        <v>0</v>
      </c>
      <c r="J7" s="22">
        <v>0</v>
      </c>
      <c r="K7" s="4"/>
      <c r="L7" s="23" t="s">
        <v>20</v>
      </c>
      <c r="M7" s="24">
        <v>60</v>
      </c>
      <c r="N7" s="25">
        <v>90</v>
      </c>
      <c r="O7" s="25">
        <v>0</v>
      </c>
      <c r="P7" s="25">
        <v>80</v>
      </c>
      <c r="Q7" s="25">
        <v>70</v>
      </c>
      <c r="R7" s="25">
        <v>0</v>
      </c>
      <c r="S7" s="24">
        <v>0</v>
      </c>
      <c r="T7" s="25">
        <v>0</v>
      </c>
      <c r="U7" s="26">
        <v>0</v>
      </c>
    </row>
    <row r="8" spans="1:22" ht="16.5" thickBot="1" x14ac:dyDescent="0.3">
      <c r="A8" s="27" t="s">
        <v>21</v>
      </c>
      <c r="B8" s="28">
        <f t="shared" ref="B8:J8" si="1">M33*M6</f>
        <v>700000</v>
      </c>
      <c r="C8" s="28">
        <f t="shared" si="1"/>
        <v>720000</v>
      </c>
      <c r="D8" s="28">
        <f t="shared" si="1"/>
        <v>0</v>
      </c>
      <c r="E8" s="28">
        <f t="shared" si="1"/>
        <v>370000</v>
      </c>
      <c r="F8" s="28">
        <f t="shared" si="1"/>
        <v>360000</v>
      </c>
      <c r="G8" s="28">
        <f t="shared" si="1"/>
        <v>0</v>
      </c>
      <c r="H8" s="28">
        <f t="shared" si="1"/>
        <v>0</v>
      </c>
      <c r="I8" s="28">
        <f t="shared" si="1"/>
        <v>0</v>
      </c>
      <c r="J8" s="28">
        <f t="shared" si="1"/>
        <v>0</v>
      </c>
      <c r="K8" s="4"/>
      <c r="L8" s="178" t="s">
        <v>22</v>
      </c>
      <c r="M8" s="29">
        <v>180000</v>
      </c>
      <c r="N8" s="30">
        <v>160000</v>
      </c>
      <c r="O8" s="30">
        <v>0</v>
      </c>
      <c r="P8" s="30">
        <v>102000</v>
      </c>
      <c r="Q8" s="30">
        <v>60000</v>
      </c>
      <c r="R8" s="30">
        <v>0</v>
      </c>
      <c r="S8" s="29">
        <v>0</v>
      </c>
      <c r="T8" s="30">
        <v>0</v>
      </c>
      <c r="U8" s="31">
        <v>0</v>
      </c>
      <c r="V8" s="32" t="s">
        <v>23</v>
      </c>
    </row>
    <row r="9" spans="1:22" x14ac:dyDescent="0.25">
      <c r="A9" s="33" t="s">
        <v>24</v>
      </c>
      <c r="B9" s="34">
        <f>B5-B7-B8</f>
        <v>500000</v>
      </c>
      <c r="C9" s="34">
        <f t="shared" ref="C9:J9" si="2">C5-C7-C8</f>
        <v>900000</v>
      </c>
      <c r="D9" s="34">
        <f t="shared" si="2"/>
        <v>0</v>
      </c>
      <c r="E9" s="34">
        <f t="shared" si="2"/>
        <v>430000</v>
      </c>
      <c r="F9" s="34">
        <f t="shared" si="2"/>
        <v>270000</v>
      </c>
      <c r="G9" s="34">
        <f t="shared" si="2"/>
        <v>0</v>
      </c>
      <c r="H9" s="34">
        <f t="shared" si="2"/>
        <v>0</v>
      </c>
      <c r="I9" s="34">
        <f t="shared" si="2"/>
        <v>0</v>
      </c>
      <c r="J9" s="35">
        <f t="shared" si="2"/>
        <v>0</v>
      </c>
      <c r="K9" s="4"/>
      <c r="L9" s="161"/>
      <c r="M9" s="36">
        <f>IF(M5=0,0,M8/M5)</f>
        <v>7.5</v>
      </c>
      <c r="N9" s="37">
        <f t="shared" ref="N9:S9" si="3">IF(N5=0,0,N8/N5)</f>
        <v>10</v>
      </c>
      <c r="O9" s="37">
        <f t="shared" si="3"/>
        <v>0</v>
      </c>
      <c r="P9" s="37">
        <f t="shared" si="3"/>
        <v>8.5</v>
      </c>
      <c r="Q9" s="37">
        <f t="shared" si="3"/>
        <v>7.5</v>
      </c>
      <c r="R9" s="37">
        <f t="shared" si="3"/>
        <v>0</v>
      </c>
      <c r="S9" s="36">
        <f t="shared" si="3"/>
        <v>0</v>
      </c>
      <c r="T9" s="37">
        <v>0</v>
      </c>
      <c r="U9" s="38">
        <v>0</v>
      </c>
      <c r="V9" s="32" t="s">
        <v>25</v>
      </c>
    </row>
    <row r="10" spans="1:22" ht="16.5" thickBot="1" x14ac:dyDescent="0.3">
      <c r="A10" s="39" t="s">
        <v>26</v>
      </c>
      <c r="B10" s="40">
        <f>IF(B5=0,0,(1/B5)*B9)</f>
        <v>0.41666666666666669</v>
      </c>
      <c r="C10" s="40">
        <f t="shared" ref="C10:G10" si="4">IF(C5=0,0,(1/C5)*C9)</f>
        <v>0.55555555555555558</v>
      </c>
      <c r="D10" s="40">
        <f t="shared" si="4"/>
        <v>0</v>
      </c>
      <c r="E10" s="40">
        <f t="shared" si="4"/>
        <v>0.53750000000000009</v>
      </c>
      <c r="F10" s="40">
        <f t="shared" si="4"/>
        <v>0.4285714285714286</v>
      </c>
      <c r="G10" s="40">
        <f t="shared" si="4"/>
        <v>0</v>
      </c>
      <c r="H10" s="40">
        <f>IF(H5=0,0,(1/H5)*H9)</f>
        <v>0</v>
      </c>
      <c r="I10" s="40">
        <f t="shared" ref="I10:J10" si="5">IF(I5=0,0,(1/I5)*I9)</f>
        <v>0</v>
      </c>
      <c r="J10" s="41">
        <f t="shared" si="5"/>
        <v>0</v>
      </c>
      <c r="K10" s="4"/>
      <c r="L10" s="161" t="s">
        <v>27</v>
      </c>
      <c r="M10" s="42">
        <v>120000</v>
      </c>
      <c r="N10" s="21">
        <v>80000</v>
      </c>
      <c r="O10" s="21">
        <v>0</v>
      </c>
      <c r="P10" s="21">
        <v>72000</v>
      </c>
      <c r="Q10" s="21">
        <v>48000</v>
      </c>
      <c r="R10" s="21">
        <v>0</v>
      </c>
      <c r="S10" s="42">
        <v>0</v>
      </c>
      <c r="T10" s="21">
        <v>0</v>
      </c>
      <c r="U10" s="43">
        <v>0</v>
      </c>
      <c r="V10" s="32" t="s">
        <v>28</v>
      </c>
    </row>
    <row r="11" spans="1:22" x14ac:dyDescent="0.25">
      <c r="A11" s="44" t="s">
        <v>29</v>
      </c>
      <c r="B11" s="30">
        <v>200000</v>
      </c>
      <c r="C11" s="30">
        <v>150000</v>
      </c>
      <c r="D11" s="30">
        <v>0</v>
      </c>
      <c r="E11" s="30">
        <v>100000</v>
      </c>
      <c r="F11" s="30">
        <v>80000</v>
      </c>
      <c r="G11" s="30">
        <v>0</v>
      </c>
      <c r="H11" s="30">
        <v>0</v>
      </c>
      <c r="I11" s="30">
        <v>0</v>
      </c>
      <c r="J11" s="45">
        <v>0</v>
      </c>
      <c r="K11" s="4"/>
      <c r="L11" s="161"/>
      <c r="M11" s="36">
        <f>IF(M5=0,0,M10/M5)</f>
        <v>5</v>
      </c>
      <c r="N11" s="37">
        <f t="shared" ref="N11:S11" si="6">IF(N5=0,0,N10/N5)</f>
        <v>5</v>
      </c>
      <c r="O11" s="37">
        <f t="shared" si="6"/>
        <v>0</v>
      </c>
      <c r="P11" s="37">
        <f t="shared" si="6"/>
        <v>6</v>
      </c>
      <c r="Q11" s="37">
        <f t="shared" si="6"/>
        <v>6</v>
      </c>
      <c r="R11" s="37">
        <f t="shared" si="6"/>
        <v>0</v>
      </c>
      <c r="S11" s="36">
        <f t="shared" si="6"/>
        <v>0</v>
      </c>
      <c r="T11" s="37">
        <v>0</v>
      </c>
      <c r="U11" s="38">
        <v>0</v>
      </c>
      <c r="V11" s="32" t="s">
        <v>30</v>
      </c>
    </row>
    <row r="12" spans="1:22" x14ac:dyDescent="0.25">
      <c r="A12" s="20" t="s">
        <v>31</v>
      </c>
      <c r="B12" s="21">
        <v>0</v>
      </c>
      <c r="C12" s="21">
        <v>0</v>
      </c>
      <c r="D12" s="21">
        <v>0</v>
      </c>
      <c r="E12" s="21">
        <v>0</v>
      </c>
      <c r="F12" s="21">
        <v>0</v>
      </c>
      <c r="G12" s="21">
        <v>0</v>
      </c>
      <c r="H12" s="21">
        <v>0</v>
      </c>
      <c r="I12" s="21">
        <v>0</v>
      </c>
      <c r="J12" s="22">
        <v>0</v>
      </c>
      <c r="K12" s="4"/>
      <c r="L12" s="161" t="s">
        <v>32</v>
      </c>
      <c r="M12" s="42">
        <v>300000</v>
      </c>
      <c r="N12" s="21">
        <v>240000</v>
      </c>
      <c r="O12" s="21">
        <v>0</v>
      </c>
      <c r="P12" s="21">
        <v>162000</v>
      </c>
      <c r="Q12" s="21">
        <v>124000</v>
      </c>
      <c r="R12" s="21">
        <v>0</v>
      </c>
      <c r="S12" s="42">
        <v>0</v>
      </c>
      <c r="T12" s="21">
        <v>0</v>
      </c>
      <c r="U12" s="43">
        <v>0</v>
      </c>
      <c r="V12" s="32" t="s">
        <v>33</v>
      </c>
    </row>
    <row r="13" spans="1:22" x14ac:dyDescent="0.25">
      <c r="A13" s="20" t="s">
        <v>34</v>
      </c>
      <c r="B13" s="21">
        <v>0</v>
      </c>
      <c r="C13" s="21">
        <v>0</v>
      </c>
      <c r="D13" s="21">
        <v>0</v>
      </c>
      <c r="E13" s="21">
        <v>0</v>
      </c>
      <c r="F13" s="21">
        <v>0</v>
      </c>
      <c r="G13" s="21">
        <v>0</v>
      </c>
      <c r="H13" s="21">
        <v>0</v>
      </c>
      <c r="I13" s="21">
        <v>0</v>
      </c>
      <c r="J13" s="22">
        <v>0</v>
      </c>
      <c r="K13" s="4"/>
      <c r="L13" s="161"/>
      <c r="M13" s="36">
        <f>IF(M5=0,0,M12/M5)</f>
        <v>12.5</v>
      </c>
      <c r="N13" s="37">
        <f t="shared" ref="N13:S13" si="7">IF(N5=0,0,N12/N5)</f>
        <v>15</v>
      </c>
      <c r="O13" s="37">
        <f t="shared" si="7"/>
        <v>0</v>
      </c>
      <c r="P13" s="37">
        <f t="shared" si="7"/>
        <v>13.5</v>
      </c>
      <c r="Q13" s="37">
        <f t="shared" si="7"/>
        <v>15.5</v>
      </c>
      <c r="R13" s="37">
        <f t="shared" si="7"/>
        <v>0</v>
      </c>
      <c r="S13" s="36">
        <f t="shared" si="7"/>
        <v>0</v>
      </c>
      <c r="T13" s="37">
        <v>0</v>
      </c>
      <c r="U13" s="38">
        <v>0</v>
      </c>
      <c r="V13" s="32" t="s">
        <v>35</v>
      </c>
    </row>
    <row r="14" spans="1:22" ht="15.95" customHeight="1" x14ac:dyDescent="0.25">
      <c r="A14" s="20" t="s">
        <v>36</v>
      </c>
      <c r="B14" s="21">
        <v>0</v>
      </c>
      <c r="C14" s="21">
        <v>0</v>
      </c>
      <c r="D14" s="21">
        <v>0</v>
      </c>
      <c r="E14" s="21">
        <v>0</v>
      </c>
      <c r="F14" s="21">
        <v>0</v>
      </c>
      <c r="G14" s="21">
        <v>0</v>
      </c>
      <c r="H14" s="21">
        <v>0</v>
      </c>
      <c r="I14" s="21">
        <v>0</v>
      </c>
      <c r="J14" s="22">
        <v>0</v>
      </c>
      <c r="K14" s="4"/>
      <c r="L14" s="161" t="s">
        <v>37</v>
      </c>
      <c r="M14" s="42">
        <v>0</v>
      </c>
      <c r="N14" s="21">
        <v>0</v>
      </c>
      <c r="O14" s="21">
        <v>0</v>
      </c>
      <c r="P14" s="21">
        <v>0</v>
      </c>
      <c r="Q14" s="21">
        <v>0</v>
      </c>
      <c r="R14" s="21">
        <v>0</v>
      </c>
      <c r="S14" s="42">
        <v>0</v>
      </c>
      <c r="T14" s="21">
        <v>0</v>
      </c>
      <c r="U14" s="43">
        <v>0</v>
      </c>
    </row>
    <row r="15" spans="1:22" x14ac:dyDescent="0.25">
      <c r="A15" s="20" t="s">
        <v>38</v>
      </c>
      <c r="B15" s="21">
        <v>0</v>
      </c>
      <c r="C15" s="21">
        <v>0</v>
      </c>
      <c r="D15" s="21">
        <v>0</v>
      </c>
      <c r="E15" s="21">
        <v>0</v>
      </c>
      <c r="F15" s="21">
        <v>0</v>
      </c>
      <c r="G15" s="21">
        <v>0</v>
      </c>
      <c r="H15" s="21">
        <v>0</v>
      </c>
      <c r="I15" s="21">
        <v>0</v>
      </c>
      <c r="J15" s="22">
        <v>0</v>
      </c>
      <c r="K15" s="4"/>
      <c r="L15" s="161"/>
      <c r="M15" s="36">
        <v>0</v>
      </c>
      <c r="N15" s="37">
        <f t="shared" ref="N15:U15" si="8">IF(N5=0,0,N14/N5)</f>
        <v>0</v>
      </c>
      <c r="O15" s="37">
        <f t="shared" si="8"/>
        <v>0</v>
      </c>
      <c r="P15" s="37">
        <f t="shared" si="8"/>
        <v>0</v>
      </c>
      <c r="Q15" s="37">
        <f t="shared" si="8"/>
        <v>0</v>
      </c>
      <c r="R15" s="37">
        <f t="shared" si="8"/>
        <v>0</v>
      </c>
      <c r="S15" s="36">
        <f t="shared" si="8"/>
        <v>0</v>
      </c>
      <c r="T15" s="37">
        <f t="shared" si="8"/>
        <v>0</v>
      </c>
      <c r="U15" s="38">
        <f t="shared" si="8"/>
        <v>0</v>
      </c>
    </row>
    <row r="16" spans="1:22" ht="17.100000000000001" customHeight="1" thickBot="1" x14ac:dyDescent="0.3">
      <c r="A16" s="27" t="s">
        <v>39</v>
      </c>
      <c r="B16" s="28">
        <v>0</v>
      </c>
      <c r="C16" s="28">
        <v>0</v>
      </c>
      <c r="D16" s="28">
        <v>0</v>
      </c>
      <c r="E16" s="28">
        <v>0</v>
      </c>
      <c r="F16" s="28">
        <v>0</v>
      </c>
      <c r="G16" s="28">
        <v>0</v>
      </c>
      <c r="H16" s="28">
        <v>0</v>
      </c>
      <c r="I16" s="28">
        <v>0</v>
      </c>
      <c r="J16" s="46">
        <v>0</v>
      </c>
      <c r="K16" s="4"/>
      <c r="L16" s="161" t="s">
        <v>40</v>
      </c>
      <c r="M16" s="42">
        <v>0</v>
      </c>
      <c r="N16" s="21">
        <v>0</v>
      </c>
      <c r="O16" s="21">
        <v>0</v>
      </c>
      <c r="P16" s="21">
        <v>0</v>
      </c>
      <c r="Q16" s="21">
        <v>0</v>
      </c>
      <c r="R16" s="21">
        <v>0</v>
      </c>
      <c r="S16" s="42">
        <v>0</v>
      </c>
      <c r="T16" s="21">
        <v>0</v>
      </c>
      <c r="U16" s="43">
        <v>0</v>
      </c>
    </row>
    <row r="17" spans="1:23" x14ac:dyDescent="0.25">
      <c r="A17" s="33" t="s">
        <v>41</v>
      </c>
      <c r="B17" s="34">
        <f>B9-SUM(B11:B16)</f>
        <v>300000</v>
      </c>
      <c r="C17" s="34">
        <f t="shared" ref="C17:J17" si="9">C9-SUM(C11:C16)</f>
        <v>750000</v>
      </c>
      <c r="D17" s="34">
        <f t="shared" si="9"/>
        <v>0</v>
      </c>
      <c r="E17" s="34">
        <f t="shared" si="9"/>
        <v>330000</v>
      </c>
      <c r="F17" s="34">
        <f t="shared" si="9"/>
        <v>190000</v>
      </c>
      <c r="G17" s="34">
        <f t="shared" si="9"/>
        <v>0</v>
      </c>
      <c r="H17" s="34">
        <f t="shared" si="9"/>
        <v>0</v>
      </c>
      <c r="I17" s="34">
        <f t="shared" si="9"/>
        <v>0</v>
      </c>
      <c r="J17" s="35">
        <f t="shared" si="9"/>
        <v>0</v>
      </c>
      <c r="K17" s="4"/>
      <c r="L17" s="161"/>
      <c r="M17" s="36">
        <v>0</v>
      </c>
      <c r="N17" s="37">
        <v>0</v>
      </c>
      <c r="O17" s="37">
        <v>0</v>
      </c>
      <c r="P17" s="37">
        <v>0</v>
      </c>
      <c r="Q17" s="37">
        <v>0</v>
      </c>
      <c r="R17" s="37">
        <v>0</v>
      </c>
      <c r="S17" s="36">
        <v>0</v>
      </c>
      <c r="T17" s="37">
        <v>0</v>
      </c>
      <c r="U17" s="38">
        <v>0</v>
      </c>
    </row>
    <row r="18" spans="1:23" ht="17.100000000000001" customHeight="1" thickBot="1" x14ac:dyDescent="0.3">
      <c r="A18" s="39" t="s">
        <v>42</v>
      </c>
      <c r="B18" s="40">
        <f t="shared" ref="B18:J18" si="10">IF(B5=0,0,(1/B5)*B17)</f>
        <v>0.25</v>
      </c>
      <c r="C18" s="40">
        <f t="shared" si="10"/>
        <v>0.46296296296296297</v>
      </c>
      <c r="D18" s="40">
        <f t="shared" si="10"/>
        <v>0</v>
      </c>
      <c r="E18" s="40">
        <f t="shared" si="10"/>
        <v>0.41250000000000003</v>
      </c>
      <c r="F18" s="40">
        <f t="shared" si="10"/>
        <v>0.30158730158730157</v>
      </c>
      <c r="G18" s="40">
        <f t="shared" si="10"/>
        <v>0</v>
      </c>
      <c r="H18" s="40">
        <f t="shared" si="10"/>
        <v>0</v>
      </c>
      <c r="I18" s="40">
        <f t="shared" si="10"/>
        <v>0</v>
      </c>
      <c r="J18" s="41">
        <f t="shared" si="10"/>
        <v>0</v>
      </c>
      <c r="K18" s="4"/>
      <c r="L18" s="161" t="s">
        <v>43</v>
      </c>
      <c r="M18" s="42">
        <v>0</v>
      </c>
      <c r="N18" s="21">
        <v>0</v>
      </c>
      <c r="O18" s="21">
        <v>0</v>
      </c>
      <c r="P18" s="21">
        <v>0</v>
      </c>
      <c r="Q18" s="21">
        <v>0</v>
      </c>
      <c r="R18" s="21">
        <v>0</v>
      </c>
      <c r="S18" s="42">
        <v>0</v>
      </c>
      <c r="T18" s="21">
        <v>0</v>
      </c>
      <c r="U18" s="43">
        <v>0</v>
      </c>
    </row>
    <row r="19" spans="1:23" ht="16.5" thickBot="1" x14ac:dyDescent="0.3">
      <c r="A19" s="44" t="s">
        <v>44</v>
      </c>
      <c r="B19" s="179">
        <v>160000</v>
      </c>
      <c r="C19" s="180"/>
      <c r="D19" s="181"/>
      <c r="E19" s="179">
        <v>80000</v>
      </c>
      <c r="F19" s="180"/>
      <c r="G19" s="181"/>
      <c r="H19" s="182">
        <v>0</v>
      </c>
      <c r="I19" s="183"/>
      <c r="J19" s="184"/>
      <c r="K19" s="4"/>
      <c r="L19" s="162"/>
      <c r="M19" s="47">
        <f>IF(M5=0,0,M18/M5)</f>
        <v>0</v>
      </c>
      <c r="N19" s="48">
        <f t="shared" ref="N19:U19" si="11">IF(N5=0,0,N18/N5)</f>
        <v>0</v>
      </c>
      <c r="O19" s="48">
        <f t="shared" si="11"/>
        <v>0</v>
      </c>
      <c r="P19" s="48">
        <f t="shared" si="11"/>
        <v>0</v>
      </c>
      <c r="Q19" s="48">
        <f t="shared" si="11"/>
        <v>0</v>
      </c>
      <c r="R19" s="48">
        <f t="shared" si="11"/>
        <v>0</v>
      </c>
      <c r="S19" s="47">
        <f t="shared" si="11"/>
        <v>0</v>
      </c>
      <c r="T19" s="48">
        <f t="shared" si="11"/>
        <v>0</v>
      </c>
      <c r="U19" s="49">
        <f t="shared" si="11"/>
        <v>0</v>
      </c>
    </row>
    <row r="20" spans="1:23" ht="16.5" thickBot="1" x14ac:dyDescent="0.3">
      <c r="A20" s="50" t="s">
        <v>45</v>
      </c>
      <c r="B20" s="170">
        <v>0</v>
      </c>
      <c r="C20" s="171"/>
      <c r="D20" s="172"/>
      <c r="E20" s="170">
        <v>0</v>
      </c>
      <c r="F20" s="171"/>
      <c r="G20" s="172"/>
      <c r="H20" s="170">
        <v>0</v>
      </c>
      <c r="I20" s="171"/>
      <c r="J20" s="173"/>
      <c r="K20" s="4"/>
      <c r="L20" s="51" t="s">
        <v>46</v>
      </c>
      <c r="M20" s="52">
        <f>SUM(M9,M11,M13,M15,M17,M19)</f>
        <v>25</v>
      </c>
      <c r="N20" s="53">
        <f t="shared" ref="N20:U20" si="12">SUM(N9,N11,N13,N15,N17,N19)</f>
        <v>30</v>
      </c>
      <c r="O20" s="53">
        <f t="shared" si="12"/>
        <v>0</v>
      </c>
      <c r="P20" s="53">
        <f t="shared" si="12"/>
        <v>28</v>
      </c>
      <c r="Q20" s="53">
        <f t="shared" si="12"/>
        <v>29</v>
      </c>
      <c r="R20" s="53">
        <f t="shared" si="12"/>
        <v>0</v>
      </c>
      <c r="S20" s="52">
        <f t="shared" si="12"/>
        <v>0</v>
      </c>
      <c r="T20" s="53">
        <f t="shared" si="12"/>
        <v>0</v>
      </c>
      <c r="U20" s="54">
        <f t="shared" si="12"/>
        <v>0</v>
      </c>
    </row>
    <row r="21" spans="1:23" x14ac:dyDescent="0.25">
      <c r="A21" s="50" t="s">
        <v>47</v>
      </c>
      <c r="B21" s="170">
        <v>0</v>
      </c>
      <c r="C21" s="171"/>
      <c r="D21" s="172"/>
      <c r="E21" s="170">
        <v>0</v>
      </c>
      <c r="F21" s="171"/>
      <c r="G21" s="172"/>
      <c r="H21" s="170">
        <v>0</v>
      </c>
      <c r="I21" s="171"/>
      <c r="J21" s="173"/>
      <c r="K21" s="4"/>
      <c r="L21" s="178" t="s">
        <v>48</v>
      </c>
      <c r="M21" s="29">
        <v>120000</v>
      </c>
      <c r="N21" s="30">
        <v>126000</v>
      </c>
      <c r="O21" s="30">
        <v>0</v>
      </c>
      <c r="P21" s="30">
        <v>50000</v>
      </c>
      <c r="Q21" s="30">
        <v>54000</v>
      </c>
      <c r="R21" s="30">
        <v>0</v>
      </c>
      <c r="S21" s="29">
        <v>0</v>
      </c>
      <c r="T21" s="30">
        <v>0</v>
      </c>
      <c r="U21" s="31">
        <v>0</v>
      </c>
      <c r="V21" s="32" t="s">
        <v>49</v>
      </c>
    </row>
    <row r="22" spans="1:23" x14ac:dyDescent="0.25">
      <c r="A22" s="50" t="s">
        <v>50</v>
      </c>
      <c r="B22" s="170">
        <v>0</v>
      </c>
      <c r="C22" s="171"/>
      <c r="D22" s="172"/>
      <c r="E22" s="170">
        <v>0</v>
      </c>
      <c r="F22" s="171"/>
      <c r="G22" s="172"/>
      <c r="H22" s="170">
        <v>0</v>
      </c>
      <c r="I22" s="171"/>
      <c r="J22" s="173"/>
      <c r="K22" s="4"/>
      <c r="L22" s="161"/>
      <c r="M22" s="36">
        <f>IF(M6=0,0,M21/M6)</f>
        <v>6</v>
      </c>
      <c r="N22" s="37">
        <f t="shared" ref="N22:U22" si="13">IF(N6=0,0,N21/N6)</f>
        <v>7</v>
      </c>
      <c r="O22" s="37">
        <f t="shared" si="13"/>
        <v>0</v>
      </c>
      <c r="P22" s="37">
        <f t="shared" si="13"/>
        <v>5</v>
      </c>
      <c r="Q22" s="37">
        <f t="shared" si="13"/>
        <v>6</v>
      </c>
      <c r="R22" s="37">
        <f t="shared" si="13"/>
        <v>0</v>
      </c>
      <c r="S22" s="36">
        <f t="shared" si="13"/>
        <v>0</v>
      </c>
      <c r="T22" s="37">
        <f t="shared" si="13"/>
        <v>0</v>
      </c>
      <c r="U22" s="38">
        <f t="shared" si="13"/>
        <v>0</v>
      </c>
      <c r="V22" s="32" t="s">
        <v>51</v>
      </c>
    </row>
    <row r="23" spans="1:23" x14ac:dyDescent="0.25">
      <c r="A23" s="50" t="s">
        <v>52</v>
      </c>
      <c r="B23" s="170">
        <v>0</v>
      </c>
      <c r="C23" s="171"/>
      <c r="D23" s="172"/>
      <c r="E23" s="170">
        <v>0</v>
      </c>
      <c r="F23" s="171"/>
      <c r="G23" s="172"/>
      <c r="H23" s="170">
        <v>0</v>
      </c>
      <c r="I23" s="171"/>
      <c r="J23" s="173"/>
      <c r="K23" s="4"/>
      <c r="L23" s="161" t="s">
        <v>53</v>
      </c>
      <c r="M23" s="42">
        <v>80000</v>
      </c>
      <c r="N23" s="21">
        <v>54000</v>
      </c>
      <c r="O23" s="21">
        <v>0</v>
      </c>
      <c r="P23" s="21">
        <v>40000</v>
      </c>
      <c r="Q23" s="21">
        <v>45000</v>
      </c>
      <c r="R23" s="21">
        <v>0</v>
      </c>
      <c r="S23" s="42">
        <v>0</v>
      </c>
      <c r="T23" s="21">
        <v>0</v>
      </c>
      <c r="U23" s="43">
        <v>0</v>
      </c>
      <c r="V23" s="32" t="s">
        <v>54</v>
      </c>
    </row>
    <row r="24" spans="1:23" ht="16.5" thickBot="1" x14ac:dyDescent="0.3">
      <c r="A24" s="55" t="s">
        <v>55</v>
      </c>
      <c r="B24" s="174">
        <v>0</v>
      </c>
      <c r="C24" s="175"/>
      <c r="D24" s="176"/>
      <c r="E24" s="174">
        <v>0</v>
      </c>
      <c r="F24" s="175"/>
      <c r="G24" s="176"/>
      <c r="H24" s="174">
        <v>0</v>
      </c>
      <c r="I24" s="175"/>
      <c r="J24" s="177"/>
      <c r="K24" s="4"/>
      <c r="L24" s="161"/>
      <c r="M24" s="36">
        <f>IF(M6=0,0,M23/M6)</f>
        <v>4</v>
      </c>
      <c r="N24" s="37">
        <f t="shared" ref="N24:U24" si="14">IF(N6=0,0,N23/N6)</f>
        <v>3</v>
      </c>
      <c r="O24" s="37">
        <f t="shared" si="14"/>
        <v>0</v>
      </c>
      <c r="P24" s="37">
        <f t="shared" si="14"/>
        <v>4</v>
      </c>
      <c r="Q24" s="37">
        <f t="shared" si="14"/>
        <v>5</v>
      </c>
      <c r="R24" s="37">
        <f t="shared" si="14"/>
        <v>0</v>
      </c>
      <c r="S24" s="36">
        <f t="shared" si="14"/>
        <v>0</v>
      </c>
      <c r="T24" s="37">
        <f t="shared" si="14"/>
        <v>0</v>
      </c>
      <c r="U24" s="38">
        <f t="shared" si="14"/>
        <v>0</v>
      </c>
      <c r="V24" s="32" t="s">
        <v>56</v>
      </c>
    </row>
    <row r="25" spans="1:23" ht="16.5" thickBot="1" x14ac:dyDescent="0.3">
      <c r="A25" s="56" t="s">
        <v>57</v>
      </c>
      <c r="B25" s="57">
        <f>IF(B5=0,0, (1/SUM(B5:D5)*B5))</f>
        <v>0.42553191489361702</v>
      </c>
      <c r="C25" s="58">
        <f>IF(C5=0,0,(1/SUM(B5:D5)*C5))</f>
        <v>0.57446808510638303</v>
      </c>
      <c r="D25" s="59">
        <f>IF(D5=0,0,(1/SUM(B5:D5)*D5))</f>
        <v>0</v>
      </c>
      <c r="E25" s="57">
        <f>IF(E5=0,0,(1/SUM(E5:G5)*E5))</f>
        <v>0.55944055944055937</v>
      </c>
      <c r="F25" s="58">
        <f>IF(F5=0,0,(1/SUM(E5:G5)*F5))</f>
        <v>0.44055944055944052</v>
      </c>
      <c r="G25" s="59">
        <f>IF(G5=0,0,(1/SUM(E5:G5)*G5))</f>
        <v>0</v>
      </c>
      <c r="H25" s="57">
        <f>IF(H5=0,0,(1/SUM(H5:J5)*H5))</f>
        <v>0</v>
      </c>
      <c r="I25" s="58">
        <f>IF(I5=0,0,1/SUM(H5:J5)*I5)</f>
        <v>0</v>
      </c>
      <c r="J25" s="60">
        <f>IF(J5=0,0,1/SUM(H5:J5)*J5)</f>
        <v>0</v>
      </c>
      <c r="K25" s="4"/>
      <c r="L25" s="161" t="s">
        <v>58</v>
      </c>
      <c r="M25" s="42">
        <v>0</v>
      </c>
      <c r="N25" s="21">
        <v>0</v>
      </c>
      <c r="O25" s="21">
        <v>0</v>
      </c>
      <c r="P25" s="21">
        <v>0</v>
      </c>
      <c r="Q25" s="21">
        <v>0</v>
      </c>
      <c r="R25" s="21">
        <v>0</v>
      </c>
      <c r="S25" s="42">
        <v>0</v>
      </c>
      <c r="T25" s="21">
        <v>0</v>
      </c>
      <c r="U25" s="43">
        <v>0</v>
      </c>
      <c r="V25" s="32" t="s">
        <v>59</v>
      </c>
      <c r="W25" s="32"/>
    </row>
    <row r="26" spans="1:23" x14ac:dyDescent="0.25">
      <c r="A26" s="61" t="s">
        <v>60</v>
      </c>
      <c r="B26" s="62">
        <f>IF(B17=0,0,B17-(SUM(B19:D24)*B25))</f>
        <v>231914.89361702127</v>
      </c>
      <c r="C26" s="63">
        <f>IF(C17=0,0,C17-(SUM(B19:D24)*C25))</f>
        <v>658085.10638297873</v>
      </c>
      <c r="D26" s="64">
        <f>IF(D17=0,0,D17-(SUM(B19:D24)*D25))</f>
        <v>0</v>
      </c>
      <c r="E26" s="62">
        <f>IF(E17=0,0,E17-(SUM(E19:G24)*E25))</f>
        <v>285244.75524475524</v>
      </c>
      <c r="F26" s="63">
        <f>IF(F17=0,0,F17-(SUM(E19:G24)*F25))</f>
        <v>154755.24475524476</v>
      </c>
      <c r="G26" s="64">
        <f>IF(G17=0,0,G17-(SUM(E19:G24)*G25))</f>
        <v>0</v>
      </c>
      <c r="H26" s="65">
        <f>IF(H17=0,0,H17-(SUM(H19:J24)*H25))</f>
        <v>0</v>
      </c>
      <c r="I26" s="66">
        <f>IF(I17=0,0,I17-(SUM(H19:J24)*I25))</f>
        <v>0</v>
      </c>
      <c r="J26" s="67">
        <f>IF(J17=0,0,J17-(SUM(H19:J24)*J25))</f>
        <v>0</v>
      </c>
      <c r="K26" s="4"/>
      <c r="L26" s="161"/>
      <c r="M26" s="36">
        <f>IF(M6=0,0,M25/M6)</f>
        <v>0</v>
      </c>
      <c r="N26" s="37">
        <f t="shared" ref="N26:U26" si="15">IF(N6=0,0,N25/N6)</f>
        <v>0</v>
      </c>
      <c r="O26" s="37">
        <f t="shared" si="15"/>
        <v>0</v>
      </c>
      <c r="P26" s="37">
        <f t="shared" si="15"/>
        <v>0</v>
      </c>
      <c r="Q26" s="37">
        <f t="shared" si="15"/>
        <v>0</v>
      </c>
      <c r="R26" s="37">
        <f t="shared" si="15"/>
        <v>0</v>
      </c>
      <c r="S26" s="36">
        <f t="shared" si="15"/>
        <v>0</v>
      </c>
      <c r="T26" s="37">
        <f t="shared" si="15"/>
        <v>0</v>
      </c>
      <c r="U26" s="38">
        <f t="shared" si="15"/>
        <v>0</v>
      </c>
      <c r="W26" s="32"/>
    </row>
    <row r="27" spans="1:23" x14ac:dyDescent="0.25">
      <c r="A27" s="68" t="s">
        <v>61</v>
      </c>
      <c r="B27" s="166">
        <f>SUM(B26:D26)</f>
        <v>890000</v>
      </c>
      <c r="C27" s="167"/>
      <c r="D27" s="168"/>
      <c r="E27" s="166">
        <f>SUM(E26:G26)</f>
        <v>440000</v>
      </c>
      <c r="F27" s="167"/>
      <c r="G27" s="168"/>
      <c r="H27" s="167">
        <f>SUM(H26:J26)</f>
        <v>0</v>
      </c>
      <c r="I27" s="167"/>
      <c r="J27" s="169"/>
      <c r="K27" s="4"/>
      <c r="L27" s="161" t="s">
        <v>62</v>
      </c>
      <c r="M27" s="42">
        <v>0</v>
      </c>
      <c r="N27" s="21">
        <v>0</v>
      </c>
      <c r="O27" s="21">
        <v>0</v>
      </c>
      <c r="P27" s="21">
        <v>0</v>
      </c>
      <c r="Q27" s="21">
        <v>0</v>
      </c>
      <c r="R27" s="21">
        <v>0</v>
      </c>
      <c r="S27" s="42">
        <v>0</v>
      </c>
      <c r="T27" s="21">
        <v>0</v>
      </c>
      <c r="U27" s="43">
        <v>0</v>
      </c>
      <c r="W27" s="32"/>
    </row>
    <row r="28" spans="1:23" ht="16.5" thickBot="1" x14ac:dyDescent="0.3">
      <c r="A28" s="69" t="s">
        <v>63</v>
      </c>
      <c r="B28" s="70">
        <f t="shared" ref="B28:J28" si="16">IF(B5=0,0,(1/B5)*B26)</f>
        <v>0.19326241134751773</v>
      </c>
      <c r="C28" s="71">
        <f t="shared" si="16"/>
        <v>0.40622537431048072</v>
      </c>
      <c r="D28" s="72">
        <f t="shared" si="16"/>
        <v>0</v>
      </c>
      <c r="E28" s="70">
        <f t="shared" si="16"/>
        <v>0.3565559440559441</v>
      </c>
      <c r="F28" s="71">
        <f t="shared" si="16"/>
        <v>0.24564324564324563</v>
      </c>
      <c r="G28" s="72">
        <f t="shared" si="16"/>
        <v>0</v>
      </c>
      <c r="H28" s="70">
        <f t="shared" si="16"/>
        <v>0</v>
      </c>
      <c r="I28" s="71">
        <f t="shared" si="16"/>
        <v>0</v>
      </c>
      <c r="J28" s="73">
        <f t="shared" si="16"/>
        <v>0</v>
      </c>
      <c r="K28" s="4"/>
      <c r="L28" s="161"/>
      <c r="M28" s="36">
        <f>IF(M6=0,0,M27/M6)</f>
        <v>0</v>
      </c>
      <c r="N28" s="37">
        <f t="shared" ref="N28:U28" si="17">IF(N6=0,0,N27/N6)</f>
        <v>0</v>
      </c>
      <c r="O28" s="37">
        <f t="shared" si="17"/>
        <v>0</v>
      </c>
      <c r="P28" s="37">
        <f t="shared" si="17"/>
        <v>0</v>
      </c>
      <c r="Q28" s="37">
        <f t="shared" si="17"/>
        <v>0</v>
      </c>
      <c r="R28" s="37">
        <f t="shared" si="17"/>
        <v>0</v>
      </c>
      <c r="S28" s="36">
        <f t="shared" si="17"/>
        <v>0</v>
      </c>
      <c r="T28" s="37">
        <f t="shared" si="17"/>
        <v>0</v>
      </c>
      <c r="U28" s="38">
        <f t="shared" si="17"/>
        <v>0</v>
      </c>
      <c r="W28" s="32"/>
    </row>
    <row r="29" spans="1:23" x14ac:dyDescent="0.25">
      <c r="A29" s="74" t="s">
        <v>64</v>
      </c>
      <c r="B29" s="147">
        <v>0</v>
      </c>
      <c r="C29" s="148"/>
      <c r="D29" s="148"/>
      <c r="E29" s="148"/>
      <c r="F29" s="148"/>
      <c r="G29" s="148"/>
      <c r="H29" s="148"/>
      <c r="I29" s="148"/>
      <c r="J29" s="149"/>
      <c r="K29" s="4"/>
      <c r="L29" s="161" t="s">
        <v>65</v>
      </c>
      <c r="M29" s="42">
        <v>0</v>
      </c>
      <c r="N29" s="21">
        <v>0</v>
      </c>
      <c r="O29" s="21">
        <v>0</v>
      </c>
      <c r="P29" s="21">
        <v>0</v>
      </c>
      <c r="Q29" s="21">
        <v>0</v>
      </c>
      <c r="R29" s="21">
        <v>0</v>
      </c>
      <c r="S29" s="42">
        <v>0</v>
      </c>
      <c r="T29" s="21">
        <v>0</v>
      </c>
      <c r="U29" s="43">
        <v>0</v>
      </c>
      <c r="W29" s="32"/>
    </row>
    <row r="30" spans="1:23" x14ac:dyDescent="0.25">
      <c r="A30" s="50" t="s">
        <v>66</v>
      </c>
      <c r="B30" s="150">
        <v>0</v>
      </c>
      <c r="C30" s="151"/>
      <c r="D30" s="151"/>
      <c r="E30" s="151"/>
      <c r="F30" s="151"/>
      <c r="G30" s="151"/>
      <c r="H30" s="151"/>
      <c r="I30" s="151"/>
      <c r="J30" s="152"/>
      <c r="K30" s="4"/>
      <c r="L30" s="161"/>
      <c r="M30" s="36">
        <f>IF(M6=0,0,M29/M6)</f>
        <v>0</v>
      </c>
      <c r="N30" s="37">
        <f t="shared" ref="N30:U30" si="18">IF(N6=0,0,N29/N6)</f>
        <v>0</v>
      </c>
      <c r="O30" s="37">
        <f t="shared" si="18"/>
        <v>0</v>
      </c>
      <c r="P30" s="37">
        <f t="shared" si="18"/>
        <v>0</v>
      </c>
      <c r="Q30" s="37">
        <f t="shared" si="18"/>
        <v>0</v>
      </c>
      <c r="R30" s="37">
        <f t="shared" si="18"/>
        <v>0</v>
      </c>
      <c r="S30" s="36">
        <f t="shared" si="18"/>
        <v>0</v>
      </c>
      <c r="T30" s="37">
        <f t="shared" si="18"/>
        <v>0</v>
      </c>
      <c r="U30" s="38">
        <f t="shared" si="18"/>
        <v>0</v>
      </c>
    </row>
    <row r="31" spans="1:23" x14ac:dyDescent="0.25">
      <c r="A31" s="50" t="s">
        <v>67</v>
      </c>
      <c r="B31" s="150">
        <v>0</v>
      </c>
      <c r="C31" s="151"/>
      <c r="D31" s="151"/>
      <c r="E31" s="151"/>
      <c r="F31" s="151"/>
      <c r="G31" s="151"/>
      <c r="H31" s="151"/>
      <c r="I31" s="151"/>
      <c r="J31" s="152"/>
      <c r="K31" s="4"/>
      <c r="L31" s="161" t="s">
        <v>68</v>
      </c>
      <c r="M31" s="42">
        <v>0</v>
      </c>
      <c r="N31" s="21">
        <v>0</v>
      </c>
      <c r="O31" s="21">
        <v>0</v>
      </c>
      <c r="P31" s="21">
        <v>0</v>
      </c>
      <c r="Q31" s="21">
        <v>0</v>
      </c>
      <c r="R31" s="21">
        <v>0</v>
      </c>
      <c r="S31" s="42">
        <v>0</v>
      </c>
      <c r="T31" s="21">
        <v>0</v>
      </c>
      <c r="U31" s="43">
        <v>0</v>
      </c>
    </row>
    <row r="32" spans="1:23" ht="16.5" thickBot="1" x14ac:dyDescent="0.3">
      <c r="A32" s="50" t="s">
        <v>69</v>
      </c>
      <c r="B32" s="150">
        <v>0</v>
      </c>
      <c r="C32" s="151"/>
      <c r="D32" s="151"/>
      <c r="E32" s="151"/>
      <c r="F32" s="151"/>
      <c r="G32" s="151"/>
      <c r="H32" s="151"/>
      <c r="I32" s="151"/>
      <c r="J32" s="152"/>
      <c r="K32" s="4"/>
      <c r="L32" s="162"/>
      <c r="M32" s="47">
        <f>IF(M6=0,0,M31/M6)</f>
        <v>0</v>
      </c>
      <c r="N32" s="48">
        <f t="shared" ref="N32:U32" si="19">IF(N6=0,0,N31/N6)</f>
        <v>0</v>
      </c>
      <c r="O32" s="48">
        <f t="shared" si="19"/>
        <v>0</v>
      </c>
      <c r="P32" s="48">
        <f t="shared" si="19"/>
        <v>0</v>
      </c>
      <c r="Q32" s="48">
        <f t="shared" si="19"/>
        <v>0</v>
      </c>
      <c r="R32" s="48">
        <f t="shared" si="19"/>
        <v>0</v>
      </c>
      <c r="S32" s="47">
        <f t="shared" si="19"/>
        <v>0</v>
      </c>
      <c r="T32" s="48">
        <f t="shared" si="19"/>
        <v>0</v>
      </c>
      <c r="U32" s="49">
        <f t="shared" si="19"/>
        <v>0</v>
      </c>
    </row>
    <row r="33" spans="1:22" x14ac:dyDescent="0.25">
      <c r="A33" s="50" t="s">
        <v>70</v>
      </c>
      <c r="B33" s="150">
        <v>0</v>
      </c>
      <c r="C33" s="151"/>
      <c r="D33" s="151"/>
      <c r="E33" s="151"/>
      <c r="F33" s="151"/>
      <c r="G33" s="151"/>
      <c r="H33" s="151"/>
      <c r="I33" s="151"/>
      <c r="J33" s="152"/>
      <c r="K33" s="4"/>
      <c r="L33" s="75" t="s">
        <v>71</v>
      </c>
      <c r="M33" s="76">
        <f>SUM(M20,M22,M24,M26,M28,M30,M32)</f>
        <v>35</v>
      </c>
      <c r="N33" s="77">
        <f t="shared" ref="N33:U33" si="20">SUM(N20,N22,N24,N26,N28,N30,N32)</f>
        <v>40</v>
      </c>
      <c r="O33" s="77">
        <f t="shared" si="20"/>
        <v>0</v>
      </c>
      <c r="P33" s="77">
        <f t="shared" si="20"/>
        <v>37</v>
      </c>
      <c r="Q33" s="77">
        <f t="shared" si="20"/>
        <v>40</v>
      </c>
      <c r="R33" s="77">
        <f t="shared" si="20"/>
        <v>0</v>
      </c>
      <c r="S33" s="76">
        <f t="shared" si="20"/>
        <v>0</v>
      </c>
      <c r="T33" s="77">
        <f t="shared" si="20"/>
        <v>0</v>
      </c>
      <c r="U33" s="78">
        <f t="shared" si="20"/>
        <v>0</v>
      </c>
    </row>
    <row r="34" spans="1:22" ht="16.5" thickBot="1" x14ac:dyDescent="0.3">
      <c r="A34" s="55" t="s">
        <v>72</v>
      </c>
      <c r="B34" s="153">
        <v>0</v>
      </c>
      <c r="C34" s="154"/>
      <c r="D34" s="154"/>
      <c r="E34" s="154"/>
      <c r="F34" s="154"/>
      <c r="G34" s="154"/>
      <c r="H34" s="154"/>
      <c r="I34" s="154"/>
      <c r="J34" s="155"/>
      <c r="K34" s="79"/>
      <c r="L34" s="80" t="s">
        <v>73</v>
      </c>
      <c r="M34" s="81">
        <f>M7-M33</f>
        <v>25</v>
      </c>
      <c r="N34" s="82">
        <f t="shared" ref="N34:U34" si="21">N7-N33</f>
        <v>50</v>
      </c>
      <c r="O34" s="82">
        <f t="shared" si="21"/>
        <v>0</v>
      </c>
      <c r="P34" s="82">
        <f t="shared" si="21"/>
        <v>43</v>
      </c>
      <c r="Q34" s="82">
        <f t="shared" si="21"/>
        <v>30</v>
      </c>
      <c r="R34" s="82">
        <f t="shared" si="21"/>
        <v>0</v>
      </c>
      <c r="S34" s="81">
        <f t="shared" si="21"/>
        <v>0</v>
      </c>
      <c r="T34" s="82">
        <f t="shared" si="21"/>
        <v>0</v>
      </c>
      <c r="U34" s="83">
        <f t="shared" si="21"/>
        <v>0</v>
      </c>
    </row>
    <row r="35" spans="1:22" ht="16.5" thickBot="1" x14ac:dyDescent="0.3">
      <c r="A35" s="56" t="s">
        <v>74</v>
      </c>
      <c r="B35" s="57">
        <f>(1/SUM(B5:J5)*B5)</f>
        <v>0.28235294117647058</v>
      </c>
      <c r="C35" s="58">
        <f>(1/SUM(B5:J5)*C5)</f>
        <v>0.38117647058823534</v>
      </c>
      <c r="D35" s="58">
        <f>(1/SUM(B5:J5)*D5)</f>
        <v>0</v>
      </c>
      <c r="E35" s="58">
        <f>(1/SUM(B5:J5)*E5)</f>
        <v>0.18823529411764706</v>
      </c>
      <c r="F35" s="58">
        <f>(1/SUM(B5:J5)*F5)</f>
        <v>0.14823529411764708</v>
      </c>
      <c r="G35" s="58">
        <f>(1/SUM(B5:J5)*G5)</f>
        <v>0</v>
      </c>
      <c r="H35" s="58">
        <f>(1/SUM(B5:J5)*H5)</f>
        <v>0</v>
      </c>
      <c r="I35" s="58">
        <f>(1/SUM(B5:J5)*I5)</f>
        <v>0</v>
      </c>
      <c r="J35" s="60">
        <f>(1/SUM(B5:J5)*J5)</f>
        <v>0</v>
      </c>
    </row>
    <row r="36" spans="1:22" ht="16.5" thickBot="1" x14ac:dyDescent="0.3">
      <c r="A36" s="61" t="s">
        <v>75</v>
      </c>
      <c r="B36" s="65">
        <f>IF(B26=0,0,B26-(SUM(B29:J34)*B35))</f>
        <v>231914.89361702127</v>
      </c>
      <c r="C36" s="66">
        <f>IF(C26=0,0,C26-(SUM(B29:J34)*C35))</f>
        <v>658085.10638297873</v>
      </c>
      <c r="D36" s="66">
        <f>IF(D26=0,0,D26-(SUM(B29:J34)*D35))</f>
        <v>0</v>
      </c>
      <c r="E36" s="66">
        <f>IF(E26=0,0,E26-(SUM(B29:J34)*E35))</f>
        <v>285244.75524475524</v>
      </c>
      <c r="F36" s="66">
        <f>IF(F26=0,0,F26-(SUM(B29:J34)*F35))</f>
        <v>154755.24475524476</v>
      </c>
      <c r="G36" s="66">
        <f>IF(G26=0,0,G26-(SUM(B29:J34)*G35))</f>
        <v>0</v>
      </c>
      <c r="H36" s="66">
        <f>IF(H26=0,0,H26-(SUM(B29:J34)*H35))</f>
        <v>0</v>
      </c>
      <c r="I36" s="66">
        <f>IF(I26=0,0,I26-(SUM(B29:J34)*I35))</f>
        <v>0</v>
      </c>
      <c r="J36" s="67">
        <f>IF(J26=0,0,J26-(SUM(B29:J34)*J35))</f>
        <v>0</v>
      </c>
      <c r="L36" s="84" t="s">
        <v>76</v>
      </c>
      <c r="M36" s="2"/>
      <c r="N36" s="2"/>
      <c r="O36" s="2"/>
      <c r="P36" s="2"/>
      <c r="Q36" s="2"/>
      <c r="R36" s="2"/>
      <c r="S36" s="2"/>
      <c r="T36" s="2"/>
      <c r="U36" s="2"/>
    </row>
    <row r="37" spans="1:22" ht="17.25" thickTop="1" thickBot="1" x14ac:dyDescent="0.3">
      <c r="A37" s="68" t="s">
        <v>77</v>
      </c>
      <c r="B37" s="163">
        <f>SUM(B36:J36)</f>
        <v>1330000</v>
      </c>
      <c r="C37" s="164"/>
      <c r="D37" s="164"/>
      <c r="E37" s="164"/>
      <c r="F37" s="164"/>
      <c r="G37" s="164"/>
      <c r="H37" s="164"/>
      <c r="I37" s="164"/>
      <c r="J37" s="165"/>
      <c r="L37" s="85" t="s">
        <v>1</v>
      </c>
      <c r="M37" s="139" t="s">
        <v>2</v>
      </c>
      <c r="N37" s="140"/>
      <c r="O37" s="141"/>
      <c r="P37" s="139" t="s">
        <v>3</v>
      </c>
      <c r="Q37" s="140"/>
      <c r="R37" s="141"/>
      <c r="S37" s="142" t="s">
        <v>4</v>
      </c>
      <c r="T37" s="140"/>
      <c r="U37" s="143"/>
      <c r="V37" s="32" t="s">
        <v>78</v>
      </c>
    </row>
    <row r="38" spans="1:22" ht="16.5" thickBot="1" x14ac:dyDescent="0.3">
      <c r="A38" s="69" t="s">
        <v>79</v>
      </c>
      <c r="B38" s="70">
        <f t="shared" ref="B38:J38" si="22">IF(B8=0,0,(1/B8)*B36)</f>
        <v>0.33130699088145898</v>
      </c>
      <c r="C38" s="71">
        <f t="shared" si="22"/>
        <v>0.91400709219858156</v>
      </c>
      <c r="D38" s="71">
        <f t="shared" si="22"/>
        <v>0</v>
      </c>
      <c r="E38" s="71">
        <f t="shared" si="22"/>
        <v>0.7709317709317709</v>
      </c>
      <c r="F38" s="71">
        <f t="shared" si="22"/>
        <v>0.42987567987567987</v>
      </c>
      <c r="G38" s="71">
        <f t="shared" si="22"/>
        <v>0</v>
      </c>
      <c r="H38" s="71">
        <f t="shared" si="22"/>
        <v>0</v>
      </c>
      <c r="I38" s="71">
        <f t="shared" si="22"/>
        <v>0</v>
      </c>
      <c r="J38" s="73">
        <f t="shared" si="22"/>
        <v>0</v>
      </c>
      <c r="L38" s="86" t="s">
        <v>80</v>
      </c>
      <c r="M38" s="156">
        <v>0</v>
      </c>
      <c r="N38" s="157"/>
      <c r="O38" s="158"/>
      <c r="P38" s="156">
        <v>0</v>
      </c>
      <c r="Q38" s="157"/>
      <c r="R38" s="158"/>
      <c r="S38" s="159">
        <v>0</v>
      </c>
      <c r="T38" s="157"/>
      <c r="U38" s="160"/>
      <c r="V38" s="87" t="s">
        <v>81</v>
      </c>
    </row>
    <row r="39" spans="1:22" ht="16.5" thickBot="1" x14ac:dyDescent="0.3">
      <c r="A39" s="74" t="s">
        <v>82</v>
      </c>
      <c r="B39" s="147">
        <v>360000</v>
      </c>
      <c r="C39" s="148"/>
      <c r="D39" s="148"/>
      <c r="E39" s="148"/>
      <c r="F39" s="148"/>
      <c r="G39" s="148"/>
      <c r="H39" s="148"/>
      <c r="I39" s="148"/>
      <c r="J39" s="149"/>
      <c r="L39" s="88" t="s">
        <v>5</v>
      </c>
      <c r="M39" s="89" t="s">
        <v>6</v>
      </c>
      <c r="N39" s="89" t="s">
        <v>7</v>
      </c>
      <c r="O39" s="89" t="s">
        <v>8</v>
      </c>
      <c r="P39" s="89" t="s">
        <v>9</v>
      </c>
      <c r="Q39" s="89" t="s">
        <v>10</v>
      </c>
      <c r="R39" s="89" t="s">
        <v>11</v>
      </c>
      <c r="S39" s="89" t="s">
        <v>12</v>
      </c>
      <c r="T39" s="89" t="s">
        <v>13</v>
      </c>
      <c r="U39" s="90" t="s">
        <v>14</v>
      </c>
    </row>
    <row r="40" spans="1:22" x14ac:dyDescent="0.25">
      <c r="A40" s="50" t="s">
        <v>83</v>
      </c>
      <c r="B40" s="150">
        <v>0</v>
      </c>
      <c r="C40" s="151"/>
      <c r="D40" s="151"/>
      <c r="E40" s="151"/>
      <c r="F40" s="151"/>
      <c r="G40" s="151"/>
      <c r="H40" s="151"/>
      <c r="I40" s="151"/>
      <c r="J40" s="152"/>
      <c r="L40" s="74" t="s">
        <v>84</v>
      </c>
      <c r="M40" s="91">
        <v>0</v>
      </c>
      <c r="N40" s="91">
        <v>0</v>
      </c>
      <c r="O40" s="91">
        <v>0</v>
      </c>
      <c r="P40" s="91">
        <v>0</v>
      </c>
      <c r="Q40" s="91">
        <v>0</v>
      </c>
      <c r="R40" s="91">
        <v>0</v>
      </c>
      <c r="S40" s="91">
        <v>0</v>
      </c>
      <c r="T40" s="91">
        <v>0</v>
      </c>
      <c r="U40" s="92">
        <v>0</v>
      </c>
    </row>
    <row r="41" spans="1:22" ht="16.5" thickBot="1" x14ac:dyDescent="0.3">
      <c r="A41" s="50" t="s">
        <v>85</v>
      </c>
      <c r="B41" s="150">
        <v>0</v>
      </c>
      <c r="C41" s="151"/>
      <c r="D41" s="151"/>
      <c r="E41" s="151"/>
      <c r="F41" s="151"/>
      <c r="G41" s="151"/>
      <c r="H41" s="151"/>
      <c r="I41" s="151"/>
      <c r="J41" s="152"/>
      <c r="L41" s="93" t="s">
        <v>86</v>
      </c>
      <c r="M41" s="94">
        <f>IF(M40=0,0,M38/SUM(M40:O40)*M40)</f>
        <v>0</v>
      </c>
      <c r="N41" s="94">
        <f>IF(N40=0,0,M38/SUM(M40:O40)*N40)</f>
        <v>0</v>
      </c>
      <c r="O41" s="94">
        <f>IF(O40=0,0,M38/SUM(M40:O40)*O40)</f>
        <v>0</v>
      </c>
      <c r="P41" s="95">
        <f>IF(P40=0,0,P38/SUM(P40:R40)*P40)</f>
        <v>0</v>
      </c>
      <c r="Q41" s="95">
        <f>IF(Q40=0,0,P38/SUM(P40:R40)*Q40)</f>
        <v>0</v>
      </c>
      <c r="R41" s="95">
        <f>IF(R40=0,0,P38/SUM(P40:R40)*R40)</f>
        <v>0</v>
      </c>
      <c r="S41" s="95">
        <f>IF(S40=0,0,S38/SUM(S40:U40)*S40)</f>
        <v>0</v>
      </c>
      <c r="T41" s="95">
        <f>IF(T40=0,0,S38/SUM(S40:U40)*T40)</f>
        <v>0</v>
      </c>
      <c r="U41" s="96">
        <f>IF(U40=0,0,S38/SUM(S40:U40)*U40)</f>
        <v>0</v>
      </c>
    </row>
    <row r="42" spans="1:22" ht="16.5" thickTop="1" x14ac:dyDescent="0.25">
      <c r="A42" s="50" t="s">
        <v>87</v>
      </c>
      <c r="B42" s="150">
        <v>0</v>
      </c>
      <c r="C42" s="151"/>
      <c r="D42" s="151"/>
      <c r="E42" s="151"/>
      <c r="F42" s="151"/>
      <c r="G42" s="151"/>
      <c r="H42" s="151"/>
      <c r="I42" s="151"/>
      <c r="J42" s="152"/>
    </row>
    <row r="43" spans="1:22" ht="16.5" thickBot="1" x14ac:dyDescent="0.3">
      <c r="A43" s="50" t="s">
        <v>88</v>
      </c>
      <c r="B43" s="150">
        <v>0</v>
      </c>
      <c r="C43" s="151"/>
      <c r="D43" s="151"/>
      <c r="E43" s="151"/>
      <c r="F43" s="151"/>
      <c r="G43" s="151"/>
      <c r="H43" s="151"/>
      <c r="I43" s="151"/>
      <c r="J43" s="152"/>
      <c r="L43" s="84" t="s">
        <v>89</v>
      </c>
      <c r="M43" s="2"/>
      <c r="N43" s="2"/>
      <c r="O43" s="2"/>
      <c r="P43" s="2"/>
      <c r="Q43" s="2"/>
      <c r="R43" s="2"/>
      <c r="S43" s="2"/>
      <c r="T43" s="2"/>
      <c r="U43" s="2"/>
    </row>
    <row r="44" spans="1:22" ht="17.25" thickTop="1" thickBot="1" x14ac:dyDescent="0.3">
      <c r="A44" s="55" t="s">
        <v>90</v>
      </c>
      <c r="B44" s="153">
        <v>0</v>
      </c>
      <c r="C44" s="154"/>
      <c r="D44" s="154"/>
      <c r="E44" s="154"/>
      <c r="F44" s="154"/>
      <c r="G44" s="154"/>
      <c r="H44" s="154"/>
      <c r="I44" s="154"/>
      <c r="J44" s="155"/>
      <c r="L44" s="85" t="s">
        <v>91</v>
      </c>
      <c r="M44" s="132" t="s">
        <v>92</v>
      </c>
      <c r="N44" s="133"/>
      <c r="O44" s="133"/>
      <c r="P44" s="133"/>
      <c r="Q44" s="133"/>
      <c r="R44" s="133"/>
      <c r="S44" s="133"/>
      <c r="T44" s="133"/>
      <c r="U44" s="134"/>
      <c r="V44" s="32" t="s">
        <v>78</v>
      </c>
    </row>
    <row r="45" spans="1:22" ht="16.5" thickBot="1" x14ac:dyDescent="0.3">
      <c r="A45" s="56" t="s">
        <v>74</v>
      </c>
      <c r="B45" s="57">
        <f>(1/SUM(B5:J5)*B5)</f>
        <v>0.28235294117647058</v>
      </c>
      <c r="C45" s="58">
        <f>(1/SUM(B5:J5)*C5)</f>
        <v>0.38117647058823534</v>
      </c>
      <c r="D45" s="58">
        <f>(1/SUM(B5:J5)*D5)</f>
        <v>0</v>
      </c>
      <c r="E45" s="58">
        <f>(1/SUM(B5:J5)*E5)</f>
        <v>0.18823529411764706</v>
      </c>
      <c r="F45" s="58">
        <f>(1/SUM(B5:J5)*F5)</f>
        <v>0.14823529411764708</v>
      </c>
      <c r="G45" s="58">
        <f>(1/SUM(B5:J5)*G5)</f>
        <v>0</v>
      </c>
      <c r="H45" s="58">
        <f>(1/SUM(B5:J5)*H5)</f>
        <v>0</v>
      </c>
      <c r="I45" s="58">
        <f>(1/SUM(B5:J5)*I5)</f>
        <v>0</v>
      </c>
      <c r="J45" s="60">
        <f>(1/SUM(B5:J5)*J5)</f>
        <v>0</v>
      </c>
      <c r="L45" s="86" t="s">
        <v>80</v>
      </c>
      <c r="M45" s="135">
        <v>0</v>
      </c>
      <c r="N45" s="135"/>
      <c r="O45" s="135"/>
      <c r="P45" s="135"/>
      <c r="Q45" s="135"/>
      <c r="R45" s="135"/>
      <c r="S45" s="135"/>
      <c r="T45" s="135"/>
      <c r="U45" s="136"/>
      <c r="V45" s="87" t="s">
        <v>81</v>
      </c>
    </row>
    <row r="46" spans="1:22" ht="17.25" thickTop="1" thickBot="1" x14ac:dyDescent="0.3">
      <c r="A46" s="137" t="s">
        <v>93</v>
      </c>
      <c r="B46" s="97">
        <f>B36-(SUM(B39:J44)*B45)</f>
        <v>130267.83479349186</v>
      </c>
      <c r="C46" s="98">
        <f>C36-(SUM(B39:J44)*C45)</f>
        <v>520861.57697121403</v>
      </c>
      <c r="D46" s="98">
        <f>D36-(SUM(B39:J44)*D45)</f>
        <v>0</v>
      </c>
      <c r="E46" s="98">
        <f>E36-(SUM(B39:J44)*E45)</f>
        <v>217480.04936240229</v>
      </c>
      <c r="F46" s="98">
        <f>F36-(SUM(B39:J44)*F45)</f>
        <v>101390.5388728918</v>
      </c>
      <c r="G46" s="98">
        <f>G36-(SUM(B39:J44)*G45)</f>
        <v>0</v>
      </c>
      <c r="H46" s="98">
        <f>H36-(SUM(B39:J44)*H45)</f>
        <v>0</v>
      </c>
      <c r="I46" s="98">
        <f>I36-(SUM(B39:J44)*I45)</f>
        <v>0</v>
      </c>
      <c r="J46" s="99">
        <f>J36-(SUM(B39:J44)*J45)</f>
        <v>0</v>
      </c>
      <c r="L46" s="85" t="s">
        <v>1</v>
      </c>
      <c r="M46" s="139" t="s">
        <v>2</v>
      </c>
      <c r="N46" s="140"/>
      <c r="O46" s="141"/>
      <c r="P46" s="139" t="s">
        <v>3</v>
      </c>
      <c r="Q46" s="140"/>
      <c r="R46" s="141"/>
      <c r="S46" s="142" t="s">
        <v>4</v>
      </c>
      <c r="T46" s="140"/>
      <c r="U46" s="143"/>
    </row>
    <row r="47" spans="1:22" ht="17.25" thickTop="1" thickBot="1" x14ac:dyDescent="0.3">
      <c r="A47" s="138"/>
      <c r="B47" s="144">
        <f>SUM(B46:J46)</f>
        <v>970000</v>
      </c>
      <c r="C47" s="145"/>
      <c r="D47" s="145"/>
      <c r="E47" s="145"/>
      <c r="F47" s="145"/>
      <c r="G47" s="145"/>
      <c r="H47" s="145"/>
      <c r="I47" s="145"/>
      <c r="J47" s="146"/>
      <c r="L47" s="100" t="s">
        <v>5</v>
      </c>
      <c r="M47" s="101" t="s">
        <v>6</v>
      </c>
      <c r="N47" s="102" t="s">
        <v>7</v>
      </c>
      <c r="O47" s="103" t="s">
        <v>8</v>
      </c>
      <c r="P47" s="101" t="s">
        <v>9</v>
      </c>
      <c r="Q47" s="102" t="s">
        <v>10</v>
      </c>
      <c r="R47" s="103" t="s">
        <v>11</v>
      </c>
      <c r="S47" s="101" t="s">
        <v>12</v>
      </c>
      <c r="T47" s="102" t="s">
        <v>13</v>
      </c>
      <c r="U47" s="104" t="s">
        <v>14</v>
      </c>
    </row>
    <row r="48" spans="1:22" ht="16.5" thickTop="1" x14ac:dyDescent="0.25">
      <c r="L48" s="105" t="s">
        <v>84</v>
      </c>
      <c r="M48" s="106">
        <v>0</v>
      </c>
      <c r="N48" s="107">
        <v>0</v>
      </c>
      <c r="O48" s="108">
        <v>0</v>
      </c>
      <c r="P48" s="106">
        <v>0</v>
      </c>
      <c r="Q48" s="107">
        <v>0</v>
      </c>
      <c r="R48" s="108">
        <v>0</v>
      </c>
      <c r="S48" s="106">
        <v>0</v>
      </c>
      <c r="T48" s="107">
        <v>0</v>
      </c>
      <c r="U48" s="109">
        <v>0</v>
      </c>
    </row>
    <row r="49" spans="12:21" ht="16.5" thickBot="1" x14ac:dyDescent="0.3">
      <c r="L49" s="110" t="s">
        <v>86</v>
      </c>
      <c r="M49" s="111">
        <f>IF(M48=0,0,M45/SUM(M48:U48)*M48)</f>
        <v>0</v>
      </c>
      <c r="N49" s="112">
        <f>IF(N48=0,0,M45/SUM(M48:U48)*N48)</f>
        <v>0</v>
      </c>
      <c r="O49" s="113">
        <f>IF(O48=0,0,M4/SUM(M48:U48)*O48)</f>
        <v>0</v>
      </c>
      <c r="P49" s="111">
        <f>IF(P48=0,0,M45/SUM(M48:U48)*P48)</f>
        <v>0</v>
      </c>
      <c r="Q49" s="112">
        <f>IF(Q48=0,0,M45/SUM(M48:U48)*Q48)</f>
        <v>0</v>
      </c>
      <c r="R49" s="113">
        <f>IF(R48=0,0,M45/SUM(M48:U48)*R48)</f>
        <v>0</v>
      </c>
      <c r="S49" s="111">
        <f>IF(S48=0,0,M45/SUM(M48:U48)*S48)</f>
        <v>0</v>
      </c>
      <c r="T49" s="112">
        <f>IF(T48=0,0,M45/SUM(M48:U48)*T48)</f>
        <v>0</v>
      </c>
      <c r="U49" s="114">
        <f>IF(U48=0,0,M45/SUM(M48:U48)*U48)</f>
        <v>0</v>
      </c>
    </row>
    <row r="50" spans="12:21" ht="16.5" thickTop="1" x14ac:dyDescent="0.25"/>
  </sheetData>
  <mergeCells count="67">
    <mergeCell ref="M3:O3"/>
    <mergeCell ref="P3:R3"/>
    <mergeCell ref="S3:U3"/>
    <mergeCell ref="L8:L9"/>
    <mergeCell ref="L10:L11"/>
    <mergeCell ref="L12:L13"/>
    <mergeCell ref="L14:L15"/>
    <mergeCell ref="B3:D3"/>
    <mergeCell ref="E3:G3"/>
    <mergeCell ref="H3:J3"/>
    <mergeCell ref="B20:D20"/>
    <mergeCell ref="E20:G20"/>
    <mergeCell ref="H20:J20"/>
    <mergeCell ref="A5:A6"/>
    <mergeCell ref="B6:J6"/>
    <mergeCell ref="L16:L17"/>
    <mergeCell ref="L18:L19"/>
    <mergeCell ref="B19:D19"/>
    <mergeCell ref="E19:G19"/>
    <mergeCell ref="H19:J19"/>
    <mergeCell ref="B21:D21"/>
    <mergeCell ref="E21:G21"/>
    <mergeCell ref="H21:J21"/>
    <mergeCell ref="L21:L22"/>
    <mergeCell ref="B22:D22"/>
    <mergeCell ref="E22:G22"/>
    <mergeCell ref="H22:J22"/>
    <mergeCell ref="B23:D23"/>
    <mergeCell ref="E23:G23"/>
    <mergeCell ref="H23:J23"/>
    <mergeCell ref="L23:L24"/>
    <mergeCell ref="B24:D24"/>
    <mergeCell ref="E24:G24"/>
    <mergeCell ref="H24:J24"/>
    <mergeCell ref="B37:J37"/>
    <mergeCell ref="L25:L26"/>
    <mergeCell ref="B27:D27"/>
    <mergeCell ref="E27:G27"/>
    <mergeCell ref="H27:J27"/>
    <mergeCell ref="L27:L28"/>
    <mergeCell ref="B29:J29"/>
    <mergeCell ref="L29:L30"/>
    <mergeCell ref="B30:J30"/>
    <mergeCell ref="B31:J31"/>
    <mergeCell ref="L31:L32"/>
    <mergeCell ref="B32:J32"/>
    <mergeCell ref="B33:J33"/>
    <mergeCell ref="B34:J34"/>
    <mergeCell ref="M37:O37"/>
    <mergeCell ref="P37:R37"/>
    <mergeCell ref="S37:U37"/>
    <mergeCell ref="M38:O38"/>
    <mergeCell ref="P38:R38"/>
    <mergeCell ref="S38:U38"/>
    <mergeCell ref="B39:J39"/>
    <mergeCell ref="B40:J40"/>
    <mergeCell ref="B41:J41"/>
    <mergeCell ref="B42:J42"/>
    <mergeCell ref="B43:J43"/>
    <mergeCell ref="M44:U44"/>
    <mergeCell ref="M45:U45"/>
    <mergeCell ref="A46:A47"/>
    <mergeCell ref="M46:O46"/>
    <mergeCell ref="P46:R46"/>
    <mergeCell ref="S46:U46"/>
    <mergeCell ref="B47:J47"/>
    <mergeCell ref="B44:J44"/>
  </mergeCells>
  <conditionalFormatting sqref="B46:J47">
    <cfRule type="cellIs" dxfId="14" priority="5" operator="lessThan">
      <formula>0</formula>
    </cfRule>
  </conditionalFormatting>
  <conditionalFormatting sqref="B36:J36 B37">
    <cfRule type="cellIs" dxfId="13" priority="4" operator="lessThan">
      <formula>0</formula>
    </cfRule>
  </conditionalFormatting>
  <conditionalFormatting sqref="B26:J26 B27">
    <cfRule type="cellIs" dxfId="12" priority="3" operator="lessThan">
      <formula>0</formula>
    </cfRule>
  </conditionalFormatting>
  <conditionalFormatting sqref="B17:J17">
    <cfRule type="cellIs" dxfId="11" priority="2" operator="lessThan">
      <formula>0</formula>
    </cfRule>
  </conditionalFormatting>
  <conditionalFormatting sqref="B9:J9">
    <cfRule type="cellIs" dxfId="10" priority="1" operator="lessThan">
      <formula>0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61555-4E46-A244-A396-A585929E1D30}">
  <dimension ref="A1:AJ83"/>
  <sheetViews>
    <sheetView zoomScale="76" workbookViewId="0">
      <selection activeCell="F1" sqref="F1"/>
    </sheetView>
  </sheetViews>
  <sheetFormatPr baseColWidth="10" defaultRowHeight="15.75" x14ac:dyDescent="0.25"/>
  <cols>
    <col min="1" max="1" width="32.625" customWidth="1"/>
    <col min="2" max="14" width="15.875" customWidth="1"/>
    <col min="15" max="16" width="16" customWidth="1"/>
    <col min="17" max="19" width="15.875" customWidth="1"/>
    <col min="27" max="27" width="14.5" customWidth="1"/>
  </cols>
  <sheetData>
    <row r="1" spans="1:36" ht="29.25" thickBot="1" x14ac:dyDescent="0.5">
      <c r="A1" s="115" t="s">
        <v>94</v>
      </c>
      <c r="B1" s="2"/>
      <c r="C1" s="2"/>
      <c r="D1" s="2"/>
      <c r="E1" s="2"/>
      <c r="F1" s="116" t="s">
        <v>114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36" ht="16.5" thickTop="1" x14ac:dyDescent="0.25">
      <c r="A2" s="117" t="s">
        <v>95</v>
      </c>
      <c r="B2" s="216" t="s">
        <v>96</v>
      </c>
      <c r="C2" s="191"/>
      <c r="D2" s="191"/>
      <c r="E2" s="191"/>
      <c r="F2" s="191"/>
      <c r="G2" s="191"/>
      <c r="H2" s="191"/>
      <c r="I2" s="191"/>
      <c r="J2" s="192"/>
      <c r="K2" s="217" t="s">
        <v>97</v>
      </c>
      <c r="L2" s="218"/>
      <c r="M2" s="218"/>
      <c r="N2" s="218"/>
      <c r="O2" s="218"/>
      <c r="P2" s="218"/>
      <c r="Q2" s="218"/>
      <c r="R2" s="218"/>
      <c r="S2" s="219"/>
    </row>
    <row r="3" spans="1:36" ht="16.5" thickBot="1" x14ac:dyDescent="0.3">
      <c r="A3" s="118" t="s">
        <v>1</v>
      </c>
      <c r="B3" s="220" t="s">
        <v>2</v>
      </c>
      <c r="C3" s="221"/>
      <c r="D3" s="222"/>
      <c r="E3" s="223" t="s">
        <v>3</v>
      </c>
      <c r="F3" s="221"/>
      <c r="G3" s="222"/>
      <c r="H3" s="190" t="s">
        <v>4</v>
      </c>
      <c r="I3" s="191"/>
      <c r="J3" s="192"/>
      <c r="K3" s="220" t="s">
        <v>98</v>
      </c>
      <c r="L3" s="221"/>
      <c r="M3" s="222"/>
      <c r="N3" s="220" t="s">
        <v>99</v>
      </c>
      <c r="O3" s="221"/>
      <c r="P3" s="222"/>
      <c r="Q3" s="190" t="s">
        <v>100</v>
      </c>
      <c r="R3" s="191"/>
      <c r="S3" s="193"/>
      <c r="AA3" s="84" t="s">
        <v>76</v>
      </c>
      <c r="AB3" s="2"/>
      <c r="AC3" s="2"/>
      <c r="AD3" s="2"/>
      <c r="AE3" s="2"/>
      <c r="AF3" s="2"/>
      <c r="AG3" s="2"/>
      <c r="AH3" s="2"/>
      <c r="AI3" s="2"/>
      <c r="AJ3" s="2"/>
    </row>
    <row r="4" spans="1:36" ht="17.25" thickTop="1" thickBot="1" x14ac:dyDescent="0.3">
      <c r="A4" s="119" t="s">
        <v>5</v>
      </c>
      <c r="B4" s="7" t="s">
        <v>6</v>
      </c>
      <c r="C4" s="7" t="s">
        <v>7</v>
      </c>
      <c r="D4" s="7" t="s">
        <v>8</v>
      </c>
      <c r="E4" s="8" t="s">
        <v>9</v>
      </c>
      <c r="F4" s="7" t="s">
        <v>10</v>
      </c>
      <c r="G4" s="7" t="s">
        <v>11</v>
      </c>
      <c r="H4" s="8" t="s">
        <v>12</v>
      </c>
      <c r="I4" s="7" t="s">
        <v>13</v>
      </c>
      <c r="J4" s="8" t="s">
        <v>14</v>
      </c>
      <c r="K4" s="8" t="s">
        <v>101</v>
      </c>
      <c r="L4" s="7" t="s">
        <v>102</v>
      </c>
      <c r="M4" s="7" t="s">
        <v>103</v>
      </c>
      <c r="N4" s="8" t="s">
        <v>104</v>
      </c>
      <c r="O4" s="7" t="s">
        <v>105</v>
      </c>
      <c r="P4" s="7" t="s">
        <v>106</v>
      </c>
      <c r="Q4" s="8" t="s">
        <v>107</v>
      </c>
      <c r="R4" s="7" t="s">
        <v>108</v>
      </c>
      <c r="S4" s="9" t="s">
        <v>109</v>
      </c>
      <c r="AA4" s="85" t="s">
        <v>1</v>
      </c>
      <c r="AB4" s="139" t="s">
        <v>2</v>
      </c>
      <c r="AC4" s="140"/>
      <c r="AD4" s="141"/>
      <c r="AE4" s="139" t="s">
        <v>3</v>
      </c>
      <c r="AF4" s="140"/>
      <c r="AG4" s="141"/>
      <c r="AH4" s="142" t="s">
        <v>4</v>
      </c>
      <c r="AI4" s="140"/>
      <c r="AJ4" s="143"/>
    </row>
    <row r="5" spans="1:36" ht="16.5" thickBot="1" x14ac:dyDescent="0.3">
      <c r="A5" s="12" t="s">
        <v>16</v>
      </c>
      <c r="B5" s="13">
        <v>24000</v>
      </c>
      <c r="C5" s="14">
        <v>16000</v>
      </c>
      <c r="D5" s="14">
        <v>0</v>
      </c>
      <c r="E5" s="14">
        <v>0</v>
      </c>
      <c r="F5" s="14">
        <v>0</v>
      </c>
      <c r="G5" s="14">
        <v>0</v>
      </c>
      <c r="H5" s="13">
        <v>0</v>
      </c>
      <c r="I5" s="14">
        <v>0</v>
      </c>
      <c r="J5" s="120">
        <v>0</v>
      </c>
      <c r="K5" s="13">
        <v>12000</v>
      </c>
      <c r="L5" s="14">
        <v>8000</v>
      </c>
      <c r="M5" s="14">
        <v>0</v>
      </c>
      <c r="N5" s="14">
        <v>0</v>
      </c>
      <c r="O5" s="14">
        <v>0</v>
      </c>
      <c r="P5" s="14">
        <v>0</v>
      </c>
      <c r="Q5" s="13">
        <v>0</v>
      </c>
      <c r="R5" s="14">
        <v>0</v>
      </c>
      <c r="S5" s="15">
        <v>0</v>
      </c>
      <c r="T5" t="s">
        <v>110</v>
      </c>
      <c r="AA5" s="86" t="s">
        <v>80</v>
      </c>
      <c r="AB5" s="156">
        <v>0</v>
      </c>
      <c r="AC5" s="157"/>
      <c r="AD5" s="158"/>
      <c r="AE5" s="156">
        <v>0</v>
      </c>
      <c r="AF5" s="157"/>
      <c r="AG5" s="158"/>
      <c r="AH5" s="159">
        <v>0</v>
      </c>
      <c r="AI5" s="157"/>
      <c r="AJ5" s="160"/>
    </row>
    <row r="6" spans="1:36" ht="16.5" thickBot="1" x14ac:dyDescent="0.3">
      <c r="A6" s="16" t="s">
        <v>18</v>
      </c>
      <c r="B6" s="17">
        <v>20000</v>
      </c>
      <c r="C6" s="18">
        <v>18000</v>
      </c>
      <c r="D6" s="18">
        <v>0</v>
      </c>
      <c r="E6" s="18">
        <v>0</v>
      </c>
      <c r="F6" s="18">
        <v>0</v>
      </c>
      <c r="G6" s="18">
        <v>0</v>
      </c>
      <c r="H6" s="17">
        <v>0</v>
      </c>
      <c r="I6" s="18">
        <v>0</v>
      </c>
      <c r="J6" s="18">
        <v>0</v>
      </c>
      <c r="K6" s="17">
        <v>10000</v>
      </c>
      <c r="L6" s="18">
        <v>9000</v>
      </c>
      <c r="M6" s="18">
        <v>0</v>
      </c>
      <c r="N6" s="18">
        <v>0</v>
      </c>
      <c r="O6" s="18">
        <v>0</v>
      </c>
      <c r="P6" s="18">
        <v>0</v>
      </c>
      <c r="Q6" s="17">
        <v>0</v>
      </c>
      <c r="R6" s="18">
        <v>0</v>
      </c>
      <c r="S6" s="19">
        <v>0</v>
      </c>
      <c r="AA6" s="88" t="s">
        <v>5</v>
      </c>
      <c r="AB6" s="89" t="s">
        <v>6</v>
      </c>
      <c r="AC6" s="89" t="s">
        <v>7</v>
      </c>
      <c r="AD6" s="89" t="s">
        <v>8</v>
      </c>
      <c r="AE6" s="89" t="s">
        <v>9</v>
      </c>
      <c r="AF6" s="89" t="s">
        <v>10</v>
      </c>
      <c r="AG6" s="89" t="s">
        <v>11</v>
      </c>
      <c r="AH6" s="89" t="s">
        <v>12</v>
      </c>
      <c r="AI6" s="89" t="s">
        <v>13</v>
      </c>
      <c r="AJ6" s="90" t="s">
        <v>14</v>
      </c>
    </row>
    <row r="7" spans="1:36" ht="16.5" thickBot="1" x14ac:dyDescent="0.3">
      <c r="A7" s="23" t="s">
        <v>20</v>
      </c>
      <c r="B7" s="24">
        <v>60</v>
      </c>
      <c r="C7" s="25">
        <v>90</v>
      </c>
      <c r="D7" s="25">
        <v>0</v>
      </c>
      <c r="E7" s="25">
        <v>0</v>
      </c>
      <c r="F7" s="25">
        <v>0</v>
      </c>
      <c r="G7" s="25">
        <v>0</v>
      </c>
      <c r="H7" s="24">
        <v>0</v>
      </c>
      <c r="I7" s="25">
        <v>0</v>
      </c>
      <c r="J7" s="25">
        <v>0</v>
      </c>
      <c r="K7" s="24">
        <v>80</v>
      </c>
      <c r="L7" s="25">
        <v>70</v>
      </c>
      <c r="M7" s="25">
        <v>0</v>
      </c>
      <c r="N7" s="25">
        <v>0</v>
      </c>
      <c r="O7" s="25">
        <v>0</v>
      </c>
      <c r="P7" s="25">
        <v>0</v>
      </c>
      <c r="Q7" s="24">
        <v>0</v>
      </c>
      <c r="R7" s="25">
        <v>0</v>
      </c>
      <c r="S7" s="26">
        <v>0</v>
      </c>
      <c r="AA7" s="74" t="s">
        <v>84</v>
      </c>
      <c r="AB7" s="91">
        <v>0</v>
      </c>
      <c r="AC7" s="91">
        <v>0</v>
      </c>
      <c r="AD7" s="91">
        <v>0</v>
      </c>
      <c r="AE7" s="91">
        <v>0</v>
      </c>
      <c r="AF7" s="91">
        <v>0</v>
      </c>
      <c r="AG7" s="91">
        <v>0</v>
      </c>
      <c r="AH7" s="91">
        <v>0</v>
      </c>
      <c r="AI7" s="91">
        <v>0</v>
      </c>
      <c r="AJ7" s="92">
        <v>0</v>
      </c>
    </row>
    <row r="8" spans="1:36" ht="16.5" thickBot="1" x14ac:dyDescent="0.3">
      <c r="A8" s="178" t="s">
        <v>22</v>
      </c>
      <c r="B8" s="29">
        <v>180000</v>
      </c>
      <c r="C8" s="30">
        <v>160000</v>
      </c>
      <c r="D8" s="30">
        <v>0</v>
      </c>
      <c r="E8" s="30">
        <v>0</v>
      </c>
      <c r="F8" s="30">
        <v>0</v>
      </c>
      <c r="G8" s="30">
        <v>0</v>
      </c>
      <c r="H8" s="29">
        <v>0</v>
      </c>
      <c r="I8" s="30">
        <v>0</v>
      </c>
      <c r="J8" s="30">
        <v>0</v>
      </c>
      <c r="K8" s="29">
        <v>102000</v>
      </c>
      <c r="L8" s="30">
        <v>60000</v>
      </c>
      <c r="M8" s="30">
        <v>0</v>
      </c>
      <c r="N8" s="30">
        <v>0</v>
      </c>
      <c r="O8" s="30">
        <v>0</v>
      </c>
      <c r="P8" s="30">
        <v>0</v>
      </c>
      <c r="Q8" s="29">
        <v>0</v>
      </c>
      <c r="R8" s="30">
        <v>0</v>
      </c>
      <c r="S8" s="31">
        <v>0</v>
      </c>
      <c r="T8" s="32" t="s">
        <v>23</v>
      </c>
      <c r="AA8" s="93" t="s">
        <v>86</v>
      </c>
      <c r="AB8" s="94">
        <f>IF(AB7=0,0,AB5/SUM(AB7:AD7)*AB7)</f>
        <v>0</v>
      </c>
      <c r="AC8" s="94">
        <f>IF(AC7=0,0,AB5/SUM(AB7:AD7)*AC7)</f>
        <v>0</v>
      </c>
      <c r="AD8" s="94">
        <f>IF(AD7=0,0,AB5/SUM(AB7:AD7)*AD7)</f>
        <v>0</v>
      </c>
      <c r="AE8" s="95">
        <f>IF(AE7=0,0,AE5/SUM(AE7:AG7)*AE7)</f>
        <v>0</v>
      </c>
      <c r="AF8" s="95">
        <f>IF(AF7=0,0,AE5/SUM(AE7:AG7)*AF7)</f>
        <v>0</v>
      </c>
      <c r="AG8" s="95">
        <f>IF(AG7=0,0,AE5/SUM(AE7:AG7)*AG7)</f>
        <v>0</v>
      </c>
      <c r="AH8" s="95">
        <f>IF(AH7=0,0,AH5/SUM(AH7:AJ7)*AH7)</f>
        <v>0</v>
      </c>
      <c r="AI8" s="95">
        <f>IF(AI7=0,0,AH5/SUM(AH7:AJ7)*AI7)</f>
        <v>0</v>
      </c>
      <c r="AJ8" s="96">
        <f>IF(AJ7=0,0,AH5/SUM(AH7:AJ7)*AJ7)</f>
        <v>0</v>
      </c>
    </row>
    <row r="9" spans="1:36" ht="16.5" thickTop="1" x14ac:dyDescent="0.25">
      <c r="A9" s="161"/>
      <c r="B9" s="36">
        <f t="shared" ref="B9:H9" si="0">IF(B5=0,0,B8/B5)</f>
        <v>7.5</v>
      </c>
      <c r="C9" s="37">
        <f t="shared" si="0"/>
        <v>10</v>
      </c>
      <c r="D9" s="37">
        <f t="shared" si="0"/>
        <v>0</v>
      </c>
      <c r="E9" s="37">
        <f t="shared" si="0"/>
        <v>0</v>
      </c>
      <c r="F9" s="37">
        <f t="shared" si="0"/>
        <v>0</v>
      </c>
      <c r="G9" s="37">
        <f t="shared" si="0"/>
        <v>0</v>
      </c>
      <c r="H9" s="36">
        <f t="shared" si="0"/>
        <v>0</v>
      </c>
      <c r="I9" s="37">
        <v>0</v>
      </c>
      <c r="J9" s="37">
        <v>0</v>
      </c>
      <c r="K9" s="36">
        <f t="shared" ref="K9:Q9" si="1">IF(K5=0,0,K8/K5)</f>
        <v>8.5</v>
      </c>
      <c r="L9" s="37">
        <f t="shared" si="1"/>
        <v>7.5</v>
      </c>
      <c r="M9" s="37">
        <f t="shared" si="1"/>
        <v>0</v>
      </c>
      <c r="N9" s="37">
        <f t="shared" si="1"/>
        <v>0</v>
      </c>
      <c r="O9" s="37">
        <f t="shared" si="1"/>
        <v>0</v>
      </c>
      <c r="P9" s="37">
        <f t="shared" si="1"/>
        <v>0</v>
      </c>
      <c r="Q9" s="36">
        <f t="shared" si="1"/>
        <v>0</v>
      </c>
      <c r="R9" s="37">
        <v>0</v>
      </c>
      <c r="S9" s="38">
        <v>0</v>
      </c>
      <c r="T9" s="32" t="s">
        <v>25</v>
      </c>
      <c r="AA9" s="32" t="s">
        <v>78</v>
      </c>
    </row>
    <row r="10" spans="1:36" x14ac:dyDescent="0.25">
      <c r="A10" s="161" t="s">
        <v>27</v>
      </c>
      <c r="B10" s="42">
        <v>120000</v>
      </c>
      <c r="C10" s="21">
        <v>80000</v>
      </c>
      <c r="D10" s="21">
        <v>0</v>
      </c>
      <c r="E10" s="21">
        <v>0</v>
      </c>
      <c r="F10" s="21">
        <v>0</v>
      </c>
      <c r="G10" s="21">
        <v>0</v>
      </c>
      <c r="H10" s="42">
        <v>0</v>
      </c>
      <c r="I10" s="21">
        <v>0</v>
      </c>
      <c r="J10" s="21">
        <v>0</v>
      </c>
      <c r="K10" s="42">
        <v>72000</v>
      </c>
      <c r="L10" s="21">
        <v>48000</v>
      </c>
      <c r="M10" s="21">
        <v>0</v>
      </c>
      <c r="N10" s="21">
        <v>0</v>
      </c>
      <c r="O10" s="21">
        <v>0</v>
      </c>
      <c r="P10" s="21">
        <v>0</v>
      </c>
      <c r="Q10" s="42">
        <v>0</v>
      </c>
      <c r="R10" s="21">
        <v>0</v>
      </c>
      <c r="S10" s="43">
        <v>0</v>
      </c>
      <c r="T10" s="32" t="s">
        <v>28</v>
      </c>
      <c r="AA10" s="87" t="s">
        <v>81</v>
      </c>
    </row>
    <row r="11" spans="1:36" x14ac:dyDescent="0.25">
      <c r="A11" s="161"/>
      <c r="B11" s="36">
        <f t="shared" ref="B11:H11" si="2">IF(B5=0,0,B10/B5)</f>
        <v>5</v>
      </c>
      <c r="C11" s="37">
        <f t="shared" si="2"/>
        <v>5</v>
      </c>
      <c r="D11" s="37">
        <f t="shared" si="2"/>
        <v>0</v>
      </c>
      <c r="E11" s="37">
        <f t="shared" si="2"/>
        <v>0</v>
      </c>
      <c r="F11" s="37">
        <f t="shared" si="2"/>
        <v>0</v>
      </c>
      <c r="G11" s="37">
        <f t="shared" si="2"/>
        <v>0</v>
      </c>
      <c r="H11" s="36">
        <f t="shared" si="2"/>
        <v>0</v>
      </c>
      <c r="I11" s="37">
        <v>0</v>
      </c>
      <c r="J11" s="37">
        <v>0</v>
      </c>
      <c r="K11" s="36">
        <f t="shared" ref="K11:Q11" si="3">IF(K5=0,0,K10/K5)</f>
        <v>6</v>
      </c>
      <c r="L11" s="37">
        <f t="shared" si="3"/>
        <v>6</v>
      </c>
      <c r="M11" s="37">
        <f t="shared" si="3"/>
        <v>0</v>
      </c>
      <c r="N11" s="37">
        <f t="shared" si="3"/>
        <v>0</v>
      </c>
      <c r="O11" s="37">
        <f t="shared" si="3"/>
        <v>0</v>
      </c>
      <c r="P11" s="37">
        <f t="shared" si="3"/>
        <v>0</v>
      </c>
      <c r="Q11" s="36">
        <f t="shared" si="3"/>
        <v>0</v>
      </c>
      <c r="R11" s="37">
        <v>0</v>
      </c>
      <c r="S11" s="38">
        <v>0</v>
      </c>
      <c r="T11" s="32" t="s">
        <v>30</v>
      </c>
    </row>
    <row r="12" spans="1:36" ht="16.5" thickBot="1" x14ac:dyDescent="0.3">
      <c r="A12" s="161" t="s">
        <v>32</v>
      </c>
      <c r="B12" s="42">
        <v>300000</v>
      </c>
      <c r="C12" s="21">
        <v>240000</v>
      </c>
      <c r="D12" s="21">
        <v>0</v>
      </c>
      <c r="E12" s="21">
        <v>0</v>
      </c>
      <c r="F12" s="21">
        <v>0</v>
      </c>
      <c r="G12" s="21">
        <v>0</v>
      </c>
      <c r="H12" s="42">
        <v>0</v>
      </c>
      <c r="I12" s="21">
        <v>0</v>
      </c>
      <c r="J12" s="21">
        <v>0</v>
      </c>
      <c r="K12" s="42">
        <v>162000</v>
      </c>
      <c r="L12" s="21">
        <v>124000</v>
      </c>
      <c r="M12" s="21">
        <v>0</v>
      </c>
      <c r="N12" s="21">
        <v>0</v>
      </c>
      <c r="O12" s="21">
        <v>0</v>
      </c>
      <c r="P12" s="21">
        <v>0</v>
      </c>
      <c r="Q12" s="42">
        <v>0</v>
      </c>
      <c r="R12" s="21">
        <v>0</v>
      </c>
      <c r="S12" s="43">
        <v>0</v>
      </c>
      <c r="T12" s="32" t="s">
        <v>33</v>
      </c>
      <c r="AA12" s="84" t="s">
        <v>89</v>
      </c>
      <c r="AB12" s="2"/>
      <c r="AC12" s="2"/>
      <c r="AD12" s="2"/>
      <c r="AE12" s="2"/>
      <c r="AF12" s="2"/>
      <c r="AG12" s="2"/>
      <c r="AH12" s="2"/>
      <c r="AI12" s="2"/>
      <c r="AJ12" s="2"/>
    </row>
    <row r="13" spans="1:36" ht="17.25" thickTop="1" thickBot="1" x14ac:dyDescent="0.3">
      <c r="A13" s="161"/>
      <c r="B13" s="36">
        <f t="shared" ref="B13:H13" si="4">IF(B5=0,0,B12/B5)</f>
        <v>12.5</v>
      </c>
      <c r="C13" s="37">
        <f t="shared" si="4"/>
        <v>15</v>
      </c>
      <c r="D13" s="37">
        <f t="shared" si="4"/>
        <v>0</v>
      </c>
      <c r="E13" s="37">
        <f t="shared" si="4"/>
        <v>0</v>
      </c>
      <c r="F13" s="37">
        <f t="shared" si="4"/>
        <v>0</v>
      </c>
      <c r="G13" s="37">
        <f t="shared" si="4"/>
        <v>0</v>
      </c>
      <c r="H13" s="36">
        <f t="shared" si="4"/>
        <v>0</v>
      </c>
      <c r="I13" s="37">
        <v>0</v>
      </c>
      <c r="J13" s="37">
        <v>0</v>
      </c>
      <c r="K13" s="36">
        <f t="shared" ref="K13:Q13" si="5">IF(K5=0,0,K12/K5)</f>
        <v>13.5</v>
      </c>
      <c r="L13" s="37">
        <f t="shared" si="5"/>
        <v>15.5</v>
      </c>
      <c r="M13" s="37">
        <f t="shared" si="5"/>
        <v>0</v>
      </c>
      <c r="N13" s="37">
        <f t="shared" si="5"/>
        <v>0</v>
      </c>
      <c r="O13" s="37">
        <f t="shared" si="5"/>
        <v>0</v>
      </c>
      <c r="P13" s="37">
        <f t="shared" si="5"/>
        <v>0</v>
      </c>
      <c r="Q13" s="36">
        <f t="shared" si="5"/>
        <v>0</v>
      </c>
      <c r="R13" s="37">
        <v>0</v>
      </c>
      <c r="S13" s="38">
        <v>0</v>
      </c>
      <c r="T13" s="32" t="s">
        <v>35</v>
      </c>
      <c r="AA13" s="85" t="s">
        <v>91</v>
      </c>
      <c r="AB13" s="132" t="s">
        <v>92</v>
      </c>
      <c r="AC13" s="133"/>
      <c r="AD13" s="133"/>
      <c r="AE13" s="133"/>
      <c r="AF13" s="133"/>
      <c r="AG13" s="133"/>
      <c r="AH13" s="133"/>
      <c r="AI13" s="133"/>
      <c r="AJ13" s="134"/>
    </row>
    <row r="14" spans="1:36" ht="15.95" customHeight="1" thickBot="1" x14ac:dyDescent="0.3">
      <c r="A14" s="161" t="s">
        <v>37</v>
      </c>
      <c r="B14" s="42">
        <v>0</v>
      </c>
      <c r="C14" s="21">
        <v>0</v>
      </c>
      <c r="D14" s="21">
        <v>0</v>
      </c>
      <c r="E14" s="21">
        <v>0</v>
      </c>
      <c r="F14" s="21">
        <v>0</v>
      </c>
      <c r="G14" s="21">
        <v>0</v>
      </c>
      <c r="H14" s="42">
        <v>0</v>
      </c>
      <c r="I14" s="21">
        <v>0</v>
      </c>
      <c r="J14" s="21">
        <v>0</v>
      </c>
      <c r="K14" s="42">
        <v>0</v>
      </c>
      <c r="L14" s="21">
        <v>0</v>
      </c>
      <c r="M14" s="21">
        <v>0</v>
      </c>
      <c r="N14" s="21">
        <v>0</v>
      </c>
      <c r="O14" s="21">
        <v>0</v>
      </c>
      <c r="P14" s="21">
        <v>0</v>
      </c>
      <c r="Q14" s="42">
        <v>0</v>
      </c>
      <c r="R14" s="21">
        <v>0</v>
      </c>
      <c r="S14" s="43">
        <v>0</v>
      </c>
      <c r="T14" s="32" t="s">
        <v>111</v>
      </c>
      <c r="AA14" s="86" t="s">
        <v>80</v>
      </c>
      <c r="AB14" s="135">
        <v>0</v>
      </c>
      <c r="AC14" s="135"/>
      <c r="AD14" s="135"/>
      <c r="AE14" s="135"/>
      <c r="AF14" s="135"/>
      <c r="AG14" s="135"/>
      <c r="AH14" s="135"/>
      <c r="AI14" s="135"/>
      <c r="AJ14" s="136"/>
    </row>
    <row r="15" spans="1:36" ht="17.25" thickTop="1" thickBot="1" x14ac:dyDescent="0.3">
      <c r="A15" s="161"/>
      <c r="B15" s="36">
        <v>0</v>
      </c>
      <c r="C15" s="37">
        <f t="shared" ref="C15:J15" si="6">IF(C5=0,0,C14/C5)</f>
        <v>0</v>
      </c>
      <c r="D15" s="37">
        <f t="shared" si="6"/>
        <v>0</v>
      </c>
      <c r="E15" s="37">
        <f t="shared" si="6"/>
        <v>0</v>
      </c>
      <c r="F15" s="37">
        <f t="shared" si="6"/>
        <v>0</v>
      </c>
      <c r="G15" s="37">
        <f t="shared" si="6"/>
        <v>0</v>
      </c>
      <c r="H15" s="36">
        <f t="shared" si="6"/>
        <v>0</v>
      </c>
      <c r="I15" s="37">
        <f t="shared" si="6"/>
        <v>0</v>
      </c>
      <c r="J15" s="37">
        <f t="shared" si="6"/>
        <v>0</v>
      </c>
      <c r="K15" s="36">
        <v>0</v>
      </c>
      <c r="L15" s="37">
        <f t="shared" ref="L15:S15" si="7">IF(L5=0,0,L14/L5)</f>
        <v>0</v>
      </c>
      <c r="M15" s="37">
        <f t="shared" si="7"/>
        <v>0</v>
      </c>
      <c r="N15" s="37">
        <f t="shared" si="7"/>
        <v>0</v>
      </c>
      <c r="O15" s="37">
        <f t="shared" si="7"/>
        <v>0</v>
      </c>
      <c r="P15" s="37">
        <f t="shared" si="7"/>
        <v>0</v>
      </c>
      <c r="Q15" s="36">
        <f t="shared" si="7"/>
        <v>0</v>
      </c>
      <c r="R15" s="37">
        <f t="shared" si="7"/>
        <v>0</v>
      </c>
      <c r="S15" s="38">
        <f t="shared" si="7"/>
        <v>0</v>
      </c>
      <c r="AA15" s="85" t="s">
        <v>1</v>
      </c>
      <c r="AB15" s="139" t="s">
        <v>2</v>
      </c>
      <c r="AC15" s="140"/>
      <c r="AD15" s="141"/>
      <c r="AE15" s="139" t="s">
        <v>3</v>
      </c>
      <c r="AF15" s="140"/>
      <c r="AG15" s="141"/>
      <c r="AH15" s="142" t="s">
        <v>4</v>
      </c>
      <c r="AI15" s="140"/>
      <c r="AJ15" s="143"/>
    </row>
    <row r="16" spans="1:36" ht="17.100000000000001" customHeight="1" thickBot="1" x14ac:dyDescent="0.3">
      <c r="A16" s="161" t="s">
        <v>40</v>
      </c>
      <c r="B16" s="42">
        <v>0</v>
      </c>
      <c r="C16" s="21">
        <v>0</v>
      </c>
      <c r="D16" s="21">
        <v>0</v>
      </c>
      <c r="E16" s="21">
        <v>0</v>
      </c>
      <c r="F16" s="21">
        <v>0</v>
      </c>
      <c r="G16" s="21">
        <v>0</v>
      </c>
      <c r="H16" s="42">
        <v>0</v>
      </c>
      <c r="I16" s="21">
        <v>0</v>
      </c>
      <c r="J16" s="21">
        <v>0</v>
      </c>
      <c r="K16" s="42">
        <v>0</v>
      </c>
      <c r="L16" s="21">
        <v>0</v>
      </c>
      <c r="M16" s="21">
        <v>0</v>
      </c>
      <c r="N16" s="21">
        <v>0</v>
      </c>
      <c r="O16" s="21">
        <v>0</v>
      </c>
      <c r="P16" s="21">
        <v>0</v>
      </c>
      <c r="Q16" s="42">
        <v>0</v>
      </c>
      <c r="R16" s="21">
        <v>0</v>
      </c>
      <c r="S16" s="43">
        <v>0</v>
      </c>
      <c r="AA16" s="100" t="s">
        <v>5</v>
      </c>
      <c r="AB16" s="101" t="s">
        <v>6</v>
      </c>
      <c r="AC16" s="102" t="s">
        <v>7</v>
      </c>
      <c r="AD16" s="103" t="s">
        <v>8</v>
      </c>
      <c r="AE16" s="101" t="s">
        <v>9</v>
      </c>
      <c r="AF16" s="102" t="s">
        <v>10</v>
      </c>
      <c r="AG16" s="103" t="s">
        <v>11</v>
      </c>
      <c r="AH16" s="101" t="s">
        <v>12</v>
      </c>
      <c r="AI16" s="102" t="s">
        <v>13</v>
      </c>
      <c r="AJ16" s="104" t="s">
        <v>14</v>
      </c>
    </row>
    <row r="17" spans="1:36" x14ac:dyDescent="0.25">
      <c r="A17" s="161"/>
      <c r="B17" s="36">
        <v>0</v>
      </c>
      <c r="C17" s="37">
        <v>0</v>
      </c>
      <c r="D17" s="37">
        <v>0</v>
      </c>
      <c r="E17" s="37">
        <v>0</v>
      </c>
      <c r="F17" s="37">
        <v>0</v>
      </c>
      <c r="G17" s="37">
        <v>0</v>
      </c>
      <c r="H17" s="36">
        <v>0</v>
      </c>
      <c r="I17" s="37">
        <v>0</v>
      </c>
      <c r="J17" s="37">
        <v>0</v>
      </c>
      <c r="K17" s="36">
        <v>0</v>
      </c>
      <c r="L17" s="37">
        <v>0</v>
      </c>
      <c r="M17" s="37">
        <v>0</v>
      </c>
      <c r="N17" s="37">
        <v>0</v>
      </c>
      <c r="O17" s="37">
        <v>0</v>
      </c>
      <c r="P17" s="37">
        <v>0</v>
      </c>
      <c r="Q17" s="36">
        <v>0</v>
      </c>
      <c r="R17" s="37">
        <v>0</v>
      </c>
      <c r="S17" s="38">
        <v>0</v>
      </c>
      <c r="AA17" s="105" t="s">
        <v>84</v>
      </c>
      <c r="AB17" s="106">
        <v>0</v>
      </c>
      <c r="AC17" s="107">
        <v>0</v>
      </c>
      <c r="AD17" s="108">
        <v>0</v>
      </c>
      <c r="AE17" s="106">
        <v>0</v>
      </c>
      <c r="AF17" s="107">
        <v>0</v>
      </c>
      <c r="AG17" s="108">
        <v>0</v>
      </c>
      <c r="AH17" s="106">
        <v>0</v>
      </c>
      <c r="AI17" s="107">
        <v>0</v>
      </c>
      <c r="AJ17" s="109">
        <v>0</v>
      </c>
    </row>
    <row r="18" spans="1:36" ht="17.100000000000001" customHeight="1" thickBot="1" x14ac:dyDescent="0.3">
      <c r="A18" s="161" t="s">
        <v>43</v>
      </c>
      <c r="B18" s="42">
        <v>0</v>
      </c>
      <c r="C18" s="21">
        <v>0</v>
      </c>
      <c r="D18" s="21">
        <v>0</v>
      </c>
      <c r="E18" s="21">
        <v>0</v>
      </c>
      <c r="F18" s="21">
        <v>0</v>
      </c>
      <c r="G18" s="21">
        <v>0</v>
      </c>
      <c r="H18" s="42">
        <v>0</v>
      </c>
      <c r="I18" s="21">
        <v>0</v>
      </c>
      <c r="J18" s="21">
        <v>0</v>
      </c>
      <c r="K18" s="42">
        <v>0</v>
      </c>
      <c r="L18" s="21">
        <v>0</v>
      </c>
      <c r="M18" s="21">
        <v>0</v>
      </c>
      <c r="N18" s="21">
        <v>0</v>
      </c>
      <c r="O18" s="21">
        <v>0</v>
      </c>
      <c r="P18" s="21">
        <v>0</v>
      </c>
      <c r="Q18" s="42">
        <v>0</v>
      </c>
      <c r="R18" s="21">
        <v>0</v>
      </c>
      <c r="S18" s="43">
        <v>0</v>
      </c>
      <c r="AA18" s="110" t="s">
        <v>86</v>
      </c>
      <c r="AB18" s="111">
        <f>IF(AB17=0,0,AB14/SUM(AB17:AJ17)*AB17)</f>
        <v>0</v>
      </c>
      <c r="AC18" s="112">
        <f>IF(AC17=0,0,AB14/SUM(AB17:AJ17)*AC17)</f>
        <v>0</v>
      </c>
      <c r="AD18" s="113">
        <f>IF(AD17=0,0,B4/SUM(AB17:AJ17)*AD17)</f>
        <v>0</v>
      </c>
      <c r="AE18" s="111">
        <f>IF(AE17=0,0,AB14/SUM(AB17:AJ17)*AE17)</f>
        <v>0</v>
      </c>
      <c r="AF18" s="112">
        <f>IF(AF17=0,0,AB14/SUM(AB17:AJ17)*AF17)</f>
        <v>0</v>
      </c>
      <c r="AG18" s="113">
        <f>IF(AG17=0,0,AB14/SUM(AB17:AJ17)*AG17)</f>
        <v>0</v>
      </c>
      <c r="AH18" s="111">
        <f>IF(AH17=0,0,AB14/SUM(AB17:AJ17)*AH17)</f>
        <v>0</v>
      </c>
      <c r="AI18" s="112">
        <f>IF(AI17=0,0,AB14/SUM(AB17:AJ17)*AI17)</f>
        <v>0</v>
      </c>
      <c r="AJ18" s="114">
        <f>IF(AJ17=0,0,AB14/SUM(AB17:AJ17)*AJ17)</f>
        <v>0</v>
      </c>
    </row>
    <row r="19" spans="1:36" ht="17.25" thickTop="1" thickBot="1" x14ac:dyDescent="0.3">
      <c r="A19" s="162"/>
      <c r="B19" s="47">
        <f t="shared" ref="B19:S19" si="8">IF(B5=0,0,B18/B5)</f>
        <v>0</v>
      </c>
      <c r="C19" s="48">
        <f t="shared" si="8"/>
        <v>0</v>
      </c>
      <c r="D19" s="48">
        <f t="shared" si="8"/>
        <v>0</v>
      </c>
      <c r="E19" s="48">
        <f t="shared" si="8"/>
        <v>0</v>
      </c>
      <c r="F19" s="48">
        <f t="shared" si="8"/>
        <v>0</v>
      </c>
      <c r="G19" s="48">
        <f t="shared" si="8"/>
        <v>0</v>
      </c>
      <c r="H19" s="47">
        <f t="shared" si="8"/>
        <v>0</v>
      </c>
      <c r="I19" s="48">
        <f t="shared" si="8"/>
        <v>0</v>
      </c>
      <c r="J19" s="48">
        <f t="shared" si="8"/>
        <v>0</v>
      </c>
      <c r="K19" s="47">
        <f t="shared" si="8"/>
        <v>0</v>
      </c>
      <c r="L19" s="48">
        <f t="shared" si="8"/>
        <v>0</v>
      </c>
      <c r="M19" s="48">
        <f t="shared" si="8"/>
        <v>0</v>
      </c>
      <c r="N19" s="48">
        <f t="shared" si="8"/>
        <v>0</v>
      </c>
      <c r="O19" s="48">
        <f t="shared" si="8"/>
        <v>0</v>
      </c>
      <c r="P19" s="48">
        <f t="shared" si="8"/>
        <v>0</v>
      </c>
      <c r="Q19" s="47">
        <f t="shared" si="8"/>
        <v>0</v>
      </c>
      <c r="R19" s="48">
        <f t="shared" si="8"/>
        <v>0</v>
      </c>
      <c r="S19" s="49">
        <f t="shared" si="8"/>
        <v>0</v>
      </c>
      <c r="AA19" s="32" t="s">
        <v>78</v>
      </c>
    </row>
    <row r="20" spans="1:36" ht="16.5" thickBot="1" x14ac:dyDescent="0.3">
      <c r="A20" s="51" t="s">
        <v>112</v>
      </c>
      <c r="B20" s="52">
        <f t="shared" ref="B20:S20" si="9">SUM(B9,B11,B13,B15,B17,B19)</f>
        <v>25</v>
      </c>
      <c r="C20" s="53">
        <f t="shared" si="9"/>
        <v>30</v>
      </c>
      <c r="D20" s="53">
        <f t="shared" si="9"/>
        <v>0</v>
      </c>
      <c r="E20" s="53">
        <f t="shared" si="9"/>
        <v>0</v>
      </c>
      <c r="F20" s="53">
        <f t="shared" si="9"/>
        <v>0</v>
      </c>
      <c r="G20" s="53">
        <f t="shared" si="9"/>
        <v>0</v>
      </c>
      <c r="H20" s="52">
        <f t="shared" si="9"/>
        <v>0</v>
      </c>
      <c r="I20" s="53">
        <f t="shared" si="9"/>
        <v>0</v>
      </c>
      <c r="J20" s="53">
        <f t="shared" si="9"/>
        <v>0</v>
      </c>
      <c r="K20" s="52">
        <f t="shared" si="9"/>
        <v>28</v>
      </c>
      <c r="L20" s="53">
        <f t="shared" si="9"/>
        <v>29</v>
      </c>
      <c r="M20" s="53">
        <f t="shared" si="9"/>
        <v>0</v>
      </c>
      <c r="N20" s="53">
        <f t="shared" si="9"/>
        <v>0</v>
      </c>
      <c r="O20" s="53">
        <f t="shared" si="9"/>
        <v>0</v>
      </c>
      <c r="P20" s="53">
        <f t="shared" si="9"/>
        <v>0</v>
      </c>
      <c r="Q20" s="52">
        <f t="shared" si="9"/>
        <v>0</v>
      </c>
      <c r="R20" s="53">
        <f t="shared" si="9"/>
        <v>0</v>
      </c>
      <c r="S20" s="54">
        <f t="shared" si="9"/>
        <v>0</v>
      </c>
      <c r="T20" s="32"/>
      <c r="AA20" s="87" t="s">
        <v>81</v>
      </c>
    </row>
    <row r="21" spans="1:36" x14ac:dyDescent="0.25">
      <c r="A21" s="178" t="s">
        <v>48</v>
      </c>
      <c r="B21" s="29">
        <v>120000</v>
      </c>
      <c r="C21" s="30">
        <v>126000</v>
      </c>
      <c r="D21" s="30">
        <v>0</v>
      </c>
      <c r="E21" s="30">
        <v>0</v>
      </c>
      <c r="F21" s="30">
        <v>0</v>
      </c>
      <c r="G21" s="30">
        <v>0</v>
      </c>
      <c r="H21" s="29">
        <v>0</v>
      </c>
      <c r="I21" s="30">
        <v>0</v>
      </c>
      <c r="J21" s="30">
        <v>0</v>
      </c>
      <c r="K21" s="29">
        <v>50000</v>
      </c>
      <c r="L21" s="30">
        <v>54000</v>
      </c>
      <c r="M21" s="30">
        <v>0</v>
      </c>
      <c r="N21" s="30">
        <v>0</v>
      </c>
      <c r="O21" s="30">
        <v>0</v>
      </c>
      <c r="P21" s="30">
        <v>0</v>
      </c>
      <c r="Q21" s="29">
        <v>0</v>
      </c>
      <c r="R21" s="30">
        <v>0</v>
      </c>
      <c r="S21" s="31">
        <v>0</v>
      </c>
      <c r="T21" s="32" t="s">
        <v>49</v>
      </c>
    </row>
    <row r="22" spans="1:36" x14ac:dyDescent="0.25">
      <c r="A22" s="161"/>
      <c r="B22" s="36">
        <f t="shared" ref="B22:S22" si="10">IF(B6=0,0,B21/B6)</f>
        <v>6</v>
      </c>
      <c r="C22" s="37">
        <f t="shared" si="10"/>
        <v>7</v>
      </c>
      <c r="D22" s="37">
        <f t="shared" si="10"/>
        <v>0</v>
      </c>
      <c r="E22" s="37">
        <f t="shared" si="10"/>
        <v>0</v>
      </c>
      <c r="F22" s="37">
        <f t="shared" si="10"/>
        <v>0</v>
      </c>
      <c r="G22" s="37">
        <f t="shared" si="10"/>
        <v>0</v>
      </c>
      <c r="H22" s="36">
        <f t="shared" si="10"/>
        <v>0</v>
      </c>
      <c r="I22" s="37">
        <f t="shared" si="10"/>
        <v>0</v>
      </c>
      <c r="J22" s="37">
        <f t="shared" si="10"/>
        <v>0</v>
      </c>
      <c r="K22" s="36">
        <f t="shared" si="10"/>
        <v>5</v>
      </c>
      <c r="L22" s="37">
        <f t="shared" si="10"/>
        <v>6</v>
      </c>
      <c r="M22" s="37">
        <f t="shared" si="10"/>
        <v>0</v>
      </c>
      <c r="N22" s="37">
        <f t="shared" si="10"/>
        <v>0</v>
      </c>
      <c r="O22" s="37">
        <f t="shared" si="10"/>
        <v>0</v>
      </c>
      <c r="P22" s="37">
        <f t="shared" si="10"/>
        <v>0</v>
      </c>
      <c r="Q22" s="36">
        <f t="shared" si="10"/>
        <v>0</v>
      </c>
      <c r="R22" s="37">
        <f t="shared" si="10"/>
        <v>0</v>
      </c>
      <c r="S22" s="38">
        <f t="shared" si="10"/>
        <v>0</v>
      </c>
      <c r="T22" s="32" t="s">
        <v>51</v>
      </c>
    </row>
    <row r="23" spans="1:36" x14ac:dyDescent="0.25">
      <c r="A23" s="161" t="s">
        <v>53</v>
      </c>
      <c r="B23" s="42">
        <v>80000</v>
      </c>
      <c r="C23" s="21">
        <v>54000</v>
      </c>
      <c r="D23" s="21">
        <v>0</v>
      </c>
      <c r="E23" s="21">
        <v>0</v>
      </c>
      <c r="F23" s="21">
        <v>0</v>
      </c>
      <c r="G23" s="21">
        <v>0</v>
      </c>
      <c r="H23" s="42">
        <v>0</v>
      </c>
      <c r="I23" s="21">
        <v>0</v>
      </c>
      <c r="J23" s="21">
        <v>0</v>
      </c>
      <c r="K23" s="42">
        <v>40000</v>
      </c>
      <c r="L23" s="21">
        <v>45000</v>
      </c>
      <c r="M23" s="21">
        <v>0</v>
      </c>
      <c r="N23" s="21">
        <v>0</v>
      </c>
      <c r="O23" s="21">
        <v>0</v>
      </c>
      <c r="P23" s="21">
        <v>0</v>
      </c>
      <c r="Q23" s="42">
        <v>0</v>
      </c>
      <c r="R23" s="21">
        <v>0</v>
      </c>
      <c r="S23" s="43">
        <v>0</v>
      </c>
      <c r="T23" s="32" t="s">
        <v>54</v>
      </c>
    </row>
    <row r="24" spans="1:36" x14ac:dyDescent="0.25">
      <c r="A24" s="161"/>
      <c r="B24" s="36">
        <f t="shared" ref="B24:S24" si="11">IF(B6=0,0,B23/B6)</f>
        <v>4</v>
      </c>
      <c r="C24" s="37">
        <f t="shared" si="11"/>
        <v>3</v>
      </c>
      <c r="D24" s="37">
        <f t="shared" si="11"/>
        <v>0</v>
      </c>
      <c r="E24" s="37">
        <f t="shared" si="11"/>
        <v>0</v>
      </c>
      <c r="F24" s="37">
        <f t="shared" si="11"/>
        <v>0</v>
      </c>
      <c r="G24" s="37">
        <f t="shared" si="11"/>
        <v>0</v>
      </c>
      <c r="H24" s="36">
        <f t="shared" si="11"/>
        <v>0</v>
      </c>
      <c r="I24" s="37">
        <f t="shared" si="11"/>
        <v>0</v>
      </c>
      <c r="J24" s="37">
        <f t="shared" si="11"/>
        <v>0</v>
      </c>
      <c r="K24" s="36">
        <f t="shared" si="11"/>
        <v>4</v>
      </c>
      <c r="L24" s="37">
        <f t="shared" si="11"/>
        <v>5</v>
      </c>
      <c r="M24" s="37">
        <f t="shared" si="11"/>
        <v>0</v>
      </c>
      <c r="N24" s="37">
        <f t="shared" si="11"/>
        <v>0</v>
      </c>
      <c r="O24" s="37">
        <f t="shared" si="11"/>
        <v>0</v>
      </c>
      <c r="P24" s="37">
        <f t="shared" si="11"/>
        <v>0</v>
      </c>
      <c r="Q24" s="36">
        <f t="shared" si="11"/>
        <v>0</v>
      </c>
      <c r="R24" s="37">
        <f t="shared" si="11"/>
        <v>0</v>
      </c>
      <c r="S24" s="38">
        <f t="shared" si="11"/>
        <v>0</v>
      </c>
      <c r="T24" s="32" t="s">
        <v>56</v>
      </c>
    </row>
    <row r="25" spans="1:36" x14ac:dyDescent="0.25">
      <c r="A25" s="161" t="s">
        <v>58</v>
      </c>
      <c r="B25" s="42">
        <v>0</v>
      </c>
      <c r="C25" s="21">
        <v>0</v>
      </c>
      <c r="D25" s="21">
        <v>0</v>
      </c>
      <c r="E25" s="21">
        <v>0</v>
      </c>
      <c r="F25" s="21">
        <v>0</v>
      </c>
      <c r="G25" s="21">
        <v>0</v>
      </c>
      <c r="H25" s="42">
        <v>0</v>
      </c>
      <c r="I25" s="21">
        <v>0</v>
      </c>
      <c r="J25" s="21">
        <v>0</v>
      </c>
      <c r="K25" s="42">
        <v>0</v>
      </c>
      <c r="L25" s="21">
        <v>0</v>
      </c>
      <c r="M25" s="21">
        <v>0</v>
      </c>
      <c r="N25" s="21">
        <v>0</v>
      </c>
      <c r="O25" s="21">
        <v>0</v>
      </c>
      <c r="P25" s="21">
        <v>0</v>
      </c>
      <c r="Q25" s="42">
        <v>0</v>
      </c>
      <c r="R25" s="21">
        <v>0</v>
      </c>
      <c r="S25" s="43">
        <v>0</v>
      </c>
      <c r="T25" s="32" t="s">
        <v>59</v>
      </c>
    </row>
    <row r="26" spans="1:36" x14ac:dyDescent="0.25">
      <c r="A26" s="161"/>
      <c r="B26" s="36">
        <f t="shared" ref="B26:S26" si="12">IF(B6=0,0,B25/B6)</f>
        <v>0</v>
      </c>
      <c r="C26" s="37">
        <f t="shared" si="12"/>
        <v>0</v>
      </c>
      <c r="D26" s="37">
        <f t="shared" si="12"/>
        <v>0</v>
      </c>
      <c r="E26" s="37">
        <f t="shared" si="12"/>
        <v>0</v>
      </c>
      <c r="F26" s="37">
        <f t="shared" si="12"/>
        <v>0</v>
      </c>
      <c r="G26" s="37">
        <f t="shared" si="12"/>
        <v>0</v>
      </c>
      <c r="H26" s="36">
        <f t="shared" si="12"/>
        <v>0</v>
      </c>
      <c r="I26" s="37">
        <f t="shared" si="12"/>
        <v>0</v>
      </c>
      <c r="J26" s="37">
        <f t="shared" si="12"/>
        <v>0</v>
      </c>
      <c r="K26" s="36">
        <f t="shared" si="12"/>
        <v>0</v>
      </c>
      <c r="L26" s="37">
        <f t="shared" si="12"/>
        <v>0</v>
      </c>
      <c r="M26" s="37">
        <f t="shared" si="12"/>
        <v>0</v>
      </c>
      <c r="N26" s="37">
        <f t="shared" si="12"/>
        <v>0</v>
      </c>
      <c r="O26" s="37">
        <f t="shared" si="12"/>
        <v>0</v>
      </c>
      <c r="P26" s="37">
        <f t="shared" si="12"/>
        <v>0</v>
      </c>
      <c r="Q26" s="36">
        <f t="shared" si="12"/>
        <v>0</v>
      </c>
      <c r="R26" s="37">
        <f t="shared" si="12"/>
        <v>0</v>
      </c>
      <c r="S26" s="38">
        <f t="shared" si="12"/>
        <v>0</v>
      </c>
      <c r="W26" s="32"/>
    </row>
    <row r="27" spans="1:36" x14ac:dyDescent="0.25">
      <c r="A27" s="161" t="s">
        <v>62</v>
      </c>
      <c r="B27" s="42">
        <v>0</v>
      </c>
      <c r="C27" s="21">
        <v>0</v>
      </c>
      <c r="D27" s="21">
        <v>0</v>
      </c>
      <c r="E27" s="21">
        <v>0</v>
      </c>
      <c r="F27" s="21">
        <v>0</v>
      </c>
      <c r="G27" s="21">
        <v>0</v>
      </c>
      <c r="H27" s="42">
        <v>0</v>
      </c>
      <c r="I27" s="21">
        <v>0</v>
      </c>
      <c r="J27" s="21">
        <v>0</v>
      </c>
      <c r="K27" s="42">
        <v>0</v>
      </c>
      <c r="L27" s="21">
        <v>0</v>
      </c>
      <c r="M27" s="21">
        <v>0</v>
      </c>
      <c r="N27" s="21">
        <v>0</v>
      </c>
      <c r="O27" s="21">
        <v>0</v>
      </c>
      <c r="P27" s="21">
        <v>0</v>
      </c>
      <c r="Q27" s="42">
        <v>0</v>
      </c>
      <c r="R27" s="21">
        <v>0</v>
      </c>
      <c r="S27" s="43">
        <v>0</v>
      </c>
      <c r="W27" s="32"/>
    </row>
    <row r="28" spans="1:36" x14ac:dyDescent="0.25">
      <c r="A28" s="161"/>
      <c r="B28" s="36">
        <f t="shared" ref="B28:S28" si="13">IF(B6=0,0,B27/B6)</f>
        <v>0</v>
      </c>
      <c r="C28" s="37">
        <f t="shared" si="13"/>
        <v>0</v>
      </c>
      <c r="D28" s="37">
        <f t="shared" si="13"/>
        <v>0</v>
      </c>
      <c r="E28" s="37">
        <f t="shared" si="13"/>
        <v>0</v>
      </c>
      <c r="F28" s="37">
        <f t="shared" si="13"/>
        <v>0</v>
      </c>
      <c r="G28" s="37">
        <f t="shared" si="13"/>
        <v>0</v>
      </c>
      <c r="H28" s="36">
        <f t="shared" si="13"/>
        <v>0</v>
      </c>
      <c r="I28" s="37">
        <f t="shared" si="13"/>
        <v>0</v>
      </c>
      <c r="J28" s="37">
        <f t="shared" si="13"/>
        <v>0</v>
      </c>
      <c r="K28" s="36">
        <f t="shared" si="13"/>
        <v>0</v>
      </c>
      <c r="L28" s="37">
        <f t="shared" si="13"/>
        <v>0</v>
      </c>
      <c r="M28" s="37">
        <f t="shared" si="13"/>
        <v>0</v>
      </c>
      <c r="N28" s="37">
        <f t="shared" si="13"/>
        <v>0</v>
      </c>
      <c r="O28" s="37">
        <f t="shared" si="13"/>
        <v>0</v>
      </c>
      <c r="P28" s="37">
        <f t="shared" si="13"/>
        <v>0</v>
      </c>
      <c r="Q28" s="36">
        <f t="shared" si="13"/>
        <v>0</v>
      </c>
      <c r="R28" s="37">
        <f t="shared" si="13"/>
        <v>0</v>
      </c>
      <c r="S28" s="38">
        <f t="shared" si="13"/>
        <v>0</v>
      </c>
      <c r="W28" s="32"/>
    </row>
    <row r="29" spans="1:36" x14ac:dyDescent="0.25">
      <c r="A29" s="161" t="s">
        <v>65</v>
      </c>
      <c r="B29" s="42">
        <v>0</v>
      </c>
      <c r="C29" s="21">
        <v>0</v>
      </c>
      <c r="D29" s="21">
        <v>0</v>
      </c>
      <c r="E29" s="21">
        <v>0</v>
      </c>
      <c r="F29" s="21">
        <v>0</v>
      </c>
      <c r="G29" s="21">
        <v>0</v>
      </c>
      <c r="H29" s="42">
        <v>0</v>
      </c>
      <c r="I29" s="21">
        <v>0</v>
      </c>
      <c r="J29" s="21">
        <v>0</v>
      </c>
      <c r="K29" s="42">
        <v>0</v>
      </c>
      <c r="L29" s="21">
        <v>0</v>
      </c>
      <c r="M29" s="21">
        <v>0</v>
      </c>
      <c r="N29" s="21">
        <v>0</v>
      </c>
      <c r="O29" s="21">
        <v>0</v>
      </c>
      <c r="P29" s="21">
        <v>0</v>
      </c>
      <c r="Q29" s="42">
        <v>0</v>
      </c>
      <c r="R29" s="21">
        <v>0</v>
      </c>
      <c r="S29" s="43">
        <v>0</v>
      </c>
      <c r="W29" s="32"/>
    </row>
    <row r="30" spans="1:36" x14ac:dyDescent="0.25">
      <c r="A30" s="161"/>
      <c r="B30" s="36">
        <f t="shared" ref="B30:S30" si="14">IF(B6=0,0,B29/B6)</f>
        <v>0</v>
      </c>
      <c r="C30" s="37">
        <f t="shared" si="14"/>
        <v>0</v>
      </c>
      <c r="D30" s="37">
        <f t="shared" si="14"/>
        <v>0</v>
      </c>
      <c r="E30" s="37">
        <f t="shared" si="14"/>
        <v>0</v>
      </c>
      <c r="F30" s="37">
        <f t="shared" si="14"/>
        <v>0</v>
      </c>
      <c r="G30" s="37">
        <f t="shared" si="14"/>
        <v>0</v>
      </c>
      <c r="H30" s="36">
        <f t="shared" si="14"/>
        <v>0</v>
      </c>
      <c r="I30" s="37">
        <f t="shared" si="14"/>
        <v>0</v>
      </c>
      <c r="J30" s="37">
        <f t="shared" si="14"/>
        <v>0</v>
      </c>
      <c r="K30" s="36">
        <f t="shared" si="14"/>
        <v>0</v>
      </c>
      <c r="L30" s="37">
        <f t="shared" si="14"/>
        <v>0</v>
      </c>
      <c r="M30" s="37">
        <f t="shared" si="14"/>
        <v>0</v>
      </c>
      <c r="N30" s="37">
        <f t="shared" si="14"/>
        <v>0</v>
      </c>
      <c r="O30" s="37">
        <f t="shared" si="14"/>
        <v>0</v>
      </c>
      <c r="P30" s="37">
        <f t="shared" si="14"/>
        <v>0</v>
      </c>
      <c r="Q30" s="36">
        <f t="shared" si="14"/>
        <v>0</v>
      </c>
      <c r="R30" s="37">
        <f t="shared" si="14"/>
        <v>0</v>
      </c>
      <c r="S30" s="38">
        <f t="shared" si="14"/>
        <v>0</v>
      </c>
      <c r="W30" s="32"/>
    </row>
    <row r="31" spans="1:36" x14ac:dyDescent="0.25">
      <c r="A31" s="161" t="s">
        <v>68</v>
      </c>
      <c r="B31" s="42">
        <v>0</v>
      </c>
      <c r="C31" s="21">
        <v>0</v>
      </c>
      <c r="D31" s="21">
        <v>0</v>
      </c>
      <c r="E31" s="21">
        <v>0</v>
      </c>
      <c r="F31" s="21">
        <v>0</v>
      </c>
      <c r="G31" s="21">
        <v>0</v>
      </c>
      <c r="H31" s="42">
        <v>0</v>
      </c>
      <c r="I31" s="21">
        <v>0</v>
      </c>
      <c r="J31" s="21">
        <v>0</v>
      </c>
      <c r="K31" s="42">
        <v>0</v>
      </c>
      <c r="L31" s="21">
        <v>0</v>
      </c>
      <c r="M31" s="21">
        <v>0</v>
      </c>
      <c r="N31" s="21">
        <v>0</v>
      </c>
      <c r="O31" s="21">
        <v>0</v>
      </c>
      <c r="P31" s="21">
        <v>0</v>
      </c>
      <c r="Q31" s="42">
        <v>0</v>
      </c>
      <c r="R31" s="21">
        <v>0</v>
      </c>
      <c r="S31" s="43">
        <v>0</v>
      </c>
    </row>
    <row r="32" spans="1:36" ht="16.5" thickBot="1" x14ac:dyDescent="0.3">
      <c r="A32" s="162"/>
      <c r="B32" s="47">
        <f t="shared" ref="B32:S32" si="15">IF(B6=0,0,B31/B6)</f>
        <v>0</v>
      </c>
      <c r="C32" s="48">
        <f t="shared" si="15"/>
        <v>0</v>
      </c>
      <c r="D32" s="48">
        <f t="shared" si="15"/>
        <v>0</v>
      </c>
      <c r="E32" s="48">
        <f t="shared" si="15"/>
        <v>0</v>
      </c>
      <c r="F32" s="48">
        <f t="shared" si="15"/>
        <v>0</v>
      </c>
      <c r="G32" s="48">
        <f t="shared" si="15"/>
        <v>0</v>
      </c>
      <c r="H32" s="47">
        <f t="shared" si="15"/>
        <v>0</v>
      </c>
      <c r="I32" s="48">
        <f t="shared" si="15"/>
        <v>0</v>
      </c>
      <c r="J32" s="48">
        <f t="shared" si="15"/>
        <v>0</v>
      </c>
      <c r="K32" s="47">
        <f t="shared" si="15"/>
        <v>0</v>
      </c>
      <c r="L32" s="48">
        <f t="shared" si="15"/>
        <v>0</v>
      </c>
      <c r="M32" s="48">
        <f t="shared" si="15"/>
        <v>0</v>
      </c>
      <c r="N32" s="48">
        <f t="shared" si="15"/>
        <v>0</v>
      </c>
      <c r="O32" s="48">
        <f t="shared" si="15"/>
        <v>0</v>
      </c>
      <c r="P32" s="48">
        <f t="shared" si="15"/>
        <v>0</v>
      </c>
      <c r="Q32" s="47">
        <f t="shared" si="15"/>
        <v>0</v>
      </c>
      <c r="R32" s="48">
        <f t="shared" si="15"/>
        <v>0</v>
      </c>
      <c r="S32" s="49">
        <f t="shared" si="15"/>
        <v>0</v>
      </c>
    </row>
    <row r="33" spans="1:26" x14ac:dyDescent="0.25">
      <c r="A33" s="75" t="s">
        <v>71</v>
      </c>
      <c r="B33" s="76">
        <f t="shared" ref="B33:S33" si="16">SUM(B20,B22,B24,B26,B28,B30,B32)</f>
        <v>35</v>
      </c>
      <c r="C33" s="77">
        <f t="shared" si="16"/>
        <v>40</v>
      </c>
      <c r="D33" s="77">
        <f t="shared" si="16"/>
        <v>0</v>
      </c>
      <c r="E33" s="77">
        <f t="shared" si="16"/>
        <v>0</v>
      </c>
      <c r="F33" s="77">
        <f t="shared" si="16"/>
        <v>0</v>
      </c>
      <c r="G33" s="77">
        <f t="shared" si="16"/>
        <v>0</v>
      </c>
      <c r="H33" s="76">
        <f t="shared" si="16"/>
        <v>0</v>
      </c>
      <c r="I33" s="77">
        <f t="shared" si="16"/>
        <v>0</v>
      </c>
      <c r="J33" s="77">
        <f t="shared" si="16"/>
        <v>0</v>
      </c>
      <c r="K33" s="76">
        <f t="shared" si="16"/>
        <v>37</v>
      </c>
      <c r="L33" s="77">
        <f t="shared" si="16"/>
        <v>40</v>
      </c>
      <c r="M33" s="77">
        <f t="shared" si="16"/>
        <v>0</v>
      </c>
      <c r="N33" s="77">
        <f t="shared" si="16"/>
        <v>0</v>
      </c>
      <c r="O33" s="77">
        <f t="shared" si="16"/>
        <v>0</v>
      </c>
      <c r="P33" s="77">
        <f t="shared" si="16"/>
        <v>0</v>
      </c>
      <c r="Q33" s="76">
        <f t="shared" si="16"/>
        <v>0</v>
      </c>
      <c r="R33" s="77">
        <f t="shared" si="16"/>
        <v>0</v>
      </c>
      <c r="S33" s="78">
        <f t="shared" si="16"/>
        <v>0</v>
      </c>
    </row>
    <row r="34" spans="1:26" ht="16.5" thickBot="1" x14ac:dyDescent="0.3">
      <c r="A34" s="121" t="s">
        <v>73</v>
      </c>
      <c r="B34" s="81">
        <f t="shared" ref="B34:S34" si="17">B7-B33</f>
        <v>25</v>
      </c>
      <c r="C34" s="82">
        <f t="shared" si="17"/>
        <v>50</v>
      </c>
      <c r="D34" s="82">
        <f t="shared" si="17"/>
        <v>0</v>
      </c>
      <c r="E34" s="82">
        <f t="shared" si="17"/>
        <v>0</v>
      </c>
      <c r="F34" s="82">
        <f t="shared" si="17"/>
        <v>0</v>
      </c>
      <c r="G34" s="82">
        <f t="shared" si="17"/>
        <v>0</v>
      </c>
      <c r="H34" s="81">
        <f t="shared" si="17"/>
        <v>0</v>
      </c>
      <c r="I34" s="82">
        <f t="shared" si="17"/>
        <v>0</v>
      </c>
      <c r="J34" s="82">
        <f t="shared" si="17"/>
        <v>0</v>
      </c>
      <c r="K34" s="81">
        <f t="shared" si="17"/>
        <v>43</v>
      </c>
      <c r="L34" s="82">
        <f t="shared" si="17"/>
        <v>30</v>
      </c>
      <c r="M34" s="82">
        <f t="shared" si="17"/>
        <v>0</v>
      </c>
      <c r="N34" s="82">
        <f t="shared" si="17"/>
        <v>0</v>
      </c>
      <c r="O34" s="82">
        <f t="shared" si="17"/>
        <v>0</v>
      </c>
      <c r="P34" s="82">
        <f t="shared" si="17"/>
        <v>0</v>
      </c>
      <c r="Q34" s="81">
        <f t="shared" si="17"/>
        <v>0</v>
      </c>
      <c r="R34" s="82">
        <f t="shared" si="17"/>
        <v>0</v>
      </c>
      <c r="S34" s="83">
        <f t="shared" si="17"/>
        <v>0</v>
      </c>
    </row>
    <row r="35" spans="1:26" ht="16.5" thickTop="1" x14ac:dyDescent="0.25"/>
    <row r="36" spans="1:26" ht="16.5" thickBot="1" x14ac:dyDescent="0.3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</row>
    <row r="37" spans="1:26" ht="16.5" thickTop="1" x14ac:dyDescent="0.25">
      <c r="A37" s="118" t="s">
        <v>95</v>
      </c>
      <c r="B37" s="212" t="s">
        <v>96</v>
      </c>
      <c r="C37" s="212"/>
      <c r="D37" s="212"/>
      <c r="E37" s="212"/>
      <c r="F37" s="212"/>
      <c r="G37" s="212"/>
      <c r="H37" s="212"/>
      <c r="I37" s="212"/>
      <c r="J37" s="213"/>
      <c r="K37" s="214" t="s">
        <v>97</v>
      </c>
      <c r="L37" s="212"/>
      <c r="M37" s="212"/>
      <c r="N37" s="212"/>
      <c r="O37" s="212"/>
      <c r="P37" s="212"/>
      <c r="Q37" s="212"/>
      <c r="R37" s="212"/>
      <c r="S37" s="215"/>
    </row>
    <row r="38" spans="1:26" x14ac:dyDescent="0.25">
      <c r="A38" s="3" t="s">
        <v>1</v>
      </c>
      <c r="B38" s="190" t="s">
        <v>2</v>
      </c>
      <c r="C38" s="191"/>
      <c r="D38" s="192"/>
      <c r="E38" s="190" t="s">
        <v>3</v>
      </c>
      <c r="F38" s="191"/>
      <c r="G38" s="192"/>
      <c r="H38" s="190" t="s">
        <v>4</v>
      </c>
      <c r="I38" s="191"/>
      <c r="J38" s="192"/>
      <c r="K38" s="190" t="s">
        <v>98</v>
      </c>
      <c r="L38" s="191"/>
      <c r="M38" s="192"/>
      <c r="N38" s="190" t="s">
        <v>99</v>
      </c>
      <c r="O38" s="191"/>
      <c r="P38" s="192"/>
      <c r="Q38" s="190" t="s">
        <v>100</v>
      </c>
      <c r="R38" s="191"/>
      <c r="S38" s="193"/>
    </row>
    <row r="39" spans="1:26" ht="16.5" thickBot="1" x14ac:dyDescent="0.3">
      <c r="A39" s="6" t="s">
        <v>5</v>
      </c>
      <c r="B39" s="7" t="s">
        <v>6</v>
      </c>
      <c r="C39" s="7" t="s">
        <v>7</v>
      </c>
      <c r="D39" s="8" t="s">
        <v>8</v>
      </c>
      <c r="E39" s="7" t="s">
        <v>9</v>
      </c>
      <c r="F39" s="7" t="s">
        <v>10</v>
      </c>
      <c r="G39" s="8" t="s">
        <v>11</v>
      </c>
      <c r="H39" s="7" t="s">
        <v>12</v>
      </c>
      <c r="I39" s="7" t="s">
        <v>13</v>
      </c>
      <c r="J39" s="8" t="s">
        <v>14</v>
      </c>
      <c r="K39" s="8" t="s">
        <v>101</v>
      </c>
      <c r="L39" s="7" t="s">
        <v>102</v>
      </c>
      <c r="M39" s="8" t="s">
        <v>103</v>
      </c>
      <c r="N39" s="7" t="s">
        <v>104</v>
      </c>
      <c r="O39" s="7" t="s">
        <v>105</v>
      </c>
      <c r="P39" s="8" t="s">
        <v>106</v>
      </c>
      <c r="Q39" s="7" t="s">
        <v>107</v>
      </c>
      <c r="R39" s="7" t="s">
        <v>108</v>
      </c>
      <c r="S39" s="9" t="s">
        <v>109</v>
      </c>
    </row>
    <row r="40" spans="1:26" ht="16.5" thickBot="1" x14ac:dyDescent="0.3">
      <c r="A40" s="185" t="s">
        <v>15</v>
      </c>
      <c r="B40" s="11">
        <f>B7*B6</f>
        <v>1200000</v>
      </c>
      <c r="C40" s="11">
        <f t="shared" ref="C40:S40" si="18">C7*C6</f>
        <v>1620000</v>
      </c>
      <c r="D40" s="11">
        <f t="shared" si="18"/>
        <v>0</v>
      </c>
      <c r="E40" s="11">
        <f t="shared" si="18"/>
        <v>0</v>
      </c>
      <c r="F40" s="11">
        <f t="shared" si="18"/>
        <v>0</v>
      </c>
      <c r="G40" s="11">
        <f t="shared" si="18"/>
        <v>0</v>
      </c>
      <c r="H40" s="11">
        <f t="shared" si="18"/>
        <v>0</v>
      </c>
      <c r="I40" s="11">
        <f t="shared" si="18"/>
        <v>0</v>
      </c>
      <c r="J40" s="11">
        <f t="shared" si="18"/>
        <v>0</v>
      </c>
      <c r="K40" s="11">
        <f t="shared" si="18"/>
        <v>800000</v>
      </c>
      <c r="L40" s="11">
        <f t="shared" si="18"/>
        <v>630000</v>
      </c>
      <c r="M40" s="11">
        <f t="shared" si="18"/>
        <v>0</v>
      </c>
      <c r="N40" s="11">
        <f t="shared" si="18"/>
        <v>0</v>
      </c>
      <c r="O40" s="11">
        <f t="shared" si="18"/>
        <v>0</v>
      </c>
      <c r="P40" s="11">
        <f t="shared" si="18"/>
        <v>0</v>
      </c>
      <c r="Q40" s="11">
        <f t="shared" si="18"/>
        <v>0</v>
      </c>
      <c r="R40" s="11">
        <f t="shared" si="18"/>
        <v>0</v>
      </c>
      <c r="S40" s="122">
        <f t="shared" si="18"/>
        <v>0</v>
      </c>
    </row>
    <row r="41" spans="1:26" ht="16.5" thickTop="1" x14ac:dyDescent="0.25">
      <c r="A41" s="186"/>
      <c r="B41" s="187">
        <f>SUM(B40:J40)</f>
        <v>2820000</v>
      </c>
      <c r="C41" s="188"/>
      <c r="D41" s="188"/>
      <c r="E41" s="188"/>
      <c r="F41" s="188"/>
      <c r="G41" s="188"/>
      <c r="H41" s="188"/>
      <c r="I41" s="188"/>
      <c r="J41" s="210"/>
      <c r="K41" s="187">
        <f>SUM(K40:S40)</f>
        <v>1430000</v>
      </c>
      <c r="L41" s="188"/>
      <c r="M41" s="188"/>
      <c r="N41" s="188"/>
      <c r="O41" s="188"/>
      <c r="P41" s="188"/>
      <c r="Q41" s="188"/>
      <c r="R41" s="188"/>
      <c r="S41" s="189"/>
    </row>
    <row r="42" spans="1:26" x14ac:dyDescent="0.25">
      <c r="A42" s="20" t="s">
        <v>19</v>
      </c>
      <c r="B42" s="21">
        <v>0</v>
      </c>
      <c r="C42" s="21">
        <v>0</v>
      </c>
      <c r="D42" s="21">
        <v>0</v>
      </c>
      <c r="E42" s="21">
        <v>0</v>
      </c>
      <c r="F42" s="21">
        <v>0</v>
      </c>
      <c r="G42" s="21">
        <v>0</v>
      </c>
      <c r="H42" s="21">
        <v>0</v>
      </c>
      <c r="I42" s="21">
        <v>0</v>
      </c>
      <c r="J42" s="42">
        <v>0</v>
      </c>
      <c r="K42" s="42">
        <v>0</v>
      </c>
      <c r="L42" s="21">
        <v>0</v>
      </c>
      <c r="M42" s="21">
        <v>0</v>
      </c>
      <c r="N42" s="21">
        <v>0</v>
      </c>
      <c r="O42" s="21">
        <v>0</v>
      </c>
      <c r="P42" s="21">
        <v>0</v>
      </c>
      <c r="Q42" s="21">
        <v>0</v>
      </c>
      <c r="R42" s="21">
        <v>0</v>
      </c>
      <c r="S42" s="43">
        <v>0</v>
      </c>
    </row>
    <row r="43" spans="1:26" ht="16.5" thickBot="1" x14ac:dyDescent="0.3">
      <c r="A43" s="6" t="s">
        <v>21</v>
      </c>
      <c r="B43" s="48">
        <f>B33*B6</f>
        <v>700000</v>
      </c>
      <c r="C43" s="48">
        <f t="shared" ref="C43:R43" si="19">C33*C6</f>
        <v>720000</v>
      </c>
      <c r="D43" s="48">
        <f t="shared" si="19"/>
        <v>0</v>
      </c>
      <c r="E43" s="48">
        <f t="shared" si="19"/>
        <v>0</v>
      </c>
      <c r="F43" s="48">
        <f t="shared" si="19"/>
        <v>0</v>
      </c>
      <c r="G43" s="48">
        <f t="shared" si="19"/>
        <v>0</v>
      </c>
      <c r="H43" s="48">
        <f t="shared" si="19"/>
        <v>0</v>
      </c>
      <c r="I43" s="48">
        <f t="shared" si="19"/>
        <v>0</v>
      </c>
      <c r="J43" s="48">
        <f t="shared" si="19"/>
        <v>0</v>
      </c>
      <c r="K43" s="48">
        <f t="shared" si="19"/>
        <v>370000</v>
      </c>
      <c r="L43" s="48">
        <f t="shared" si="19"/>
        <v>360000</v>
      </c>
      <c r="M43" s="48">
        <f t="shared" si="19"/>
        <v>0</v>
      </c>
      <c r="N43" s="48">
        <f t="shared" si="19"/>
        <v>0</v>
      </c>
      <c r="O43" s="48">
        <f t="shared" si="19"/>
        <v>0</v>
      </c>
      <c r="P43" s="48">
        <f t="shared" si="19"/>
        <v>0</v>
      </c>
      <c r="Q43" s="48">
        <f t="shared" si="19"/>
        <v>0</v>
      </c>
      <c r="R43" s="48">
        <f t="shared" si="19"/>
        <v>0</v>
      </c>
      <c r="S43" s="49">
        <f>S33*S6</f>
        <v>0</v>
      </c>
    </row>
    <row r="44" spans="1:26" x14ac:dyDescent="0.25">
      <c r="A44" s="33" t="s">
        <v>24</v>
      </c>
      <c r="B44" s="34">
        <f>B40-B42-B43</f>
        <v>500000</v>
      </c>
      <c r="C44" s="34">
        <f t="shared" ref="C44:J44" si="20">C40-C42-C43</f>
        <v>900000</v>
      </c>
      <c r="D44" s="34">
        <f t="shared" si="20"/>
        <v>0</v>
      </c>
      <c r="E44" s="34">
        <f t="shared" si="20"/>
        <v>0</v>
      </c>
      <c r="F44" s="34">
        <f t="shared" si="20"/>
        <v>0</v>
      </c>
      <c r="G44" s="34">
        <f t="shared" si="20"/>
        <v>0</v>
      </c>
      <c r="H44" s="34">
        <f t="shared" si="20"/>
        <v>0</v>
      </c>
      <c r="I44" s="34">
        <f t="shared" si="20"/>
        <v>0</v>
      </c>
      <c r="J44" s="123">
        <f t="shared" si="20"/>
        <v>0</v>
      </c>
      <c r="K44" s="123">
        <f>K40-K42-K43</f>
        <v>430000</v>
      </c>
      <c r="L44" s="34">
        <f t="shared" ref="L44:S44" si="21">L40-L42-L43</f>
        <v>270000</v>
      </c>
      <c r="M44" s="34">
        <f t="shared" si="21"/>
        <v>0</v>
      </c>
      <c r="N44" s="34">
        <f t="shared" si="21"/>
        <v>0</v>
      </c>
      <c r="O44" s="34">
        <f t="shared" si="21"/>
        <v>0</v>
      </c>
      <c r="P44" s="34">
        <f>P40-P42-P43</f>
        <v>0</v>
      </c>
      <c r="Q44" s="34">
        <f t="shared" si="21"/>
        <v>0</v>
      </c>
      <c r="R44" s="34">
        <f t="shared" si="21"/>
        <v>0</v>
      </c>
      <c r="S44" s="35">
        <f t="shared" si="21"/>
        <v>0</v>
      </c>
    </row>
    <row r="45" spans="1:26" ht="16.5" thickBot="1" x14ac:dyDescent="0.3">
      <c r="A45" s="39" t="s">
        <v>26</v>
      </c>
      <c r="B45" s="40">
        <f>IF(B40=0,0,(1/B40)*B44)</f>
        <v>0.41666666666666669</v>
      </c>
      <c r="C45" s="40">
        <f t="shared" ref="C45:G45" si="22">IF(C40=0,0,(1/C40)*C44)</f>
        <v>0.55555555555555558</v>
      </c>
      <c r="D45" s="40">
        <f t="shared" si="22"/>
        <v>0</v>
      </c>
      <c r="E45" s="40">
        <f t="shared" si="22"/>
        <v>0</v>
      </c>
      <c r="F45" s="40">
        <f t="shared" si="22"/>
        <v>0</v>
      </c>
      <c r="G45" s="40">
        <f t="shared" si="22"/>
        <v>0</v>
      </c>
      <c r="H45" s="40">
        <f>IF(H40=0,0,(1/H40)*H44)</f>
        <v>0</v>
      </c>
      <c r="I45" s="40">
        <f t="shared" ref="I45:J45" si="23">IF(I40=0,0,(1/I40)*I44)</f>
        <v>0</v>
      </c>
      <c r="J45" s="124">
        <f t="shared" si="23"/>
        <v>0</v>
      </c>
      <c r="K45" s="124">
        <f>IF(K40=0,0,(1/K40)*K44)</f>
        <v>0.53750000000000009</v>
      </c>
      <c r="L45" s="40">
        <f t="shared" ref="L45:P45" si="24">IF(L40=0,0,(1/L40)*L44)</f>
        <v>0.4285714285714286</v>
      </c>
      <c r="M45" s="40">
        <f t="shared" si="24"/>
        <v>0</v>
      </c>
      <c r="N45" s="40">
        <f t="shared" si="24"/>
        <v>0</v>
      </c>
      <c r="O45" s="40">
        <f t="shared" si="24"/>
        <v>0</v>
      </c>
      <c r="P45" s="40">
        <f t="shared" si="24"/>
        <v>0</v>
      </c>
      <c r="Q45" s="40">
        <f>IF(Q40=0,0,(1/Q40)*Q44)</f>
        <v>0</v>
      </c>
      <c r="R45" s="40">
        <f t="shared" ref="R45:S45" si="25">IF(R40=0,0,(1/R40)*R44)</f>
        <v>0</v>
      </c>
      <c r="S45" s="41">
        <f t="shared" si="25"/>
        <v>0</v>
      </c>
    </row>
    <row r="46" spans="1:26" x14ac:dyDescent="0.25">
      <c r="A46" s="44" t="s">
        <v>29</v>
      </c>
      <c r="B46" s="30">
        <v>250000</v>
      </c>
      <c r="C46" s="30">
        <v>145000</v>
      </c>
      <c r="D46" s="30">
        <v>0</v>
      </c>
      <c r="E46" s="30">
        <v>0</v>
      </c>
      <c r="F46" s="30">
        <v>0</v>
      </c>
      <c r="G46" s="30">
        <v>0</v>
      </c>
      <c r="H46" s="30">
        <v>0</v>
      </c>
      <c r="I46" s="30">
        <v>0</v>
      </c>
      <c r="J46" s="29">
        <v>0</v>
      </c>
      <c r="K46" s="29">
        <v>90000</v>
      </c>
      <c r="L46" s="30">
        <v>90000</v>
      </c>
      <c r="M46" s="30">
        <v>0</v>
      </c>
      <c r="N46" s="30">
        <v>0</v>
      </c>
      <c r="O46" s="30">
        <v>0</v>
      </c>
      <c r="P46" s="30">
        <v>0</v>
      </c>
      <c r="Q46" s="30">
        <v>0</v>
      </c>
      <c r="R46" s="30">
        <v>0</v>
      </c>
      <c r="S46" s="45">
        <v>0</v>
      </c>
    </row>
    <row r="47" spans="1:26" x14ac:dyDescent="0.25">
      <c r="A47" s="20" t="s">
        <v>31</v>
      </c>
      <c r="B47" s="21">
        <v>0</v>
      </c>
      <c r="C47" s="21">
        <v>0</v>
      </c>
      <c r="D47" s="21">
        <v>0</v>
      </c>
      <c r="E47" s="21">
        <v>0</v>
      </c>
      <c r="F47" s="21">
        <v>0</v>
      </c>
      <c r="G47" s="21">
        <v>0</v>
      </c>
      <c r="H47" s="21">
        <v>0</v>
      </c>
      <c r="I47" s="21">
        <v>0</v>
      </c>
      <c r="J47" s="42">
        <v>0</v>
      </c>
      <c r="K47" s="42">
        <v>0</v>
      </c>
      <c r="L47" s="21">
        <v>0</v>
      </c>
      <c r="M47" s="21">
        <v>0</v>
      </c>
      <c r="N47" s="21">
        <v>0</v>
      </c>
      <c r="O47" s="21">
        <v>0</v>
      </c>
      <c r="P47" s="21">
        <v>0</v>
      </c>
      <c r="Q47" s="21">
        <v>0</v>
      </c>
      <c r="R47" s="21">
        <v>0</v>
      </c>
      <c r="S47" s="22">
        <v>0</v>
      </c>
      <c r="Z47" t="s">
        <v>113</v>
      </c>
    </row>
    <row r="48" spans="1:26" x14ac:dyDescent="0.25">
      <c r="A48" s="20" t="s">
        <v>34</v>
      </c>
      <c r="B48" s="21">
        <v>0</v>
      </c>
      <c r="C48" s="21">
        <v>0</v>
      </c>
      <c r="D48" s="21">
        <v>0</v>
      </c>
      <c r="E48" s="21">
        <v>0</v>
      </c>
      <c r="F48" s="21">
        <v>0</v>
      </c>
      <c r="G48" s="21">
        <v>0</v>
      </c>
      <c r="H48" s="21">
        <v>0</v>
      </c>
      <c r="I48" s="21">
        <v>0</v>
      </c>
      <c r="J48" s="42">
        <v>0</v>
      </c>
      <c r="K48" s="42">
        <v>0</v>
      </c>
      <c r="L48" s="21">
        <v>0</v>
      </c>
      <c r="M48" s="21">
        <v>0</v>
      </c>
      <c r="N48" s="21">
        <v>0</v>
      </c>
      <c r="O48" s="21">
        <v>0</v>
      </c>
      <c r="P48" s="21">
        <v>0</v>
      </c>
      <c r="Q48" s="21">
        <v>0</v>
      </c>
      <c r="R48" s="21">
        <v>0</v>
      </c>
      <c r="S48" s="22">
        <v>0</v>
      </c>
    </row>
    <row r="49" spans="1:19" x14ac:dyDescent="0.25">
      <c r="A49" s="20" t="s">
        <v>36</v>
      </c>
      <c r="B49" s="21">
        <v>0</v>
      </c>
      <c r="C49" s="21">
        <v>0</v>
      </c>
      <c r="D49" s="21">
        <v>0</v>
      </c>
      <c r="E49" s="21">
        <v>0</v>
      </c>
      <c r="F49" s="21">
        <v>0</v>
      </c>
      <c r="G49" s="21">
        <v>0</v>
      </c>
      <c r="H49" s="21">
        <v>0</v>
      </c>
      <c r="I49" s="21">
        <v>0</v>
      </c>
      <c r="J49" s="42">
        <v>0</v>
      </c>
      <c r="K49" s="42">
        <v>0</v>
      </c>
      <c r="L49" s="21">
        <v>0</v>
      </c>
      <c r="M49" s="21">
        <v>0</v>
      </c>
      <c r="N49" s="21">
        <v>0</v>
      </c>
      <c r="O49" s="21">
        <v>0</v>
      </c>
      <c r="P49" s="21">
        <v>0</v>
      </c>
      <c r="Q49" s="21">
        <v>0</v>
      </c>
      <c r="R49" s="21">
        <v>0</v>
      </c>
      <c r="S49" s="22">
        <v>0</v>
      </c>
    </row>
    <row r="50" spans="1:19" x14ac:dyDescent="0.25">
      <c r="A50" s="20" t="s">
        <v>38</v>
      </c>
      <c r="B50" s="21">
        <v>0</v>
      </c>
      <c r="C50" s="21">
        <v>0</v>
      </c>
      <c r="D50" s="21">
        <v>0</v>
      </c>
      <c r="E50" s="21">
        <v>0</v>
      </c>
      <c r="F50" s="21">
        <v>0</v>
      </c>
      <c r="G50" s="21">
        <v>0</v>
      </c>
      <c r="H50" s="21">
        <v>0</v>
      </c>
      <c r="I50" s="21">
        <v>0</v>
      </c>
      <c r="J50" s="42">
        <v>0</v>
      </c>
      <c r="K50" s="42">
        <v>0</v>
      </c>
      <c r="L50" s="21">
        <v>0</v>
      </c>
      <c r="M50" s="21">
        <v>0</v>
      </c>
      <c r="N50" s="21">
        <v>0</v>
      </c>
      <c r="O50" s="21">
        <v>0</v>
      </c>
      <c r="P50" s="21">
        <v>0</v>
      </c>
      <c r="Q50" s="21">
        <v>0</v>
      </c>
      <c r="R50" s="21">
        <v>0</v>
      </c>
      <c r="S50" s="22">
        <v>0</v>
      </c>
    </row>
    <row r="51" spans="1:19" ht="16.5" thickBot="1" x14ac:dyDescent="0.3">
      <c r="A51" s="27" t="s">
        <v>39</v>
      </c>
      <c r="B51" s="28">
        <v>0</v>
      </c>
      <c r="C51" s="28">
        <v>0</v>
      </c>
      <c r="D51" s="28">
        <v>0</v>
      </c>
      <c r="E51" s="28">
        <v>0</v>
      </c>
      <c r="F51" s="28">
        <v>0</v>
      </c>
      <c r="G51" s="28">
        <v>0</v>
      </c>
      <c r="H51" s="28">
        <v>0</v>
      </c>
      <c r="I51" s="28">
        <v>0</v>
      </c>
      <c r="J51" s="125">
        <v>0</v>
      </c>
      <c r="K51" s="125">
        <v>0</v>
      </c>
      <c r="L51" s="28">
        <v>0</v>
      </c>
      <c r="M51" s="28">
        <v>0</v>
      </c>
      <c r="N51" s="28">
        <v>0</v>
      </c>
      <c r="O51" s="28">
        <v>0</v>
      </c>
      <c r="P51" s="28">
        <v>0</v>
      </c>
      <c r="Q51" s="28">
        <v>0</v>
      </c>
      <c r="R51" s="28">
        <v>0</v>
      </c>
      <c r="S51" s="46">
        <v>0</v>
      </c>
    </row>
    <row r="52" spans="1:19" x14ac:dyDescent="0.25">
      <c r="A52" s="33" t="s">
        <v>41</v>
      </c>
      <c r="B52" s="34">
        <f t="shared" ref="B52:S52" si="26">B44-SUM(B46:B51)</f>
        <v>250000</v>
      </c>
      <c r="C52" s="34">
        <f t="shared" si="26"/>
        <v>755000</v>
      </c>
      <c r="D52" s="34">
        <f t="shared" si="26"/>
        <v>0</v>
      </c>
      <c r="E52" s="34">
        <f t="shared" si="26"/>
        <v>0</v>
      </c>
      <c r="F52" s="34">
        <f t="shared" si="26"/>
        <v>0</v>
      </c>
      <c r="G52" s="34">
        <f t="shared" si="26"/>
        <v>0</v>
      </c>
      <c r="H52" s="34">
        <f t="shared" si="26"/>
        <v>0</v>
      </c>
      <c r="I52" s="34">
        <f t="shared" si="26"/>
        <v>0</v>
      </c>
      <c r="J52" s="123">
        <f t="shared" si="26"/>
        <v>0</v>
      </c>
      <c r="K52" s="123">
        <f t="shared" si="26"/>
        <v>340000</v>
      </c>
      <c r="L52" s="34">
        <f t="shared" si="26"/>
        <v>180000</v>
      </c>
      <c r="M52" s="34">
        <f t="shared" si="26"/>
        <v>0</v>
      </c>
      <c r="N52" s="34">
        <f t="shared" si="26"/>
        <v>0</v>
      </c>
      <c r="O52" s="34">
        <f t="shared" si="26"/>
        <v>0</v>
      </c>
      <c r="P52" s="34">
        <f t="shared" si="26"/>
        <v>0</v>
      </c>
      <c r="Q52" s="34">
        <f t="shared" si="26"/>
        <v>0</v>
      </c>
      <c r="R52" s="34">
        <f t="shared" si="26"/>
        <v>0</v>
      </c>
      <c r="S52" s="35">
        <f t="shared" si="26"/>
        <v>0</v>
      </c>
    </row>
    <row r="53" spans="1:19" ht="16.5" thickBot="1" x14ac:dyDescent="0.3">
      <c r="A53" s="39" t="s">
        <v>42</v>
      </c>
      <c r="B53" s="40">
        <f t="shared" ref="B53:S53" si="27">IF(B40=0,0,(1/B40)*B52)</f>
        <v>0.20833333333333334</v>
      </c>
      <c r="C53" s="40">
        <f t="shared" si="27"/>
        <v>0.4660493827160494</v>
      </c>
      <c r="D53" s="40">
        <f t="shared" si="27"/>
        <v>0</v>
      </c>
      <c r="E53" s="40">
        <f t="shared" si="27"/>
        <v>0</v>
      </c>
      <c r="F53" s="40">
        <f t="shared" si="27"/>
        <v>0</v>
      </c>
      <c r="G53" s="40">
        <f t="shared" si="27"/>
        <v>0</v>
      </c>
      <c r="H53" s="40">
        <f t="shared" si="27"/>
        <v>0</v>
      </c>
      <c r="I53" s="40">
        <f t="shared" si="27"/>
        <v>0</v>
      </c>
      <c r="J53" s="124">
        <f t="shared" si="27"/>
        <v>0</v>
      </c>
      <c r="K53" s="124">
        <f t="shared" si="27"/>
        <v>0.42500000000000004</v>
      </c>
      <c r="L53" s="40">
        <f t="shared" si="27"/>
        <v>0.2857142857142857</v>
      </c>
      <c r="M53" s="40">
        <f t="shared" si="27"/>
        <v>0</v>
      </c>
      <c r="N53" s="40">
        <f t="shared" si="27"/>
        <v>0</v>
      </c>
      <c r="O53" s="40">
        <f t="shared" si="27"/>
        <v>0</v>
      </c>
      <c r="P53" s="40">
        <f t="shared" si="27"/>
        <v>0</v>
      </c>
      <c r="Q53" s="40">
        <f t="shared" si="27"/>
        <v>0</v>
      </c>
      <c r="R53" s="40">
        <f t="shared" si="27"/>
        <v>0</v>
      </c>
      <c r="S53" s="41">
        <f t="shared" si="27"/>
        <v>0</v>
      </c>
    </row>
    <row r="54" spans="1:19" x14ac:dyDescent="0.25">
      <c r="A54" s="44" t="s">
        <v>44</v>
      </c>
      <c r="B54" s="179">
        <v>160000</v>
      </c>
      <c r="C54" s="180"/>
      <c r="D54" s="181"/>
      <c r="E54" s="179">
        <v>0</v>
      </c>
      <c r="F54" s="180"/>
      <c r="G54" s="181"/>
      <c r="H54" s="182">
        <v>0</v>
      </c>
      <c r="I54" s="183"/>
      <c r="J54" s="211"/>
      <c r="K54" s="179">
        <v>80000</v>
      </c>
      <c r="L54" s="180"/>
      <c r="M54" s="181"/>
      <c r="N54" s="179">
        <v>0</v>
      </c>
      <c r="O54" s="180"/>
      <c r="P54" s="181"/>
      <c r="Q54" s="182">
        <v>0</v>
      </c>
      <c r="R54" s="183"/>
      <c r="S54" s="184"/>
    </row>
    <row r="55" spans="1:19" x14ac:dyDescent="0.25">
      <c r="A55" s="50" t="s">
        <v>45</v>
      </c>
      <c r="B55" s="170">
        <v>0</v>
      </c>
      <c r="C55" s="171"/>
      <c r="D55" s="172"/>
      <c r="E55" s="170">
        <v>0</v>
      </c>
      <c r="F55" s="171"/>
      <c r="G55" s="172"/>
      <c r="H55" s="170">
        <v>0</v>
      </c>
      <c r="I55" s="171"/>
      <c r="J55" s="172"/>
      <c r="K55" s="170">
        <v>0</v>
      </c>
      <c r="L55" s="171"/>
      <c r="M55" s="172"/>
      <c r="N55" s="170">
        <v>0</v>
      </c>
      <c r="O55" s="171"/>
      <c r="P55" s="172"/>
      <c r="Q55" s="170">
        <v>0</v>
      </c>
      <c r="R55" s="171"/>
      <c r="S55" s="173"/>
    </row>
    <row r="56" spans="1:19" x14ac:dyDescent="0.25">
      <c r="A56" s="50" t="s">
        <v>47</v>
      </c>
      <c r="B56" s="170">
        <v>0</v>
      </c>
      <c r="C56" s="171"/>
      <c r="D56" s="172"/>
      <c r="E56" s="170">
        <v>0</v>
      </c>
      <c r="F56" s="171"/>
      <c r="G56" s="172"/>
      <c r="H56" s="170">
        <v>0</v>
      </c>
      <c r="I56" s="171"/>
      <c r="J56" s="172"/>
      <c r="K56" s="170">
        <v>0</v>
      </c>
      <c r="L56" s="171"/>
      <c r="M56" s="172"/>
      <c r="N56" s="170">
        <v>0</v>
      </c>
      <c r="O56" s="171"/>
      <c r="P56" s="172"/>
      <c r="Q56" s="170">
        <v>0</v>
      </c>
      <c r="R56" s="171"/>
      <c r="S56" s="173"/>
    </row>
    <row r="57" spans="1:19" x14ac:dyDescent="0.25">
      <c r="A57" s="50" t="s">
        <v>50</v>
      </c>
      <c r="B57" s="170">
        <v>0</v>
      </c>
      <c r="C57" s="171"/>
      <c r="D57" s="172"/>
      <c r="E57" s="170">
        <v>0</v>
      </c>
      <c r="F57" s="171"/>
      <c r="G57" s="172"/>
      <c r="H57" s="170">
        <v>0</v>
      </c>
      <c r="I57" s="171"/>
      <c r="J57" s="172"/>
      <c r="K57" s="170">
        <v>0</v>
      </c>
      <c r="L57" s="171"/>
      <c r="M57" s="172"/>
      <c r="N57" s="170">
        <v>0</v>
      </c>
      <c r="O57" s="171"/>
      <c r="P57" s="172"/>
      <c r="Q57" s="170">
        <v>0</v>
      </c>
      <c r="R57" s="171"/>
      <c r="S57" s="173"/>
    </row>
    <row r="58" spans="1:19" x14ac:dyDescent="0.25">
      <c r="A58" s="50" t="s">
        <v>52</v>
      </c>
      <c r="B58" s="170">
        <v>0</v>
      </c>
      <c r="C58" s="171"/>
      <c r="D58" s="172"/>
      <c r="E58" s="170">
        <v>0</v>
      </c>
      <c r="F58" s="171"/>
      <c r="G58" s="172"/>
      <c r="H58" s="170">
        <v>0</v>
      </c>
      <c r="I58" s="171"/>
      <c r="J58" s="172"/>
      <c r="K58" s="170">
        <v>0</v>
      </c>
      <c r="L58" s="171"/>
      <c r="M58" s="172"/>
      <c r="N58" s="170">
        <v>0</v>
      </c>
      <c r="O58" s="171"/>
      <c r="P58" s="172"/>
      <c r="Q58" s="170">
        <v>0</v>
      </c>
      <c r="R58" s="171"/>
      <c r="S58" s="173"/>
    </row>
    <row r="59" spans="1:19" ht="16.5" thickBot="1" x14ac:dyDescent="0.3">
      <c r="A59" s="55" t="s">
        <v>55</v>
      </c>
      <c r="B59" s="174">
        <v>0</v>
      </c>
      <c r="C59" s="175"/>
      <c r="D59" s="176"/>
      <c r="E59" s="174">
        <v>0</v>
      </c>
      <c r="F59" s="175"/>
      <c r="G59" s="176"/>
      <c r="H59" s="174">
        <v>0</v>
      </c>
      <c r="I59" s="175"/>
      <c r="J59" s="176"/>
      <c r="K59" s="174">
        <v>0</v>
      </c>
      <c r="L59" s="175"/>
      <c r="M59" s="176"/>
      <c r="N59" s="174">
        <v>0</v>
      </c>
      <c r="O59" s="175"/>
      <c r="P59" s="176"/>
      <c r="Q59" s="174">
        <v>0</v>
      </c>
      <c r="R59" s="175"/>
      <c r="S59" s="177"/>
    </row>
    <row r="60" spans="1:19" ht="16.5" thickBot="1" x14ac:dyDescent="0.3">
      <c r="A60" s="56" t="s">
        <v>57</v>
      </c>
      <c r="B60" s="57">
        <f>IF(B40=0,0, (1/SUM(B40:D40)*B40))</f>
        <v>0.42553191489361702</v>
      </c>
      <c r="C60" s="58">
        <f>IF(C40=0,0,(1/SUM(B40:D40)*C40))</f>
        <v>0.57446808510638303</v>
      </c>
      <c r="D60" s="59">
        <f>IF(D40=0,0,(1/SUM(B40:D40)*D40))</f>
        <v>0</v>
      </c>
      <c r="E60" s="57">
        <f>IF(E40=0,0,(1/SUM(E40:G40)*E40))</f>
        <v>0</v>
      </c>
      <c r="F60" s="58">
        <f>IF(F40=0,0,(1/SUM(E40:G40)*F40))</f>
        <v>0</v>
      </c>
      <c r="G60" s="59">
        <f>IF(G40=0,0,(1/SUM(E40:G40)*G40))</f>
        <v>0</v>
      </c>
      <c r="H60" s="57">
        <f>IF(H40=0,0,(1/SUM(H40:J40)*H40))</f>
        <v>0</v>
      </c>
      <c r="I60" s="58">
        <f>IF(I40=0,0,1/SUM(H40:J40)*I40)</f>
        <v>0</v>
      </c>
      <c r="J60" s="126">
        <f>IF(J40=0,0,1/SUM(H40:J40)*J40)</f>
        <v>0</v>
      </c>
      <c r="K60" s="57">
        <f>IF(K40=0,0, (1/SUM(K40:M40)*K40))</f>
        <v>0.55944055944055937</v>
      </c>
      <c r="L60" s="58">
        <f>IF(L40=0,0,(1/SUM(K40:M40)*L40))</f>
        <v>0.44055944055944052</v>
      </c>
      <c r="M60" s="59">
        <f>IF(M40=0,0,(1/SUM(K40:M40)*M40))</f>
        <v>0</v>
      </c>
      <c r="N60" s="57">
        <f>IF(N40=0,0,(1/SUM(N40:P40)*N40))</f>
        <v>0</v>
      </c>
      <c r="O60" s="58">
        <f>IF(O40=0,0,(1/SUM(N40:P40)*O40))</f>
        <v>0</v>
      </c>
      <c r="P60" s="59">
        <f>IF(P40=0,0,(1/SUM(N40:P40)*P40))</f>
        <v>0</v>
      </c>
      <c r="Q60" s="57">
        <f>IF(Q40=0,0,(1/SUM(Q40:S40)*Q40))</f>
        <v>0</v>
      </c>
      <c r="R60" s="58">
        <f>IF(R40=0,0,1/SUM(Q40:S40)*R40)</f>
        <v>0</v>
      </c>
      <c r="S60" s="60">
        <f>IF(S40=0,0,1/SUM(Q40:S40)*S40)</f>
        <v>0</v>
      </c>
    </row>
    <row r="61" spans="1:19" x14ac:dyDescent="0.25">
      <c r="A61" s="61" t="s">
        <v>60</v>
      </c>
      <c r="B61" s="62">
        <f>IF(B52=0,0,B52-(SUM(B54:D59)*B60))</f>
        <v>181914.89361702127</v>
      </c>
      <c r="C61" s="63">
        <f>IF(C52=0,0,C52-(SUM(B54:D59)*C60))</f>
        <v>663085.10638297873</v>
      </c>
      <c r="D61" s="64">
        <f>IF(D52=0,0,D52-(SUM(B54:D59)*D60))</f>
        <v>0</v>
      </c>
      <c r="E61" s="62">
        <f>IF(E52=0,0,E52-(SUM(E54:G59)*E60))</f>
        <v>0</v>
      </c>
      <c r="F61" s="63">
        <f>IF(F52=0,0,F52-(SUM(E54:G59)*F60))</f>
        <v>0</v>
      </c>
      <c r="G61" s="64">
        <f>IF(G52=0,0,G52-(SUM(E54:G59)*G60))</f>
        <v>0</v>
      </c>
      <c r="H61" s="65">
        <f>IF(H52=0,0,H52-(SUM(H54:J59)*H60))</f>
        <v>0</v>
      </c>
      <c r="I61" s="66">
        <f>IF(I52=0,0,I52-(SUM(H54:J59)*I60))</f>
        <v>0</v>
      </c>
      <c r="J61" s="127">
        <f>IF(J52=0,0,J52-(SUM(H54:J59)*J60))</f>
        <v>0</v>
      </c>
      <c r="K61" s="62">
        <f>IF(K52=0,0,K52-(SUM(K54:M59)*K60))</f>
        <v>295244.75524475524</v>
      </c>
      <c r="L61" s="63">
        <f>IF(L52=0,0,L52-(SUM(K54:M59)*L60))</f>
        <v>144755.24475524476</v>
      </c>
      <c r="M61" s="64">
        <f>IF(M52=0,0,M52-(SUM(K54:M59)*M60))</f>
        <v>0</v>
      </c>
      <c r="N61" s="62">
        <f>IF(N52=0,0,N52-(SUM(N54:P59)*N60))</f>
        <v>0</v>
      </c>
      <c r="O61" s="63">
        <f>IF(O52=0,0,O52-(SUM(N54:P59)*O60))</f>
        <v>0</v>
      </c>
      <c r="P61" s="64">
        <f>IF(P52=0,0,P52-(SUM(N54:P59)*P60))</f>
        <v>0</v>
      </c>
      <c r="Q61" s="65">
        <f>IF(Q52=0,0,Q52-(SUM(Q54:S59)*Q60))</f>
        <v>0</v>
      </c>
      <c r="R61" s="66">
        <f>IF(R52=0,0,R52-(SUM(Q54:S59)*R60))</f>
        <v>0</v>
      </c>
      <c r="S61" s="67">
        <f>IF(S52=0,0,S52-(SUM(Q54:S59)*S60))</f>
        <v>0</v>
      </c>
    </row>
    <row r="62" spans="1:19" x14ac:dyDescent="0.25">
      <c r="A62" s="68" t="s">
        <v>61</v>
      </c>
      <c r="B62" s="166">
        <f>SUM(B61:D61)</f>
        <v>845000</v>
      </c>
      <c r="C62" s="167"/>
      <c r="D62" s="168"/>
      <c r="E62" s="166">
        <f>SUM(E61:G61)</f>
        <v>0</v>
      </c>
      <c r="F62" s="167"/>
      <c r="G62" s="168"/>
      <c r="H62" s="167">
        <f>SUM(H61:J61)</f>
        <v>0</v>
      </c>
      <c r="I62" s="167"/>
      <c r="J62" s="168"/>
      <c r="K62" s="166">
        <f>SUM(K61:M61)</f>
        <v>440000</v>
      </c>
      <c r="L62" s="167"/>
      <c r="M62" s="168"/>
      <c r="N62" s="167">
        <f>SUM(N61:P61)</f>
        <v>0</v>
      </c>
      <c r="O62" s="167"/>
      <c r="P62" s="168"/>
      <c r="Q62" s="167">
        <f>SUM(Q61:S61)</f>
        <v>0</v>
      </c>
      <c r="R62" s="167"/>
      <c r="S62" s="169"/>
    </row>
    <row r="63" spans="1:19" ht="16.5" thickBot="1" x14ac:dyDescent="0.3">
      <c r="A63" s="69" t="s">
        <v>63</v>
      </c>
      <c r="B63" s="70">
        <f t="shared" ref="B63:S63" si="28">IF(B40=0,0,(1/B40)*B61)</f>
        <v>0.15159574468085105</v>
      </c>
      <c r="C63" s="71">
        <f t="shared" si="28"/>
        <v>0.4093117940635671</v>
      </c>
      <c r="D63" s="72">
        <f t="shared" si="28"/>
        <v>0</v>
      </c>
      <c r="E63" s="70">
        <f t="shared" si="28"/>
        <v>0</v>
      </c>
      <c r="F63" s="71">
        <f t="shared" si="28"/>
        <v>0</v>
      </c>
      <c r="G63" s="72">
        <f t="shared" si="28"/>
        <v>0</v>
      </c>
      <c r="H63" s="70">
        <f t="shared" si="28"/>
        <v>0</v>
      </c>
      <c r="I63" s="71">
        <f t="shared" si="28"/>
        <v>0</v>
      </c>
      <c r="J63" s="72">
        <f t="shared" si="28"/>
        <v>0</v>
      </c>
      <c r="K63" s="70">
        <f t="shared" si="28"/>
        <v>0.36905594405594411</v>
      </c>
      <c r="L63" s="71">
        <f t="shared" si="28"/>
        <v>0.22977022977022976</v>
      </c>
      <c r="M63" s="72">
        <f t="shared" si="28"/>
        <v>0</v>
      </c>
      <c r="N63" s="70">
        <f t="shared" si="28"/>
        <v>0</v>
      </c>
      <c r="O63" s="71">
        <f t="shared" si="28"/>
        <v>0</v>
      </c>
      <c r="P63" s="72">
        <f t="shared" si="28"/>
        <v>0</v>
      </c>
      <c r="Q63" s="70">
        <f t="shared" si="28"/>
        <v>0</v>
      </c>
      <c r="R63" s="71">
        <f t="shared" si="28"/>
        <v>0</v>
      </c>
      <c r="S63" s="73">
        <f t="shared" si="28"/>
        <v>0</v>
      </c>
    </row>
    <row r="64" spans="1:19" x14ac:dyDescent="0.25">
      <c r="A64" s="74" t="s">
        <v>64</v>
      </c>
      <c r="B64" s="147">
        <v>0</v>
      </c>
      <c r="C64" s="148"/>
      <c r="D64" s="148"/>
      <c r="E64" s="148"/>
      <c r="F64" s="148"/>
      <c r="G64" s="148"/>
      <c r="H64" s="148"/>
      <c r="I64" s="148"/>
      <c r="J64" s="209"/>
      <c r="K64" s="147">
        <v>0</v>
      </c>
      <c r="L64" s="148"/>
      <c r="M64" s="148"/>
      <c r="N64" s="148"/>
      <c r="O64" s="148"/>
      <c r="P64" s="148"/>
      <c r="Q64" s="148"/>
      <c r="R64" s="148"/>
      <c r="S64" s="149"/>
    </row>
    <row r="65" spans="1:19" x14ac:dyDescent="0.25">
      <c r="A65" s="50" t="s">
        <v>66</v>
      </c>
      <c r="B65" s="150">
        <v>0</v>
      </c>
      <c r="C65" s="151"/>
      <c r="D65" s="151"/>
      <c r="E65" s="151"/>
      <c r="F65" s="151"/>
      <c r="G65" s="151"/>
      <c r="H65" s="151"/>
      <c r="I65" s="151"/>
      <c r="J65" s="207"/>
      <c r="K65" s="150">
        <v>0</v>
      </c>
      <c r="L65" s="151"/>
      <c r="M65" s="151"/>
      <c r="N65" s="151"/>
      <c r="O65" s="151"/>
      <c r="P65" s="151"/>
      <c r="Q65" s="151"/>
      <c r="R65" s="151"/>
      <c r="S65" s="152"/>
    </row>
    <row r="66" spans="1:19" x14ac:dyDescent="0.25">
      <c r="A66" s="50" t="s">
        <v>67</v>
      </c>
      <c r="B66" s="150">
        <v>0</v>
      </c>
      <c r="C66" s="151"/>
      <c r="D66" s="151"/>
      <c r="E66" s="151"/>
      <c r="F66" s="151"/>
      <c r="G66" s="151"/>
      <c r="H66" s="151"/>
      <c r="I66" s="151"/>
      <c r="J66" s="207"/>
      <c r="K66" s="150">
        <v>0</v>
      </c>
      <c r="L66" s="151"/>
      <c r="M66" s="151"/>
      <c r="N66" s="151"/>
      <c r="O66" s="151"/>
      <c r="P66" s="151"/>
      <c r="Q66" s="151"/>
      <c r="R66" s="151"/>
      <c r="S66" s="152"/>
    </row>
    <row r="67" spans="1:19" x14ac:dyDescent="0.25">
      <c r="A67" s="50" t="s">
        <v>69</v>
      </c>
      <c r="B67" s="150">
        <v>0</v>
      </c>
      <c r="C67" s="151"/>
      <c r="D67" s="151"/>
      <c r="E67" s="151"/>
      <c r="F67" s="151"/>
      <c r="G67" s="151"/>
      <c r="H67" s="151"/>
      <c r="I67" s="151"/>
      <c r="J67" s="207"/>
      <c r="K67" s="150">
        <v>0</v>
      </c>
      <c r="L67" s="151"/>
      <c r="M67" s="151"/>
      <c r="N67" s="151"/>
      <c r="O67" s="151"/>
      <c r="P67" s="151"/>
      <c r="Q67" s="151"/>
      <c r="R67" s="151"/>
      <c r="S67" s="152"/>
    </row>
    <row r="68" spans="1:19" x14ac:dyDescent="0.25">
      <c r="A68" s="50" t="s">
        <v>70</v>
      </c>
      <c r="B68" s="150">
        <v>0</v>
      </c>
      <c r="C68" s="151"/>
      <c r="D68" s="151"/>
      <c r="E68" s="151"/>
      <c r="F68" s="151"/>
      <c r="G68" s="151"/>
      <c r="H68" s="151"/>
      <c r="I68" s="151"/>
      <c r="J68" s="207"/>
      <c r="K68" s="150">
        <v>0</v>
      </c>
      <c r="L68" s="151"/>
      <c r="M68" s="151"/>
      <c r="N68" s="151"/>
      <c r="O68" s="151"/>
      <c r="P68" s="151"/>
      <c r="Q68" s="151"/>
      <c r="R68" s="151"/>
      <c r="S68" s="152"/>
    </row>
    <row r="69" spans="1:19" ht="16.5" thickBot="1" x14ac:dyDescent="0.3">
      <c r="A69" s="55" t="s">
        <v>72</v>
      </c>
      <c r="B69" s="153">
        <v>0</v>
      </c>
      <c r="C69" s="154"/>
      <c r="D69" s="154"/>
      <c r="E69" s="154"/>
      <c r="F69" s="154"/>
      <c r="G69" s="154"/>
      <c r="H69" s="154"/>
      <c r="I69" s="154"/>
      <c r="J69" s="208"/>
      <c r="K69" s="153">
        <v>0</v>
      </c>
      <c r="L69" s="154"/>
      <c r="M69" s="154"/>
      <c r="N69" s="154"/>
      <c r="O69" s="154"/>
      <c r="P69" s="154"/>
      <c r="Q69" s="154"/>
      <c r="R69" s="154"/>
      <c r="S69" s="155"/>
    </row>
    <row r="70" spans="1:19" ht="16.5" thickBot="1" x14ac:dyDescent="0.3">
      <c r="A70" s="56" t="s">
        <v>74</v>
      </c>
      <c r="B70" s="57">
        <f>IF(B40=0,0,(1/SUM(B40:J40)*B40))</f>
        <v>0.42553191489361702</v>
      </c>
      <c r="C70" s="58">
        <f>IF(C40=0,0,(1/SUM(B40:J40)*C40))</f>
        <v>0.57446808510638303</v>
      </c>
      <c r="D70" s="58">
        <f>IF(D40=0,0,(1/SUM(B40:J40)*D40))</f>
        <v>0</v>
      </c>
      <c r="E70" s="58">
        <f>IF(E40=0,0,(1/SUM(B40:J40)*E40))</f>
        <v>0</v>
      </c>
      <c r="F70" s="58">
        <f>IF(F40=0,0,(1/SUM(B40:J40)*F40))</f>
        <v>0</v>
      </c>
      <c r="G70" s="58">
        <f>IF(G40=0,0,(1/SUM(B40:J40)*G40))</f>
        <v>0</v>
      </c>
      <c r="H70" s="58">
        <f>IF(H40=0,0,(1/SUM(B40:J40)*H40))</f>
        <v>0</v>
      </c>
      <c r="I70" s="58">
        <f>IF(I40=0,0,(1/SUM(B40:J40)*I40))</f>
        <v>0</v>
      </c>
      <c r="J70" s="126">
        <f>IF(J40=0,0,(1/SUM(B40:J40)*J40))</f>
        <v>0</v>
      </c>
      <c r="K70" s="57">
        <f>IF(K40=0,0,(1/SUM(K40:S40)*K40))</f>
        <v>0.55944055944055937</v>
      </c>
      <c r="L70" s="58">
        <f>IF(L40=0,0,(1/SUM(K40:S40)*L40))</f>
        <v>0.44055944055944052</v>
      </c>
      <c r="M70" s="58">
        <f>IF(M40=0,0,(1/SUM(K40:S40)*M40))</f>
        <v>0</v>
      </c>
      <c r="N70" s="58">
        <f>IF(N402=0,0,(1/SUM(K40:S40)*N40))</f>
        <v>0</v>
      </c>
      <c r="O70" s="58">
        <f>IF(O40=0,0,(1/SUM(K40:S40)*O40))</f>
        <v>0</v>
      </c>
      <c r="P70" s="58">
        <f>IF(P40=0,0,(1/SUM(K40:S40)*P40))</f>
        <v>0</v>
      </c>
      <c r="Q70" s="58">
        <f>IF(Q40=0,0,(1/SUM(K40:S40)*Q40))</f>
        <v>0</v>
      </c>
      <c r="R70" s="58">
        <f>IF(R40=0,0,(1/SUM(K40:S40)*R40))</f>
        <v>0</v>
      </c>
      <c r="S70" s="60">
        <f>IF(S40=0,0,(1/SUM(K40:S40)*S40))</f>
        <v>0</v>
      </c>
    </row>
    <row r="71" spans="1:19" x14ac:dyDescent="0.25">
      <c r="A71" s="61" t="s">
        <v>75</v>
      </c>
      <c r="B71" s="65">
        <f>IF(B61=0,0,B61-(SUM(B64:J69)*B70))</f>
        <v>181914.89361702127</v>
      </c>
      <c r="C71" s="66">
        <f>IF(C61=0,0,C61-(SUM(B64:J69)*C70))</f>
        <v>663085.10638297873</v>
      </c>
      <c r="D71" s="66">
        <f>IF(D61=0,0,D61-(SUM(B64:J69)*D70))</f>
        <v>0</v>
      </c>
      <c r="E71" s="66">
        <f>IF(E61=0,0,E61-(SUM(B64:J69)*E70))</f>
        <v>0</v>
      </c>
      <c r="F71" s="66">
        <f>IF(F61=0,0,F61-(SUM(B64:J69)*F70))</f>
        <v>0</v>
      </c>
      <c r="G71" s="66">
        <f>IF(G61=0,0,G61-(SUM(B64:J69)*G70))</f>
        <v>0</v>
      </c>
      <c r="H71" s="66">
        <f>IF(H61=0,0,H61-(SUM(B64:J69)*H70))</f>
        <v>0</v>
      </c>
      <c r="I71" s="66">
        <f>IF(I61=0,0,I61-(SUM(B64:J69)*I70))</f>
        <v>0</v>
      </c>
      <c r="J71" s="128">
        <f>IF(J61=0,0,J61-(SUM(B64:J69)*J70))</f>
        <v>0</v>
      </c>
      <c r="K71" s="65">
        <f>IF(K61=0,0,K61-(SUM(K64:S69)*K70))</f>
        <v>295244.75524475524</v>
      </c>
      <c r="L71" s="66">
        <f>IF(L61=0,0,L61-(SUM(K64:S69)*L70))</f>
        <v>144755.24475524476</v>
      </c>
      <c r="M71" s="66">
        <f>IF(M61=0,0,M61-(SUM(K64:S69)*M70))</f>
        <v>0</v>
      </c>
      <c r="N71" s="66">
        <f>IF(N61=0,0,N61-(SUM(K64:S69)*N70))</f>
        <v>0</v>
      </c>
      <c r="O71" s="66">
        <f>IF(O61=0,0,O61-(SUM(K64:S69)*O70))</f>
        <v>0</v>
      </c>
      <c r="P71" s="66">
        <f>IF(P61=0,0,P61-(SUM(K64:S69)*P70))</f>
        <v>0</v>
      </c>
      <c r="Q71" s="66">
        <f>IF(Q61=0,0,Q61-(SUM(K64:S69)*Q70))</f>
        <v>0</v>
      </c>
      <c r="R71" s="66">
        <f>IF(R61=0,0,R61-(SUM(K64:S69)*R70))</f>
        <v>0</v>
      </c>
      <c r="S71" s="67">
        <f>IF(S61=0,0,S61-(SUM(K64:S69)*S70))</f>
        <v>0</v>
      </c>
    </row>
    <row r="72" spans="1:19" x14ac:dyDescent="0.25">
      <c r="A72" s="68" t="s">
        <v>77</v>
      </c>
      <c r="B72" s="163">
        <f>SUM(B71:J71)</f>
        <v>845000</v>
      </c>
      <c r="C72" s="164"/>
      <c r="D72" s="164"/>
      <c r="E72" s="164"/>
      <c r="F72" s="164"/>
      <c r="G72" s="164"/>
      <c r="H72" s="164"/>
      <c r="I72" s="164"/>
      <c r="J72" s="203"/>
      <c r="K72" s="163">
        <f>SUM(K71:S71)</f>
        <v>440000</v>
      </c>
      <c r="L72" s="164"/>
      <c r="M72" s="164"/>
      <c r="N72" s="164"/>
      <c r="O72" s="164"/>
      <c r="P72" s="164"/>
      <c r="Q72" s="164"/>
      <c r="R72" s="164"/>
      <c r="S72" s="165"/>
    </row>
    <row r="73" spans="1:19" ht="16.5" thickBot="1" x14ac:dyDescent="0.3">
      <c r="A73" s="69" t="s">
        <v>79</v>
      </c>
      <c r="B73" s="70">
        <f t="shared" ref="B73:S73" si="29">IF(B43=0,0,(1/B43)*B71)</f>
        <v>0.25987841945288753</v>
      </c>
      <c r="C73" s="71">
        <f t="shared" si="29"/>
        <v>0.92095153664302609</v>
      </c>
      <c r="D73" s="71">
        <f t="shared" si="29"/>
        <v>0</v>
      </c>
      <c r="E73" s="71">
        <f t="shared" si="29"/>
        <v>0</v>
      </c>
      <c r="F73" s="71">
        <f t="shared" si="29"/>
        <v>0</v>
      </c>
      <c r="G73" s="71">
        <f t="shared" si="29"/>
        <v>0</v>
      </c>
      <c r="H73" s="71">
        <f t="shared" si="29"/>
        <v>0</v>
      </c>
      <c r="I73" s="71">
        <f t="shared" si="29"/>
        <v>0</v>
      </c>
      <c r="J73" s="72">
        <f t="shared" si="29"/>
        <v>0</v>
      </c>
      <c r="K73" s="70">
        <f t="shared" si="29"/>
        <v>0.79795879795879787</v>
      </c>
      <c r="L73" s="71">
        <f t="shared" si="29"/>
        <v>0.40209790209790214</v>
      </c>
      <c r="M73" s="71">
        <f t="shared" si="29"/>
        <v>0</v>
      </c>
      <c r="N73" s="71">
        <f t="shared" si="29"/>
        <v>0</v>
      </c>
      <c r="O73" s="71">
        <f t="shared" si="29"/>
        <v>0</v>
      </c>
      <c r="P73" s="71">
        <f t="shared" si="29"/>
        <v>0</v>
      </c>
      <c r="Q73" s="71">
        <f t="shared" si="29"/>
        <v>0</v>
      </c>
      <c r="R73" s="71">
        <f t="shared" si="29"/>
        <v>0</v>
      </c>
      <c r="S73" s="73">
        <f t="shared" si="29"/>
        <v>0</v>
      </c>
    </row>
    <row r="74" spans="1:19" x14ac:dyDescent="0.25">
      <c r="A74" s="74" t="s">
        <v>82</v>
      </c>
      <c r="B74" s="204">
        <v>354000</v>
      </c>
      <c r="C74" s="205"/>
      <c r="D74" s="205"/>
      <c r="E74" s="205"/>
      <c r="F74" s="205"/>
      <c r="G74" s="205"/>
      <c r="H74" s="205"/>
      <c r="I74" s="205"/>
      <c r="J74" s="205"/>
      <c r="K74" s="205"/>
      <c r="L74" s="205"/>
      <c r="M74" s="205"/>
      <c r="N74" s="205"/>
      <c r="O74" s="205"/>
      <c r="P74" s="205"/>
      <c r="Q74" s="205"/>
      <c r="R74" s="205"/>
      <c r="S74" s="206"/>
    </row>
    <row r="75" spans="1:19" x14ac:dyDescent="0.25">
      <c r="A75" s="50" t="s">
        <v>83</v>
      </c>
      <c r="B75" s="194">
        <v>0</v>
      </c>
      <c r="C75" s="195"/>
      <c r="D75" s="195"/>
      <c r="E75" s="195"/>
      <c r="F75" s="195"/>
      <c r="G75" s="195"/>
      <c r="H75" s="195"/>
      <c r="I75" s="195"/>
      <c r="J75" s="195"/>
      <c r="K75" s="195"/>
      <c r="L75" s="195"/>
      <c r="M75" s="195"/>
      <c r="N75" s="195"/>
      <c r="O75" s="195"/>
      <c r="P75" s="195"/>
      <c r="Q75" s="195"/>
      <c r="R75" s="195"/>
      <c r="S75" s="196"/>
    </row>
    <row r="76" spans="1:19" x14ac:dyDescent="0.25">
      <c r="A76" s="50" t="s">
        <v>85</v>
      </c>
      <c r="B76" s="194">
        <v>0</v>
      </c>
      <c r="C76" s="195"/>
      <c r="D76" s="195"/>
      <c r="E76" s="195"/>
      <c r="F76" s="195"/>
      <c r="G76" s="195"/>
      <c r="H76" s="195"/>
      <c r="I76" s="195"/>
      <c r="J76" s="195"/>
      <c r="K76" s="195"/>
      <c r="L76" s="195"/>
      <c r="M76" s="195"/>
      <c r="N76" s="195"/>
      <c r="O76" s="195"/>
      <c r="P76" s="195"/>
      <c r="Q76" s="195"/>
      <c r="R76" s="195"/>
      <c r="S76" s="196"/>
    </row>
    <row r="77" spans="1:19" x14ac:dyDescent="0.25">
      <c r="A77" s="50" t="s">
        <v>87</v>
      </c>
      <c r="B77" s="194">
        <v>0</v>
      </c>
      <c r="C77" s="195"/>
      <c r="D77" s="195"/>
      <c r="E77" s="195"/>
      <c r="F77" s="195"/>
      <c r="G77" s="195"/>
      <c r="H77" s="195"/>
      <c r="I77" s="195"/>
      <c r="J77" s="195"/>
      <c r="K77" s="195"/>
      <c r="L77" s="195"/>
      <c r="M77" s="195"/>
      <c r="N77" s="195"/>
      <c r="O77" s="195"/>
      <c r="P77" s="195"/>
      <c r="Q77" s="195"/>
      <c r="R77" s="195"/>
      <c r="S77" s="196"/>
    </row>
    <row r="78" spans="1:19" x14ac:dyDescent="0.25">
      <c r="A78" s="50" t="s">
        <v>88</v>
      </c>
      <c r="B78" s="194">
        <v>0</v>
      </c>
      <c r="C78" s="195"/>
      <c r="D78" s="195"/>
      <c r="E78" s="195"/>
      <c r="F78" s="195"/>
      <c r="G78" s="195"/>
      <c r="H78" s="195"/>
      <c r="I78" s="195"/>
      <c r="J78" s="195"/>
      <c r="K78" s="195"/>
      <c r="L78" s="195"/>
      <c r="M78" s="195"/>
      <c r="N78" s="195"/>
      <c r="O78" s="195"/>
      <c r="P78" s="195"/>
      <c r="Q78" s="195"/>
      <c r="R78" s="195"/>
      <c r="S78" s="196"/>
    </row>
    <row r="79" spans="1:19" ht="16.5" thickBot="1" x14ac:dyDescent="0.3">
      <c r="A79" s="55" t="s">
        <v>90</v>
      </c>
      <c r="B79" s="197">
        <v>0</v>
      </c>
      <c r="C79" s="198"/>
      <c r="D79" s="198"/>
      <c r="E79" s="198"/>
      <c r="F79" s="198"/>
      <c r="G79" s="198"/>
      <c r="H79" s="198"/>
      <c r="I79" s="198"/>
      <c r="J79" s="198"/>
      <c r="K79" s="198"/>
      <c r="L79" s="198"/>
      <c r="M79" s="198"/>
      <c r="N79" s="198"/>
      <c r="O79" s="198"/>
      <c r="P79" s="198"/>
      <c r="Q79" s="198"/>
      <c r="R79" s="198"/>
      <c r="S79" s="199"/>
    </row>
    <row r="80" spans="1:19" ht="16.5" thickBot="1" x14ac:dyDescent="0.3">
      <c r="A80" s="56" t="s">
        <v>74</v>
      </c>
      <c r="B80" s="57">
        <f>(1/SUM(B40:S40)*B40)</f>
        <v>0.28235294117647058</v>
      </c>
      <c r="C80" s="58">
        <f>(1/SUM(B40:S40)*C40)</f>
        <v>0.38117647058823534</v>
      </c>
      <c r="D80" s="58">
        <f>(1/SUM(B40:S40)*D40)</f>
        <v>0</v>
      </c>
      <c r="E80" s="58">
        <f>(1/SUM(B40:S40)*E40)</f>
        <v>0</v>
      </c>
      <c r="F80" s="58">
        <f>(1/SUM(B40:S40)*F40)</f>
        <v>0</v>
      </c>
      <c r="G80" s="58">
        <f>(1/SUM(B40:S40)*G40)</f>
        <v>0</v>
      </c>
      <c r="H80" s="58">
        <f>(1/SUM(B40:S40)*H40)</f>
        <v>0</v>
      </c>
      <c r="I80" s="58">
        <f>(1/SUM(B40:S40)*I40)</f>
        <v>0</v>
      </c>
      <c r="J80" s="129">
        <f>(1/SUM(B40:S40)*J40)</f>
        <v>0</v>
      </c>
      <c r="K80" s="57">
        <f>(1/SUM(B40:S40)*K40)</f>
        <v>0.18823529411764706</v>
      </c>
      <c r="L80" s="58">
        <f>(1/SUM(B40:S40)*L40)</f>
        <v>0.14823529411764708</v>
      </c>
      <c r="M80" s="58">
        <f>(1/SUM(B40:S40)*M40)</f>
        <v>0</v>
      </c>
      <c r="N80" s="58">
        <f>(1/SUM(B40:S40)*N40)</f>
        <v>0</v>
      </c>
      <c r="O80" s="58">
        <f>(1/SUM(B40:S40)*O40)</f>
        <v>0</v>
      </c>
      <c r="P80" s="58">
        <f>(1/SUM(B40:S40)*P40)</f>
        <v>0</v>
      </c>
      <c r="Q80" s="58">
        <f>(1/SUM(B40:S40)*Q40)</f>
        <v>0</v>
      </c>
      <c r="R80" s="58">
        <f>(1/SUM(B40:S40)*R40)</f>
        <v>0</v>
      </c>
      <c r="S80" s="60">
        <f>(1/SUM(B40:S40)*S40)</f>
        <v>0</v>
      </c>
    </row>
    <row r="81" spans="1:19" ht="16.5" thickBot="1" x14ac:dyDescent="0.3">
      <c r="A81" s="137" t="s">
        <v>93</v>
      </c>
      <c r="B81" s="97">
        <f>B71-(SUM(B74:S79)*B80)</f>
        <v>81961.952440550682</v>
      </c>
      <c r="C81" s="98">
        <f>C71-(SUM(B74:S79)*C80)</f>
        <v>528148.63579474343</v>
      </c>
      <c r="D81" s="130">
        <f>D71-(SUM(B74:S79)*D80)</f>
        <v>0</v>
      </c>
      <c r="E81" s="130">
        <f>E71-(SUM(B74:S79)*E80)</f>
        <v>0</v>
      </c>
      <c r="F81" s="98">
        <f>F71-(SUM(B74:S79)*F80)</f>
        <v>0</v>
      </c>
      <c r="G81" s="98">
        <f>G71-(SUM(B74:S79)*G80)</f>
        <v>0</v>
      </c>
      <c r="H81" s="98">
        <f>H71-(SUM(B74:S79)*H80)</f>
        <v>0</v>
      </c>
      <c r="I81" s="98">
        <f>I71-(SUM(B74:S79)*I80)</f>
        <v>0</v>
      </c>
      <c r="J81" s="98">
        <f>J71-(SUM(B74:S79)*J80)</f>
        <v>0</v>
      </c>
      <c r="K81" s="97">
        <f>K71-(SUM(B74:S79)*K80)</f>
        <v>228609.4611271082</v>
      </c>
      <c r="L81" s="98">
        <f>L71-(SUM(B74:S79)*L80)</f>
        <v>92279.950637597693</v>
      </c>
      <c r="M81" s="98">
        <f>M71-(SUM(B74:S79)*M80)</f>
        <v>0</v>
      </c>
      <c r="N81" s="98">
        <f>N71-(SUM(B74:S79)*N80)</f>
        <v>0</v>
      </c>
      <c r="O81" s="98">
        <f>O71-(SUM(B74:S79)*O80)</f>
        <v>0</v>
      </c>
      <c r="P81" s="98">
        <f>P71-(SUM(B74:S79)*P80)</f>
        <v>0</v>
      </c>
      <c r="Q81" s="98">
        <f>Q71-(SUM(B74:S79)*Q80)</f>
        <v>0</v>
      </c>
      <c r="R81" s="98">
        <f>R71-(SUM(B74:S79)*R80)</f>
        <v>0</v>
      </c>
      <c r="S81" s="99">
        <f>S71-(SUM(B74:S79)*S80)</f>
        <v>0</v>
      </c>
    </row>
    <row r="82" spans="1:19" ht="17.25" thickTop="1" thickBot="1" x14ac:dyDescent="0.3">
      <c r="A82" s="138"/>
      <c r="B82" s="200">
        <f>SUM(B81:S81)</f>
        <v>931000</v>
      </c>
      <c r="C82" s="201"/>
      <c r="D82" s="201"/>
      <c r="E82" s="201"/>
      <c r="F82" s="201"/>
      <c r="G82" s="201"/>
      <c r="H82" s="201"/>
      <c r="I82" s="201"/>
      <c r="J82" s="201"/>
      <c r="K82" s="201"/>
      <c r="L82" s="201"/>
      <c r="M82" s="201"/>
      <c r="N82" s="201"/>
      <c r="O82" s="201"/>
      <c r="P82" s="201"/>
      <c r="Q82" s="201"/>
      <c r="R82" s="201"/>
      <c r="S82" s="202"/>
    </row>
    <row r="83" spans="1:19" ht="16.5" thickTop="1" x14ac:dyDescent="0.25"/>
  </sheetData>
  <mergeCells count="106">
    <mergeCell ref="B2:J2"/>
    <mergeCell ref="K2:S2"/>
    <mergeCell ref="B3:D3"/>
    <mergeCell ref="E3:G3"/>
    <mergeCell ref="H3:J3"/>
    <mergeCell ref="K3:M3"/>
    <mergeCell ref="N3:P3"/>
    <mergeCell ref="Q3:S3"/>
    <mergeCell ref="AB13:AJ13"/>
    <mergeCell ref="A14:A15"/>
    <mergeCell ref="AB14:AJ14"/>
    <mergeCell ref="AB15:AD15"/>
    <mergeCell ref="AE15:AG15"/>
    <mergeCell ref="AH15:AJ15"/>
    <mergeCell ref="AB4:AD4"/>
    <mergeCell ref="AE4:AG4"/>
    <mergeCell ref="AH4:AJ4"/>
    <mergeCell ref="AB5:AD5"/>
    <mergeCell ref="AE5:AG5"/>
    <mergeCell ref="AH5:AJ5"/>
    <mergeCell ref="A16:A17"/>
    <mergeCell ref="A18:A19"/>
    <mergeCell ref="A21:A22"/>
    <mergeCell ref="A23:A24"/>
    <mergeCell ref="A25:A26"/>
    <mergeCell ref="A27:A28"/>
    <mergeCell ref="A8:A9"/>
    <mergeCell ref="A10:A11"/>
    <mergeCell ref="A12:A13"/>
    <mergeCell ref="A29:A30"/>
    <mergeCell ref="A31:A32"/>
    <mergeCell ref="B37:J37"/>
    <mergeCell ref="K37:S37"/>
    <mergeCell ref="B38:D38"/>
    <mergeCell ref="E38:G38"/>
    <mergeCell ref="H38:J38"/>
    <mergeCell ref="K38:M38"/>
    <mergeCell ref="N38:P38"/>
    <mergeCell ref="Q38:S38"/>
    <mergeCell ref="A40:A41"/>
    <mergeCell ref="B41:J41"/>
    <mergeCell ref="K41:S41"/>
    <mergeCell ref="B54:D54"/>
    <mergeCell ref="E54:G54"/>
    <mergeCell ref="H54:J54"/>
    <mergeCell ref="K54:M54"/>
    <mergeCell ref="N54:P54"/>
    <mergeCell ref="Q54:S54"/>
    <mergeCell ref="B56:D56"/>
    <mergeCell ref="E56:G56"/>
    <mergeCell ref="H56:J56"/>
    <mergeCell ref="K56:M56"/>
    <mergeCell ref="N56:P56"/>
    <mergeCell ref="Q56:S56"/>
    <mergeCell ref="B55:D55"/>
    <mergeCell ref="E55:G55"/>
    <mergeCell ref="H55:J55"/>
    <mergeCell ref="K55:M55"/>
    <mergeCell ref="N55:P55"/>
    <mergeCell ref="Q55:S55"/>
    <mergeCell ref="B58:D58"/>
    <mergeCell ref="E58:G58"/>
    <mergeCell ref="H58:J58"/>
    <mergeCell ref="K58:M58"/>
    <mergeCell ref="N58:P58"/>
    <mergeCell ref="Q58:S58"/>
    <mergeCell ref="B57:D57"/>
    <mergeCell ref="E57:G57"/>
    <mergeCell ref="H57:J57"/>
    <mergeCell ref="K57:M57"/>
    <mergeCell ref="N57:P57"/>
    <mergeCell ref="Q57:S57"/>
    <mergeCell ref="B62:D62"/>
    <mergeCell ref="E62:G62"/>
    <mergeCell ref="H62:J62"/>
    <mergeCell ref="K62:M62"/>
    <mergeCell ref="N62:P62"/>
    <mergeCell ref="Q62:S62"/>
    <mergeCell ref="B59:D59"/>
    <mergeCell ref="E59:G59"/>
    <mergeCell ref="H59:J59"/>
    <mergeCell ref="K59:M59"/>
    <mergeCell ref="N59:P59"/>
    <mergeCell ref="Q59:S59"/>
    <mergeCell ref="B67:J67"/>
    <mergeCell ref="K67:S67"/>
    <mergeCell ref="B68:J68"/>
    <mergeCell ref="K68:S68"/>
    <mergeCell ref="B69:J69"/>
    <mergeCell ref="K69:S69"/>
    <mergeCell ref="B64:J64"/>
    <mergeCell ref="K64:S64"/>
    <mergeCell ref="B65:J65"/>
    <mergeCell ref="K65:S65"/>
    <mergeCell ref="B66:J66"/>
    <mergeCell ref="K66:S66"/>
    <mergeCell ref="B78:S78"/>
    <mergeCell ref="B79:S79"/>
    <mergeCell ref="A81:A82"/>
    <mergeCell ref="B82:S82"/>
    <mergeCell ref="B72:J72"/>
    <mergeCell ref="K72:S72"/>
    <mergeCell ref="B74:S74"/>
    <mergeCell ref="B75:S75"/>
    <mergeCell ref="B76:S76"/>
    <mergeCell ref="B77:S77"/>
  </mergeCells>
  <conditionalFormatting sqref="B81:J82">
    <cfRule type="cellIs" dxfId="9" priority="10" operator="lessThan">
      <formula>0</formula>
    </cfRule>
  </conditionalFormatting>
  <conditionalFormatting sqref="B71:J71 B72">
    <cfRule type="cellIs" dxfId="8" priority="9" operator="lessThan">
      <formula>0</formula>
    </cfRule>
  </conditionalFormatting>
  <conditionalFormatting sqref="B61:J61 B62">
    <cfRule type="cellIs" dxfId="7" priority="8" operator="lessThan">
      <formula>0</formula>
    </cfRule>
  </conditionalFormatting>
  <conditionalFormatting sqref="B52:J52">
    <cfRule type="cellIs" dxfId="6" priority="7" operator="lessThan">
      <formula>0</formula>
    </cfRule>
  </conditionalFormatting>
  <conditionalFormatting sqref="B44:J44">
    <cfRule type="cellIs" dxfId="5" priority="6" operator="lessThan">
      <formula>0</formula>
    </cfRule>
  </conditionalFormatting>
  <conditionalFormatting sqref="K81:S81">
    <cfRule type="cellIs" dxfId="4" priority="5" operator="lessThan">
      <formula>0</formula>
    </cfRule>
  </conditionalFormatting>
  <conditionalFormatting sqref="K71:S71">
    <cfRule type="cellIs" dxfId="3" priority="4" operator="lessThan">
      <formula>0</formula>
    </cfRule>
  </conditionalFormatting>
  <conditionalFormatting sqref="K61:S61 K62">
    <cfRule type="cellIs" dxfId="2" priority="3" operator="lessThan">
      <formula>0</formula>
    </cfRule>
  </conditionalFormatting>
  <conditionalFormatting sqref="K52:S52">
    <cfRule type="cellIs" dxfId="1" priority="2" operator="lessThan">
      <formula>0</formula>
    </cfRule>
  </conditionalFormatting>
  <conditionalFormatting sqref="K44:S44">
    <cfRule type="cellIs" dxfId="0" priority="1" operator="lessThan">
      <formula>0</formula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DBR 1 Bereich</vt:lpstr>
      <vt:lpstr>DBR 2 Bereiche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2021-11-09T18:59:04Z</dcterms:created>
  <dcterms:modified xsi:type="dcterms:W3CDTF">2021-11-09T18:59:24Z</dcterms:modified>
  <cp:category/>
</cp:coreProperties>
</file>