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215" yWindow="465" windowWidth="20730" windowHeight="11760" tabRatio="500"/>
  </bookViews>
  <sheets>
    <sheet name="Self_Assessment" sheetId="1" r:id="rId1"/>
    <sheet name="Analysis" sheetId="2" r:id="rId2"/>
  </sheets>
  <definedNames>
    <definedName name="_xlnm.Print_Area" localSheetId="0">Self_Assessment!$A$1:$E$54</definedName>
    <definedName name="solver_adj" localSheetId="0" hidden="1">Self_Assessment!#REF!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Self_Assessment!#REF!</definedName>
    <definedName name="solver_lhs2" localSheetId="0" hidden="1">Self_Assessment!#REF!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Self_Assessment!#REF!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20" i="1" l="1"/>
  <c r="D21" i="1"/>
  <c r="D18" i="1"/>
  <c r="D17" i="1"/>
  <c r="D16" i="1"/>
  <c r="D19" i="1"/>
  <c r="C24" i="1" l="1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F6" i="2"/>
  <c r="E6" i="2"/>
  <c r="F46" i="2"/>
  <c r="F47" i="2"/>
  <c r="F48" i="2"/>
  <c r="F49" i="2"/>
  <c r="F50" i="2"/>
  <c r="F51" i="2"/>
  <c r="F52" i="2"/>
  <c r="F53" i="2"/>
  <c r="F54" i="2"/>
  <c r="F55" i="2"/>
  <c r="F56" i="2"/>
  <c r="F57" i="2"/>
  <c r="F45" i="2"/>
  <c r="E46" i="2"/>
  <c r="E47" i="2"/>
  <c r="E48" i="2"/>
  <c r="E49" i="2"/>
  <c r="E50" i="2"/>
  <c r="E51" i="2"/>
  <c r="E52" i="2"/>
  <c r="E53" i="2"/>
  <c r="E54" i="2"/>
  <c r="E55" i="2"/>
  <c r="E56" i="2"/>
  <c r="E57" i="2"/>
  <c r="E45" i="2"/>
  <c r="I37" i="1"/>
  <c r="I38" i="1"/>
  <c r="I39" i="1"/>
  <c r="I40" i="1"/>
  <c r="I41" i="1"/>
  <c r="I42" i="1"/>
  <c r="I43" i="1"/>
  <c r="I44" i="1"/>
  <c r="I36" i="1"/>
  <c r="I49" i="1"/>
  <c r="D22" i="1" l="1"/>
  <c r="I24" i="1"/>
  <c r="I25" i="1"/>
  <c r="A57" i="1"/>
  <c r="I26" i="1" l="1"/>
  <c r="I15" i="1" s="1"/>
  <c r="I18" i="1" l="1"/>
  <c r="I17" i="1"/>
  <c r="I22" i="1"/>
  <c r="I21" i="1"/>
  <c r="I20" i="1"/>
  <c r="I19" i="1"/>
  <c r="I16" i="1"/>
  <c r="B33" i="1" l="1"/>
  <c r="A33" i="1"/>
  <c r="I51" i="1" l="1"/>
  <c r="E3" i="2"/>
  <c r="K56" i="1"/>
  <c r="I56" i="1" s="1"/>
  <c r="F3" i="2"/>
  <c r="K54" i="1"/>
  <c r="I54" i="1" s="1"/>
  <c r="G55" i="2" l="1"/>
  <c r="G21" i="2"/>
  <c r="G30" i="2"/>
  <c r="G27" i="2"/>
  <c r="G37" i="2"/>
  <c r="G9" i="2"/>
  <c r="G10" i="2"/>
  <c r="G46" i="2"/>
  <c r="G48" i="2"/>
  <c r="G32" i="2"/>
  <c r="G22" i="2"/>
  <c r="G52" i="2"/>
  <c r="G14" i="2"/>
  <c r="G7" i="2"/>
  <c r="G49" i="2"/>
  <c r="G19" i="2"/>
  <c r="G35" i="2"/>
  <c r="J54" i="1"/>
  <c r="G23" i="2"/>
  <c r="G38" i="2"/>
  <c r="G17" i="2"/>
  <c r="G15" i="2"/>
  <c r="G57" i="2"/>
  <c r="G24" i="2"/>
  <c r="G33" i="2"/>
  <c r="G8" i="2"/>
  <c r="G25" i="2"/>
  <c r="G6" i="2"/>
  <c r="G51" i="2"/>
  <c r="G12" i="2"/>
  <c r="G18" i="2"/>
  <c r="G34" i="2"/>
  <c r="G31" i="2"/>
  <c r="G28" i="2"/>
  <c r="G54" i="2"/>
  <c r="G20" i="2"/>
  <c r="G16" i="2"/>
  <c r="G13" i="2"/>
  <c r="G50" i="2"/>
  <c r="G11" i="2"/>
  <c r="G47" i="2"/>
  <c r="J56" i="1"/>
  <c r="G45" i="2"/>
  <c r="G26" i="2"/>
  <c r="G56" i="2"/>
  <c r="G36" i="2"/>
  <c r="G29" i="2"/>
  <c r="G39" i="2"/>
  <c r="G53" i="2"/>
  <c r="B61" i="1" l="1"/>
  <c r="H50" i="2"/>
  <c r="H26" i="2"/>
  <c r="H23" i="2"/>
  <c r="H11" i="2"/>
  <c r="H21" i="2"/>
  <c r="H36" i="2"/>
  <c r="H15" i="2"/>
  <c r="H32" i="2"/>
  <c r="H10" i="2"/>
  <c r="H33" i="2"/>
  <c r="H49" i="2"/>
  <c r="H9" i="2"/>
  <c r="H34" i="2"/>
  <c r="H37" i="2"/>
  <c r="H13" i="2"/>
  <c r="H17" i="2"/>
  <c r="H24" i="2"/>
  <c r="H12" i="2"/>
  <c r="H46" i="2"/>
  <c r="H54" i="2"/>
  <c r="H6" i="2"/>
  <c r="H56" i="2"/>
  <c r="H7" i="2"/>
  <c r="H35" i="2"/>
  <c r="H29" i="2"/>
  <c r="H52" i="2"/>
  <c r="H25" i="2"/>
  <c r="H16" i="2"/>
  <c r="H18" i="2"/>
  <c r="H28" i="2"/>
  <c r="H31" i="2"/>
  <c r="H14" i="2"/>
  <c r="H38" i="2"/>
  <c r="H53" i="2"/>
  <c r="H39" i="2"/>
  <c r="H8" i="2"/>
  <c r="H51" i="2"/>
  <c r="H30" i="2"/>
  <c r="H19" i="2"/>
  <c r="H20" i="2"/>
  <c r="H27" i="2"/>
  <c r="H55" i="2"/>
  <c r="H57" i="2"/>
  <c r="H45" i="2"/>
  <c r="H48" i="2"/>
  <c r="H47" i="2"/>
  <c r="H22" i="2"/>
  <c r="K49" i="2" l="1"/>
  <c r="L49" i="2" s="1"/>
  <c r="B87" i="1" s="1"/>
  <c r="K45" i="2"/>
  <c r="L45" i="2" s="1"/>
  <c r="B72" i="1" s="1"/>
  <c r="K8" i="2"/>
  <c r="L8" i="2" s="1"/>
  <c r="A67" i="1" s="1"/>
  <c r="K12" i="2"/>
  <c r="L12" i="2" s="1"/>
  <c r="A82" i="1" s="1"/>
  <c r="K46" i="2"/>
  <c r="L46" i="2" s="1"/>
  <c r="B73" i="1" s="1"/>
  <c r="K47" i="2"/>
  <c r="L47" i="2" s="1"/>
  <c r="B74" i="1" s="1"/>
  <c r="K10" i="2"/>
  <c r="L10" i="2" s="1"/>
  <c r="A80" i="1" s="1"/>
  <c r="K50" i="2"/>
  <c r="L50" i="2" s="1"/>
  <c r="B88" i="1" s="1"/>
  <c r="K51" i="2"/>
  <c r="L51" i="2" s="1"/>
  <c r="B89" i="1" s="1"/>
  <c r="K7" i="2"/>
  <c r="L7" i="2" s="1"/>
  <c r="A66" i="1" s="1"/>
  <c r="K6" i="2"/>
  <c r="L6" i="2" s="1"/>
  <c r="M6" i="2" s="1"/>
  <c r="B65" i="1" s="1"/>
  <c r="K11" i="2"/>
  <c r="L11" i="2" s="1"/>
  <c r="A81" i="1" s="1"/>
  <c r="M8" i="2" l="1"/>
  <c r="B67" i="1" s="1"/>
  <c r="M12" i="2"/>
  <c r="B82" i="1" s="1"/>
  <c r="M10" i="2"/>
  <c r="B80" i="1" s="1"/>
  <c r="M7" i="2"/>
  <c r="B66" i="1" s="1"/>
  <c r="A65" i="1"/>
  <c r="M11" i="2"/>
  <c r="B81" i="1" s="1"/>
</calcChain>
</file>

<file path=xl/sharedStrings.xml><?xml version="1.0" encoding="utf-8"?>
<sst xmlns="http://schemas.openxmlformats.org/spreadsheetml/2006/main" count="169" uniqueCount="142">
  <si>
    <t>Make everyone in the team feel welcome</t>
  </si>
  <si>
    <t>Figure out why construction is so slow, and fix the problem</t>
  </si>
  <si>
    <t>Help each team member express their personal goals</t>
  </si>
  <si>
    <t>Forecast future technology trends for your industry</t>
  </si>
  <si>
    <t>Plan training to suit the individual needs of all team members</t>
  </si>
  <si>
    <t>Ensure everyone understands their highest priority task</t>
  </si>
  <si>
    <t>A.</t>
  </si>
  <si>
    <t>B.</t>
  </si>
  <si>
    <t>C.</t>
  </si>
  <si>
    <t>D.</t>
  </si>
  <si>
    <t>E.</t>
  </si>
  <si>
    <t>F.</t>
  </si>
  <si>
    <t>H.</t>
  </si>
  <si>
    <t xml:space="preserve">According to your preferences, on the People-Task Axis you are </t>
  </si>
  <si>
    <t xml:space="preserve">extremely </t>
  </si>
  <si>
    <t xml:space="preserve">largely </t>
  </si>
  <si>
    <t xml:space="preserve">somewhat </t>
  </si>
  <si>
    <t xml:space="preserve"> </t>
  </si>
  <si>
    <t>Your
Rating</t>
  </si>
  <si>
    <t>Enter your Name:</t>
  </si>
  <si>
    <t>1.</t>
  </si>
  <si>
    <t>2.</t>
  </si>
  <si>
    <t xml:space="preserve">Self Assessment on Axes of People-Task and Execution-Vision </t>
  </si>
  <si>
    <t>Reorganise and streamline the prototype-testing process</t>
  </si>
  <si>
    <t>Strength</t>
  </si>
  <si>
    <t>task</t>
  </si>
  <si>
    <t>vision</t>
  </si>
  <si>
    <t>Woo</t>
  </si>
  <si>
    <t>Achiever</t>
  </si>
  <si>
    <t>Command</t>
  </si>
  <si>
    <t>Includer</t>
  </si>
  <si>
    <t>Responsibility</t>
  </si>
  <si>
    <t>Harmony</t>
  </si>
  <si>
    <t>Activator</t>
  </si>
  <si>
    <t>Individualization</t>
  </si>
  <si>
    <t>Context</t>
  </si>
  <si>
    <t>Arranger</t>
  </si>
  <si>
    <t>Discipline</t>
  </si>
  <si>
    <t>Communication</t>
  </si>
  <si>
    <t>Learner</t>
  </si>
  <si>
    <t>Relator</t>
  </si>
  <si>
    <t>Focus</t>
  </si>
  <si>
    <t>Consistency</t>
  </si>
  <si>
    <t>Empathy</t>
  </si>
  <si>
    <t>Restorative</t>
  </si>
  <si>
    <t>Deliberative</t>
  </si>
  <si>
    <t>Maximizer</t>
  </si>
  <si>
    <t>Input</t>
  </si>
  <si>
    <t>Developer</t>
  </si>
  <si>
    <t>Positivity</t>
  </si>
  <si>
    <t>Significance</t>
  </si>
  <si>
    <t>Analytical</t>
  </si>
  <si>
    <t>Competition</t>
  </si>
  <si>
    <t>Ideation</t>
  </si>
  <si>
    <t>Connectedness</t>
  </si>
  <si>
    <t>Futuristic</t>
  </si>
  <si>
    <t>Strategic</t>
  </si>
  <si>
    <t>Self-Assurance</t>
  </si>
  <si>
    <t>Belief</t>
  </si>
  <si>
    <t>Intellection</t>
  </si>
  <si>
    <t>Architect</t>
  </si>
  <si>
    <t>Philosopher</t>
  </si>
  <si>
    <t>Philanthropist</t>
  </si>
  <si>
    <t>Politician</t>
  </si>
  <si>
    <t>Actor</t>
  </si>
  <si>
    <t>Salesman</t>
  </si>
  <si>
    <t>Builder</t>
  </si>
  <si>
    <t>Farmer</t>
  </si>
  <si>
    <t>Generalist</t>
  </si>
  <si>
    <t>Scientist</t>
  </si>
  <si>
    <t>Lawyer</t>
  </si>
  <si>
    <t>Teacher</t>
  </si>
  <si>
    <t>Cook</t>
  </si>
  <si>
    <t>Adaptability</t>
  </si>
  <si>
    <t>Xi</t>
  </si>
  <si>
    <t>eta</t>
  </si>
  <si>
    <t>dˆ2</t>
  </si>
  <si>
    <t>rank</t>
  </si>
  <si>
    <t>best_worst</t>
  </si>
  <si>
    <t>match</t>
  </si>
  <si>
    <t>Theme</t>
  </si>
  <si>
    <t>Occupation</t>
  </si>
  <si>
    <t>have a great deal of stamina and work hard. They take great satisfaction from being busy and productive.</t>
  </si>
  <si>
    <t>can make things happen by turning thoughts into action. They are often impatient.</t>
  </si>
  <si>
    <t>prefer to “go with the flow.” They tend to be “now” people who take things as they come and discover the future one day at a time.</t>
  </si>
  <si>
    <t>search for reasons and causes. They have the ability to think about all the factors that might affect a situation.</t>
  </si>
  <si>
    <t>can organize, but they also have a flexibility that complements this ability. They like to figure out how all of the pieces and resources can be arranged for maximum productivity.</t>
  </si>
  <si>
    <t>have certain core values that are unchanging. Out of these values emerges a defined purpose for their life.</t>
  </si>
  <si>
    <t>have presence. They can take control of a situation and make decisions.</t>
  </si>
  <si>
    <t>generally find it easy to put their thoughts into words. They are good conversationalists and presenters.</t>
  </si>
  <si>
    <t>measure their progress against the performance of others. They strive to win first place and revel in contests.</t>
  </si>
  <si>
    <t>have faith in the links between all things. They believe there are few coincidences and that almost every event has a reason.</t>
  </si>
  <si>
    <t>are keenly aware of the need to treat people the same. They try to treat everyone in the world with consistency by setting up clear rules and adhering to them.</t>
  </si>
  <si>
    <t>enjoy thinking about the past. They understand the present by researching its history.</t>
  </si>
  <si>
    <t>are best described by the serious care they take in making decisions or choices. They anticipate the obstacles.</t>
  </si>
  <si>
    <t>recognize and cultivate the potential in others. They spot the signs of each small improvement and derive satisfaction from these improvements.</t>
  </si>
  <si>
    <t>enjoy routine and structure. Their world is best de- scribed by the order they create.</t>
  </si>
  <si>
    <t>can sense the feelings of other people by imagining themselves in others’ lives or others’ situations.</t>
  </si>
  <si>
    <t>can take a direction, follow through, and make the corrections necessary to stay on track. They prioritize, then act.</t>
  </si>
  <si>
    <t>are inspired by the future and what could be. They inspire others with their visions of the future.</t>
  </si>
  <si>
    <t>look for consensus. They don’t enjoy conflict; rather, they seek areas of agreement.</t>
  </si>
  <si>
    <t>are fascinated by ideas. They are able to find connections between seemingly disparate phenomena.</t>
  </si>
  <si>
    <t>are accepting of others. They show awareness of those who feel left out, and make an effort to include them.</t>
  </si>
  <si>
    <t>are intrigued with the unique qualities of each person. They have a gift for figuring out how people who are different can work together productively.</t>
  </si>
  <si>
    <t>have a craving to know more. Often they like to collect and archive all kinds of information.</t>
  </si>
  <si>
    <t>are characterized by their intellectual activity. They are introspective and appreciate intellectual discussions.</t>
  </si>
  <si>
    <t>have a great desire to learn and want to continuously improve. In particular, the process of learning, rather than the outcome, excites them.</t>
  </si>
  <si>
    <t>focus on strengths as a way to stimulate personal and group excellence. They seek to transform something strong into something superb.</t>
  </si>
  <si>
    <t>have an enthusiasm that is contagious. They are upbeat and can get others excited about what they are going to do.</t>
  </si>
  <si>
    <t>enjoy close relationships with others. They find deep sat- isfaction in working hard with friends to achieve a goal.</t>
  </si>
  <si>
    <t>take psychological ownership of what they say they will do. They are committed to stable values such as honesty and loyalty.</t>
  </si>
  <si>
    <t>are adept at dealing with problems. They are good at figuring out what is wrong and resolving it.</t>
  </si>
  <si>
    <t>feel confident in their ability to manage their own lives. They possess an inner compass that gives them confidence that their decisions are right.</t>
  </si>
  <si>
    <t>want to be very important in the eyes of others. They are independent and want to be recognized.</t>
  </si>
  <si>
    <t>create alternative ways to proceed. Faced with any given scenario, they can quickly spot the relevant patterns and issues.</t>
  </si>
  <si>
    <t>love the challenge of meeting new people and winning them over. They derive satisfaction from breaking the ice and making a connection with another.</t>
  </si>
  <si>
    <t>Hypothetical Assignment</t>
  </si>
  <si>
    <t xml:space="preserve">It is, of course, not a scientifically rigorous test - feel free to modify your own results according to </t>
  </si>
  <si>
    <t>your insight and experience.</t>
  </si>
  <si>
    <t>G.</t>
  </si>
  <si>
    <t xml:space="preserve">People who are especially talented in the </t>
  </si>
  <si>
    <t>The Themes from Strengthsfinder FURTHEST from your self assessment are:</t>
  </si>
  <si>
    <t>The Themes from Strengthsfinder CLOSEST to your self assessment are:</t>
  </si>
  <si>
    <t>Three occupations CLOSEST to your self assessment are:</t>
  </si>
  <si>
    <t>Three occupations FURTHEST from your self assessment are:</t>
  </si>
  <si>
    <t>The purpose of this self-assessment is to begin the process of considering your own strengths,</t>
  </si>
  <si>
    <t>Plan for expansion of your business into global markets</t>
  </si>
  <si>
    <t>The red dot shows your position on the People-Task Execution-Vision Axes.</t>
  </si>
  <si>
    <t xml:space="preserve">very </t>
  </si>
  <si>
    <t>x</t>
  </si>
  <si>
    <t>y</t>
  </si>
  <si>
    <t>people-oriented,</t>
  </si>
  <si>
    <t>execution-oriented.</t>
  </si>
  <si>
    <t>task-oriented,</t>
  </si>
  <si>
    <t>vision-oriented.</t>
  </si>
  <si>
    <t>© Bob Warfield 2015-2019</t>
  </si>
  <si>
    <t>On a scale of 1 to 10 (where 1 means "one of my least preferred assignments", and 10 means "one of my most preferred assignments") rate each of the following hypothetical assignments:</t>
  </si>
  <si>
    <t>as well as those of your team members and other stakeholders.</t>
  </si>
  <si>
    <t>balanced,</t>
  </si>
  <si>
    <t xml:space="preserve"> and on the Execution-Vision Axis you are </t>
  </si>
  <si>
    <t>For more information about Strengths, see the resources on the LMS web site.</t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</si>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</sst>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9" fontId="0" fillId="0" borderId="0" xfId="1" applyFont="1"/>
    <xf numFmtId="2" fontId="0" fillId="0" borderId="0" xfId="0" applyNumberFormat="1"/>
    <xf numFmtId="0" fontId="8" fillId="0" borderId="0" xfId="0" applyFont="1"/>
    <xf numFmtId="0" fontId="0" fillId="0" borderId="0" xfId="0" quotePrefix="1"/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6" fillId="3" borderId="0" xfId="0" applyFont="1" applyFill="1"/>
    <xf numFmtId="0" fontId="6" fillId="4" borderId="0" xfId="0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top"/>
    </xf>
    <xf numFmtId="0" fontId="13" fillId="0" borderId="0" xfId="0" applyFont="1"/>
    <xf numFmtId="0" fontId="11" fillId="0" borderId="0" xfId="0" applyFont="1" applyAlignment="1">
      <alignment horizontal="right"/>
    </xf>
    <xf numFmtId="0" fontId="7" fillId="3" borderId="0" xfId="0" applyFont="1" applyFill="1" applyAlignment="1">
      <alignment vertical="top" wrapText="1"/>
    </xf>
    <xf numFmtId="0" fontId="7" fillId="3" borderId="0" xfId="0" applyFont="1" applyFill="1"/>
    <xf numFmtId="0" fontId="6" fillId="3" borderId="0" xfId="0" applyFont="1" applyFill="1" applyAlignment="1">
      <alignment horizontal="right" vertical="top"/>
    </xf>
    <xf numFmtId="0" fontId="7" fillId="4" borderId="0" xfId="0" applyFont="1" applyFill="1"/>
    <xf numFmtId="0" fontId="6" fillId="4" borderId="0" xfId="0" applyFont="1" applyFill="1" applyAlignment="1">
      <alignment horizontal="right" vertical="top"/>
    </xf>
    <xf numFmtId="0" fontId="13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7" fillId="3" borderId="0" xfId="0" applyFont="1" applyFill="1" applyAlignment="1">
      <alignment horizontal="left" indent="3"/>
    </xf>
    <xf numFmtId="0" fontId="9" fillId="2" borderId="1" xfId="2" applyFont="1" applyProtection="1">
      <protection locked="0"/>
    </xf>
    <xf numFmtId="2" fontId="9" fillId="2" borderId="1" xfId="2" applyNumberFormat="1" applyFont="1" applyAlignment="1" applyProtection="1">
      <alignment horizontal="center"/>
      <protection locked="0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165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Input" xfId="2" builtinId="20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Self_Assessment!$I$49</c:f>
          <c:strCache>
            <c:ptCount val="1"/>
            <c:pt idx="0">
              <c:v>Assessment Based on
Ratings of Assignments: Matthew</c:v>
            </c:pt>
          </c:strCache>
        </c:strRef>
      </c:tx>
      <c:layout>
        <c:manualLayout>
          <c:xMode val="edge"/>
          <c:yMode val="edge"/>
          <c:x val="0.2218111575338797"/>
          <c:y val="2.173913043478260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2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38014850842"/>
          <c:y val="0.14290876412187609"/>
          <c:w val="0.75725132572714127"/>
          <c:h val="0.7921466963368707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none"/>
          </c:marker>
          <c:xVal>
            <c:numRef>
              <c:f>Self_Assessment!$A$35:$A$36</c:f>
              <c:numCache>
                <c:formatCode>0.0000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Self_Assessment!$B$35:$B$36</c:f>
              <c:numCache>
                <c:formatCode>0.0000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3-4B42-9B88-4CA40C481454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16"/>
          </c:marker>
          <c:dLbls>
            <c:dLbl>
              <c:idx val="0"/>
              <c:layout/>
              <c:tx>
                <c:strRef>
                  <c:f>Self_Assessment!$I$51</c:f>
                  <c:strCache>
                    <c:ptCount val="1"/>
                    <c:pt idx="0">
                      <c:v>(-0.46, -0.21)</c:v>
                    </c:pt>
                  </c:strCache>
                </c:strRef>
              </c:tx>
              <c:spPr>
                <a:solidFill>
                  <a:schemeClr val="bg1">
                    <a:alpha val="75000"/>
                  </a:schemeClr>
                </a:solidFill>
                <a:ln>
                  <a:noFill/>
                </a:ln>
              </c:spPr>
              <c:txPr>
                <a:bodyPr lIns="2">
                  <a:spAutoFit/>
                </a:bodyPr>
                <a:lstStyle/>
                <a:p>
                  <a:pPr>
                    <a:defRPr sz="1400" b="1" i="1"/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{137B5E7B-807D-1140-AB15-EBCA5A74E622}</c15:txfldGUID>
                      <c15:f>Self_Assessment!$I$51</c15:f>
                      <c15:dlblFieldTableCache>
                        <c:ptCount val="1"/>
                        <c:pt idx="0">
                          <c:v>(-0.79, 0.29)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CA3-4B42-9B88-4CA40C481454}"/>
                </c:ext>
              </c:extLst>
            </c:dLbl>
            <c:spPr>
              <a:solidFill>
                <a:schemeClr val="bg1">
                  <a:alpha val="75000"/>
                </a:schemeClr>
              </a:solidFill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Self_Assessment!$A$33</c:f>
              <c:numCache>
                <c:formatCode>0.0000</c:formatCode>
                <c:ptCount val="1"/>
                <c:pt idx="0">
                  <c:v>-0.45833333333333331</c:v>
                </c:pt>
              </c:numCache>
            </c:numRef>
          </c:xVal>
          <c:yVal>
            <c:numRef>
              <c:f>Self_Assessment!$B$33</c:f>
              <c:numCache>
                <c:formatCode>0.0000</c:formatCode>
                <c:ptCount val="1"/>
                <c:pt idx="0">
                  <c:v>-0.20833333333333334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3-4B42-9B88-4CA40C48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4368"/>
        <c:axId val="209836288"/>
      </c:scatterChart>
      <c:valAx>
        <c:axId val="209834368"/>
        <c:scaling>
          <c:orientation val="minMax"/>
          <c:max val="1"/>
          <c:min val="-1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PEOPLE                                              TASK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209836288"/>
        <c:crosses val="autoZero"/>
        <c:crossBetween val="midCat"/>
        <c:majorUnit val="0.5"/>
      </c:valAx>
      <c:valAx>
        <c:axId val="209836288"/>
        <c:scaling>
          <c:orientation val="minMax"/>
          <c:max val="1"/>
          <c:min val="-1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sz="1600"/>
                  <a:t>VISION</a:t>
                </a:r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endParaRPr lang="en-US" sz="1600"/>
              </a:p>
              <a:p>
                <a:pPr>
                  <a:defRPr sz="1600"/>
                </a:pPr>
                <a:r>
                  <a:rPr lang="en-US" sz="1600"/>
                  <a:t>EXECUTION</a:t>
                </a:r>
              </a:p>
            </c:rich>
          </c:tx>
          <c:layout>
            <c:manualLayout>
              <c:xMode val="edge"/>
              <c:yMode val="edge"/>
              <c:x val="2.2287348010070172E-2"/>
              <c:y val="0.30116312906538856"/>
            </c:manualLayout>
          </c:layout>
          <c:overlay val="0"/>
        </c:title>
        <c:numFmt formatCode="0.0000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209834368"/>
        <c:crosses val="autoZero"/>
        <c:crossBetween val="midCat"/>
        <c:majorUnit val="0.5"/>
      </c:valAx>
      <c:spPr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23</xdr:row>
      <xdr:rowOff>12700</xdr:rowOff>
    </xdr:from>
    <xdr:to>
      <xdr:col>1</xdr:col>
      <xdr:colOff>7200900</xdr:colOff>
      <xdr:row>52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tabSelected="1" topLeftCell="A49" zoomScale="70" zoomScaleNormal="70" workbookViewId="0">
      <selection activeCell="B10" sqref="B10"/>
    </sheetView>
  </sheetViews>
  <sheetFormatPr defaultColWidth="11" defaultRowHeight="15.75" x14ac:dyDescent="0.25"/>
  <cols>
    <col min="1" max="1" width="21.875" customWidth="1"/>
    <col min="2" max="2" width="94.625" customWidth="1"/>
    <col min="3" max="3" width="14.375" customWidth="1"/>
    <col min="4" max="6" width="10.875" customWidth="1"/>
    <col min="7" max="8" width="10.875" hidden="1" customWidth="1"/>
    <col min="9" max="9" width="17" hidden="1" customWidth="1"/>
    <col min="10" max="11" width="14.625" hidden="1" customWidth="1"/>
    <col min="12" max="12" width="17.125" hidden="1" customWidth="1"/>
    <col min="13" max="13" width="0" hidden="1" customWidth="1"/>
  </cols>
  <sheetData>
    <row r="1" spans="1:12" ht="23.25" x14ac:dyDescent="0.35">
      <c r="A1" s="3" t="s">
        <v>22</v>
      </c>
    </row>
    <row r="2" spans="1:12" ht="18.75" x14ac:dyDescent="0.3">
      <c r="A2" s="10" t="s">
        <v>135</v>
      </c>
    </row>
    <row r="3" spans="1:12" ht="18.75" x14ac:dyDescent="0.3">
      <c r="A3" s="10"/>
    </row>
    <row r="4" spans="1:12" ht="18.75" x14ac:dyDescent="0.3">
      <c r="A4" s="10"/>
      <c r="B4" s="30" t="s">
        <v>125</v>
      </c>
    </row>
    <row r="5" spans="1:12" ht="18.75" x14ac:dyDescent="0.3">
      <c r="A5" s="10"/>
      <c r="B5" s="30" t="s">
        <v>137</v>
      </c>
    </row>
    <row r="6" spans="1:12" ht="18.75" x14ac:dyDescent="0.3">
      <c r="A6" s="10"/>
      <c r="B6" s="44" t="s">
        <v>117</v>
      </c>
    </row>
    <row r="7" spans="1:12" ht="18.75" x14ac:dyDescent="0.3">
      <c r="A7" s="10"/>
      <c r="B7" s="44" t="s">
        <v>118</v>
      </c>
    </row>
    <row r="9" spans="1:12" ht="21" x14ac:dyDescent="0.35">
      <c r="A9" s="27" t="s">
        <v>20</v>
      </c>
      <c r="B9" s="28" t="s">
        <v>19</v>
      </c>
      <c r="L9" s="5"/>
    </row>
    <row r="10" spans="1:12" ht="18.75" x14ac:dyDescent="0.3">
      <c r="A10" s="8"/>
      <c r="B10" s="40" t="s">
        <v>141</v>
      </c>
    </row>
    <row r="11" spans="1:12" x14ac:dyDescent="0.25">
      <c r="A11" s="8"/>
    </row>
    <row r="12" spans="1:12" ht="63" x14ac:dyDescent="0.25">
      <c r="A12" s="29" t="s">
        <v>21</v>
      </c>
      <c r="B12" s="28" t="s">
        <v>136</v>
      </c>
    </row>
    <row r="13" spans="1:12" x14ac:dyDescent="0.25">
      <c r="A13" s="9"/>
    </row>
    <row r="14" spans="1:12" ht="42" x14ac:dyDescent="0.25">
      <c r="A14" s="9"/>
      <c r="B14" s="26" t="s">
        <v>116</v>
      </c>
      <c r="C14" s="6" t="s">
        <v>18</v>
      </c>
    </row>
    <row r="15" spans="1:12" ht="18.75" x14ac:dyDescent="0.3">
      <c r="A15" s="31" t="s">
        <v>6</v>
      </c>
      <c r="B15" s="7" t="s">
        <v>3</v>
      </c>
      <c r="C15" s="41">
        <v>6</v>
      </c>
      <c r="D15" s="42" t="str">
        <f>IF(AND(C15&lt;=10,C15&gt;=1),"","Should be between 1 and 10.")</f>
        <v/>
      </c>
      <c r="G15">
        <v>1</v>
      </c>
      <c r="H15">
        <v>1</v>
      </c>
      <c r="I15" s="1">
        <f t="shared" ref="I15:I22" si="0">(C15-$I$24)/$I$26</f>
        <v>0.625</v>
      </c>
    </row>
    <row r="16" spans="1:12" ht="18.75" x14ac:dyDescent="0.3">
      <c r="A16" s="31" t="s">
        <v>7</v>
      </c>
      <c r="B16" s="7" t="s">
        <v>2</v>
      </c>
      <c r="C16" s="41">
        <v>8</v>
      </c>
      <c r="D16" s="42" t="str">
        <f t="shared" ref="D16:D22" si="1">IF(AND(C16&lt;=10,C16&gt;=1),"","Should be between 1 and 10")</f>
        <v/>
      </c>
      <c r="G16">
        <v>-1</v>
      </c>
      <c r="H16">
        <v>1</v>
      </c>
      <c r="I16" s="1">
        <f t="shared" si="0"/>
        <v>0.875</v>
      </c>
    </row>
    <row r="17" spans="1:9" ht="18.75" x14ac:dyDescent="0.3">
      <c r="A17" s="31" t="s">
        <v>8</v>
      </c>
      <c r="B17" s="7" t="s">
        <v>4</v>
      </c>
      <c r="C17" s="41">
        <v>5</v>
      </c>
      <c r="D17" s="42" t="str">
        <f t="shared" si="1"/>
        <v/>
      </c>
      <c r="G17">
        <v>-1</v>
      </c>
      <c r="H17">
        <v>1</v>
      </c>
      <c r="I17" s="1">
        <f t="shared" si="0"/>
        <v>0.5</v>
      </c>
    </row>
    <row r="18" spans="1:9" ht="18.75" x14ac:dyDescent="0.3">
      <c r="A18" s="31" t="s">
        <v>9</v>
      </c>
      <c r="B18" s="7" t="s">
        <v>23</v>
      </c>
      <c r="C18" s="41">
        <v>6</v>
      </c>
      <c r="D18" s="42" t="str">
        <f t="shared" si="1"/>
        <v/>
      </c>
      <c r="G18">
        <v>1</v>
      </c>
      <c r="H18">
        <v>-1</v>
      </c>
      <c r="I18" s="1">
        <f t="shared" si="0"/>
        <v>0.625</v>
      </c>
    </row>
    <row r="19" spans="1:9" ht="18.75" x14ac:dyDescent="0.3">
      <c r="A19" s="31" t="s">
        <v>10</v>
      </c>
      <c r="B19" s="7" t="s">
        <v>5</v>
      </c>
      <c r="C19" s="41">
        <v>6</v>
      </c>
      <c r="D19" s="42" t="str">
        <f t="shared" si="1"/>
        <v/>
      </c>
      <c r="G19">
        <v>-1</v>
      </c>
      <c r="H19">
        <v>-1</v>
      </c>
      <c r="I19" s="1">
        <f t="shared" si="0"/>
        <v>0.625</v>
      </c>
    </row>
    <row r="20" spans="1:9" ht="18.75" x14ac:dyDescent="0.3">
      <c r="A20" s="31" t="s">
        <v>11</v>
      </c>
      <c r="B20" s="7" t="s">
        <v>126</v>
      </c>
      <c r="C20" s="41">
        <v>1</v>
      </c>
      <c r="D20" s="42" t="str">
        <f t="shared" si="1"/>
        <v/>
      </c>
      <c r="G20">
        <v>1</v>
      </c>
      <c r="H20">
        <v>1</v>
      </c>
      <c r="I20" s="1">
        <f t="shared" si="0"/>
        <v>0</v>
      </c>
    </row>
    <row r="21" spans="1:9" ht="18.75" x14ac:dyDescent="0.3">
      <c r="A21" s="31" t="s">
        <v>119</v>
      </c>
      <c r="B21" s="7" t="s">
        <v>1</v>
      </c>
      <c r="C21" s="41">
        <v>4</v>
      </c>
      <c r="D21" s="42" t="str">
        <f t="shared" si="1"/>
        <v/>
      </c>
      <c r="G21">
        <v>1</v>
      </c>
      <c r="H21">
        <v>-1</v>
      </c>
      <c r="I21" s="1">
        <f t="shared" si="0"/>
        <v>0.375</v>
      </c>
    </row>
    <row r="22" spans="1:9" ht="18.75" x14ac:dyDescent="0.3">
      <c r="A22" s="31" t="s">
        <v>12</v>
      </c>
      <c r="B22" s="7" t="s">
        <v>0</v>
      </c>
      <c r="C22" s="41">
        <v>9</v>
      </c>
      <c r="D22" s="42" t="str">
        <f t="shared" si="1"/>
        <v/>
      </c>
      <c r="G22">
        <v>-1</v>
      </c>
      <c r="H22">
        <v>-1</v>
      </c>
      <c r="I22" s="1">
        <f t="shared" si="0"/>
        <v>1</v>
      </c>
    </row>
    <row r="24" spans="1:9" x14ac:dyDescent="0.25">
      <c r="C24" s="43" t="str">
        <f>IF(STDEV(C15:C22)&gt;0,"","Ratings cannot all be the same.")</f>
        <v/>
      </c>
      <c r="I24" s="2">
        <f>MIN(C15:C22)</f>
        <v>1</v>
      </c>
    </row>
    <row r="25" spans="1:9" ht="17.100000000000001" customHeight="1" x14ac:dyDescent="0.25">
      <c r="I25" s="2">
        <f>MAX(C15:C22)</f>
        <v>9</v>
      </c>
    </row>
    <row r="26" spans="1:9" ht="18.75" x14ac:dyDescent="0.25">
      <c r="B26" s="5"/>
      <c r="I26" s="2">
        <f>I25-I24</f>
        <v>8</v>
      </c>
    </row>
    <row r="27" spans="1:9" x14ac:dyDescent="0.25">
      <c r="I27">
        <v>3</v>
      </c>
    </row>
    <row r="32" spans="1:9" x14ac:dyDescent="0.25">
      <c r="A32" s="8" t="s">
        <v>129</v>
      </c>
      <c r="B32" s="46" t="s">
        <v>130</v>
      </c>
    </row>
    <row r="33" spans="1:12" x14ac:dyDescent="0.25">
      <c r="A33" s="45">
        <f>MIN(1,MAX(-1,SUMPRODUCT($I$15:$I$22,G15:G22)/I27))</f>
        <v>-0.45833333333333331</v>
      </c>
      <c r="B33" s="47">
        <f>MIN(1,MAX(-1,SUMPRODUCT($I$15:$I$22,H15:H22)/I27))</f>
        <v>-0.20833333333333334</v>
      </c>
    </row>
    <row r="34" spans="1:12" x14ac:dyDescent="0.25">
      <c r="A34" s="9"/>
      <c r="B34" s="48"/>
    </row>
    <row r="35" spans="1:12" x14ac:dyDescent="0.25">
      <c r="A35" s="45">
        <v>-1</v>
      </c>
      <c r="B35" s="47">
        <v>-1</v>
      </c>
    </row>
    <row r="36" spans="1:12" x14ac:dyDescent="0.25">
      <c r="A36" s="45">
        <v>1</v>
      </c>
      <c r="B36" s="47">
        <v>1</v>
      </c>
      <c r="G36">
        <v>1</v>
      </c>
      <c r="H36">
        <v>-99</v>
      </c>
      <c r="I36" t="str">
        <f>TEXT(H36,"0.00")&amp;" to "&amp;TEXT(H37,"0.00")</f>
        <v>-99.00 to -0.90</v>
      </c>
      <c r="J36" t="s">
        <v>14</v>
      </c>
      <c r="K36" t="s">
        <v>131</v>
      </c>
      <c r="L36" t="s">
        <v>132</v>
      </c>
    </row>
    <row r="37" spans="1:12" x14ac:dyDescent="0.25">
      <c r="G37">
        <v>2</v>
      </c>
      <c r="H37" s="2">
        <v>-0.90000000000000013</v>
      </c>
      <c r="I37" t="str">
        <f t="shared" ref="I37:I44" si="2">TEXT(H37,"0.00")&amp;" to "&amp;TEXT(H38,"0.00")</f>
        <v>-0.90 to -0.64</v>
      </c>
      <c r="J37" t="s">
        <v>128</v>
      </c>
      <c r="K37" t="s">
        <v>131</v>
      </c>
      <c r="L37" t="s">
        <v>132</v>
      </c>
    </row>
    <row r="38" spans="1:12" x14ac:dyDescent="0.25">
      <c r="G38">
        <v>3</v>
      </c>
      <c r="H38" s="2">
        <v>-0.6428571428571429</v>
      </c>
      <c r="I38" t="str">
        <f t="shared" si="2"/>
        <v>-0.64 to -0.39</v>
      </c>
      <c r="J38" t="s">
        <v>15</v>
      </c>
      <c r="K38" t="s">
        <v>131</v>
      </c>
      <c r="L38" t="s">
        <v>132</v>
      </c>
    </row>
    <row r="39" spans="1:12" x14ac:dyDescent="0.25">
      <c r="G39">
        <v>4</v>
      </c>
      <c r="H39" s="2">
        <v>-0.38571428571428568</v>
      </c>
      <c r="I39" t="str">
        <f t="shared" si="2"/>
        <v>-0.39 to -0.13</v>
      </c>
      <c r="J39" t="s">
        <v>16</v>
      </c>
      <c r="K39" t="s">
        <v>131</v>
      </c>
      <c r="L39" t="s">
        <v>132</v>
      </c>
    </row>
    <row r="40" spans="1:12" x14ac:dyDescent="0.25">
      <c r="G40">
        <v>5</v>
      </c>
      <c r="H40" s="2">
        <v>-0.12857142857142856</v>
      </c>
      <c r="I40" t="str">
        <f t="shared" si="2"/>
        <v>-0.13 to 0.13</v>
      </c>
      <c r="J40" t="s">
        <v>138</v>
      </c>
      <c r="K40" s="4" t="s">
        <v>17</v>
      </c>
      <c r="L40" s="4" t="s">
        <v>17</v>
      </c>
    </row>
    <row r="41" spans="1:12" x14ac:dyDescent="0.25">
      <c r="G41">
        <v>6</v>
      </c>
      <c r="H41" s="2">
        <v>0.12857142857142856</v>
      </c>
      <c r="I41" t="str">
        <f t="shared" si="2"/>
        <v>0.13 to 0.39</v>
      </c>
      <c r="J41" t="s">
        <v>16</v>
      </c>
      <c r="K41" t="s">
        <v>133</v>
      </c>
      <c r="L41" t="s">
        <v>134</v>
      </c>
    </row>
    <row r="42" spans="1:12" x14ac:dyDescent="0.25">
      <c r="G42">
        <v>7</v>
      </c>
      <c r="H42" s="2">
        <v>0.3857142857142859</v>
      </c>
      <c r="I42" t="str">
        <f t="shared" si="2"/>
        <v>0.39 to 0.64</v>
      </c>
      <c r="J42" t="s">
        <v>15</v>
      </c>
      <c r="K42" t="s">
        <v>133</v>
      </c>
      <c r="L42" t="s">
        <v>134</v>
      </c>
    </row>
    <row r="43" spans="1:12" x14ac:dyDescent="0.25">
      <c r="G43">
        <v>8</v>
      </c>
      <c r="H43" s="2">
        <v>0.64285714285714302</v>
      </c>
      <c r="I43" t="str">
        <f t="shared" si="2"/>
        <v>0.64 to 0.90</v>
      </c>
      <c r="J43" t="s">
        <v>128</v>
      </c>
      <c r="K43" t="s">
        <v>133</v>
      </c>
      <c r="L43" t="s">
        <v>134</v>
      </c>
    </row>
    <row r="44" spans="1:12" x14ac:dyDescent="0.25">
      <c r="G44">
        <v>9</v>
      </c>
      <c r="H44" s="2">
        <v>0.90000000000000013</v>
      </c>
      <c r="I44" t="str">
        <f t="shared" si="2"/>
        <v>0.90 to 99.00</v>
      </c>
      <c r="J44" t="s">
        <v>14</v>
      </c>
      <c r="K44" t="s">
        <v>133</v>
      </c>
      <c r="L44" t="s">
        <v>134</v>
      </c>
    </row>
    <row r="45" spans="1:12" x14ac:dyDescent="0.25">
      <c r="H45" s="2">
        <v>99</v>
      </c>
    </row>
    <row r="49" spans="1:11" x14ac:dyDescent="0.25">
      <c r="I49" t="str">
        <f>"Assessment Based on
Ratings of Assignments: "&amp;B10</f>
        <v>Assessment Based on
Ratings of Assignments: Matthew</v>
      </c>
    </row>
    <row r="51" spans="1:11" x14ac:dyDescent="0.25">
      <c r="I51" s="2" t="str">
        <f>"("&amp;TEXT(A33,"0.00")&amp;", "&amp;TEXT(B33,"0.00")&amp;")"</f>
        <v>(-0.46, -0.21)</v>
      </c>
    </row>
    <row r="53" spans="1:11" x14ac:dyDescent="0.25">
      <c r="I53" t="s">
        <v>13</v>
      </c>
    </row>
    <row r="54" spans="1:11" x14ac:dyDescent="0.25">
      <c r="I54" t="str">
        <f>INDEX($J$36:$J$44,K54)</f>
        <v xml:space="preserve">largely </v>
      </c>
      <c r="J54" t="str">
        <f>INDEX($K$36:$K$44,K54)</f>
        <v>people-oriented,</v>
      </c>
      <c r="K54">
        <f>MATCH(A33,$H$36:$H$45)</f>
        <v>3</v>
      </c>
    </row>
    <row r="55" spans="1:11" x14ac:dyDescent="0.25">
      <c r="I55" t="s">
        <v>139</v>
      </c>
    </row>
    <row r="56" spans="1:11" x14ac:dyDescent="0.25">
      <c r="A56" s="20"/>
      <c r="B56" s="20"/>
      <c r="C56" s="20"/>
      <c r="I56" t="str">
        <f>INDEX($J$36:$J$44,K56)</f>
        <v xml:space="preserve">somewhat </v>
      </c>
      <c r="J56" t="str">
        <f>INDEX($L$36:$L$44,K56)</f>
        <v>execution-oriented.</v>
      </c>
      <c r="K56">
        <f>MATCH(B33,$H$36:$H$45)</f>
        <v>4</v>
      </c>
    </row>
    <row r="57" spans="1:11" ht="21" x14ac:dyDescent="0.35">
      <c r="A57" s="39" t="str">
        <f>I49</f>
        <v>Assessment Based on
Ratings of Assignments: Matthew</v>
      </c>
      <c r="B57" s="33"/>
      <c r="C57" s="20"/>
    </row>
    <row r="58" spans="1:11" ht="21" x14ac:dyDescent="0.35">
      <c r="A58" s="39"/>
      <c r="B58" s="33"/>
      <c r="C58" s="20"/>
    </row>
    <row r="59" spans="1:11" ht="21" x14ac:dyDescent="0.25">
      <c r="A59" s="20"/>
      <c r="B59" s="32" t="s">
        <v>127</v>
      </c>
      <c r="C59" s="20"/>
    </row>
    <row r="60" spans="1:11" x14ac:dyDescent="0.25">
      <c r="A60" s="20"/>
      <c r="B60" s="20"/>
      <c r="C60" s="20"/>
    </row>
    <row r="61" spans="1:11" ht="42" x14ac:dyDescent="0.25">
      <c r="A61" s="20"/>
      <c r="B61" s="32" t="str">
        <f>I53&amp;I54&amp;J54&amp;I55&amp;J55&amp;I56&amp;J56&amp;L59</f>
        <v>According to your preferences, on the People-Task Axis you are largely people-oriented, and on the Execution-Vision Axis you are somewhat execution-oriented.</v>
      </c>
      <c r="C61" s="20"/>
    </row>
    <row r="62" spans="1:11" x14ac:dyDescent="0.25">
      <c r="A62" s="20"/>
      <c r="B62" s="20"/>
      <c r="C62" s="20"/>
    </row>
    <row r="63" spans="1:11" ht="21" x14ac:dyDescent="0.35">
      <c r="A63" s="33" t="s">
        <v>122</v>
      </c>
      <c r="B63" s="20"/>
      <c r="C63" s="20"/>
    </row>
    <row r="64" spans="1:11" x14ac:dyDescent="0.25">
      <c r="A64" s="20"/>
      <c r="B64" s="20"/>
      <c r="C64" s="20"/>
    </row>
    <row r="65" spans="1:3" ht="60" customHeight="1" x14ac:dyDescent="0.25">
      <c r="A65" s="34" t="str">
        <f ca="1">Analysis!L6&amp;" : "</f>
        <v xml:space="preserve">Individualization : </v>
      </c>
      <c r="B65" s="37" t="str">
        <f ca="1">Analysis!M6</f>
        <v>People who are especially talented in the Individualization theme are intrigued with the unique qualities of each person. They have a gift for figuring out how people who are different can work together productively.</v>
      </c>
      <c r="C65" s="20"/>
    </row>
    <row r="66" spans="1:3" ht="60" customHeight="1" x14ac:dyDescent="0.25">
      <c r="A66" s="34" t="str">
        <f ca="1">Analysis!L7&amp;" : "</f>
        <v xml:space="preserve">Harmony : </v>
      </c>
      <c r="B66" s="37" t="str">
        <f ca="1">Analysis!M7</f>
        <v>People who are especially talented in the Harmony theme look for consensus. They don’t enjoy conflict; rather, they seek areas of agreement.</v>
      </c>
      <c r="C66" s="20"/>
    </row>
    <row r="67" spans="1:3" ht="60" customHeight="1" x14ac:dyDescent="0.25">
      <c r="A67" s="34" t="str">
        <f ca="1">Analysis!L8&amp;" : "</f>
        <v xml:space="preserve">Woo : </v>
      </c>
      <c r="B67" s="37" t="str">
        <f ca="1">Analysis!M8</f>
        <v>People who are especially talented in the Woo theme love the challenge of meeting new people and winning them over. They derive satisfaction from breaking the ice and making a connection with another.</v>
      </c>
      <c r="C67" s="20"/>
    </row>
    <row r="68" spans="1:3" ht="18.75" x14ac:dyDescent="0.25">
      <c r="A68" s="34"/>
      <c r="B68" s="37" t="s">
        <v>140</v>
      </c>
      <c r="C68" s="20"/>
    </row>
    <row r="69" spans="1:3" x14ac:dyDescent="0.25">
      <c r="A69" s="20"/>
      <c r="B69" s="21"/>
      <c r="C69" s="20"/>
    </row>
    <row r="70" spans="1:3" ht="21" x14ac:dyDescent="0.35">
      <c r="A70" s="33" t="s">
        <v>123</v>
      </c>
      <c r="B70" s="20"/>
      <c r="C70" s="20"/>
    </row>
    <row r="71" spans="1:3" ht="17.100000000000001" customHeight="1" x14ac:dyDescent="0.25">
      <c r="A71" s="20"/>
      <c r="B71" s="20"/>
      <c r="C71" s="20"/>
    </row>
    <row r="72" spans="1:3" ht="17.100000000000001" customHeight="1" x14ac:dyDescent="0.3">
      <c r="A72" s="20"/>
      <c r="B72" s="24" t="str">
        <f ca="1">Analysis!L45</f>
        <v>Actor</v>
      </c>
      <c r="C72" s="20"/>
    </row>
    <row r="73" spans="1:3" ht="17.100000000000001" customHeight="1" x14ac:dyDescent="0.3">
      <c r="A73" s="20"/>
      <c r="B73" s="24" t="str">
        <f ca="1">Analysis!L46</f>
        <v>Teacher</v>
      </c>
      <c r="C73" s="20"/>
    </row>
    <row r="74" spans="1:3" ht="17.100000000000001" customHeight="1" x14ac:dyDescent="0.3">
      <c r="A74" s="20"/>
      <c r="B74" s="24" t="str">
        <f ca="1">Analysis!L47</f>
        <v>Salesman</v>
      </c>
      <c r="C74" s="20"/>
    </row>
    <row r="75" spans="1:3" ht="17.100000000000001" customHeight="1" x14ac:dyDescent="0.25">
      <c r="A75" s="20"/>
      <c r="B75" s="20"/>
      <c r="C75" s="20"/>
    </row>
    <row r="76" spans="1:3" ht="17.100000000000001" customHeight="1" x14ac:dyDescent="0.25"/>
    <row r="77" spans="1:3" ht="17.100000000000001" customHeight="1" x14ac:dyDescent="0.25">
      <c r="A77" s="23"/>
      <c r="B77" s="23"/>
      <c r="C77" s="23"/>
    </row>
    <row r="78" spans="1:3" ht="21" x14ac:dyDescent="0.35">
      <c r="A78" s="35" t="s">
        <v>121</v>
      </c>
      <c r="B78" s="22"/>
      <c r="C78" s="23"/>
    </row>
    <row r="79" spans="1:3" x14ac:dyDescent="0.25">
      <c r="A79" s="23"/>
      <c r="B79" s="22"/>
      <c r="C79" s="23"/>
    </row>
    <row r="80" spans="1:3" ht="60" customHeight="1" x14ac:dyDescent="0.25">
      <c r="A80" s="36" t="str">
        <f ca="1">Analysis!L10&amp;" : "</f>
        <v xml:space="preserve">Intellection : </v>
      </c>
      <c r="B80" s="38" t="str">
        <f ca="1">Analysis!M10</f>
        <v>People who are especially talented in the Intellection theme are characterized by their intellectual activity. They are introspective and appreciate intellectual discussions.</v>
      </c>
      <c r="C80" s="23"/>
    </row>
    <row r="81" spans="1:3" ht="60" customHeight="1" x14ac:dyDescent="0.25">
      <c r="A81" s="36" t="str">
        <f ca="1">Analysis!L11&amp;" : "</f>
        <v xml:space="preserve">Futuristic : </v>
      </c>
      <c r="B81" s="38" t="str">
        <f ca="1">Analysis!M11</f>
        <v>People who are especially talented in the Futuristic theme are inspired by the future and what could be. They inspire others with their visions of the future.</v>
      </c>
      <c r="C81" s="23"/>
    </row>
    <row r="82" spans="1:3" ht="60" customHeight="1" x14ac:dyDescent="0.25">
      <c r="A82" s="36" t="str">
        <f ca="1">Analysis!L12&amp;" : "</f>
        <v xml:space="preserve">Achiever : </v>
      </c>
      <c r="B82" s="38" t="str">
        <f ca="1">Analysis!M12</f>
        <v>People who are especially talented in the Achiever theme have a great deal of stamina and work hard. They take great satisfaction from being busy and productive.</v>
      </c>
      <c r="C82" s="23"/>
    </row>
    <row r="83" spans="1:3" ht="18.75" x14ac:dyDescent="0.25">
      <c r="A83" s="23"/>
      <c r="B83" s="38" t="s">
        <v>140</v>
      </c>
      <c r="C83" s="23"/>
    </row>
    <row r="84" spans="1:3" x14ac:dyDescent="0.25">
      <c r="A84" s="23"/>
      <c r="B84" s="23"/>
      <c r="C84" s="23"/>
    </row>
    <row r="85" spans="1:3" ht="21" x14ac:dyDescent="0.35">
      <c r="A85" s="35" t="s">
        <v>124</v>
      </c>
      <c r="B85" s="23"/>
      <c r="C85" s="23"/>
    </row>
    <row r="86" spans="1:3" x14ac:dyDescent="0.25">
      <c r="A86" s="23"/>
      <c r="B86" s="23"/>
      <c r="C86" s="23"/>
    </row>
    <row r="87" spans="1:3" ht="18.75" x14ac:dyDescent="0.3">
      <c r="A87" s="23"/>
      <c r="B87" s="25" t="str">
        <f ca="1">Analysis!L49</f>
        <v>Architect</v>
      </c>
      <c r="C87" s="23"/>
    </row>
    <row r="88" spans="1:3" ht="18.75" x14ac:dyDescent="0.3">
      <c r="A88" s="23"/>
      <c r="B88" s="25" t="str">
        <f ca="1">Analysis!L50</f>
        <v>Philosopher</v>
      </c>
      <c r="C88" s="23"/>
    </row>
    <row r="89" spans="1:3" ht="18.75" x14ac:dyDescent="0.3">
      <c r="A89" s="23"/>
      <c r="B89" s="25" t="str">
        <f ca="1">Analysis!L51</f>
        <v>Farmer</v>
      </c>
      <c r="C89" s="23"/>
    </row>
    <row r="90" spans="1:3" x14ac:dyDescent="0.25">
      <c r="A90" s="23"/>
      <c r="B90" s="23"/>
      <c r="C90" s="23"/>
    </row>
  </sheetData>
  <sheetProtection algorithmName="SHA-512" hashValue="n/nC4645ejT/7s1e0oVXFelNW3p3EbK6u19Uuy/TuE78i+lhcIVNStpPUQ/pmkdXYkL1SKm9w40JDsrLr/mvFw==" saltValue="+TQdLFywPGJhg4aJkeXsOA==" spinCount="100000" sheet="1" selectLockedCells="1"/>
  <phoneticPr fontId="10" type="noConversion"/>
  <pageMargins left="0.75000000000000011" right="0.75000000000000011" top="1" bottom="1" header="0.5" footer="0.5"/>
  <pageSetup paperSize="9" scale="69" orientation="portrait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7"/>
  <sheetViews>
    <sheetView topLeftCell="N88" workbookViewId="0">
      <selection activeCell="M1" sqref="A1:M1048576"/>
    </sheetView>
  </sheetViews>
  <sheetFormatPr defaultColWidth="11" defaultRowHeight="15.75" x14ac:dyDescent="0.25"/>
  <cols>
    <col min="1" max="1" width="68.875" hidden="1" customWidth="1"/>
    <col min="2" max="6" width="0" hidden="1" customWidth="1"/>
    <col min="7" max="9" width="10" hidden="1" customWidth="1"/>
    <col min="10" max="11" width="0" hidden="1" customWidth="1"/>
    <col min="12" max="12" width="14" hidden="1" customWidth="1"/>
    <col min="13" max="13" width="121.625" hidden="1" customWidth="1"/>
  </cols>
  <sheetData>
    <row r="3" spans="1:13" x14ac:dyDescent="0.25">
      <c r="E3" s="2">
        <f>Self_Assessment!A33</f>
        <v>-0.45833333333333331</v>
      </c>
      <c r="F3" s="2">
        <f>Self_Assessment!B33</f>
        <v>-0.20833333333333334</v>
      </c>
      <c r="M3" t="s">
        <v>120</v>
      </c>
    </row>
    <row r="5" spans="1:13" x14ac:dyDescent="0.25">
      <c r="B5" s="13" t="s">
        <v>24</v>
      </c>
      <c r="C5" s="13" t="s">
        <v>74</v>
      </c>
      <c r="D5" s="13" t="s">
        <v>75</v>
      </c>
      <c r="E5" s="13" t="s">
        <v>25</v>
      </c>
      <c r="F5" s="13" t="s">
        <v>26</v>
      </c>
      <c r="G5" s="13" t="s">
        <v>76</v>
      </c>
      <c r="H5" s="13" t="s">
        <v>77</v>
      </c>
      <c r="I5" s="13"/>
      <c r="J5" s="13" t="s">
        <v>78</v>
      </c>
      <c r="K5" s="13" t="s">
        <v>79</v>
      </c>
      <c r="L5" s="13" t="s">
        <v>80</v>
      </c>
    </row>
    <row r="6" spans="1:13" ht="33.950000000000003" customHeight="1" x14ac:dyDescent="0.25">
      <c r="A6" s="15" t="s">
        <v>82</v>
      </c>
      <c r="B6" s="16" t="s">
        <v>28</v>
      </c>
      <c r="C6" s="17">
        <v>1.875</v>
      </c>
      <c r="D6" s="17">
        <v>0.125</v>
      </c>
      <c r="E6" s="18">
        <f ca="1">0.5*(C6-1)+0.0000001*(RAND()-0.5)</f>
        <v>0.43749995902390976</v>
      </c>
      <c r="F6" s="18">
        <f ca="1">0.5*(D6-1)+0.0000001*(RAND()-0.5)</f>
        <v>-0.43750002231755447</v>
      </c>
      <c r="G6" s="18">
        <f t="shared" ref="G6:G39" ca="1" si="0">(E6-$E$3)^2+(F6-$F$3)^2</f>
        <v>0.85503465903560838</v>
      </c>
      <c r="H6" s="19">
        <f t="shared" ref="H6:H39" ca="1" si="1">RANK(G6,$G$6:$G$39)</f>
        <v>3</v>
      </c>
      <c r="J6" s="19">
        <v>34</v>
      </c>
      <c r="K6" s="19">
        <f t="shared" ref="K6:K8" ca="1" si="2">MATCH(J6,$H$6:$H$39,0)</f>
        <v>22</v>
      </c>
      <c r="L6" s="16" t="str">
        <f t="shared" ref="L6:L8" ca="1" si="3">INDEX($B$6:$B$39,K6)</f>
        <v>Individualization</v>
      </c>
      <c r="M6" s="15" t="str">
        <f ca="1">$M$3&amp;L6&amp;" theme "&amp;INDEX($A$6:$A$39,K6)</f>
        <v>People who are especially talented in the Individualization theme are intrigued with the unique qualities of each person. They have a gift for figuring out how people who are different can work together productively.</v>
      </c>
    </row>
    <row r="7" spans="1:13" ht="33.950000000000003" customHeight="1" x14ac:dyDescent="0.25">
      <c r="A7" s="15" t="s">
        <v>83</v>
      </c>
      <c r="B7" s="16" t="s">
        <v>33</v>
      </c>
      <c r="C7" s="17">
        <v>1.7</v>
      </c>
      <c r="D7" s="17">
        <v>0.4</v>
      </c>
      <c r="E7" s="18">
        <f t="shared" ref="E7:E39" ca="1" si="4">0.5*(C7-1)+0.0000001*(RAND()-0.5)</f>
        <v>0.34999995865077654</v>
      </c>
      <c r="F7" s="18">
        <f t="shared" ref="F7:F39" ca="1" si="5">0.5*(D7-1)+0.0000001*(RAND()-0.5)</f>
        <v>-0.29999999583347225</v>
      </c>
      <c r="G7" s="18">
        <f t="shared" ca="1" si="0"/>
        <v>0.66180548794378258</v>
      </c>
      <c r="H7" s="19">
        <f t="shared" ca="1" si="1"/>
        <v>6</v>
      </c>
      <c r="J7" s="19">
        <v>33</v>
      </c>
      <c r="K7" s="19">
        <f t="shared" ca="1" si="2"/>
        <v>19</v>
      </c>
      <c r="L7" s="16" t="str">
        <f t="shared" ca="1" si="3"/>
        <v>Harmony</v>
      </c>
      <c r="M7" s="15" t="str">
        <f t="shared" ref="M7:M8" ca="1" si="6">$M$3&amp;L7&amp;" theme "&amp;INDEX($A$6:$A$39,K7)</f>
        <v>People who are especially talented in the Harmony theme look for consensus. They don’t enjoy conflict; rather, they seek areas of agreement.</v>
      </c>
    </row>
    <row r="8" spans="1:13" ht="33.950000000000003" customHeight="1" x14ac:dyDescent="0.25">
      <c r="A8" s="15" t="s">
        <v>84</v>
      </c>
      <c r="B8" s="16" t="s">
        <v>73</v>
      </c>
      <c r="C8" s="17">
        <v>1.35</v>
      </c>
      <c r="D8" s="17">
        <v>0.7</v>
      </c>
      <c r="E8" s="18">
        <f t="shared" ca="1" si="4"/>
        <v>0.17499996982933919</v>
      </c>
      <c r="F8" s="18">
        <f t="shared" ca="1" si="5"/>
        <v>-0.15000003016681293</v>
      </c>
      <c r="G8" s="18">
        <f t="shared" ca="1" si="0"/>
        <v>0.40451384715325878</v>
      </c>
      <c r="H8" s="19">
        <f t="shared" ca="1" si="1"/>
        <v>14</v>
      </c>
      <c r="J8" s="19">
        <v>32</v>
      </c>
      <c r="K8" s="19">
        <f t="shared" ca="1" si="2"/>
        <v>34</v>
      </c>
      <c r="L8" s="16" t="str">
        <f t="shared" ca="1" si="3"/>
        <v>Woo</v>
      </c>
      <c r="M8" s="15" t="str">
        <f t="shared" ca="1" si="6"/>
        <v>People who are especially talented in the Woo theme love the challenge of meeting new people and winning them over. They derive satisfaction from breaking the ice and making a connection with another.</v>
      </c>
    </row>
    <row r="9" spans="1:13" ht="33.950000000000003" customHeight="1" x14ac:dyDescent="0.25">
      <c r="A9" s="15" t="s">
        <v>85</v>
      </c>
      <c r="B9" s="16" t="s">
        <v>51</v>
      </c>
      <c r="C9" s="17">
        <v>1.7</v>
      </c>
      <c r="D9" s="17">
        <v>1.4</v>
      </c>
      <c r="E9" s="18">
        <f t="shared" ca="1" si="4"/>
        <v>0.34999996188688759</v>
      </c>
      <c r="F9" s="18">
        <f t="shared" ca="1" si="5"/>
        <v>0.19999996971108736</v>
      </c>
      <c r="G9" s="18">
        <f t="shared" ca="1" si="0"/>
        <v>0.82013880253674754</v>
      </c>
      <c r="H9" s="19">
        <f t="shared" ca="1" si="1"/>
        <v>4</v>
      </c>
    </row>
    <row r="10" spans="1:13" ht="33.950000000000003" customHeight="1" x14ac:dyDescent="0.25">
      <c r="A10" s="15" t="s">
        <v>86</v>
      </c>
      <c r="B10" s="16" t="s">
        <v>36</v>
      </c>
      <c r="C10" s="17">
        <v>0.88</v>
      </c>
      <c r="D10" s="17">
        <v>0.65</v>
      </c>
      <c r="E10" s="18">
        <f t="shared" ca="1" si="4"/>
        <v>-6.0000007299185025E-2</v>
      </c>
      <c r="F10" s="18">
        <f t="shared" ca="1" si="5"/>
        <v>-0.17499999263019911</v>
      </c>
      <c r="G10" s="18">
        <f t="shared" ca="1" si="0"/>
        <v>0.15978055023185828</v>
      </c>
      <c r="H10" s="19">
        <f t="shared" ca="1" si="1"/>
        <v>26</v>
      </c>
      <c r="J10" s="19">
        <v>1</v>
      </c>
      <c r="K10" s="19">
        <f ca="1">MATCH(J10,$H$6:$H$39,0)</f>
        <v>24</v>
      </c>
      <c r="L10" s="16" t="str">
        <f ca="1">INDEX($B$6:$B$39,K10)</f>
        <v>Intellection</v>
      </c>
      <c r="M10" s="15" t="str">
        <f ca="1">$M$3&amp;L10&amp;" theme "&amp;INDEX($A$6:$A$39,K10)</f>
        <v>People who are especially talented in the Intellection theme are characterized by their intellectual activity. They are introspective and appreciate intellectual discussions.</v>
      </c>
    </row>
    <row r="11" spans="1:13" ht="33.950000000000003" customHeight="1" x14ac:dyDescent="0.25">
      <c r="A11" s="15" t="s">
        <v>87</v>
      </c>
      <c r="B11" s="16" t="s">
        <v>58</v>
      </c>
      <c r="C11" s="17">
        <v>0.125</v>
      </c>
      <c r="D11" s="17">
        <v>1.875</v>
      </c>
      <c r="E11" s="18">
        <f t="shared" ca="1" si="4"/>
        <v>-0.43749997209894015</v>
      </c>
      <c r="F11" s="18">
        <f t="shared" ca="1" si="5"/>
        <v>0.43749999266492939</v>
      </c>
      <c r="G11" s="18">
        <f t="shared" ca="1" si="0"/>
        <v>0.417534713910301</v>
      </c>
      <c r="H11" s="19">
        <f t="shared" ca="1" si="1"/>
        <v>12</v>
      </c>
      <c r="J11" s="19">
        <v>2</v>
      </c>
      <c r="K11" s="19">
        <f ca="1">MATCH(J11,$H$6:$H$39,0)</f>
        <v>18</v>
      </c>
      <c r="L11" s="16" t="str">
        <f ca="1">INDEX($B$6:$B$39,K11)</f>
        <v>Futuristic</v>
      </c>
      <c r="M11" s="15" t="str">
        <f ca="1">$M$3&amp;L11&amp;" theme "&amp;INDEX($A$6:$A$39,K11)</f>
        <v>People who are especially talented in the Futuristic theme are inspired by the future and what could be. They inspire others with their visions of the future.</v>
      </c>
    </row>
    <row r="12" spans="1:13" ht="33.950000000000003" customHeight="1" x14ac:dyDescent="0.25">
      <c r="A12" s="15" t="s">
        <v>88</v>
      </c>
      <c r="B12" s="16" t="s">
        <v>29</v>
      </c>
      <c r="C12" s="17">
        <v>1.1000000000000001</v>
      </c>
      <c r="D12" s="17">
        <v>0.15454545454545587</v>
      </c>
      <c r="E12" s="18">
        <f t="shared" ca="1" si="4"/>
        <v>5.000002496113512E-2</v>
      </c>
      <c r="F12" s="18">
        <f t="shared" ca="1" si="5"/>
        <v>-0.42272731393960494</v>
      </c>
      <c r="G12" s="18">
        <f t="shared" ca="1" si="0"/>
        <v>0.30436758207513481</v>
      </c>
      <c r="H12" s="19">
        <f t="shared" ca="1" si="1"/>
        <v>21</v>
      </c>
      <c r="J12" s="19">
        <v>3</v>
      </c>
      <c r="K12" s="19">
        <f ca="1">MATCH(J12,$H$6:$H$39,0)</f>
        <v>1</v>
      </c>
      <c r="L12" s="16" t="str">
        <f ca="1">INDEX($B$6:$B$39,K12)</f>
        <v>Achiever</v>
      </c>
      <c r="M12" s="15" t="str">
        <f ca="1">$M$3&amp;L12&amp;" theme "&amp;INDEX($A$6:$A$39,K12)</f>
        <v>People who are especially talented in the Achiever theme have a great deal of stamina and work hard. They take great satisfaction from being busy and productive.</v>
      </c>
    </row>
    <row r="13" spans="1:13" ht="33.950000000000003" customHeight="1" x14ac:dyDescent="0.25">
      <c r="A13" s="15" t="s">
        <v>89</v>
      </c>
      <c r="B13" s="16" t="s">
        <v>38</v>
      </c>
      <c r="C13" s="17">
        <v>0.6</v>
      </c>
      <c r="D13" s="17">
        <v>0.7545454545454553</v>
      </c>
      <c r="E13" s="18">
        <f t="shared" ca="1" si="4"/>
        <v>-0.20000003647847275</v>
      </c>
      <c r="F13" s="18">
        <f t="shared" ca="1" si="5"/>
        <v>-0.12272731206069307</v>
      </c>
      <c r="G13" s="18">
        <f t="shared" ca="1" si="0"/>
        <v>7.4064483142033247E-2</v>
      </c>
      <c r="H13" s="19">
        <f t="shared" ca="1" si="1"/>
        <v>31</v>
      </c>
    </row>
    <row r="14" spans="1:13" ht="33.950000000000003" customHeight="1" x14ac:dyDescent="0.25">
      <c r="A14" s="15" t="s">
        <v>90</v>
      </c>
      <c r="B14" s="16" t="s">
        <v>52</v>
      </c>
      <c r="C14" s="17">
        <v>1.1909090909090914</v>
      </c>
      <c r="D14" s="17">
        <v>1.4090909090909094</v>
      </c>
      <c r="E14" s="18">
        <f t="shared" ca="1" si="4"/>
        <v>9.5454593238708224E-2</v>
      </c>
      <c r="F14" s="18">
        <f t="shared" ca="1" si="5"/>
        <v>0.20454540842562055</v>
      </c>
      <c r="G14" s="18">
        <f t="shared" ca="1" si="0"/>
        <v>0.47714992301341785</v>
      </c>
      <c r="H14" s="19">
        <f t="shared" ca="1" si="1"/>
        <v>10</v>
      </c>
    </row>
    <row r="15" spans="1:13" ht="33.950000000000003" customHeight="1" x14ac:dyDescent="0.25">
      <c r="A15" s="15" t="s">
        <v>91</v>
      </c>
      <c r="B15" s="16" t="s">
        <v>54</v>
      </c>
      <c r="C15" s="17">
        <v>0.2</v>
      </c>
      <c r="D15" s="17">
        <v>1.7</v>
      </c>
      <c r="E15" s="18">
        <f t="shared" ca="1" si="4"/>
        <v>-0.40000003957982455</v>
      </c>
      <c r="F15" s="18">
        <f t="shared" ca="1" si="5"/>
        <v>0.34999997852664483</v>
      </c>
      <c r="G15" s="18">
        <f t="shared" ca="1" si="0"/>
        <v>0.31513886029266475</v>
      </c>
      <c r="H15" s="19">
        <f t="shared" ca="1" si="1"/>
        <v>20</v>
      </c>
    </row>
    <row r="16" spans="1:13" ht="33.950000000000003" customHeight="1" x14ac:dyDescent="0.25">
      <c r="A16" s="15" t="s">
        <v>92</v>
      </c>
      <c r="B16" s="16" t="s">
        <v>42</v>
      </c>
      <c r="C16" s="17">
        <v>0.7</v>
      </c>
      <c r="D16" s="17">
        <v>0.95</v>
      </c>
      <c r="E16" s="18">
        <f t="shared" ca="1" si="4"/>
        <v>-0.15000002828933554</v>
      </c>
      <c r="F16" s="18">
        <f t="shared" ca="1" si="5"/>
        <v>-2.4999952299127003E-2</v>
      </c>
      <c r="G16" s="18">
        <f t="shared" ca="1" si="0"/>
        <v>0.1286805556007885</v>
      </c>
      <c r="H16" s="19">
        <f t="shared" ca="1" si="1"/>
        <v>27</v>
      </c>
    </row>
    <row r="17" spans="1:8" ht="33.950000000000003" customHeight="1" x14ac:dyDescent="0.25">
      <c r="A17" s="15" t="s">
        <v>93</v>
      </c>
      <c r="B17" s="16" t="s">
        <v>35</v>
      </c>
      <c r="C17" s="17">
        <v>1.1499999999999999</v>
      </c>
      <c r="D17" s="17">
        <v>0.64545454545454639</v>
      </c>
      <c r="E17" s="18">
        <f t="shared" ca="1" si="4"/>
        <v>7.4999995515694168E-2</v>
      </c>
      <c r="F17" s="18">
        <f t="shared" ca="1" si="5"/>
        <v>-0.17727268024033277</v>
      </c>
      <c r="G17" s="18">
        <f t="shared" ca="1" si="0"/>
        <v>0.28540920383174867</v>
      </c>
      <c r="H17" s="19">
        <f t="shared" ca="1" si="1"/>
        <v>22</v>
      </c>
    </row>
    <row r="18" spans="1:8" ht="33.950000000000003" customHeight="1" x14ac:dyDescent="0.25">
      <c r="A18" s="15" t="s">
        <v>94</v>
      </c>
      <c r="B18" s="16" t="s">
        <v>45</v>
      </c>
      <c r="C18" s="17">
        <v>1.1000000000000001</v>
      </c>
      <c r="D18" s="17">
        <v>1.1909090909090914</v>
      </c>
      <c r="E18" s="18">
        <f t="shared" ca="1" si="4"/>
        <v>5.0000035220911843E-2</v>
      </c>
      <c r="F18" s="18">
        <f t="shared" ca="1" si="5"/>
        <v>9.5454576929593374E-2</v>
      </c>
      <c r="G18" s="18">
        <f t="shared" ca="1" si="0"/>
        <v>0.35068990800762206</v>
      </c>
      <c r="H18" s="19">
        <f t="shared" ca="1" si="1"/>
        <v>17</v>
      </c>
    </row>
    <row r="19" spans="1:8" ht="33.950000000000003" customHeight="1" x14ac:dyDescent="0.25">
      <c r="A19" s="15" t="s">
        <v>95</v>
      </c>
      <c r="B19" s="16" t="s">
        <v>48</v>
      </c>
      <c r="C19" s="17">
        <v>0.70000000000000084</v>
      </c>
      <c r="D19" s="17">
        <v>1.3000000000000003</v>
      </c>
      <c r="E19" s="18">
        <f t="shared" ca="1" si="4"/>
        <v>-0.15000000715006501</v>
      </c>
      <c r="F19" s="18">
        <f t="shared" ca="1" si="5"/>
        <v>0.149999959022839</v>
      </c>
      <c r="G19" s="18">
        <f t="shared" ca="1" si="0"/>
        <v>0.22347218844605182</v>
      </c>
      <c r="H19" s="19">
        <f t="shared" ca="1" si="1"/>
        <v>24</v>
      </c>
    </row>
    <row r="20" spans="1:8" ht="33.950000000000003" customHeight="1" x14ac:dyDescent="0.25">
      <c r="A20" s="15" t="s">
        <v>96</v>
      </c>
      <c r="B20" s="16" t="s">
        <v>37</v>
      </c>
      <c r="C20" s="17">
        <v>1.7</v>
      </c>
      <c r="D20" s="17">
        <v>0.7</v>
      </c>
      <c r="E20" s="18">
        <f t="shared" ca="1" si="4"/>
        <v>0.35000000466346765</v>
      </c>
      <c r="F20" s="18">
        <f t="shared" ca="1" si="5"/>
        <v>-0.14999998031843548</v>
      </c>
      <c r="G20" s="18">
        <f t="shared" ca="1" si="0"/>
        <v>0.65680556539101109</v>
      </c>
      <c r="H20" s="19">
        <f t="shared" ca="1" si="1"/>
        <v>7</v>
      </c>
    </row>
    <row r="21" spans="1:8" ht="33.950000000000003" customHeight="1" x14ac:dyDescent="0.25">
      <c r="A21" s="15" t="s">
        <v>97</v>
      </c>
      <c r="B21" s="16" t="s">
        <v>43</v>
      </c>
      <c r="C21" s="17">
        <v>0.55000000000000004</v>
      </c>
      <c r="D21" s="17">
        <v>1.0818181818181825</v>
      </c>
      <c r="E21" s="18">
        <f t="shared" ca="1" si="4"/>
        <v>-0.22499999344261817</v>
      </c>
      <c r="F21" s="18">
        <f t="shared" ca="1" si="5"/>
        <v>4.0909086626730776E-2</v>
      </c>
      <c r="G21" s="18">
        <f t="shared" ca="1" si="0"/>
        <v>0.11656623141210498</v>
      </c>
      <c r="H21" s="19">
        <f t="shared" ca="1" si="1"/>
        <v>28</v>
      </c>
    </row>
    <row r="22" spans="1:8" ht="33.950000000000003" customHeight="1" x14ac:dyDescent="0.25">
      <c r="A22" s="15" t="s">
        <v>98</v>
      </c>
      <c r="B22" s="16" t="s">
        <v>41</v>
      </c>
      <c r="C22" s="17">
        <v>1.2</v>
      </c>
      <c r="D22" s="17">
        <v>0.91818181818181888</v>
      </c>
      <c r="E22" s="18">
        <f t="shared" ca="1" si="4"/>
        <v>9.9999992984778838E-2</v>
      </c>
      <c r="F22" s="18">
        <f t="shared" ca="1" si="5"/>
        <v>-4.0909086174667604E-2</v>
      </c>
      <c r="G22" s="18">
        <f t="shared" ca="1" si="0"/>
        <v>0.33976698181409354</v>
      </c>
      <c r="H22" s="19">
        <f t="shared" ca="1" si="1"/>
        <v>18</v>
      </c>
    </row>
    <row r="23" spans="1:8" ht="33.950000000000003" customHeight="1" x14ac:dyDescent="0.25">
      <c r="A23" s="15" t="s">
        <v>99</v>
      </c>
      <c r="B23" s="16" t="s">
        <v>55</v>
      </c>
      <c r="C23" s="17">
        <v>1.8</v>
      </c>
      <c r="D23" s="17">
        <v>1.7</v>
      </c>
      <c r="E23" s="18">
        <f t="shared" ca="1" si="4"/>
        <v>0.39999998949730703</v>
      </c>
      <c r="F23" s="18">
        <f t="shared" ca="1" si="5"/>
        <v>0.35000001260903352</v>
      </c>
      <c r="G23" s="18">
        <f t="shared" ca="1" si="0"/>
        <v>1.0484722182726869</v>
      </c>
      <c r="H23" s="19">
        <f t="shared" ca="1" si="1"/>
        <v>2</v>
      </c>
    </row>
    <row r="24" spans="1:8" ht="33.950000000000003" customHeight="1" x14ac:dyDescent="0.25">
      <c r="A24" s="15" t="s">
        <v>100</v>
      </c>
      <c r="B24" s="16" t="s">
        <v>32</v>
      </c>
      <c r="C24" s="17">
        <v>0.42727272727272836</v>
      </c>
      <c r="D24" s="17">
        <v>0.4</v>
      </c>
      <c r="E24" s="18">
        <f t="shared" ca="1" si="4"/>
        <v>-0.286363653176128</v>
      </c>
      <c r="F24" s="18">
        <f t="shared" ca="1" si="5"/>
        <v>-0.30000002282224536</v>
      </c>
      <c r="G24" s="18">
        <f t="shared" ca="1" si="0"/>
        <v>3.7976352855228108E-2</v>
      </c>
      <c r="H24" s="19">
        <f t="shared" ca="1" si="1"/>
        <v>33</v>
      </c>
    </row>
    <row r="25" spans="1:8" ht="33.950000000000003" customHeight="1" x14ac:dyDescent="0.25">
      <c r="A25" s="15" t="s">
        <v>101</v>
      </c>
      <c r="B25" s="16" t="s">
        <v>53</v>
      </c>
      <c r="C25" s="17">
        <v>1.5181818181818185</v>
      </c>
      <c r="D25" s="17">
        <v>1.572727272727273</v>
      </c>
      <c r="E25" s="18">
        <f t="shared" ca="1" si="4"/>
        <v>0.25909088342366865</v>
      </c>
      <c r="F25" s="18">
        <f t="shared" ca="1" si="5"/>
        <v>0.2863636576116626</v>
      </c>
      <c r="G25" s="18">
        <f t="shared" ca="1" si="0"/>
        <v>0.75942261963943114</v>
      </c>
      <c r="H25" s="19">
        <f t="shared" ca="1" si="1"/>
        <v>5</v>
      </c>
    </row>
    <row r="26" spans="1:8" ht="33.950000000000003" customHeight="1" x14ac:dyDescent="0.25">
      <c r="A26" s="15" t="s">
        <v>102</v>
      </c>
      <c r="B26" s="16" t="s">
        <v>30</v>
      </c>
      <c r="C26" s="17">
        <v>0.6</v>
      </c>
      <c r="D26" s="17">
        <v>0.25</v>
      </c>
      <c r="E26" s="18">
        <f t="shared" ca="1" si="4"/>
        <v>-0.19999996184620036</v>
      </c>
      <c r="F26" s="18">
        <f t="shared" ca="1" si="5"/>
        <v>-0.37499999632244074</v>
      </c>
      <c r="G26" s="18">
        <f t="shared" ca="1" si="0"/>
        <v>9.4513907375833761E-2</v>
      </c>
      <c r="H26" s="19">
        <f t="shared" ca="1" si="1"/>
        <v>29</v>
      </c>
    </row>
    <row r="27" spans="1:8" ht="33.950000000000003" customHeight="1" x14ac:dyDescent="0.25">
      <c r="A27" s="15" t="s">
        <v>103</v>
      </c>
      <c r="B27" s="16" t="s">
        <v>34</v>
      </c>
      <c r="C27" s="17">
        <v>0.35</v>
      </c>
      <c r="D27" s="17">
        <v>0.6</v>
      </c>
      <c r="E27" s="18">
        <f t="shared" ca="1" si="4"/>
        <v>-0.32500004569291563</v>
      </c>
      <c r="F27" s="18">
        <f t="shared" ca="1" si="5"/>
        <v>-0.19999996457460981</v>
      </c>
      <c r="G27" s="18">
        <f t="shared" ca="1" si="0"/>
        <v>1.7847210627871229E-2</v>
      </c>
      <c r="H27" s="19">
        <f t="shared" ca="1" si="1"/>
        <v>34</v>
      </c>
    </row>
    <row r="28" spans="1:8" ht="33.950000000000003" customHeight="1" x14ac:dyDescent="0.25">
      <c r="A28" s="15" t="s">
        <v>104</v>
      </c>
      <c r="B28" s="16" t="s">
        <v>47</v>
      </c>
      <c r="C28" s="17">
        <v>1.1000000000000001</v>
      </c>
      <c r="D28" s="17">
        <v>1.3</v>
      </c>
      <c r="E28" s="18">
        <f t="shared" ca="1" si="4"/>
        <v>5.000000412087717E-2</v>
      </c>
      <c r="F28" s="18">
        <f t="shared" ca="1" si="5"/>
        <v>0.15000002332741752</v>
      </c>
      <c r="G28" s="18">
        <f t="shared" ca="1" si="0"/>
        <v>0.3868055764630971</v>
      </c>
      <c r="H28" s="19">
        <f t="shared" ca="1" si="1"/>
        <v>15</v>
      </c>
    </row>
    <row r="29" spans="1:8" ht="33.950000000000003" customHeight="1" x14ac:dyDescent="0.25">
      <c r="A29" s="15" t="s">
        <v>105</v>
      </c>
      <c r="B29" s="16" t="s">
        <v>59</v>
      </c>
      <c r="C29" s="17">
        <v>1.875</v>
      </c>
      <c r="D29" s="17">
        <v>1.875</v>
      </c>
      <c r="E29" s="18">
        <f t="shared" ca="1" si="4"/>
        <v>0.43750000232176839</v>
      </c>
      <c r="F29" s="18">
        <f t="shared" ca="1" si="5"/>
        <v>0.43750002618483463</v>
      </c>
      <c r="G29" s="18">
        <f t="shared" ca="1" si="0"/>
        <v>1.2196180935374694</v>
      </c>
      <c r="H29" s="19">
        <f t="shared" ca="1" si="1"/>
        <v>1</v>
      </c>
    </row>
    <row r="30" spans="1:8" ht="33.950000000000003" customHeight="1" x14ac:dyDescent="0.25">
      <c r="A30" s="15" t="s">
        <v>106</v>
      </c>
      <c r="B30" s="16" t="s">
        <v>39</v>
      </c>
      <c r="C30" s="17">
        <v>1.4</v>
      </c>
      <c r="D30" s="17">
        <v>0.85</v>
      </c>
      <c r="E30" s="18">
        <f t="shared" ca="1" si="4"/>
        <v>0.20000004920454531</v>
      </c>
      <c r="F30" s="18">
        <f t="shared" ca="1" si="5"/>
        <v>-7.4999992417943709E-2</v>
      </c>
      <c r="G30" s="18">
        <f t="shared" ca="1" si="0"/>
        <v>0.45118062236342438</v>
      </c>
      <c r="H30" s="19">
        <f t="shared" ca="1" si="1"/>
        <v>11</v>
      </c>
    </row>
    <row r="31" spans="1:8" ht="33.950000000000003" customHeight="1" x14ac:dyDescent="0.25">
      <c r="A31" s="15" t="s">
        <v>107</v>
      </c>
      <c r="B31" s="16" t="s">
        <v>46</v>
      </c>
      <c r="C31" s="17">
        <v>1.4</v>
      </c>
      <c r="D31" s="17">
        <v>1.25</v>
      </c>
      <c r="E31" s="18">
        <f t="shared" ca="1" si="4"/>
        <v>0.20000001498384148</v>
      </c>
      <c r="F31" s="18">
        <f t="shared" ca="1" si="5"/>
        <v>0.12499998626655479</v>
      </c>
      <c r="G31" s="18">
        <f t="shared" ca="1" si="0"/>
        <v>0.54451389946198381</v>
      </c>
      <c r="H31" s="19">
        <f t="shared" ca="1" si="1"/>
        <v>9</v>
      </c>
    </row>
    <row r="32" spans="1:8" ht="33.950000000000003" customHeight="1" x14ac:dyDescent="0.25">
      <c r="A32" s="15" t="s">
        <v>108</v>
      </c>
      <c r="B32" s="16" t="s">
        <v>49</v>
      </c>
      <c r="C32" s="17">
        <v>0.2</v>
      </c>
      <c r="D32" s="17">
        <v>1.4</v>
      </c>
      <c r="E32" s="18">
        <f t="shared" ca="1" si="4"/>
        <v>-0.39999998411960525</v>
      </c>
      <c r="F32" s="18">
        <f t="shared" ca="1" si="5"/>
        <v>0.19999998063168326</v>
      </c>
      <c r="G32" s="18">
        <f t="shared" ca="1" si="0"/>
        <v>0.17013887492414356</v>
      </c>
      <c r="H32" s="19">
        <f t="shared" ca="1" si="1"/>
        <v>25</v>
      </c>
    </row>
    <row r="33" spans="1:12" ht="33.950000000000003" customHeight="1" x14ac:dyDescent="0.25">
      <c r="A33" s="15" t="s">
        <v>109</v>
      </c>
      <c r="B33" s="16" t="s">
        <v>40</v>
      </c>
      <c r="C33" s="17">
        <v>0.55000000000000004</v>
      </c>
      <c r="D33" s="17">
        <v>0.86363636363636442</v>
      </c>
      <c r="E33" s="18">
        <f t="shared" ca="1" si="4"/>
        <v>-0.22499997450001047</v>
      </c>
      <c r="F33" s="18">
        <f t="shared" ca="1" si="5"/>
        <v>-6.8181848860129235E-2</v>
      </c>
      <c r="G33" s="18">
        <f t="shared" ca="1" si="0"/>
        <v>7.4086894944482978E-2</v>
      </c>
      <c r="H33" s="19">
        <f t="shared" ca="1" si="1"/>
        <v>30</v>
      </c>
    </row>
    <row r="34" spans="1:12" ht="33.950000000000003" customHeight="1" x14ac:dyDescent="0.25">
      <c r="A34" s="15" t="s">
        <v>110</v>
      </c>
      <c r="B34" s="16" t="s">
        <v>31</v>
      </c>
      <c r="C34" s="17">
        <v>1.25</v>
      </c>
      <c r="D34" s="17">
        <v>0.35</v>
      </c>
      <c r="E34" s="18">
        <f t="shared" ca="1" si="4"/>
        <v>0.1249999992523801</v>
      </c>
      <c r="F34" s="18">
        <f t="shared" ca="1" si="5"/>
        <v>-0.32500002877115147</v>
      </c>
      <c r="G34" s="18">
        <f t="shared" ca="1" si="0"/>
        <v>0.35388889472993518</v>
      </c>
      <c r="H34" s="19">
        <f t="shared" ca="1" si="1"/>
        <v>16</v>
      </c>
    </row>
    <row r="35" spans="1:12" ht="33.950000000000003" customHeight="1" x14ac:dyDescent="0.25">
      <c r="A35" s="15" t="s">
        <v>111</v>
      </c>
      <c r="B35" s="16" t="s">
        <v>44</v>
      </c>
      <c r="C35" s="17">
        <v>0.9</v>
      </c>
      <c r="D35" s="17">
        <v>1.1000000000000001</v>
      </c>
      <c r="E35" s="18">
        <f t="shared" ca="1" si="4"/>
        <v>-5.0000047117191686E-2</v>
      </c>
      <c r="F35" s="18">
        <f t="shared" ca="1" si="5"/>
        <v>4.999999527313774E-2</v>
      </c>
      <c r="G35" s="18">
        <f t="shared" ca="1" si="0"/>
        <v>0.23347218130097241</v>
      </c>
      <c r="H35" s="19">
        <f t="shared" ca="1" si="1"/>
        <v>23</v>
      </c>
    </row>
    <row r="36" spans="1:12" ht="33.950000000000003" customHeight="1" x14ac:dyDescent="0.25">
      <c r="A36" s="15" t="s">
        <v>112</v>
      </c>
      <c r="B36" s="16" t="s">
        <v>57</v>
      </c>
      <c r="C36" s="17">
        <v>0.53636363636363749</v>
      </c>
      <c r="D36" s="17">
        <v>1.790909090909091</v>
      </c>
      <c r="E36" s="18">
        <f t="shared" ca="1" si="4"/>
        <v>-0.2318182143895135</v>
      </c>
      <c r="F36" s="18">
        <f t="shared" ca="1" si="5"/>
        <v>0.39545458699045227</v>
      </c>
      <c r="G36" s="18">
        <f t="shared" ca="1" si="0"/>
        <v>0.41586895183905487</v>
      </c>
      <c r="H36" s="19">
        <f t="shared" ca="1" si="1"/>
        <v>13</v>
      </c>
    </row>
    <row r="37" spans="1:12" ht="33.950000000000003" customHeight="1" x14ac:dyDescent="0.25">
      <c r="A37" s="15" t="s">
        <v>113</v>
      </c>
      <c r="B37" s="16" t="s">
        <v>50</v>
      </c>
      <c r="C37" s="17">
        <v>0.86363636363636442</v>
      </c>
      <c r="D37" s="17">
        <v>1.4</v>
      </c>
      <c r="E37" s="18">
        <f t="shared" ca="1" si="4"/>
        <v>-6.8181791977340714E-2</v>
      </c>
      <c r="F37" s="18">
        <f t="shared" ca="1" si="5"/>
        <v>0.20000001621429339</v>
      </c>
      <c r="G37" s="18">
        <f t="shared" ca="1" si="0"/>
        <v>0.31895434957524116</v>
      </c>
      <c r="H37" s="19">
        <f t="shared" ca="1" si="1"/>
        <v>19</v>
      </c>
    </row>
    <row r="38" spans="1:12" ht="33.950000000000003" customHeight="1" x14ac:dyDescent="0.25">
      <c r="A38" s="15" t="s">
        <v>114</v>
      </c>
      <c r="B38" s="16" t="s">
        <v>56</v>
      </c>
      <c r="C38" s="17">
        <v>1.1363636363636369</v>
      </c>
      <c r="D38" s="17">
        <v>1.7363636363636363</v>
      </c>
      <c r="E38" s="18">
        <f t="shared" ca="1" si="4"/>
        <v>6.8181809343068792E-2</v>
      </c>
      <c r="F38" s="18">
        <f t="shared" ca="1" si="5"/>
        <v>0.36818185465771858</v>
      </c>
      <c r="G38" s="18">
        <f t="shared" ca="1" si="0"/>
        <v>0.60958795745191008</v>
      </c>
      <c r="H38" s="19">
        <f t="shared" ca="1" si="1"/>
        <v>8</v>
      </c>
    </row>
    <row r="39" spans="1:12" ht="33.950000000000003" customHeight="1" x14ac:dyDescent="0.25">
      <c r="A39" s="15" t="s">
        <v>115</v>
      </c>
      <c r="B39" s="16" t="s">
        <v>27</v>
      </c>
      <c r="C39" s="17">
        <v>0.125</v>
      </c>
      <c r="D39" s="17">
        <v>0.125</v>
      </c>
      <c r="E39" s="18">
        <f t="shared" ca="1" si="4"/>
        <v>-0.43750002012024752</v>
      </c>
      <c r="F39" s="18">
        <f t="shared" ca="1" si="5"/>
        <v>-0.43750002120450143</v>
      </c>
      <c r="G39" s="18">
        <f t="shared" ca="1" si="0"/>
        <v>5.2951397769275911E-2</v>
      </c>
      <c r="H39" s="19">
        <f t="shared" ca="1" si="1"/>
        <v>32</v>
      </c>
    </row>
    <row r="40" spans="1:12" x14ac:dyDescent="0.25">
      <c r="C40" s="12"/>
      <c r="D40" s="12"/>
      <c r="G40" s="11"/>
    </row>
    <row r="41" spans="1:12" x14ac:dyDescent="0.25">
      <c r="C41" s="12"/>
      <c r="D41" s="12"/>
      <c r="G41" s="11"/>
    </row>
    <row r="42" spans="1:12" x14ac:dyDescent="0.25">
      <c r="C42" s="12"/>
      <c r="D42" s="12"/>
      <c r="G42" s="11"/>
    </row>
    <row r="43" spans="1:12" x14ac:dyDescent="0.25">
      <c r="C43" s="12"/>
      <c r="D43" s="12"/>
      <c r="G43" s="11"/>
    </row>
    <row r="44" spans="1:12" x14ac:dyDescent="0.25">
      <c r="B44" s="13" t="s">
        <v>81</v>
      </c>
      <c r="C44" s="13" t="s">
        <v>74</v>
      </c>
      <c r="D44" s="13" t="s">
        <v>75</v>
      </c>
      <c r="E44" s="13" t="s">
        <v>25</v>
      </c>
      <c r="F44" s="13" t="s">
        <v>26</v>
      </c>
      <c r="G44" s="13" t="s">
        <v>76</v>
      </c>
      <c r="H44" s="13" t="s">
        <v>77</v>
      </c>
      <c r="I44" s="14"/>
      <c r="J44" s="13" t="s">
        <v>78</v>
      </c>
      <c r="K44" s="13" t="s">
        <v>79</v>
      </c>
      <c r="L44" s="13" t="s">
        <v>81</v>
      </c>
    </row>
    <row r="45" spans="1:12" x14ac:dyDescent="0.25">
      <c r="B45" t="s">
        <v>60</v>
      </c>
      <c r="C45" s="12">
        <v>1.8083945909473758</v>
      </c>
      <c r="D45" s="12">
        <v>1.3348480033194536</v>
      </c>
      <c r="E45" s="11">
        <f ca="1">0.5*(C45-1)+0.0000001*(RAND()-0.5)</f>
        <v>0.40419730848746788</v>
      </c>
      <c r="F45" s="11">
        <f ca="1">0.5*(D45-1)+0.0000001*(RAND()-0.5)</f>
        <v>0.16742404798670527</v>
      </c>
      <c r="G45" s="11">
        <f t="shared" ref="G45:G57" ca="1" si="7">(E45-$E$3)^2+(F45-$F$3)^2</f>
        <v>0.88515271769629611</v>
      </c>
      <c r="H45">
        <f ca="1">RANK(G45,$G$45:$G$57)</f>
        <v>1</v>
      </c>
      <c r="J45">
        <v>13</v>
      </c>
      <c r="K45">
        <f ca="1">MATCH(J45,$H$45:$H$57,0)</f>
        <v>5</v>
      </c>
      <c r="L45" t="str">
        <f ca="1">INDEX($B$45:$B$57,K45)</f>
        <v>Actor</v>
      </c>
    </row>
    <row r="46" spans="1:12" x14ac:dyDescent="0.25">
      <c r="B46" t="s">
        <v>61</v>
      </c>
      <c r="C46" s="12">
        <v>1.3348480033194536</v>
      </c>
      <c r="D46" s="12">
        <v>1.8083945909473758</v>
      </c>
      <c r="E46" s="11">
        <f t="shared" ref="E46:E57" ca="1" si="8">0.5*(C46-1)+0.0000001*(RAND()-0.5)</f>
        <v>0.16742402826037062</v>
      </c>
      <c r="F46" s="11">
        <f t="shared" ref="F46:F57" ca="1" si="9">0.5*(D46-1)+0.0000001*(RAND()-0.5)</f>
        <v>0.40419726103574094</v>
      </c>
      <c r="G46" s="11">
        <f t="shared" ca="1" si="7"/>
        <v>0.76676600462684508</v>
      </c>
      <c r="H46">
        <f t="shared" ref="H46:H57" ca="1" si="10">RANK(G46,$G$45:$G$57)</f>
        <v>2</v>
      </c>
      <c r="J46">
        <v>12</v>
      </c>
      <c r="K46">
        <f t="shared" ref="K46:K47" ca="1" si="11">MATCH(J46,$H$45:$H$57,0)</f>
        <v>12</v>
      </c>
      <c r="L46" t="str">
        <f t="shared" ref="L46:L47" ca="1" si="12">INDEX($B$45:$B$57,K46)</f>
        <v>Teacher</v>
      </c>
    </row>
    <row r="47" spans="1:12" x14ac:dyDescent="0.25">
      <c r="B47" t="s">
        <v>62</v>
      </c>
      <c r="C47" s="12">
        <v>0.66515199668054648</v>
      </c>
      <c r="D47" s="12">
        <v>1.8083945909473758</v>
      </c>
      <c r="E47" s="11">
        <f t="shared" ca="1" si="8"/>
        <v>-0.16742401625720604</v>
      </c>
      <c r="F47" s="11">
        <f t="shared" ca="1" si="9"/>
        <v>0.40419734042527944</v>
      </c>
      <c r="G47" s="11">
        <f t="shared" ca="1" si="7"/>
        <v>0.45982205705687895</v>
      </c>
      <c r="H47">
        <f t="shared" ca="1" si="10"/>
        <v>5</v>
      </c>
      <c r="J47">
        <v>11</v>
      </c>
      <c r="K47">
        <f t="shared" ca="1" si="11"/>
        <v>6</v>
      </c>
      <c r="L47" t="str">
        <f t="shared" ca="1" si="12"/>
        <v>Salesman</v>
      </c>
    </row>
    <row r="48" spans="1:12" x14ac:dyDescent="0.25">
      <c r="B48" t="s">
        <v>63</v>
      </c>
      <c r="C48" s="12">
        <v>0.19160540905262413</v>
      </c>
      <c r="D48" s="12">
        <v>1.3348480033194536</v>
      </c>
      <c r="E48" s="11">
        <f t="shared" ca="1" si="8"/>
        <v>-0.40419725453485011</v>
      </c>
      <c r="F48" s="11">
        <f t="shared" ca="1" si="9"/>
        <v>0.16742396362532791</v>
      </c>
      <c r="G48" s="11">
        <f t="shared" ca="1" si="7"/>
        <v>0.1441242612453551</v>
      </c>
      <c r="H48">
        <f t="shared" ca="1" si="10"/>
        <v>10</v>
      </c>
    </row>
    <row r="49" spans="2:12" x14ac:dyDescent="0.25">
      <c r="B49" t="s">
        <v>64</v>
      </c>
      <c r="C49" s="12">
        <v>0.19160540905262391</v>
      </c>
      <c r="D49" s="12">
        <v>0.66515199668054692</v>
      </c>
      <c r="E49" s="11">
        <f t="shared" ca="1" si="8"/>
        <v>-0.40419728111441444</v>
      </c>
      <c r="F49" s="11">
        <f t="shared" ca="1" si="9"/>
        <v>-0.16742402064802336</v>
      </c>
      <c r="G49" s="11">
        <f t="shared" ca="1" si="7"/>
        <v>4.6042840142339753E-3</v>
      </c>
      <c r="H49">
        <f t="shared" ca="1" si="10"/>
        <v>13</v>
      </c>
      <c r="J49">
        <v>1</v>
      </c>
      <c r="K49">
        <f ca="1">MATCH(J49,$H$45:$H$57,0)</f>
        <v>1</v>
      </c>
      <c r="L49" t="str">
        <f ca="1">INDEX($B$45:$B$57,K49)</f>
        <v>Architect</v>
      </c>
    </row>
    <row r="50" spans="2:12" x14ac:dyDescent="0.25">
      <c r="B50" t="s">
        <v>65</v>
      </c>
      <c r="C50" s="12">
        <v>0.6651519966805467</v>
      </c>
      <c r="D50" s="12">
        <v>0.19160540905262402</v>
      </c>
      <c r="E50" s="11">
        <f t="shared" ca="1" si="8"/>
        <v>-0.16742396679791469</v>
      </c>
      <c r="F50" s="11">
        <f t="shared" ca="1" si="9"/>
        <v>-0.4041973331298947</v>
      </c>
      <c r="G50" s="11">
        <f t="shared" ca="1" si="7"/>
        <v>0.12299096595434594</v>
      </c>
      <c r="H50">
        <f t="shared" ca="1" si="10"/>
        <v>11</v>
      </c>
      <c r="J50">
        <v>2</v>
      </c>
      <c r="K50">
        <f ca="1">MATCH(J50,$H$45:$H$57,0)</f>
        <v>2</v>
      </c>
      <c r="L50" t="str">
        <f ca="1">INDEX($B$45:$B$57,K50)</f>
        <v>Philosopher</v>
      </c>
    </row>
    <row r="51" spans="2:12" x14ac:dyDescent="0.25">
      <c r="B51" t="s">
        <v>66</v>
      </c>
      <c r="C51" s="12">
        <v>1.3348480033194536</v>
      </c>
      <c r="D51" s="12">
        <v>0.19160540905262424</v>
      </c>
      <c r="E51" s="11">
        <f t="shared" ca="1" si="8"/>
        <v>0.16742396368285428</v>
      </c>
      <c r="F51" s="11">
        <f t="shared" ca="1" si="9"/>
        <v>-0.4041972479996031</v>
      </c>
      <c r="G51" s="11">
        <f t="shared" ca="1" si="7"/>
        <v>0.42993486783740098</v>
      </c>
      <c r="H51">
        <f t="shared" ca="1" si="10"/>
        <v>6</v>
      </c>
      <c r="J51">
        <v>3</v>
      </c>
      <c r="K51">
        <f ca="1">MATCH(J51,$H$45:$H$57,0)</f>
        <v>8</v>
      </c>
      <c r="L51" t="str">
        <f ca="1">INDEX($B$45:$B$57,K51)</f>
        <v>Farmer</v>
      </c>
    </row>
    <row r="52" spans="2:12" x14ac:dyDescent="0.25">
      <c r="B52" t="s">
        <v>67</v>
      </c>
      <c r="C52" s="12">
        <v>1.808394590947376</v>
      </c>
      <c r="D52" s="12">
        <v>0.66515199668054659</v>
      </c>
      <c r="E52" s="11">
        <f t="shared" ca="1" si="8"/>
        <v>0.40419733291327298</v>
      </c>
      <c r="F52" s="11">
        <f t="shared" ca="1" si="9"/>
        <v>-0.16742402372352572</v>
      </c>
      <c r="G52" s="11">
        <f t="shared" ca="1" si="7"/>
        <v>0.74563272182856566</v>
      </c>
      <c r="H52">
        <f t="shared" ca="1" si="10"/>
        <v>3</v>
      </c>
    </row>
    <row r="53" spans="2:12" x14ac:dyDescent="0.25">
      <c r="B53" t="s">
        <v>68</v>
      </c>
      <c r="C53" s="12">
        <v>1</v>
      </c>
      <c r="D53" s="12">
        <v>1</v>
      </c>
      <c r="E53" s="11">
        <f t="shared" ca="1" si="8"/>
        <v>-8.2942128774669447E-9</v>
      </c>
      <c r="F53" s="11">
        <f t="shared" ca="1" si="9"/>
        <v>-8.9470982097497042E-10</v>
      </c>
      <c r="G53" s="11">
        <f t="shared" ca="1" si="7"/>
        <v>0.25347221424639804</v>
      </c>
      <c r="H53">
        <f t="shared" ca="1" si="10"/>
        <v>8</v>
      </c>
    </row>
    <row r="54" spans="2:12" x14ac:dyDescent="0.25">
      <c r="B54" t="s">
        <v>69</v>
      </c>
      <c r="C54" s="12">
        <v>1.3535533905932737</v>
      </c>
      <c r="D54" s="12">
        <v>1.3535533905932737</v>
      </c>
      <c r="E54" s="11">
        <f t="shared" ca="1" si="8"/>
        <v>0.17677673800344609</v>
      </c>
      <c r="F54" s="11">
        <f t="shared" ca="1" si="9"/>
        <v>0.1767766553059891</v>
      </c>
      <c r="G54" s="11">
        <f t="shared" ca="1" si="7"/>
        <v>0.55167450606318813</v>
      </c>
      <c r="H54">
        <f t="shared" ca="1" si="10"/>
        <v>4</v>
      </c>
    </row>
    <row r="55" spans="2:12" x14ac:dyDescent="0.25">
      <c r="B55" t="s">
        <v>70</v>
      </c>
      <c r="C55" s="12">
        <v>0.64644660940672627</v>
      </c>
      <c r="D55" s="12">
        <v>1.3535533905932737</v>
      </c>
      <c r="E55" s="11">
        <f t="shared" ca="1" si="8"/>
        <v>-0.17677672128767083</v>
      </c>
      <c r="F55" s="11">
        <f t="shared" ca="1" si="9"/>
        <v>0.17677672517528834</v>
      </c>
      <c r="G55" s="11">
        <f t="shared" ca="1" si="7"/>
        <v>0.22758388295114571</v>
      </c>
      <c r="H55">
        <f t="shared" ca="1" si="10"/>
        <v>9</v>
      </c>
    </row>
    <row r="56" spans="2:12" x14ac:dyDescent="0.25">
      <c r="B56" t="s">
        <v>71</v>
      </c>
      <c r="C56" s="12">
        <v>0.64644660940672616</v>
      </c>
      <c r="D56" s="12">
        <v>0.64644660940672627</v>
      </c>
      <c r="E56" s="11">
        <f t="shared" ca="1" si="8"/>
        <v>-0.1767767434272137</v>
      </c>
      <c r="F56" s="11">
        <f t="shared" ca="1" si="9"/>
        <v>-0.17677674078743894</v>
      </c>
      <c r="G56" s="11">
        <f t="shared" ca="1" si="7"/>
        <v>8.0269931852670437E-2</v>
      </c>
      <c r="H56">
        <f t="shared" ca="1" si="10"/>
        <v>12</v>
      </c>
    </row>
    <row r="57" spans="2:12" x14ac:dyDescent="0.25">
      <c r="B57" t="s">
        <v>72</v>
      </c>
      <c r="C57" s="12">
        <v>1.3535533905932737</v>
      </c>
      <c r="D57" s="12">
        <v>0.64644660940672616</v>
      </c>
      <c r="E57" s="11">
        <f t="shared" ca="1" si="8"/>
        <v>0.17677671905516779</v>
      </c>
      <c r="F57" s="11">
        <f t="shared" ca="1" si="9"/>
        <v>-0.17677665685320151</v>
      </c>
      <c r="G57" s="11">
        <f t="shared" ca="1" si="7"/>
        <v>0.4043606024753964</v>
      </c>
      <c r="H57">
        <f t="shared" ca="1" si="10"/>
        <v>7</v>
      </c>
    </row>
  </sheetData>
  <sheetProtection algorithmName="SHA-512" hashValue="d5ejl5EosrUXiKWBf2OAqG2PbeIuoUcMTcTDA1wxsnQuulClcnwn7RWxCEJI9N7bIYKsK1OWYkGS5UVmZFsjJA==" saltValue="I+QW4BVcz+j3x8xYFbO74g==" spinCount="100000" sheet="1" objects="1" scenarios="1" selectLockedCells="1" selectUnlockedCells="1"/>
  <sortState ref="B6:H39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Self_Assessment</vt:lpstr>
      <vt:lpstr>Analysis</vt:lpstr>
      <vt:lpstr>Self_Assessment!Print_Area</vt:lpstr>
    </vt:vector>
  </TitlesOfParts>
  <Company>Access Research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Warfield</dc:creator>
  <cp:lastModifiedBy>Matthew Yong</cp:lastModifiedBy>
  <cp:lastPrinted>2016-02-25T07:45:06Z</cp:lastPrinted>
  <dcterms:created xsi:type="dcterms:W3CDTF">2016-02-25T06:23:54Z</dcterms:created>
  <dcterms:modified xsi:type="dcterms:W3CDTF">2020-03-10T02:18:58Z</dcterms:modified>
</cp:coreProperties>
</file>