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5" windowWidth="14805" windowHeight="7950" activeTab="7"/>
  </bookViews>
  <sheets>
    <sheet name="Opg2 Spm1" sheetId="6" r:id="rId1"/>
    <sheet name="Opg2 Spm1 formulars" sheetId="14" r:id="rId2"/>
    <sheet name="Opg2 Spm2" sheetId="15" r:id="rId3"/>
    <sheet name="Opg2 Spm2 formulars" sheetId="16" r:id="rId4"/>
    <sheet name="Opg2 Spm3a" sheetId="17" r:id="rId5"/>
    <sheet name="Opg2 Spm3b" sheetId="18" r:id="rId6"/>
    <sheet name="Opg2 Spm3c" sheetId="19" r:id="rId7"/>
    <sheet name="Random" sheetId="2" r:id="rId8"/>
  </sheets>
  <definedNames>
    <definedName name="_xlnm.Print_Area" localSheetId="0">'Opg2 Spm1'!$A$1:$AM$37</definedName>
    <definedName name="_xlnm.Print_Area" localSheetId="1">'Opg2 Spm1 formulars'!$A$1:$AM$37</definedName>
    <definedName name="_xlnm.Print_Area" localSheetId="2">'Opg2 Spm2'!$A$1:$AM$37</definedName>
    <definedName name="_xlnm.Print_Area" localSheetId="3">'Opg2 Spm2 formulars'!$A$1:$AM$37</definedName>
    <definedName name="_xlnm.Print_Area" localSheetId="4">'Opg2 Spm3a'!$A$1:$AM$37</definedName>
    <definedName name="_xlnm.Print_Area" localSheetId="5">'Opg2 Spm3b'!$A$1:$AM$37</definedName>
    <definedName name="_xlnm.Print_Area" localSheetId="6">'Opg2 Spm3c'!$A$1:$AM$37</definedName>
    <definedName name="solver_adj" localSheetId="0" hidden="1">'Opg2 Spm1'!$T$2:$U$29</definedName>
    <definedName name="solver_adj" localSheetId="1" hidden="1">'Opg2 Spm1 formulars'!$T$2:$U$29</definedName>
    <definedName name="solver_adj" localSheetId="2" hidden="1">'Opg2 Spm2'!$T$2:$U$29</definedName>
    <definedName name="solver_adj" localSheetId="3" hidden="1">'Opg2 Spm2 formulars'!$T$2:$U$29</definedName>
    <definedName name="solver_adj" localSheetId="4" hidden="1">'Opg2 Spm3a'!$T$2:$U$29</definedName>
    <definedName name="solver_adj" localSheetId="5" hidden="1">'Opg2 Spm3b'!$T$2:$U$29</definedName>
    <definedName name="solver_adj" localSheetId="6" hidden="1">'Opg2 Spm3c'!$T$2:$U$29</definedName>
    <definedName name="solver_adj" localSheetId="7" hidden="1">Random!#REF!</definedName>
    <definedName name="solver_cvg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cvg" localSheetId="7" hidden="1">"""""""0,000001"""""""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0" hidden="1">'Opg2 Spm1'!$T$2:$U$29</definedName>
    <definedName name="solver_lhs1" localSheetId="1" hidden="1">'Opg2 Spm1 formulars'!$T$2:$U$29</definedName>
    <definedName name="solver_lhs1" localSheetId="2" hidden="1">'Opg2 Spm2'!$AB$8:$AC$13</definedName>
    <definedName name="solver_lhs1" localSheetId="3" hidden="1">'Opg2 Spm2 formulars'!$AB$8:$AC$13</definedName>
    <definedName name="solver_lhs1" localSheetId="4" hidden="1">'Opg2 Spm3a'!$AD$2:$AE$7</definedName>
    <definedName name="solver_lhs1" localSheetId="5" hidden="1">'Opg2 Spm3b'!$AH$4</definedName>
    <definedName name="solver_lhs1" localSheetId="6" hidden="1">'Opg2 Spm3c'!$AB$2:$AC$7</definedName>
    <definedName name="solver_lhs1" localSheetId="7" hidden="1">Random!#REF!</definedName>
    <definedName name="solver_lhs2" localSheetId="0" hidden="1">'Opg2 Spm1'!$V$2:$V$29</definedName>
    <definedName name="solver_lhs2" localSheetId="1" hidden="1">'Opg2 Spm1 formulars'!$V$2:$V$29</definedName>
    <definedName name="solver_lhs2" localSheetId="2" hidden="1">'Opg2 Spm2'!$T$2:$U$29</definedName>
    <definedName name="solver_lhs2" localSheetId="3" hidden="1">'Opg2 Spm2 formulars'!$T$2:$U$29</definedName>
    <definedName name="solver_lhs2" localSheetId="4" hidden="1">'Opg2 Spm3a'!$AB$8:$AC$13</definedName>
    <definedName name="solver_lhs2" localSheetId="5" hidden="1">'Opg2 Spm3b'!$AB$8:$AC$13</definedName>
    <definedName name="solver_lhs2" localSheetId="6" hidden="1">'Opg2 Spm3c'!$AB$8:$AC$13</definedName>
    <definedName name="solver_lhs2" localSheetId="7" hidden="1">Random!#REF!</definedName>
    <definedName name="solver_lhs3" localSheetId="0" hidden="1">'Opg2 Spm1'!$AH$3:$AH$4</definedName>
    <definedName name="solver_lhs3" localSheetId="1" hidden="1">'Opg2 Spm1 formulars'!$AH$3:$AH$4</definedName>
    <definedName name="solver_lhs3" localSheetId="2" hidden="1">'Opg2 Spm2'!$V$2:$V$29</definedName>
    <definedName name="solver_lhs3" localSheetId="3" hidden="1">'Opg2 Spm2 formulars'!$V$2:$V$29</definedName>
    <definedName name="solver_lhs3" localSheetId="4" hidden="1">'Opg2 Spm3a'!$T$2:$U$29</definedName>
    <definedName name="solver_lhs3" localSheetId="5" hidden="1">'Opg2 Spm3b'!$T$2:$U$29</definedName>
    <definedName name="solver_lhs3" localSheetId="6" hidden="1">'Opg2 Spm3c'!$T$2:$U$29</definedName>
    <definedName name="solver_lhs3" localSheetId="7" hidden="1">Random!#REF!</definedName>
    <definedName name="solver_lhs4" localSheetId="0" hidden="1">'Opg2 Spm1'!$AB$8:$AC$13</definedName>
    <definedName name="solver_lhs4" localSheetId="1" hidden="1">'Opg2 Spm1 formulars'!$AB$8:$AC$13</definedName>
    <definedName name="solver_lhs4" localSheetId="2" hidden="1">'Opg2 Spm2'!$AB$8:$AC$13</definedName>
    <definedName name="solver_lhs4" localSheetId="3" hidden="1">'Opg2 Spm2 formulars'!$AB$8:$AC$13</definedName>
    <definedName name="solver_lhs4" localSheetId="4" hidden="1">'Opg2 Spm3a'!$V$2:$V$29</definedName>
    <definedName name="solver_lhs4" localSheetId="5" hidden="1">'Opg2 Spm3b'!$V$2:$V$29</definedName>
    <definedName name="solver_lhs4" localSheetId="6" hidden="1">'Opg2 Spm3c'!$V$2:$V$29</definedName>
    <definedName name="solver_lhs4" localSheetId="7" hidden="1">Random!#REF!</definedName>
    <definedName name="solver_lhs5" localSheetId="0" hidden="1">'Opg2 Spm1'!$V$2:$V$29</definedName>
    <definedName name="solver_lhs5" localSheetId="1" hidden="1">'Opg2 Spm1 formulars'!$V$2:$V$29</definedName>
    <definedName name="solver_lhs5" localSheetId="2" hidden="1">'Opg2 Spm2'!$V$2:$V$29</definedName>
    <definedName name="solver_lhs5" localSheetId="3" hidden="1">'Opg2 Spm2 formulars'!$V$2:$V$29</definedName>
    <definedName name="solver_lhs5" localSheetId="4" hidden="1">'Opg2 Spm3a'!$V$2:$V$29</definedName>
    <definedName name="solver_lhs5" localSheetId="5" hidden="1">'Opg2 Spm3b'!$V$2:$V$29</definedName>
    <definedName name="solver_lhs5" localSheetId="6" hidden="1">'Opg2 Spm3c'!$V$2:$V$29</definedName>
    <definedName name="solver_lhs5" localSheetId="7" hidden="1">Random!#REF!</definedName>
    <definedName name="solver_lhs6" localSheetId="0" hidden="1">'Opg2 Spm1'!$AB$2:$AC$7</definedName>
    <definedName name="solver_lhs6" localSheetId="1" hidden="1">'Opg2 Spm1 formulars'!$AB$2:$AC$7</definedName>
    <definedName name="solver_lhs6" localSheetId="2" hidden="1">'Opg2 Spm2'!$AB$2:$AC$7</definedName>
    <definedName name="solver_lhs6" localSheetId="3" hidden="1">'Opg2 Spm2 formulars'!$AB$2:$AC$7</definedName>
    <definedName name="solver_lhs6" localSheetId="4" hidden="1">'Opg2 Spm3a'!$AB$2:$AC$7</definedName>
    <definedName name="solver_lhs6" localSheetId="5" hidden="1">'Opg2 Spm3b'!$AB$2:$AC$7</definedName>
    <definedName name="solver_lhs6" localSheetId="6" hidden="1">'Opg2 Spm3c'!$AB$2:$AC$7</definedName>
    <definedName name="solver_lhs6" localSheetId="7" hidden="1">Random!#REF!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mrt" localSheetId="7" hidden="1">"""""""0,000001"""""""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0" hidden="1">2</definedName>
    <definedName name="solver_num" localSheetId="1" hidden="1">2</definedName>
    <definedName name="solver_num" localSheetId="2" hidden="1">3</definedName>
    <definedName name="solver_num" localSheetId="3" hidden="1">3</definedName>
    <definedName name="solver_num" localSheetId="4" hidden="1">4</definedName>
    <definedName name="solver_num" localSheetId="5" hidden="1">4</definedName>
    <definedName name="solver_num" localSheetId="6" hidden="1">4</definedName>
    <definedName name="solver_num" localSheetId="7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0" hidden="1">'Opg2 Spm1'!$AB$21</definedName>
    <definedName name="solver_opt" localSheetId="1" hidden="1">'Opg2 Spm1 formulars'!$AB$21</definedName>
    <definedName name="solver_opt" localSheetId="2" hidden="1">'Opg2 Spm2'!$AB$21</definedName>
    <definedName name="solver_opt" localSheetId="3" hidden="1">'Opg2 Spm2 formulars'!$AB$21</definedName>
    <definedName name="solver_opt" localSheetId="4" hidden="1">'Opg2 Spm3a'!$AB$21</definedName>
    <definedName name="solver_opt" localSheetId="5" hidden="1">'Opg2 Spm3b'!$AB$21</definedName>
    <definedName name="solver_opt" localSheetId="6" hidden="1">'Opg2 Spm3c'!$AB$21</definedName>
    <definedName name="solver_opt" localSheetId="7" hidden="1">Random!#REF!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"""""""0,000001"""""""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0" hidden="1">5</definedName>
    <definedName name="solver_rel1" localSheetId="1" hidden="1">5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1</definedName>
    <definedName name="solver_rel1" localSheetId="6" hidden="1">3</definedName>
    <definedName name="solver_rel1" localSheetId="7" hidden="1">5</definedName>
    <definedName name="solver_rel2" localSheetId="0" hidden="1">2</definedName>
    <definedName name="solver_rel2" localSheetId="1" hidden="1">2</definedName>
    <definedName name="solver_rel2" localSheetId="2" hidden="1">5</definedName>
    <definedName name="solver_rel2" localSheetId="3" hidden="1">5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3" localSheetId="0" hidden="1">1</definedName>
    <definedName name="solver_rel3" localSheetId="1" hidden="1">1</definedName>
    <definedName name="solver_rel3" localSheetId="2" hidden="1">2</definedName>
    <definedName name="solver_rel3" localSheetId="3" hidden="1">2</definedName>
    <definedName name="solver_rel3" localSheetId="4" hidden="1">5</definedName>
    <definedName name="solver_rel3" localSheetId="5" hidden="1">5</definedName>
    <definedName name="solver_rel3" localSheetId="6" hidden="1">5</definedName>
    <definedName name="solver_rel3" localSheetId="7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el4" localSheetId="6" hidden="1">2</definedName>
    <definedName name="solver_rel4" localSheetId="7" hidden="1">3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2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6" localSheetId="0" hidden="1">3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6" localSheetId="4" hidden="1">3</definedName>
    <definedName name="solver_rel6" localSheetId="5" hidden="1">3</definedName>
    <definedName name="solver_rel6" localSheetId="6" hidden="1">3</definedName>
    <definedName name="solver_rel6" localSheetId="7" hidden="1">1</definedName>
    <definedName name="solver_rhs1" localSheetId="0" hidden="1">binary</definedName>
    <definedName name="solver_rhs1" localSheetId="1" hidden="1">binary</definedName>
    <definedName name="solver_rhs1" localSheetId="2" hidden="1">'Opg2 Spm2'!$AD$8:$AE$13</definedName>
    <definedName name="solver_rhs1" localSheetId="3" hidden="1">'Opg2 Spm2 formulars'!$AD$8:$AE$13</definedName>
    <definedName name="solver_rhs1" localSheetId="4" hidden="1">'Opg2 Spm3a'!$AB$14:$AC$19</definedName>
    <definedName name="solver_rhs1" localSheetId="5" hidden="1">'Opg2 Spm3b'!$AJ$4</definedName>
    <definedName name="solver_rhs1" localSheetId="6" hidden="1">'Opg2 Spm3c'!$AD$2:$AE$7</definedName>
    <definedName name="solver_rhs1" localSheetId="7" hidden="1">binary</definedName>
    <definedName name="solver_rhs2" localSheetId="0" hidden="1">1</definedName>
    <definedName name="solver_rhs2" localSheetId="1" hidden="1">1</definedName>
    <definedName name="solver_rhs2" localSheetId="2" hidden="1">binary</definedName>
    <definedName name="solver_rhs2" localSheetId="3" hidden="1">binary</definedName>
    <definedName name="solver_rhs2" localSheetId="4" hidden="1">'Opg2 Spm3a'!$AD$8:$AE$13</definedName>
    <definedName name="solver_rhs2" localSheetId="5" hidden="1">'Opg2 Spm3b'!$AD$8:$AE$13</definedName>
    <definedName name="solver_rhs2" localSheetId="6" hidden="1">'Opg2 Spm3c'!$AD$8:$AE$13</definedName>
    <definedName name="solver_rhs2" localSheetId="7" hidden="1">1</definedName>
    <definedName name="solver_rhs3" localSheetId="0" hidden="1">'Opg2 Spm1'!#REF!</definedName>
    <definedName name="solver_rhs3" localSheetId="1" hidden="1">'Opg2 Spm1 formulars'!#REF!</definedName>
    <definedName name="solver_rhs3" localSheetId="2" hidden="1">1</definedName>
    <definedName name="solver_rhs3" localSheetId="3" hidden="1">1</definedName>
    <definedName name="solver_rhs3" localSheetId="4" hidden="1">binary</definedName>
    <definedName name="solver_rhs3" localSheetId="5" hidden="1">binary</definedName>
    <definedName name="solver_rhs3" localSheetId="6" hidden="1">binary</definedName>
    <definedName name="solver_rhs3" localSheetId="7" hidden="1">Random!#REF!</definedName>
    <definedName name="solver_rhs4" localSheetId="0" hidden="1">'Opg2 Spm1'!$AD$8:$AE$13</definedName>
    <definedName name="solver_rhs4" localSheetId="1" hidden="1">'Opg2 Spm1 formulars'!$AD$8:$AE$13</definedName>
    <definedName name="solver_rhs4" localSheetId="2" hidden="1">'Opg2 Spm2'!$AD$8:$AE$13</definedName>
    <definedName name="solver_rhs4" localSheetId="3" hidden="1">'Opg2 Spm2 formulars'!$AD$8:$AE$13</definedName>
    <definedName name="solver_rhs4" localSheetId="4" hidden="1">1</definedName>
    <definedName name="solver_rhs4" localSheetId="5" hidden="1">1</definedName>
    <definedName name="solver_rhs4" localSheetId="6" hidden="1">1</definedName>
    <definedName name="solver_rhs4" localSheetId="7" hidden="1">Random!#REF!</definedName>
    <definedName name="solver_rhs5" localSheetId="0" hidden="1">1</definedName>
    <definedName name="solver_rhs5" localSheetId="1" hidden="1">1</definedName>
    <definedName name="solver_rhs5" localSheetId="2" hidden="1">1</definedName>
    <definedName name="solver_rhs5" localSheetId="3" hidden="1">1</definedName>
    <definedName name="solver_rhs5" localSheetId="4" hidden="1">1</definedName>
    <definedName name="solver_rhs5" localSheetId="5" hidden="1">1</definedName>
    <definedName name="solver_rhs5" localSheetId="6" hidden="1">1</definedName>
    <definedName name="solver_rhs5" localSheetId="7" hidden="1">Random!#REF!</definedName>
    <definedName name="solver_rhs6" localSheetId="0" hidden="1">'Opg2 Spm1'!$AD$2:$AE$7</definedName>
    <definedName name="solver_rhs6" localSheetId="1" hidden="1">'Opg2 Spm1 formulars'!$AD$2:$AE$7</definedName>
    <definedName name="solver_rhs6" localSheetId="2" hidden="1">'Opg2 Spm2'!$AD$2:$AE$7</definedName>
    <definedName name="solver_rhs6" localSheetId="3" hidden="1">'Opg2 Spm2 formulars'!$AD$2:$AE$7</definedName>
    <definedName name="solver_rhs6" localSheetId="4" hidden="1">'Opg2 Spm3a'!$AD$2:$AE$7</definedName>
    <definedName name="solver_rhs6" localSheetId="5" hidden="1">'Opg2 Spm3b'!$AD$2:$AE$7</definedName>
    <definedName name="solver_rhs6" localSheetId="6" hidden="1">'Opg2 Spm3c'!$AD$2:$AE$7</definedName>
    <definedName name="solver_rhs6" localSheetId="7" hidden="1">Random!#REF!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6" hidden="1">0</definedName>
    <definedName name="solver_tol" localSheetId="7" hidden="1">0.00000001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45621"/>
</workbook>
</file>

<file path=xl/calcChain.xml><?xml version="1.0" encoding="utf-8"?>
<calcChain xmlns="http://schemas.openxmlformats.org/spreadsheetml/2006/main">
  <c r="Q4" i="6" l="1"/>
  <c r="P17" i="6"/>
  <c r="AB21" i="19" l="1"/>
  <c r="V29" i="19"/>
  <c r="Q29" i="19"/>
  <c r="P29" i="19"/>
  <c r="M29" i="19"/>
  <c r="L29" i="19"/>
  <c r="K29" i="19"/>
  <c r="J29" i="19"/>
  <c r="N29" i="19" s="1"/>
  <c r="R29" i="19" s="1"/>
  <c r="I29" i="19"/>
  <c r="H29" i="19"/>
  <c r="V28" i="19"/>
  <c r="Q28" i="19"/>
  <c r="P28" i="19"/>
  <c r="M28" i="19"/>
  <c r="L28" i="19"/>
  <c r="K28" i="19"/>
  <c r="O28" i="19" s="1"/>
  <c r="S28" i="19" s="1"/>
  <c r="J28" i="19"/>
  <c r="I28" i="19"/>
  <c r="H28" i="19"/>
  <c r="V27" i="19"/>
  <c r="Q27" i="19"/>
  <c r="P27" i="19"/>
  <c r="M27" i="19"/>
  <c r="L27" i="19"/>
  <c r="K27" i="19"/>
  <c r="J27" i="19"/>
  <c r="I27" i="19"/>
  <c r="H27" i="19"/>
  <c r="N27" i="19" s="1"/>
  <c r="V26" i="19"/>
  <c r="Q26" i="19"/>
  <c r="P26" i="19"/>
  <c r="M26" i="19"/>
  <c r="L26" i="19"/>
  <c r="K26" i="19"/>
  <c r="J26" i="19"/>
  <c r="I26" i="19"/>
  <c r="O26" i="19" s="1"/>
  <c r="H26" i="19"/>
  <c r="V25" i="19"/>
  <c r="Q25" i="19"/>
  <c r="P25" i="19"/>
  <c r="M25" i="19"/>
  <c r="L25" i="19"/>
  <c r="K25" i="19"/>
  <c r="J25" i="19"/>
  <c r="N25" i="19" s="1"/>
  <c r="R25" i="19" s="1"/>
  <c r="I25" i="19"/>
  <c r="H25" i="19"/>
  <c r="V24" i="19"/>
  <c r="Q24" i="19"/>
  <c r="P24" i="19"/>
  <c r="M24" i="19"/>
  <c r="L24" i="19"/>
  <c r="K24" i="19"/>
  <c r="O24" i="19" s="1"/>
  <c r="S24" i="19" s="1"/>
  <c r="J24" i="19"/>
  <c r="I24" i="19"/>
  <c r="H24" i="19"/>
  <c r="V23" i="19"/>
  <c r="Q23" i="19"/>
  <c r="P23" i="19"/>
  <c r="M23" i="19"/>
  <c r="L23" i="19"/>
  <c r="K23" i="19"/>
  <c r="J23" i="19"/>
  <c r="I23" i="19"/>
  <c r="H23" i="19"/>
  <c r="N23" i="19" s="1"/>
  <c r="V22" i="19"/>
  <c r="Q22" i="19"/>
  <c r="P22" i="19"/>
  <c r="M22" i="19"/>
  <c r="L22" i="19"/>
  <c r="K22" i="19"/>
  <c r="J22" i="19"/>
  <c r="I22" i="19"/>
  <c r="O22" i="19" s="1"/>
  <c r="H22" i="19"/>
  <c r="V21" i="19"/>
  <c r="Q21" i="19"/>
  <c r="P21" i="19"/>
  <c r="M21" i="19"/>
  <c r="L21" i="19"/>
  <c r="K21" i="19"/>
  <c r="O21" i="19" s="1"/>
  <c r="S21" i="19" s="1"/>
  <c r="J21" i="19"/>
  <c r="N21" i="19" s="1"/>
  <c r="R21" i="19" s="1"/>
  <c r="I21" i="19"/>
  <c r="H21" i="19"/>
  <c r="V20" i="19"/>
  <c r="Q20" i="19"/>
  <c r="P20" i="19"/>
  <c r="M20" i="19"/>
  <c r="L20" i="19"/>
  <c r="K20" i="19"/>
  <c r="O20" i="19" s="1"/>
  <c r="S20" i="19" s="1"/>
  <c r="J20" i="19"/>
  <c r="I20" i="19"/>
  <c r="H20" i="19"/>
  <c r="N20" i="19" s="1"/>
  <c r="AC19" i="19"/>
  <c r="AB19" i="19"/>
  <c r="V19" i="19"/>
  <c r="Q19" i="19"/>
  <c r="P19" i="19"/>
  <c r="M19" i="19"/>
  <c r="L19" i="19"/>
  <c r="K19" i="19"/>
  <c r="O19" i="19" s="1"/>
  <c r="S19" i="19" s="1"/>
  <c r="J19" i="19"/>
  <c r="N19" i="19" s="1"/>
  <c r="R19" i="19" s="1"/>
  <c r="I19" i="19"/>
  <c r="H19" i="19"/>
  <c r="AC18" i="19"/>
  <c r="AB18" i="19"/>
  <c r="V18" i="19"/>
  <c r="Q18" i="19"/>
  <c r="P18" i="19"/>
  <c r="M18" i="19"/>
  <c r="L18" i="19"/>
  <c r="K18" i="19"/>
  <c r="J18" i="19"/>
  <c r="N18" i="19" s="1"/>
  <c r="R18" i="19" s="1"/>
  <c r="I18" i="19"/>
  <c r="O18" i="19" s="1"/>
  <c r="H18" i="19"/>
  <c r="AC17" i="19"/>
  <c r="AB17" i="19"/>
  <c r="V17" i="19"/>
  <c r="Q17" i="19"/>
  <c r="P17" i="19"/>
  <c r="M17" i="19"/>
  <c r="L17" i="19"/>
  <c r="K17" i="19"/>
  <c r="J17" i="19"/>
  <c r="I17" i="19"/>
  <c r="O17" i="19" s="1"/>
  <c r="H17" i="19"/>
  <c r="N17" i="19" s="1"/>
  <c r="AC16" i="19"/>
  <c r="AB16" i="19"/>
  <c r="V16" i="19"/>
  <c r="Q16" i="19"/>
  <c r="P16" i="19"/>
  <c r="M16" i="19"/>
  <c r="L16" i="19"/>
  <c r="K16" i="19"/>
  <c r="O16" i="19" s="1"/>
  <c r="S16" i="19" s="1"/>
  <c r="J16" i="19"/>
  <c r="I16" i="19"/>
  <c r="H16" i="19"/>
  <c r="N16" i="19" s="1"/>
  <c r="AC15" i="19"/>
  <c r="AB15" i="19"/>
  <c r="V15" i="19"/>
  <c r="Q15" i="19"/>
  <c r="P15" i="19"/>
  <c r="M15" i="19"/>
  <c r="L15" i="19"/>
  <c r="K15" i="19"/>
  <c r="O15" i="19" s="1"/>
  <c r="S15" i="19" s="1"/>
  <c r="J15" i="19"/>
  <c r="N15" i="19" s="1"/>
  <c r="R15" i="19" s="1"/>
  <c r="I15" i="19"/>
  <c r="H15" i="19"/>
  <c r="AC14" i="19"/>
  <c r="AB14" i="19"/>
  <c r="V14" i="19"/>
  <c r="Q14" i="19"/>
  <c r="P14" i="19"/>
  <c r="M14" i="19"/>
  <c r="L14" i="19"/>
  <c r="K14" i="19"/>
  <c r="J14" i="19"/>
  <c r="N14" i="19" s="1"/>
  <c r="R14" i="19" s="1"/>
  <c r="I14" i="19"/>
  <c r="O14" i="19" s="1"/>
  <c r="H14" i="19"/>
  <c r="AE13" i="19"/>
  <c r="AD13" i="19"/>
  <c r="AC13" i="19"/>
  <c r="AB13" i="19"/>
  <c r="V13" i="19"/>
  <c r="Q13" i="19"/>
  <c r="P13" i="19"/>
  <c r="M13" i="19"/>
  <c r="L13" i="19"/>
  <c r="K13" i="19"/>
  <c r="O13" i="19" s="1"/>
  <c r="S13" i="19" s="1"/>
  <c r="J13" i="19"/>
  <c r="N13" i="19" s="1"/>
  <c r="R13" i="19" s="1"/>
  <c r="I13" i="19"/>
  <c r="H13" i="19"/>
  <c r="AE12" i="19"/>
  <c r="AD12" i="19"/>
  <c r="AC12" i="19"/>
  <c r="AB12" i="19"/>
  <c r="V12" i="19"/>
  <c r="Q12" i="19"/>
  <c r="P12" i="19"/>
  <c r="M12" i="19"/>
  <c r="L12" i="19"/>
  <c r="K12" i="19"/>
  <c r="O12" i="19" s="1"/>
  <c r="S12" i="19" s="1"/>
  <c r="J12" i="19"/>
  <c r="I12" i="19"/>
  <c r="H12" i="19"/>
  <c r="N12" i="19" s="1"/>
  <c r="AE11" i="19"/>
  <c r="AD11" i="19"/>
  <c r="AC11" i="19"/>
  <c r="AB11" i="19"/>
  <c r="V11" i="19"/>
  <c r="Q11" i="19"/>
  <c r="P11" i="19"/>
  <c r="M11" i="19"/>
  <c r="L11" i="19"/>
  <c r="K11" i="19"/>
  <c r="J11" i="19"/>
  <c r="I11" i="19"/>
  <c r="O11" i="19" s="1"/>
  <c r="H11" i="19"/>
  <c r="N11" i="19" s="1"/>
  <c r="AE10" i="19"/>
  <c r="AD10" i="19"/>
  <c r="AC10" i="19"/>
  <c r="AB10" i="19"/>
  <c r="V10" i="19"/>
  <c r="Q10" i="19"/>
  <c r="P10" i="19"/>
  <c r="M10" i="19"/>
  <c r="L10" i="19"/>
  <c r="K10" i="19"/>
  <c r="J10" i="19"/>
  <c r="N10" i="19" s="1"/>
  <c r="R10" i="19" s="1"/>
  <c r="I10" i="19"/>
  <c r="O10" i="19" s="1"/>
  <c r="H10" i="19"/>
  <c r="AE9" i="19"/>
  <c r="AD9" i="19"/>
  <c r="AC9" i="19"/>
  <c r="AB9" i="19"/>
  <c r="V9" i="19"/>
  <c r="Q9" i="19"/>
  <c r="P9" i="19"/>
  <c r="M9" i="19"/>
  <c r="L9" i="19"/>
  <c r="K9" i="19"/>
  <c r="O9" i="19" s="1"/>
  <c r="S9" i="19" s="1"/>
  <c r="J9" i="19"/>
  <c r="N9" i="19" s="1"/>
  <c r="R9" i="19" s="1"/>
  <c r="I9" i="19"/>
  <c r="H9" i="19"/>
  <c r="AE8" i="19"/>
  <c r="AD8" i="19"/>
  <c r="AC8" i="19"/>
  <c r="AB8" i="19"/>
  <c r="V8" i="19"/>
  <c r="Q8" i="19"/>
  <c r="P8" i="19"/>
  <c r="M8" i="19"/>
  <c r="L8" i="19"/>
  <c r="K8" i="19"/>
  <c r="O8" i="19" s="1"/>
  <c r="S8" i="19" s="1"/>
  <c r="J8" i="19"/>
  <c r="I8" i="19"/>
  <c r="H8" i="19"/>
  <c r="N8" i="19" s="1"/>
  <c r="AE7" i="19"/>
  <c r="AD7" i="19"/>
  <c r="V7" i="19"/>
  <c r="Q7" i="19"/>
  <c r="P7" i="19"/>
  <c r="M7" i="19"/>
  <c r="L7" i="19"/>
  <c r="K7" i="19"/>
  <c r="O7" i="19" s="1"/>
  <c r="S7" i="19" s="1"/>
  <c r="J7" i="19"/>
  <c r="N7" i="19" s="1"/>
  <c r="R7" i="19" s="1"/>
  <c r="I7" i="19"/>
  <c r="H7" i="19"/>
  <c r="AE6" i="19"/>
  <c r="AD6" i="19"/>
  <c r="V6" i="19"/>
  <c r="Q6" i="19"/>
  <c r="P6" i="19"/>
  <c r="M6" i="19"/>
  <c r="L6" i="19"/>
  <c r="K6" i="19"/>
  <c r="J6" i="19"/>
  <c r="N6" i="19" s="1"/>
  <c r="R6" i="19" s="1"/>
  <c r="I6" i="19"/>
  <c r="O6" i="19" s="1"/>
  <c r="H6" i="19"/>
  <c r="AE5" i="19"/>
  <c r="AD5" i="19"/>
  <c r="V5" i="19"/>
  <c r="Q5" i="19"/>
  <c r="P5" i="19"/>
  <c r="M5" i="19"/>
  <c r="L5" i="19"/>
  <c r="K5" i="19"/>
  <c r="J5" i="19"/>
  <c r="I5" i="19"/>
  <c r="O5" i="19" s="1"/>
  <c r="H5" i="19"/>
  <c r="N5" i="19" s="1"/>
  <c r="AE4" i="19"/>
  <c r="AD4" i="19"/>
  <c r="V4" i="19"/>
  <c r="Q4" i="19"/>
  <c r="P4" i="19"/>
  <c r="M4" i="19"/>
  <c r="L4" i="19"/>
  <c r="K4" i="19"/>
  <c r="J4" i="19"/>
  <c r="I4" i="19"/>
  <c r="H4" i="19"/>
  <c r="N4" i="19" s="1"/>
  <c r="AE3" i="19"/>
  <c r="AD3" i="19"/>
  <c r="V3" i="19"/>
  <c r="Q3" i="19"/>
  <c r="P3" i="19"/>
  <c r="M3" i="19"/>
  <c r="L3" i="19"/>
  <c r="K3" i="19"/>
  <c r="J3" i="19"/>
  <c r="I3" i="19"/>
  <c r="H3" i="19"/>
  <c r="AE2" i="19"/>
  <c r="AD2" i="19"/>
  <c r="V2" i="19"/>
  <c r="Q2" i="19"/>
  <c r="P2" i="19"/>
  <c r="M2" i="19"/>
  <c r="L2" i="19"/>
  <c r="K2" i="19"/>
  <c r="J2" i="19"/>
  <c r="I2" i="19"/>
  <c r="H2" i="19"/>
  <c r="V29" i="18"/>
  <c r="Q29" i="18"/>
  <c r="P29" i="18"/>
  <c r="M29" i="18"/>
  <c r="L29" i="18"/>
  <c r="K29" i="18"/>
  <c r="J29" i="18"/>
  <c r="N29" i="18" s="1"/>
  <c r="R29" i="18" s="1"/>
  <c r="I29" i="18"/>
  <c r="H29" i="18"/>
  <c r="V28" i="18"/>
  <c r="Q28" i="18"/>
  <c r="P28" i="18"/>
  <c r="M28" i="18"/>
  <c r="L28" i="18"/>
  <c r="K28" i="18"/>
  <c r="O28" i="18" s="1"/>
  <c r="S28" i="18" s="1"/>
  <c r="J28" i="18"/>
  <c r="I28" i="18"/>
  <c r="H28" i="18"/>
  <c r="V27" i="18"/>
  <c r="Q27" i="18"/>
  <c r="P27" i="18"/>
  <c r="M27" i="18"/>
  <c r="L27" i="18"/>
  <c r="K27" i="18"/>
  <c r="J27" i="18"/>
  <c r="I27" i="18"/>
  <c r="H27" i="18"/>
  <c r="N27" i="18" s="1"/>
  <c r="V26" i="18"/>
  <c r="Q26" i="18"/>
  <c r="P26" i="18"/>
  <c r="M26" i="18"/>
  <c r="L26" i="18"/>
  <c r="K26" i="18"/>
  <c r="J26" i="18"/>
  <c r="I26" i="18"/>
  <c r="O26" i="18" s="1"/>
  <c r="H26" i="18"/>
  <c r="V25" i="18"/>
  <c r="Q25" i="18"/>
  <c r="P25" i="18"/>
  <c r="M25" i="18"/>
  <c r="L25" i="18"/>
  <c r="K25" i="18"/>
  <c r="J25" i="18"/>
  <c r="N25" i="18" s="1"/>
  <c r="R25" i="18" s="1"/>
  <c r="I25" i="18"/>
  <c r="H25" i="18"/>
  <c r="V24" i="18"/>
  <c r="Q24" i="18"/>
  <c r="P24" i="18"/>
  <c r="M24" i="18"/>
  <c r="L24" i="18"/>
  <c r="K24" i="18"/>
  <c r="O24" i="18" s="1"/>
  <c r="S24" i="18" s="1"/>
  <c r="J24" i="18"/>
  <c r="I24" i="18"/>
  <c r="H24" i="18"/>
  <c r="V23" i="18"/>
  <c r="Q23" i="18"/>
  <c r="P23" i="18"/>
  <c r="M23" i="18"/>
  <c r="L23" i="18"/>
  <c r="K23" i="18"/>
  <c r="J23" i="18"/>
  <c r="I23" i="18"/>
  <c r="H23" i="18"/>
  <c r="N23" i="18" s="1"/>
  <c r="V22" i="18"/>
  <c r="Q22" i="18"/>
  <c r="P22" i="18"/>
  <c r="M22" i="18"/>
  <c r="L22" i="18"/>
  <c r="K22" i="18"/>
  <c r="J22" i="18"/>
  <c r="I22" i="18"/>
  <c r="O22" i="18" s="1"/>
  <c r="H22" i="18"/>
  <c r="V21" i="18"/>
  <c r="Q21" i="18"/>
  <c r="P21" i="18"/>
  <c r="M21" i="18"/>
  <c r="L21" i="18"/>
  <c r="K21" i="18"/>
  <c r="O21" i="18" s="1"/>
  <c r="S21" i="18" s="1"/>
  <c r="J21" i="18"/>
  <c r="N21" i="18" s="1"/>
  <c r="R21" i="18" s="1"/>
  <c r="I21" i="18"/>
  <c r="H21" i="18"/>
  <c r="V20" i="18"/>
  <c r="Q20" i="18"/>
  <c r="P20" i="18"/>
  <c r="M20" i="18"/>
  <c r="L20" i="18"/>
  <c r="K20" i="18"/>
  <c r="O20" i="18" s="1"/>
  <c r="S20" i="18" s="1"/>
  <c r="J20" i="18"/>
  <c r="I20" i="18"/>
  <c r="H20" i="18"/>
  <c r="N20" i="18" s="1"/>
  <c r="AC19" i="18"/>
  <c r="AB19" i="18"/>
  <c r="V19" i="18"/>
  <c r="Q19" i="18"/>
  <c r="P19" i="18"/>
  <c r="M19" i="18"/>
  <c r="L19" i="18"/>
  <c r="K19" i="18"/>
  <c r="O19" i="18" s="1"/>
  <c r="S19" i="18" s="1"/>
  <c r="J19" i="18"/>
  <c r="N19" i="18" s="1"/>
  <c r="R19" i="18" s="1"/>
  <c r="I19" i="18"/>
  <c r="H19" i="18"/>
  <c r="AC18" i="18"/>
  <c r="AB18" i="18"/>
  <c r="V18" i="18"/>
  <c r="Q18" i="18"/>
  <c r="P18" i="18"/>
  <c r="M18" i="18"/>
  <c r="L18" i="18"/>
  <c r="K18" i="18"/>
  <c r="J18" i="18"/>
  <c r="N18" i="18" s="1"/>
  <c r="R18" i="18" s="1"/>
  <c r="I18" i="18"/>
  <c r="O18" i="18" s="1"/>
  <c r="H18" i="18"/>
  <c r="AC17" i="18"/>
  <c r="AB17" i="18"/>
  <c r="V17" i="18"/>
  <c r="Q17" i="18"/>
  <c r="P17" i="18"/>
  <c r="M17" i="18"/>
  <c r="L17" i="18"/>
  <c r="K17" i="18"/>
  <c r="J17" i="18"/>
  <c r="I17" i="18"/>
  <c r="O17" i="18" s="1"/>
  <c r="H17" i="18"/>
  <c r="N17" i="18" s="1"/>
  <c r="AC16" i="18"/>
  <c r="AB16" i="18"/>
  <c r="V16" i="18"/>
  <c r="Q16" i="18"/>
  <c r="P16" i="18"/>
  <c r="M16" i="18"/>
  <c r="L16" i="18"/>
  <c r="K16" i="18"/>
  <c r="O16" i="18" s="1"/>
  <c r="S16" i="18" s="1"/>
  <c r="J16" i="18"/>
  <c r="I16" i="18"/>
  <c r="H16" i="18"/>
  <c r="N16" i="18" s="1"/>
  <c r="AC15" i="18"/>
  <c r="AB15" i="18"/>
  <c r="V15" i="18"/>
  <c r="Q15" i="18"/>
  <c r="P15" i="18"/>
  <c r="M15" i="18"/>
  <c r="L15" i="18"/>
  <c r="K15" i="18"/>
  <c r="O15" i="18" s="1"/>
  <c r="S15" i="18" s="1"/>
  <c r="J15" i="18"/>
  <c r="N15" i="18" s="1"/>
  <c r="R15" i="18" s="1"/>
  <c r="I15" i="18"/>
  <c r="H15" i="18"/>
  <c r="AC14" i="18"/>
  <c r="AB14" i="18"/>
  <c r="V14" i="18"/>
  <c r="Q14" i="18"/>
  <c r="P14" i="18"/>
  <c r="M14" i="18"/>
  <c r="L14" i="18"/>
  <c r="K14" i="18"/>
  <c r="J14" i="18"/>
  <c r="N14" i="18" s="1"/>
  <c r="R14" i="18" s="1"/>
  <c r="I14" i="18"/>
  <c r="O14" i="18" s="1"/>
  <c r="H14" i="18"/>
  <c r="AE13" i="18"/>
  <c r="AD13" i="18"/>
  <c r="AC13" i="18"/>
  <c r="AB13" i="18"/>
  <c r="V13" i="18"/>
  <c r="Q13" i="18"/>
  <c r="P13" i="18"/>
  <c r="M13" i="18"/>
  <c r="L13" i="18"/>
  <c r="K13" i="18"/>
  <c r="O13" i="18" s="1"/>
  <c r="S13" i="18" s="1"/>
  <c r="J13" i="18"/>
  <c r="N13" i="18" s="1"/>
  <c r="R13" i="18" s="1"/>
  <c r="I13" i="18"/>
  <c r="H13" i="18"/>
  <c r="AE12" i="18"/>
  <c r="AD12" i="18"/>
  <c r="AC12" i="18"/>
  <c r="AB12" i="18"/>
  <c r="V12" i="18"/>
  <c r="Q12" i="18"/>
  <c r="P12" i="18"/>
  <c r="M12" i="18"/>
  <c r="L12" i="18"/>
  <c r="K12" i="18"/>
  <c r="O12" i="18" s="1"/>
  <c r="S12" i="18" s="1"/>
  <c r="J12" i="18"/>
  <c r="I12" i="18"/>
  <c r="H12" i="18"/>
  <c r="N12" i="18" s="1"/>
  <c r="AE11" i="18"/>
  <c r="AD11" i="18"/>
  <c r="AC11" i="18"/>
  <c r="AB11" i="18"/>
  <c r="V11" i="18"/>
  <c r="Q11" i="18"/>
  <c r="P11" i="18"/>
  <c r="M11" i="18"/>
  <c r="L11" i="18"/>
  <c r="K11" i="18"/>
  <c r="J11" i="18"/>
  <c r="I11" i="18"/>
  <c r="O11" i="18" s="1"/>
  <c r="H11" i="18"/>
  <c r="N11" i="18" s="1"/>
  <c r="AE10" i="18"/>
  <c r="AD10" i="18"/>
  <c r="AC10" i="18"/>
  <c r="AB10" i="18"/>
  <c r="V10" i="18"/>
  <c r="Q10" i="18"/>
  <c r="P10" i="18"/>
  <c r="M10" i="18"/>
  <c r="L10" i="18"/>
  <c r="K10" i="18"/>
  <c r="J10" i="18"/>
  <c r="N10" i="18" s="1"/>
  <c r="R10" i="18" s="1"/>
  <c r="I10" i="18"/>
  <c r="O10" i="18" s="1"/>
  <c r="H10" i="18"/>
  <c r="AE9" i="18"/>
  <c r="AD9" i="18"/>
  <c r="AC9" i="18"/>
  <c r="AB9" i="18"/>
  <c r="V9" i="18"/>
  <c r="Q9" i="18"/>
  <c r="P9" i="18"/>
  <c r="M9" i="18"/>
  <c r="L9" i="18"/>
  <c r="K9" i="18"/>
  <c r="O9" i="18" s="1"/>
  <c r="S9" i="18" s="1"/>
  <c r="J9" i="18"/>
  <c r="N9" i="18" s="1"/>
  <c r="R9" i="18" s="1"/>
  <c r="I9" i="18"/>
  <c r="H9" i="18"/>
  <c r="AE8" i="18"/>
  <c r="AD8" i="18"/>
  <c r="AC8" i="18"/>
  <c r="AB8" i="18"/>
  <c r="V8" i="18"/>
  <c r="Q8" i="18"/>
  <c r="P8" i="18"/>
  <c r="M8" i="18"/>
  <c r="L8" i="18"/>
  <c r="K8" i="18"/>
  <c r="O8" i="18" s="1"/>
  <c r="S8" i="18" s="1"/>
  <c r="J8" i="18"/>
  <c r="I8" i="18"/>
  <c r="H8" i="18"/>
  <c r="N8" i="18" s="1"/>
  <c r="AE7" i="18"/>
  <c r="AD7" i="18"/>
  <c r="V7" i="18"/>
  <c r="Q7" i="18"/>
  <c r="P7" i="18"/>
  <c r="M7" i="18"/>
  <c r="L7" i="18"/>
  <c r="K7" i="18"/>
  <c r="O7" i="18" s="1"/>
  <c r="S7" i="18" s="1"/>
  <c r="J7" i="18"/>
  <c r="N7" i="18" s="1"/>
  <c r="R7" i="18" s="1"/>
  <c r="I7" i="18"/>
  <c r="H7" i="18"/>
  <c r="AE6" i="18"/>
  <c r="AD6" i="18"/>
  <c r="V6" i="18"/>
  <c r="Q6" i="18"/>
  <c r="P6" i="18"/>
  <c r="M6" i="18"/>
  <c r="L6" i="18"/>
  <c r="K6" i="18"/>
  <c r="J6" i="18"/>
  <c r="N6" i="18" s="1"/>
  <c r="R6" i="18" s="1"/>
  <c r="I6" i="18"/>
  <c r="O6" i="18" s="1"/>
  <c r="H6" i="18"/>
  <c r="AE5" i="18"/>
  <c r="AD5" i="18"/>
  <c r="V5" i="18"/>
  <c r="Q5" i="18"/>
  <c r="P5" i="18"/>
  <c r="M5" i="18"/>
  <c r="L5" i="18"/>
  <c r="K5" i="18"/>
  <c r="J5" i="18"/>
  <c r="I5" i="18"/>
  <c r="O5" i="18" s="1"/>
  <c r="H5" i="18"/>
  <c r="N5" i="18" s="1"/>
  <c r="AE4" i="18"/>
  <c r="AD4" i="18"/>
  <c r="V4" i="18"/>
  <c r="Q4" i="18"/>
  <c r="P4" i="18"/>
  <c r="M4" i="18"/>
  <c r="L4" i="18"/>
  <c r="K4" i="18"/>
  <c r="J4" i="18"/>
  <c r="I4" i="18"/>
  <c r="H4" i="18"/>
  <c r="N4" i="18" s="1"/>
  <c r="AE3" i="18"/>
  <c r="AD3" i="18"/>
  <c r="V3" i="18"/>
  <c r="Q3" i="18"/>
  <c r="P3" i="18"/>
  <c r="P30" i="18" s="1"/>
  <c r="M3" i="18"/>
  <c r="L3" i="18"/>
  <c r="K3" i="18"/>
  <c r="J3" i="18"/>
  <c r="I3" i="18"/>
  <c r="H3" i="18"/>
  <c r="AE2" i="18"/>
  <c r="AD2" i="18"/>
  <c r="V2" i="18"/>
  <c r="Q2" i="18"/>
  <c r="P2" i="18"/>
  <c r="M2" i="18"/>
  <c r="L2" i="18"/>
  <c r="K2" i="18"/>
  <c r="J2" i="18"/>
  <c r="I2" i="18"/>
  <c r="H2" i="18"/>
  <c r="V29" i="17"/>
  <c r="Q29" i="17"/>
  <c r="P29" i="17"/>
  <c r="M29" i="17"/>
  <c r="L29" i="17"/>
  <c r="K29" i="17"/>
  <c r="J29" i="17"/>
  <c r="N29" i="17" s="1"/>
  <c r="R29" i="17" s="1"/>
  <c r="I29" i="17"/>
  <c r="H29" i="17"/>
  <c r="V28" i="17"/>
  <c r="Q28" i="17"/>
  <c r="P28" i="17"/>
  <c r="M28" i="17"/>
  <c r="L28" i="17"/>
  <c r="K28" i="17"/>
  <c r="O28" i="17" s="1"/>
  <c r="S28" i="17" s="1"/>
  <c r="J28" i="17"/>
  <c r="I28" i="17"/>
  <c r="H28" i="17"/>
  <c r="V27" i="17"/>
  <c r="Q27" i="17"/>
  <c r="P27" i="17"/>
  <c r="M27" i="17"/>
  <c r="L27" i="17"/>
  <c r="K27" i="17"/>
  <c r="J27" i="17"/>
  <c r="I27" i="17"/>
  <c r="H27" i="17"/>
  <c r="N27" i="17" s="1"/>
  <c r="V26" i="17"/>
  <c r="Q26" i="17"/>
  <c r="P26" i="17"/>
  <c r="M26" i="17"/>
  <c r="L26" i="17"/>
  <c r="K26" i="17"/>
  <c r="J26" i="17"/>
  <c r="I26" i="17"/>
  <c r="O26" i="17" s="1"/>
  <c r="H26" i="17"/>
  <c r="V25" i="17"/>
  <c r="Q25" i="17"/>
  <c r="P25" i="17"/>
  <c r="M25" i="17"/>
  <c r="L25" i="17"/>
  <c r="K25" i="17"/>
  <c r="J25" i="17"/>
  <c r="N25" i="17" s="1"/>
  <c r="R25" i="17" s="1"/>
  <c r="I25" i="17"/>
  <c r="H25" i="17"/>
  <c r="V24" i="17"/>
  <c r="Q24" i="17"/>
  <c r="P24" i="17"/>
  <c r="M24" i="17"/>
  <c r="L24" i="17"/>
  <c r="K24" i="17"/>
  <c r="O24" i="17" s="1"/>
  <c r="S24" i="17" s="1"/>
  <c r="J24" i="17"/>
  <c r="I24" i="17"/>
  <c r="H24" i="17"/>
  <c r="V23" i="17"/>
  <c r="Q23" i="17"/>
  <c r="P23" i="17"/>
  <c r="M23" i="17"/>
  <c r="L23" i="17"/>
  <c r="K23" i="17"/>
  <c r="J23" i="17"/>
  <c r="I23" i="17"/>
  <c r="H23" i="17"/>
  <c r="N23" i="17" s="1"/>
  <c r="V22" i="17"/>
  <c r="Q22" i="17"/>
  <c r="P22" i="17"/>
  <c r="M22" i="17"/>
  <c r="L22" i="17"/>
  <c r="K22" i="17"/>
  <c r="J22" i="17"/>
  <c r="I22" i="17"/>
  <c r="O22" i="17" s="1"/>
  <c r="H22" i="17"/>
  <c r="V21" i="17"/>
  <c r="Q21" i="17"/>
  <c r="P21" i="17"/>
  <c r="M21" i="17"/>
  <c r="L21" i="17"/>
  <c r="K21" i="17"/>
  <c r="O21" i="17" s="1"/>
  <c r="S21" i="17" s="1"/>
  <c r="J21" i="17"/>
  <c r="N21" i="17" s="1"/>
  <c r="R21" i="17" s="1"/>
  <c r="I21" i="17"/>
  <c r="H21" i="17"/>
  <c r="V20" i="17"/>
  <c r="Q20" i="17"/>
  <c r="P20" i="17"/>
  <c r="M20" i="17"/>
  <c r="L20" i="17"/>
  <c r="K20" i="17"/>
  <c r="O20" i="17" s="1"/>
  <c r="S20" i="17" s="1"/>
  <c r="J20" i="17"/>
  <c r="I20" i="17"/>
  <c r="H20" i="17"/>
  <c r="N20" i="17" s="1"/>
  <c r="AC19" i="17"/>
  <c r="AB19" i="17"/>
  <c r="V19" i="17"/>
  <c r="Q19" i="17"/>
  <c r="P19" i="17"/>
  <c r="M19" i="17"/>
  <c r="L19" i="17"/>
  <c r="K19" i="17"/>
  <c r="O19" i="17" s="1"/>
  <c r="S19" i="17" s="1"/>
  <c r="J19" i="17"/>
  <c r="N19" i="17" s="1"/>
  <c r="R19" i="17" s="1"/>
  <c r="I19" i="17"/>
  <c r="H19" i="17"/>
  <c r="AC18" i="17"/>
  <c r="AB18" i="17"/>
  <c r="V18" i="17"/>
  <c r="Q18" i="17"/>
  <c r="P18" i="17"/>
  <c r="M18" i="17"/>
  <c r="L18" i="17"/>
  <c r="K18" i="17"/>
  <c r="J18" i="17"/>
  <c r="N18" i="17" s="1"/>
  <c r="R18" i="17" s="1"/>
  <c r="I18" i="17"/>
  <c r="O18" i="17" s="1"/>
  <c r="H18" i="17"/>
  <c r="AC17" i="17"/>
  <c r="AB17" i="17"/>
  <c r="V17" i="17"/>
  <c r="Q17" i="17"/>
  <c r="P17" i="17"/>
  <c r="M17" i="17"/>
  <c r="L17" i="17"/>
  <c r="K17" i="17"/>
  <c r="J17" i="17"/>
  <c r="I17" i="17"/>
  <c r="O17" i="17" s="1"/>
  <c r="H17" i="17"/>
  <c r="N17" i="17" s="1"/>
  <c r="AC16" i="17"/>
  <c r="AB16" i="17"/>
  <c r="V16" i="17"/>
  <c r="Q16" i="17"/>
  <c r="P16" i="17"/>
  <c r="M16" i="17"/>
  <c r="L16" i="17"/>
  <c r="K16" i="17"/>
  <c r="O16" i="17" s="1"/>
  <c r="S16" i="17" s="1"/>
  <c r="J16" i="17"/>
  <c r="I16" i="17"/>
  <c r="H16" i="17"/>
  <c r="N16" i="17" s="1"/>
  <c r="AC15" i="17"/>
  <c r="AB15" i="17"/>
  <c r="V15" i="17"/>
  <c r="Q15" i="17"/>
  <c r="P15" i="17"/>
  <c r="M15" i="17"/>
  <c r="L15" i="17"/>
  <c r="K15" i="17"/>
  <c r="O15" i="17" s="1"/>
  <c r="S15" i="17" s="1"/>
  <c r="J15" i="17"/>
  <c r="N15" i="17" s="1"/>
  <c r="R15" i="17" s="1"/>
  <c r="I15" i="17"/>
  <c r="H15" i="17"/>
  <c r="AC14" i="17"/>
  <c r="AB14" i="17"/>
  <c r="V14" i="17"/>
  <c r="Q14" i="17"/>
  <c r="P14" i="17"/>
  <c r="M14" i="17"/>
  <c r="L14" i="17"/>
  <c r="K14" i="17"/>
  <c r="J14" i="17"/>
  <c r="N14" i="17" s="1"/>
  <c r="R14" i="17" s="1"/>
  <c r="I14" i="17"/>
  <c r="O14" i="17" s="1"/>
  <c r="H14" i="17"/>
  <c r="AE13" i="17"/>
  <c r="AD13" i="17"/>
  <c r="AC13" i="17"/>
  <c r="AB13" i="17"/>
  <c r="V13" i="17"/>
  <c r="Q13" i="17"/>
  <c r="P13" i="17"/>
  <c r="M13" i="17"/>
  <c r="L13" i="17"/>
  <c r="K13" i="17"/>
  <c r="O13" i="17" s="1"/>
  <c r="S13" i="17" s="1"/>
  <c r="J13" i="17"/>
  <c r="N13" i="17" s="1"/>
  <c r="R13" i="17" s="1"/>
  <c r="I13" i="17"/>
  <c r="H13" i="17"/>
  <c r="AE12" i="17"/>
  <c r="AD12" i="17"/>
  <c r="AC12" i="17"/>
  <c r="AB12" i="17"/>
  <c r="V12" i="17"/>
  <c r="Q12" i="17"/>
  <c r="P12" i="17"/>
  <c r="M12" i="17"/>
  <c r="L12" i="17"/>
  <c r="K12" i="17"/>
  <c r="O12" i="17" s="1"/>
  <c r="S12" i="17" s="1"/>
  <c r="J12" i="17"/>
  <c r="I12" i="17"/>
  <c r="H12" i="17"/>
  <c r="N12" i="17" s="1"/>
  <c r="AE11" i="17"/>
  <c r="AD11" i="17"/>
  <c r="AC11" i="17"/>
  <c r="AB11" i="17"/>
  <c r="V11" i="17"/>
  <c r="Q11" i="17"/>
  <c r="P11" i="17"/>
  <c r="M11" i="17"/>
  <c r="L11" i="17"/>
  <c r="K11" i="17"/>
  <c r="J11" i="17"/>
  <c r="I11" i="17"/>
  <c r="O11" i="17" s="1"/>
  <c r="H11" i="17"/>
  <c r="N11" i="17" s="1"/>
  <c r="AE10" i="17"/>
  <c r="AD10" i="17"/>
  <c r="AC10" i="17"/>
  <c r="AB10" i="17"/>
  <c r="V10" i="17"/>
  <c r="Q10" i="17"/>
  <c r="P10" i="17"/>
  <c r="M10" i="17"/>
  <c r="L10" i="17"/>
  <c r="K10" i="17"/>
  <c r="J10" i="17"/>
  <c r="N10" i="17" s="1"/>
  <c r="R10" i="17" s="1"/>
  <c r="I10" i="17"/>
  <c r="O10" i="17" s="1"/>
  <c r="H10" i="17"/>
  <c r="AE9" i="17"/>
  <c r="AD9" i="17"/>
  <c r="AC9" i="17"/>
  <c r="AB9" i="17"/>
  <c r="V9" i="17"/>
  <c r="Q9" i="17"/>
  <c r="P9" i="17"/>
  <c r="M9" i="17"/>
  <c r="L9" i="17"/>
  <c r="K9" i="17"/>
  <c r="O9" i="17" s="1"/>
  <c r="S9" i="17" s="1"/>
  <c r="J9" i="17"/>
  <c r="N9" i="17" s="1"/>
  <c r="R9" i="17" s="1"/>
  <c r="I9" i="17"/>
  <c r="H9" i="17"/>
  <c r="AE8" i="17"/>
  <c r="AD8" i="17"/>
  <c r="AC8" i="17"/>
  <c r="AB8" i="17"/>
  <c r="V8" i="17"/>
  <c r="Q8" i="17"/>
  <c r="P8" i="17"/>
  <c r="M8" i="17"/>
  <c r="L8" i="17"/>
  <c r="K8" i="17"/>
  <c r="O8" i="17" s="1"/>
  <c r="S8" i="17" s="1"/>
  <c r="J8" i="17"/>
  <c r="I8" i="17"/>
  <c r="H8" i="17"/>
  <c r="N8" i="17" s="1"/>
  <c r="AE7" i="17"/>
  <c r="AD7" i="17"/>
  <c r="V7" i="17"/>
  <c r="Q7" i="17"/>
  <c r="P7" i="17"/>
  <c r="M7" i="17"/>
  <c r="L7" i="17"/>
  <c r="K7" i="17"/>
  <c r="O7" i="17" s="1"/>
  <c r="S7" i="17" s="1"/>
  <c r="J7" i="17"/>
  <c r="N7" i="17" s="1"/>
  <c r="R7" i="17" s="1"/>
  <c r="I7" i="17"/>
  <c r="H7" i="17"/>
  <c r="AE6" i="17"/>
  <c r="AD6" i="17"/>
  <c r="V6" i="17"/>
  <c r="Q6" i="17"/>
  <c r="P6" i="17"/>
  <c r="M6" i="17"/>
  <c r="L6" i="17"/>
  <c r="K6" i="17"/>
  <c r="J6" i="17"/>
  <c r="N6" i="17" s="1"/>
  <c r="R6" i="17" s="1"/>
  <c r="I6" i="17"/>
  <c r="O6" i="17" s="1"/>
  <c r="H6" i="17"/>
  <c r="AE5" i="17"/>
  <c r="AD5" i="17"/>
  <c r="V5" i="17"/>
  <c r="Q5" i="17"/>
  <c r="P5" i="17"/>
  <c r="M5" i="17"/>
  <c r="L5" i="17"/>
  <c r="K5" i="17"/>
  <c r="J5" i="17"/>
  <c r="I5" i="17"/>
  <c r="O5" i="17" s="1"/>
  <c r="H5" i="17"/>
  <c r="N5" i="17" s="1"/>
  <c r="AE4" i="17"/>
  <c r="AD4" i="17"/>
  <c r="V4" i="17"/>
  <c r="Q4" i="17"/>
  <c r="P4" i="17"/>
  <c r="M4" i="17"/>
  <c r="L4" i="17"/>
  <c r="K4" i="17"/>
  <c r="J4" i="17"/>
  <c r="I4" i="17"/>
  <c r="H4" i="17"/>
  <c r="N4" i="17" s="1"/>
  <c r="AE3" i="17"/>
  <c r="AD3" i="17"/>
  <c r="V3" i="17"/>
  <c r="Q3" i="17"/>
  <c r="P3" i="17"/>
  <c r="P30" i="17" s="1"/>
  <c r="M3" i="17"/>
  <c r="L3" i="17"/>
  <c r="K3" i="17"/>
  <c r="J3" i="17"/>
  <c r="I3" i="17"/>
  <c r="H3" i="17"/>
  <c r="AE2" i="17"/>
  <c r="AD2" i="17"/>
  <c r="V2" i="17"/>
  <c r="Q2" i="17"/>
  <c r="P2" i="17"/>
  <c r="M2" i="17"/>
  <c r="L2" i="17"/>
  <c r="K2" i="17"/>
  <c r="J2" i="17"/>
  <c r="I2" i="17"/>
  <c r="H2" i="17"/>
  <c r="V29" i="16"/>
  <c r="Q29" i="16"/>
  <c r="P29" i="16"/>
  <c r="M29" i="16"/>
  <c r="L29" i="16"/>
  <c r="K29" i="16"/>
  <c r="J29" i="16"/>
  <c r="N29" i="16" s="1"/>
  <c r="R29" i="16" s="1"/>
  <c r="I29" i="16"/>
  <c r="H29" i="16"/>
  <c r="V28" i="16"/>
  <c r="Q28" i="16"/>
  <c r="P28" i="16"/>
  <c r="M28" i="16"/>
  <c r="L28" i="16"/>
  <c r="K28" i="16"/>
  <c r="O28" i="16" s="1"/>
  <c r="S28" i="16" s="1"/>
  <c r="J28" i="16"/>
  <c r="I28" i="16"/>
  <c r="H28" i="16"/>
  <c r="V27" i="16"/>
  <c r="Q27" i="16"/>
  <c r="P27" i="16"/>
  <c r="M27" i="16"/>
  <c r="L27" i="16"/>
  <c r="K27" i="16"/>
  <c r="J27" i="16"/>
  <c r="I27" i="16"/>
  <c r="H27" i="16"/>
  <c r="N27" i="16" s="1"/>
  <c r="V26" i="16"/>
  <c r="Q26" i="16"/>
  <c r="P26" i="16"/>
  <c r="M26" i="16"/>
  <c r="L26" i="16"/>
  <c r="K26" i="16"/>
  <c r="J26" i="16"/>
  <c r="I26" i="16"/>
  <c r="O26" i="16" s="1"/>
  <c r="H26" i="16"/>
  <c r="V25" i="16"/>
  <c r="Q25" i="16"/>
  <c r="P25" i="16"/>
  <c r="M25" i="16"/>
  <c r="L25" i="16"/>
  <c r="K25" i="16"/>
  <c r="J25" i="16"/>
  <c r="N25" i="16" s="1"/>
  <c r="R25" i="16" s="1"/>
  <c r="I25" i="16"/>
  <c r="H25" i="16"/>
  <c r="V24" i="16"/>
  <c r="Q24" i="16"/>
  <c r="P24" i="16"/>
  <c r="M24" i="16"/>
  <c r="L24" i="16"/>
  <c r="K24" i="16"/>
  <c r="O24" i="16" s="1"/>
  <c r="S24" i="16" s="1"/>
  <c r="J24" i="16"/>
  <c r="I24" i="16"/>
  <c r="H24" i="16"/>
  <c r="V23" i="16"/>
  <c r="Q23" i="16"/>
  <c r="P23" i="16"/>
  <c r="M23" i="16"/>
  <c r="L23" i="16"/>
  <c r="K23" i="16"/>
  <c r="J23" i="16"/>
  <c r="I23" i="16"/>
  <c r="H23" i="16"/>
  <c r="N23" i="16" s="1"/>
  <c r="V22" i="16"/>
  <c r="Q22" i="16"/>
  <c r="P22" i="16"/>
  <c r="M22" i="16"/>
  <c r="L22" i="16"/>
  <c r="K22" i="16"/>
  <c r="J22" i="16"/>
  <c r="I22" i="16"/>
  <c r="O22" i="16" s="1"/>
  <c r="H22" i="16"/>
  <c r="V21" i="16"/>
  <c r="Q21" i="16"/>
  <c r="P21" i="16"/>
  <c r="M21" i="16"/>
  <c r="L21" i="16"/>
  <c r="K21" i="16"/>
  <c r="O21" i="16" s="1"/>
  <c r="S21" i="16" s="1"/>
  <c r="J21" i="16"/>
  <c r="N21" i="16" s="1"/>
  <c r="R21" i="16" s="1"/>
  <c r="I21" i="16"/>
  <c r="H21" i="16"/>
  <c r="V20" i="16"/>
  <c r="Q20" i="16"/>
  <c r="P20" i="16"/>
  <c r="M20" i="16"/>
  <c r="L20" i="16"/>
  <c r="K20" i="16"/>
  <c r="O20" i="16" s="1"/>
  <c r="S20" i="16" s="1"/>
  <c r="J20" i="16"/>
  <c r="I20" i="16"/>
  <c r="H20" i="16"/>
  <c r="N20" i="16" s="1"/>
  <c r="AC19" i="16"/>
  <c r="AB19" i="16"/>
  <c r="V19" i="16"/>
  <c r="Q19" i="16"/>
  <c r="P19" i="16"/>
  <c r="M19" i="16"/>
  <c r="L19" i="16"/>
  <c r="K19" i="16"/>
  <c r="O19" i="16" s="1"/>
  <c r="S19" i="16" s="1"/>
  <c r="J19" i="16"/>
  <c r="N19" i="16" s="1"/>
  <c r="R19" i="16" s="1"/>
  <c r="I19" i="16"/>
  <c r="H19" i="16"/>
  <c r="AC18" i="16"/>
  <c r="AB18" i="16"/>
  <c r="V18" i="16"/>
  <c r="Q18" i="16"/>
  <c r="P18" i="16"/>
  <c r="M18" i="16"/>
  <c r="L18" i="16"/>
  <c r="K18" i="16"/>
  <c r="J18" i="16"/>
  <c r="N18" i="16" s="1"/>
  <c r="R18" i="16" s="1"/>
  <c r="I18" i="16"/>
  <c r="O18" i="16" s="1"/>
  <c r="H18" i="16"/>
  <c r="AC17" i="16"/>
  <c r="AB17" i="16"/>
  <c r="V17" i="16"/>
  <c r="Q17" i="16"/>
  <c r="P17" i="16"/>
  <c r="M17" i="16"/>
  <c r="L17" i="16"/>
  <c r="K17" i="16"/>
  <c r="J17" i="16"/>
  <c r="I17" i="16"/>
  <c r="O17" i="16" s="1"/>
  <c r="H17" i="16"/>
  <c r="N17" i="16" s="1"/>
  <c r="AC16" i="16"/>
  <c r="AB16" i="16"/>
  <c r="V16" i="16"/>
  <c r="Q16" i="16"/>
  <c r="P16" i="16"/>
  <c r="M16" i="16"/>
  <c r="L16" i="16"/>
  <c r="K16" i="16"/>
  <c r="O16" i="16" s="1"/>
  <c r="S16" i="16" s="1"/>
  <c r="J16" i="16"/>
  <c r="I16" i="16"/>
  <c r="H16" i="16"/>
  <c r="N16" i="16" s="1"/>
  <c r="AC15" i="16"/>
  <c r="AB15" i="16"/>
  <c r="V15" i="16"/>
  <c r="Q15" i="16"/>
  <c r="P15" i="16"/>
  <c r="M15" i="16"/>
  <c r="L15" i="16"/>
  <c r="K15" i="16"/>
  <c r="O15" i="16" s="1"/>
  <c r="S15" i="16" s="1"/>
  <c r="J15" i="16"/>
  <c r="N15" i="16" s="1"/>
  <c r="R15" i="16" s="1"/>
  <c r="I15" i="16"/>
  <c r="H15" i="16"/>
  <c r="AC14" i="16"/>
  <c r="AB14" i="16"/>
  <c r="V14" i="16"/>
  <c r="Q14" i="16"/>
  <c r="P14" i="16"/>
  <c r="M14" i="16"/>
  <c r="L14" i="16"/>
  <c r="K14" i="16"/>
  <c r="J14" i="16"/>
  <c r="N14" i="16" s="1"/>
  <c r="R14" i="16" s="1"/>
  <c r="I14" i="16"/>
  <c r="O14" i="16" s="1"/>
  <c r="H14" i="16"/>
  <c r="AE13" i="16"/>
  <c r="AD13" i="16"/>
  <c r="AC13" i="16"/>
  <c r="AB13" i="16"/>
  <c r="V13" i="16"/>
  <c r="Q13" i="16"/>
  <c r="P13" i="16"/>
  <c r="M13" i="16"/>
  <c r="L13" i="16"/>
  <c r="K13" i="16"/>
  <c r="O13" i="16" s="1"/>
  <c r="S13" i="16" s="1"/>
  <c r="J13" i="16"/>
  <c r="N13" i="16" s="1"/>
  <c r="R13" i="16" s="1"/>
  <c r="I13" i="16"/>
  <c r="H13" i="16"/>
  <c r="AE12" i="16"/>
  <c r="AD12" i="16"/>
  <c r="AC12" i="16"/>
  <c r="AB12" i="16"/>
  <c r="V12" i="16"/>
  <c r="Q12" i="16"/>
  <c r="P12" i="16"/>
  <c r="M12" i="16"/>
  <c r="L12" i="16"/>
  <c r="K12" i="16"/>
  <c r="O12" i="16" s="1"/>
  <c r="S12" i="16" s="1"/>
  <c r="J12" i="16"/>
  <c r="I12" i="16"/>
  <c r="H12" i="16"/>
  <c r="N12" i="16" s="1"/>
  <c r="AE11" i="16"/>
  <c r="AD11" i="16"/>
  <c r="AC11" i="16"/>
  <c r="AB11" i="16"/>
  <c r="V11" i="16"/>
  <c r="Q11" i="16"/>
  <c r="P11" i="16"/>
  <c r="M11" i="16"/>
  <c r="L11" i="16"/>
  <c r="K11" i="16"/>
  <c r="J11" i="16"/>
  <c r="I11" i="16"/>
  <c r="O11" i="16" s="1"/>
  <c r="H11" i="16"/>
  <c r="N11" i="16" s="1"/>
  <c r="AE10" i="16"/>
  <c r="AD10" i="16"/>
  <c r="AC10" i="16"/>
  <c r="AB10" i="16"/>
  <c r="V10" i="16"/>
  <c r="Q10" i="16"/>
  <c r="P10" i="16"/>
  <c r="M10" i="16"/>
  <c r="L10" i="16"/>
  <c r="K10" i="16"/>
  <c r="J10" i="16"/>
  <c r="N10" i="16" s="1"/>
  <c r="R10" i="16" s="1"/>
  <c r="I10" i="16"/>
  <c r="O10" i="16" s="1"/>
  <c r="H10" i="16"/>
  <c r="AE9" i="16"/>
  <c r="AD9" i="16"/>
  <c r="AC9" i="16"/>
  <c r="AB9" i="16"/>
  <c r="V9" i="16"/>
  <c r="Q9" i="16"/>
  <c r="P9" i="16"/>
  <c r="M9" i="16"/>
  <c r="L9" i="16"/>
  <c r="K9" i="16"/>
  <c r="O9" i="16" s="1"/>
  <c r="S9" i="16" s="1"/>
  <c r="J9" i="16"/>
  <c r="N9" i="16" s="1"/>
  <c r="R9" i="16" s="1"/>
  <c r="I9" i="16"/>
  <c r="H9" i="16"/>
  <c r="AE8" i="16"/>
  <c r="AD8" i="16"/>
  <c r="AC8" i="16"/>
  <c r="AB8" i="16"/>
  <c r="V8" i="16"/>
  <c r="Q8" i="16"/>
  <c r="P8" i="16"/>
  <c r="M8" i="16"/>
  <c r="L8" i="16"/>
  <c r="K8" i="16"/>
  <c r="O8" i="16" s="1"/>
  <c r="S8" i="16" s="1"/>
  <c r="J8" i="16"/>
  <c r="I8" i="16"/>
  <c r="H8" i="16"/>
  <c r="N8" i="16" s="1"/>
  <c r="AE7" i="16"/>
  <c r="AD7" i="16"/>
  <c r="V7" i="16"/>
  <c r="Q7" i="16"/>
  <c r="P7" i="16"/>
  <c r="M7" i="16"/>
  <c r="L7" i="16"/>
  <c r="K7" i="16"/>
  <c r="O7" i="16" s="1"/>
  <c r="S7" i="16" s="1"/>
  <c r="J7" i="16"/>
  <c r="N7" i="16" s="1"/>
  <c r="R7" i="16" s="1"/>
  <c r="I7" i="16"/>
  <c r="H7" i="16"/>
  <c r="AE6" i="16"/>
  <c r="AD6" i="16"/>
  <c r="V6" i="16"/>
  <c r="Q6" i="16"/>
  <c r="P6" i="16"/>
  <c r="M6" i="16"/>
  <c r="L6" i="16"/>
  <c r="K6" i="16"/>
  <c r="J6" i="16"/>
  <c r="N6" i="16" s="1"/>
  <c r="R6" i="16" s="1"/>
  <c r="I6" i="16"/>
  <c r="O6" i="16" s="1"/>
  <c r="H6" i="16"/>
  <c r="AE5" i="16"/>
  <c r="AD5" i="16"/>
  <c r="V5" i="16"/>
  <c r="Q5" i="16"/>
  <c r="P5" i="16"/>
  <c r="M5" i="16"/>
  <c r="L5" i="16"/>
  <c r="K5" i="16"/>
  <c r="J5" i="16"/>
  <c r="I5" i="16"/>
  <c r="O5" i="16" s="1"/>
  <c r="H5" i="16"/>
  <c r="N5" i="16" s="1"/>
  <c r="AE4" i="16"/>
  <c r="AD4" i="16"/>
  <c r="V4" i="16"/>
  <c r="Q4" i="16"/>
  <c r="P4" i="16"/>
  <c r="M4" i="16"/>
  <c r="L4" i="16"/>
  <c r="K4" i="16"/>
  <c r="J4" i="16"/>
  <c r="I4" i="16"/>
  <c r="H4" i="16"/>
  <c r="N4" i="16" s="1"/>
  <c r="AE3" i="16"/>
  <c r="AD3" i="16"/>
  <c r="V3" i="16"/>
  <c r="Q3" i="16"/>
  <c r="P3" i="16"/>
  <c r="M3" i="16"/>
  <c r="L3" i="16"/>
  <c r="K3" i="16"/>
  <c r="J3" i="16"/>
  <c r="I3" i="16"/>
  <c r="H3" i="16"/>
  <c r="AE2" i="16"/>
  <c r="AD2" i="16"/>
  <c r="V2" i="16"/>
  <c r="Q2" i="16"/>
  <c r="P2" i="16"/>
  <c r="M2" i="16"/>
  <c r="L2" i="16"/>
  <c r="K2" i="16"/>
  <c r="J2" i="16"/>
  <c r="I2" i="16"/>
  <c r="H2" i="16"/>
  <c r="V29" i="15"/>
  <c r="Q29" i="15"/>
  <c r="P29" i="15"/>
  <c r="M29" i="15"/>
  <c r="L29" i="15"/>
  <c r="K29" i="15"/>
  <c r="J29" i="15"/>
  <c r="I29" i="15"/>
  <c r="H29" i="15"/>
  <c r="V28" i="15"/>
  <c r="Q28" i="15"/>
  <c r="P28" i="15"/>
  <c r="M28" i="15"/>
  <c r="L28" i="15"/>
  <c r="K28" i="15"/>
  <c r="J28" i="15"/>
  <c r="I28" i="15"/>
  <c r="H28" i="15"/>
  <c r="V27" i="15"/>
  <c r="Q27" i="15"/>
  <c r="P27" i="15"/>
  <c r="M27" i="15"/>
  <c r="L27" i="15"/>
  <c r="K27" i="15"/>
  <c r="J27" i="15"/>
  <c r="I27" i="15"/>
  <c r="H27" i="15"/>
  <c r="V26" i="15"/>
  <c r="Q26" i="15"/>
  <c r="P26" i="15"/>
  <c r="M26" i="15"/>
  <c r="L26" i="15"/>
  <c r="K26" i="15"/>
  <c r="J26" i="15"/>
  <c r="I26" i="15"/>
  <c r="H26" i="15"/>
  <c r="V25" i="15"/>
  <c r="Q25" i="15"/>
  <c r="P25" i="15"/>
  <c r="M25" i="15"/>
  <c r="L25" i="15"/>
  <c r="K25" i="15"/>
  <c r="J25" i="15"/>
  <c r="I25" i="15"/>
  <c r="H25" i="15"/>
  <c r="N25" i="15" s="1"/>
  <c r="R25" i="15" s="1"/>
  <c r="V24" i="15"/>
  <c r="Q24" i="15"/>
  <c r="P24" i="15"/>
  <c r="M24" i="15"/>
  <c r="L24" i="15"/>
  <c r="K24" i="15"/>
  <c r="J24" i="15"/>
  <c r="I24" i="15"/>
  <c r="H24" i="15"/>
  <c r="V23" i="15"/>
  <c r="Q23" i="15"/>
  <c r="P23" i="15"/>
  <c r="M23" i="15"/>
  <c r="L23" i="15"/>
  <c r="K23" i="15"/>
  <c r="J23" i="15"/>
  <c r="I23" i="15"/>
  <c r="H23" i="15"/>
  <c r="V22" i="15"/>
  <c r="Q22" i="15"/>
  <c r="P22" i="15"/>
  <c r="M22" i="15"/>
  <c r="L22" i="15"/>
  <c r="K22" i="15"/>
  <c r="J22" i="15"/>
  <c r="I22" i="15"/>
  <c r="H22" i="15"/>
  <c r="V21" i="15"/>
  <c r="Q21" i="15"/>
  <c r="P21" i="15"/>
  <c r="M21" i="15"/>
  <c r="L21" i="15"/>
  <c r="K21" i="15"/>
  <c r="J21" i="15"/>
  <c r="I21" i="15"/>
  <c r="H21" i="15"/>
  <c r="V20" i="15"/>
  <c r="Q20" i="15"/>
  <c r="P20" i="15"/>
  <c r="M20" i="15"/>
  <c r="L20" i="15"/>
  <c r="K20" i="15"/>
  <c r="J20" i="15"/>
  <c r="I20" i="15"/>
  <c r="H20" i="15"/>
  <c r="AC19" i="15"/>
  <c r="AB19" i="15"/>
  <c r="V19" i="15"/>
  <c r="Q19" i="15"/>
  <c r="P19" i="15"/>
  <c r="M19" i="15"/>
  <c r="L19" i="15"/>
  <c r="K19" i="15"/>
  <c r="J19" i="15"/>
  <c r="I19" i="15"/>
  <c r="H19" i="15"/>
  <c r="AC18" i="15"/>
  <c r="AB18" i="15"/>
  <c r="V18" i="15"/>
  <c r="Q18" i="15"/>
  <c r="P18" i="15"/>
  <c r="M18" i="15"/>
  <c r="L18" i="15"/>
  <c r="K18" i="15"/>
  <c r="J18" i="15"/>
  <c r="I18" i="15"/>
  <c r="H18" i="15"/>
  <c r="AC17" i="15"/>
  <c r="AB17" i="15"/>
  <c r="V17" i="15"/>
  <c r="Q17" i="15"/>
  <c r="P17" i="15"/>
  <c r="M17" i="15"/>
  <c r="L17" i="15"/>
  <c r="K17" i="15"/>
  <c r="J17" i="15"/>
  <c r="I17" i="15"/>
  <c r="H17" i="15"/>
  <c r="AC16" i="15"/>
  <c r="AB16" i="15"/>
  <c r="V16" i="15"/>
  <c r="Q16" i="15"/>
  <c r="P16" i="15"/>
  <c r="M16" i="15"/>
  <c r="L16" i="15"/>
  <c r="K16" i="15"/>
  <c r="J16" i="15"/>
  <c r="I16" i="15"/>
  <c r="H16" i="15"/>
  <c r="AC15" i="15"/>
  <c r="AB15" i="15"/>
  <c r="V15" i="15"/>
  <c r="Q15" i="15"/>
  <c r="P15" i="15"/>
  <c r="M15" i="15"/>
  <c r="L15" i="15"/>
  <c r="K15" i="15"/>
  <c r="J15" i="15"/>
  <c r="I15" i="15"/>
  <c r="H15" i="15"/>
  <c r="AC14" i="15"/>
  <c r="AB14" i="15"/>
  <c r="V14" i="15"/>
  <c r="Q14" i="15"/>
  <c r="P14" i="15"/>
  <c r="M14" i="15"/>
  <c r="L14" i="15"/>
  <c r="K14" i="15"/>
  <c r="J14" i="15"/>
  <c r="I14" i="15"/>
  <c r="H14" i="15"/>
  <c r="AE13" i="15"/>
  <c r="AD13" i="15"/>
  <c r="AC13" i="15"/>
  <c r="AB13" i="15"/>
  <c r="V13" i="15"/>
  <c r="Q13" i="15"/>
  <c r="P13" i="15"/>
  <c r="M13" i="15"/>
  <c r="L13" i="15"/>
  <c r="K13" i="15"/>
  <c r="J13" i="15"/>
  <c r="I13" i="15"/>
  <c r="H13" i="15"/>
  <c r="AE12" i="15"/>
  <c r="AD12" i="15"/>
  <c r="AC12" i="15"/>
  <c r="AB12" i="15"/>
  <c r="V12" i="15"/>
  <c r="Q12" i="15"/>
  <c r="P12" i="15"/>
  <c r="M12" i="15"/>
  <c r="L12" i="15"/>
  <c r="K12" i="15"/>
  <c r="J12" i="15"/>
  <c r="I12" i="15"/>
  <c r="H12" i="15"/>
  <c r="AE11" i="15"/>
  <c r="AD11" i="15"/>
  <c r="AC11" i="15"/>
  <c r="AB11" i="15"/>
  <c r="V11" i="15"/>
  <c r="Q11" i="15"/>
  <c r="P11" i="15"/>
  <c r="M11" i="15"/>
  <c r="L11" i="15"/>
  <c r="K11" i="15"/>
  <c r="J11" i="15"/>
  <c r="I11" i="15"/>
  <c r="H11" i="15"/>
  <c r="AE10" i="15"/>
  <c r="AD10" i="15"/>
  <c r="AC10" i="15"/>
  <c r="AB10" i="15"/>
  <c r="V10" i="15"/>
  <c r="Q10" i="15"/>
  <c r="P10" i="15"/>
  <c r="M10" i="15"/>
  <c r="L10" i="15"/>
  <c r="K10" i="15"/>
  <c r="J10" i="15"/>
  <c r="I10" i="15"/>
  <c r="H10" i="15"/>
  <c r="AE9" i="15"/>
  <c r="AD9" i="15"/>
  <c r="AC9" i="15"/>
  <c r="AB9" i="15"/>
  <c r="V9" i="15"/>
  <c r="Q9" i="15"/>
  <c r="P9" i="15"/>
  <c r="M9" i="15"/>
  <c r="L9" i="15"/>
  <c r="K9" i="15"/>
  <c r="J9" i="15"/>
  <c r="I9" i="15"/>
  <c r="H9" i="15"/>
  <c r="AE8" i="15"/>
  <c r="AD8" i="15"/>
  <c r="AC8" i="15"/>
  <c r="AB8" i="15"/>
  <c r="V8" i="15"/>
  <c r="Q8" i="15"/>
  <c r="P8" i="15"/>
  <c r="M8" i="15"/>
  <c r="L8" i="15"/>
  <c r="K8" i="15"/>
  <c r="J8" i="15"/>
  <c r="I8" i="15"/>
  <c r="H8" i="15"/>
  <c r="AE7" i="15"/>
  <c r="AD7" i="15"/>
  <c r="V7" i="15"/>
  <c r="Q7" i="15"/>
  <c r="P7" i="15"/>
  <c r="M7" i="15"/>
  <c r="L7" i="15"/>
  <c r="K7" i="15"/>
  <c r="J7" i="15"/>
  <c r="I7" i="15"/>
  <c r="H7" i="15"/>
  <c r="AE6" i="15"/>
  <c r="AD6" i="15"/>
  <c r="V6" i="15"/>
  <c r="Q6" i="15"/>
  <c r="P6" i="15"/>
  <c r="M6" i="15"/>
  <c r="L6" i="15"/>
  <c r="K6" i="15"/>
  <c r="J6" i="15"/>
  <c r="I6" i="15"/>
  <c r="H6" i="15"/>
  <c r="AE5" i="15"/>
  <c r="AD5" i="15"/>
  <c r="V5" i="15"/>
  <c r="Q5" i="15"/>
  <c r="P5" i="15"/>
  <c r="M5" i="15"/>
  <c r="L5" i="15"/>
  <c r="K5" i="15"/>
  <c r="J5" i="15"/>
  <c r="I5" i="15"/>
  <c r="H5" i="15"/>
  <c r="AE4" i="15"/>
  <c r="AD4" i="15"/>
  <c r="V4" i="15"/>
  <c r="Q4" i="15"/>
  <c r="P4" i="15"/>
  <c r="M4" i="15"/>
  <c r="L4" i="15"/>
  <c r="K4" i="15"/>
  <c r="J4" i="15"/>
  <c r="I4" i="15"/>
  <c r="O4" i="15" s="1"/>
  <c r="H4" i="15"/>
  <c r="AE3" i="15"/>
  <c r="AD3" i="15"/>
  <c r="V3" i="15"/>
  <c r="Q3" i="15"/>
  <c r="P3" i="15"/>
  <c r="M3" i="15"/>
  <c r="L3" i="15"/>
  <c r="K3" i="15"/>
  <c r="J3" i="15"/>
  <c r="I3" i="15"/>
  <c r="H3" i="15"/>
  <c r="N3" i="15" s="1"/>
  <c r="AE2" i="15"/>
  <c r="AD2" i="15"/>
  <c r="V2" i="15"/>
  <c r="Q2" i="15"/>
  <c r="P2" i="15"/>
  <c r="M2" i="15"/>
  <c r="L2" i="15"/>
  <c r="K2" i="15"/>
  <c r="J2" i="15"/>
  <c r="I2" i="15"/>
  <c r="H2" i="15"/>
  <c r="V29" i="14"/>
  <c r="Q29" i="14"/>
  <c r="P29" i="14"/>
  <c r="M29" i="14"/>
  <c r="L29" i="14"/>
  <c r="K29" i="14"/>
  <c r="J29" i="14"/>
  <c r="I29" i="14"/>
  <c r="H29" i="14"/>
  <c r="V28" i="14"/>
  <c r="Q28" i="14"/>
  <c r="P28" i="14"/>
  <c r="M28" i="14"/>
  <c r="L28" i="14"/>
  <c r="K28" i="14"/>
  <c r="J28" i="14"/>
  <c r="I28" i="14"/>
  <c r="H28" i="14"/>
  <c r="V27" i="14"/>
  <c r="Q27" i="14"/>
  <c r="P27" i="14"/>
  <c r="M27" i="14"/>
  <c r="L27" i="14"/>
  <c r="K27" i="14"/>
  <c r="J27" i="14"/>
  <c r="I27" i="14"/>
  <c r="H27" i="14"/>
  <c r="V26" i="14"/>
  <c r="Q26" i="14"/>
  <c r="P26" i="14"/>
  <c r="M26" i="14"/>
  <c r="L26" i="14"/>
  <c r="K26" i="14"/>
  <c r="J26" i="14"/>
  <c r="I26" i="14"/>
  <c r="H26" i="14"/>
  <c r="V25" i="14"/>
  <c r="Q25" i="14"/>
  <c r="P25" i="14"/>
  <c r="M25" i="14"/>
  <c r="L25" i="14"/>
  <c r="K25" i="14"/>
  <c r="J25" i="14"/>
  <c r="I25" i="14"/>
  <c r="H25" i="14"/>
  <c r="V24" i="14"/>
  <c r="Q24" i="14"/>
  <c r="P24" i="14"/>
  <c r="M24" i="14"/>
  <c r="L24" i="14"/>
  <c r="K24" i="14"/>
  <c r="J24" i="14"/>
  <c r="I24" i="14"/>
  <c r="H24" i="14"/>
  <c r="V23" i="14"/>
  <c r="Q23" i="14"/>
  <c r="P23" i="14"/>
  <c r="M23" i="14"/>
  <c r="L23" i="14"/>
  <c r="K23" i="14"/>
  <c r="J23" i="14"/>
  <c r="I23" i="14"/>
  <c r="H23" i="14"/>
  <c r="V22" i="14"/>
  <c r="Q22" i="14"/>
  <c r="P22" i="14"/>
  <c r="M22" i="14"/>
  <c r="L22" i="14"/>
  <c r="K22" i="14"/>
  <c r="J22" i="14"/>
  <c r="I22" i="14"/>
  <c r="H22" i="14"/>
  <c r="V21" i="14"/>
  <c r="Q21" i="14"/>
  <c r="P21" i="14"/>
  <c r="M21" i="14"/>
  <c r="L21" i="14"/>
  <c r="K21" i="14"/>
  <c r="J21" i="14"/>
  <c r="I21" i="14"/>
  <c r="H21" i="14"/>
  <c r="N21" i="14" s="1"/>
  <c r="V20" i="14"/>
  <c r="Q20" i="14"/>
  <c r="P20" i="14"/>
  <c r="M20" i="14"/>
  <c r="L20" i="14"/>
  <c r="K20" i="14"/>
  <c r="J20" i="14"/>
  <c r="I20" i="14"/>
  <c r="O20" i="14" s="1"/>
  <c r="H20" i="14"/>
  <c r="AC19" i="14"/>
  <c r="AB19" i="14"/>
  <c r="V19" i="14"/>
  <c r="Q19" i="14"/>
  <c r="P19" i="14"/>
  <c r="M19" i="14"/>
  <c r="L19" i="14"/>
  <c r="K19" i="14"/>
  <c r="J19" i="14"/>
  <c r="I19" i="14"/>
  <c r="H19" i="14"/>
  <c r="N19" i="14" s="1"/>
  <c r="AC18" i="14"/>
  <c r="AB18" i="14"/>
  <c r="V18" i="14"/>
  <c r="Q18" i="14"/>
  <c r="P18" i="14"/>
  <c r="M18" i="14"/>
  <c r="L18" i="14"/>
  <c r="K18" i="14"/>
  <c r="O18" i="14" s="1"/>
  <c r="S18" i="14" s="1"/>
  <c r="J18" i="14"/>
  <c r="I18" i="14"/>
  <c r="H18" i="14"/>
  <c r="AC17" i="14"/>
  <c r="AB17" i="14"/>
  <c r="V17" i="14"/>
  <c r="Q17" i="14"/>
  <c r="P17" i="14"/>
  <c r="M17" i="14"/>
  <c r="L17" i="14"/>
  <c r="K17" i="14"/>
  <c r="J17" i="14"/>
  <c r="N17" i="14" s="1"/>
  <c r="R17" i="14" s="1"/>
  <c r="I17" i="14"/>
  <c r="H17" i="14"/>
  <c r="AC16" i="14"/>
  <c r="AB16" i="14"/>
  <c r="V16" i="14"/>
  <c r="Q16" i="14"/>
  <c r="P16" i="14"/>
  <c r="M16" i="14"/>
  <c r="L16" i="14"/>
  <c r="K16" i="14"/>
  <c r="J16" i="14"/>
  <c r="I16" i="14"/>
  <c r="O16" i="14" s="1"/>
  <c r="H16" i="14"/>
  <c r="AC15" i="14"/>
  <c r="AB15" i="14"/>
  <c r="V15" i="14"/>
  <c r="Q15" i="14"/>
  <c r="P15" i="14"/>
  <c r="M15" i="14"/>
  <c r="L15" i="14"/>
  <c r="K15" i="14"/>
  <c r="J15" i="14"/>
  <c r="I15" i="14"/>
  <c r="H15" i="14"/>
  <c r="N15" i="14" s="1"/>
  <c r="AC14" i="14"/>
  <c r="AB14" i="14"/>
  <c r="V14" i="14"/>
  <c r="Q14" i="14"/>
  <c r="P14" i="14"/>
  <c r="M14" i="14"/>
  <c r="L14" i="14"/>
  <c r="K14" i="14"/>
  <c r="O14" i="14" s="1"/>
  <c r="S14" i="14" s="1"/>
  <c r="J14" i="14"/>
  <c r="I14" i="14"/>
  <c r="H14" i="14"/>
  <c r="AE13" i="14"/>
  <c r="AD13" i="14"/>
  <c r="AC13" i="14"/>
  <c r="AB13" i="14"/>
  <c r="V13" i="14"/>
  <c r="Q13" i="14"/>
  <c r="P13" i="14"/>
  <c r="M13" i="14"/>
  <c r="L13" i="14"/>
  <c r="K13" i="14"/>
  <c r="J13" i="14"/>
  <c r="I13" i="14"/>
  <c r="H13" i="14"/>
  <c r="N13" i="14" s="1"/>
  <c r="AE12" i="14"/>
  <c r="AD12" i="14"/>
  <c r="AC12" i="14"/>
  <c r="AB12" i="14"/>
  <c r="V12" i="14"/>
  <c r="Q12" i="14"/>
  <c r="P12" i="14"/>
  <c r="M12" i="14"/>
  <c r="L12" i="14"/>
  <c r="K12" i="14"/>
  <c r="J12" i="14"/>
  <c r="I12" i="14"/>
  <c r="O12" i="14" s="1"/>
  <c r="H12" i="14"/>
  <c r="AE11" i="14"/>
  <c r="AD11" i="14"/>
  <c r="AC11" i="14"/>
  <c r="AB11" i="14"/>
  <c r="V11" i="14"/>
  <c r="Q11" i="14"/>
  <c r="P11" i="14"/>
  <c r="M11" i="14"/>
  <c r="L11" i="14"/>
  <c r="K11" i="14"/>
  <c r="J11" i="14"/>
  <c r="N11" i="14" s="1"/>
  <c r="R11" i="14" s="1"/>
  <c r="I11" i="14"/>
  <c r="H11" i="14"/>
  <c r="AE10" i="14"/>
  <c r="AD10" i="14"/>
  <c r="AC10" i="14"/>
  <c r="AB10" i="14"/>
  <c r="V10" i="14"/>
  <c r="Q10" i="14"/>
  <c r="P10" i="14"/>
  <c r="M10" i="14"/>
  <c r="L10" i="14"/>
  <c r="K10" i="14"/>
  <c r="O10" i="14" s="1"/>
  <c r="S10" i="14" s="1"/>
  <c r="J10" i="14"/>
  <c r="I10" i="14"/>
  <c r="H10" i="14"/>
  <c r="AE9" i="14"/>
  <c r="AD9" i="14"/>
  <c r="AC9" i="14"/>
  <c r="AB9" i="14"/>
  <c r="V9" i="14"/>
  <c r="Q9" i="14"/>
  <c r="P9" i="14"/>
  <c r="M9" i="14"/>
  <c r="L9" i="14"/>
  <c r="K9" i="14"/>
  <c r="J9" i="14"/>
  <c r="I9" i="14"/>
  <c r="H9" i="14"/>
  <c r="N9" i="14" s="1"/>
  <c r="AE8" i="14"/>
  <c r="AD8" i="14"/>
  <c r="AC8" i="14"/>
  <c r="AB8" i="14"/>
  <c r="V8" i="14"/>
  <c r="Q8" i="14"/>
  <c r="P8" i="14"/>
  <c r="M8" i="14"/>
  <c r="L8" i="14"/>
  <c r="K8" i="14"/>
  <c r="J8" i="14"/>
  <c r="I8" i="14"/>
  <c r="O8" i="14" s="1"/>
  <c r="H8" i="14"/>
  <c r="AE7" i="14"/>
  <c r="AD7" i="14"/>
  <c r="V7" i="14"/>
  <c r="Q7" i="14"/>
  <c r="P7" i="14"/>
  <c r="M7" i="14"/>
  <c r="L7" i="14"/>
  <c r="K7" i="14"/>
  <c r="J7" i="14"/>
  <c r="I7" i="14"/>
  <c r="H7" i="14"/>
  <c r="N7" i="14" s="1"/>
  <c r="AE6" i="14"/>
  <c r="AD6" i="14"/>
  <c r="V6" i="14"/>
  <c r="Q6" i="14"/>
  <c r="P6" i="14"/>
  <c r="M6" i="14"/>
  <c r="L6" i="14"/>
  <c r="K6" i="14"/>
  <c r="O6" i="14" s="1"/>
  <c r="S6" i="14" s="1"/>
  <c r="J6" i="14"/>
  <c r="I6" i="14"/>
  <c r="H6" i="14"/>
  <c r="AE5" i="14"/>
  <c r="AD5" i="14"/>
  <c r="V5" i="14"/>
  <c r="Q5" i="14"/>
  <c r="P5" i="14"/>
  <c r="M5" i="14"/>
  <c r="L5" i="14"/>
  <c r="K5" i="14"/>
  <c r="J5" i="14"/>
  <c r="N5" i="14" s="1"/>
  <c r="R5" i="14" s="1"/>
  <c r="I5" i="14"/>
  <c r="H5" i="14"/>
  <c r="AE4" i="14"/>
  <c r="AD4" i="14"/>
  <c r="V4" i="14"/>
  <c r="Q4" i="14"/>
  <c r="P4" i="14"/>
  <c r="M4" i="14"/>
  <c r="L4" i="14"/>
  <c r="K4" i="14"/>
  <c r="J4" i="14"/>
  <c r="I4" i="14"/>
  <c r="O4" i="14" s="1"/>
  <c r="H4" i="14"/>
  <c r="AE3" i="14"/>
  <c r="AD3" i="14"/>
  <c r="V3" i="14"/>
  <c r="Q3" i="14"/>
  <c r="P3" i="14"/>
  <c r="M3" i="14"/>
  <c r="L3" i="14"/>
  <c r="K3" i="14"/>
  <c r="J3" i="14"/>
  <c r="I3" i="14"/>
  <c r="H3" i="14"/>
  <c r="AE2" i="14"/>
  <c r="AD2" i="14"/>
  <c r="V2" i="14"/>
  <c r="Q2" i="14"/>
  <c r="P2" i="14"/>
  <c r="M2" i="14"/>
  <c r="L2" i="14"/>
  <c r="K2" i="14"/>
  <c r="J2" i="14"/>
  <c r="I2" i="14"/>
  <c r="H2" i="14"/>
  <c r="H16" i="6"/>
  <c r="I16" i="6"/>
  <c r="J16" i="6"/>
  <c r="K16" i="6"/>
  <c r="L16" i="6"/>
  <c r="M16" i="6"/>
  <c r="P16" i="6"/>
  <c r="Q16" i="6"/>
  <c r="H17" i="6"/>
  <c r="I17" i="6"/>
  <c r="J17" i="6"/>
  <c r="K17" i="6"/>
  <c r="L17" i="6"/>
  <c r="M17" i="6"/>
  <c r="Q17" i="6"/>
  <c r="H18" i="6"/>
  <c r="I18" i="6"/>
  <c r="J18" i="6"/>
  <c r="K18" i="6"/>
  <c r="L18" i="6"/>
  <c r="M18" i="6"/>
  <c r="P18" i="6"/>
  <c r="Q18" i="6"/>
  <c r="H19" i="6"/>
  <c r="I19" i="6"/>
  <c r="J19" i="6"/>
  <c r="K19" i="6"/>
  <c r="L19" i="6"/>
  <c r="M19" i="6"/>
  <c r="P19" i="6"/>
  <c r="Q19" i="6"/>
  <c r="H20" i="6"/>
  <c r="I20" i="6"/>
  <c r="J20" i="6"/>
  <c r="K20" i="6"/>
  <c r="L20" i="6"/>
  <c r="M20" i="6"/>
  <c r="P20" i="6"/>
  <c r="Q20" i="6"/>
  <c r="H21" i="6"/>
  <c r="I21" i="6"/>
  <c r="J21" i="6"/>
  <c r="K21" i="6"/>
  <c r="L21" i="6"/>
  <c r="M21" i="6"/>
  <c r="P21" i="6"/>
  <c r="Q21" i="6"/>
  <c r="H22" i="6"/>
  <c r="I22" i="6"/>
  <c r="J22" i="6"/>
  <c r="K22" i="6"/>
  <c r="L22" i="6"/>
  <c r="M22" i="6"/>
  <c r="P22" i="6"/>
  <c r="Q22" i="6"/>
  <c r="H23" i="6"/>
  <c r="I23" i="6"/>
  <c r="J23" i="6"/>
  <c r="K23" i="6"/>
  <c r="L23" i="6"/>
  <c r="M23" i="6"/>
  <c r="P23" i="6"/>
  <c r="Q23" i="6"/>
  <c r="H24" i="6"/>
  <c r="I24" i="6"/>
  <c r="J24" i="6"/>
  <c r="K24" i="6"/>
  <c r="L24" i="6"/>
  <c r="M24" i="6"/>
  <c r="P24" i="6"/>
  <c r="Q24" i="6"/>
  <c r="H25" i="6"/>
  <c r="I25" i="6"/>
  <c r="J25" i="6"/>
  <c r="K25" i="6"/>
  <c r="L25" i="6"/>
  <c r="M25" i="6"/>
  <c r="P25" i="6"/>
  <c r="Q25" i="6"/>
  <c r="H26" i="6"/>
  <c r="I26" i="6"/>
  <c r="J26" i="6"/>
  <c r="K26" i="6"/>
  <c r="L26" i="6"/>
  <c r="M26" i="6"/>
  <c r="P26" i="6"/>
  <c r="Q26" i="6"/>
  <c r="H27" i="6"/>
  <c r="I27" i="6"/>
  <c r="J27" i="6"/>
  <c r="K27" i="6"/>
  <c r="L27" i="6"/>
  <c r="M27" i="6"/>
  <c r="P27" i="6"/>
  <c r="Q27" i="6"/>
  <c r="H28" i="6"/>
  <c r="I28" i="6"/>
  <c r="J28" i="6"/>
  <c r="K28" i="6"/>
  <c r="L28" i="6"/>
  <c r="M28" i="6"/>
  <c r="P28" i="6"/>
  <c r="Q28" i="6"/>
  <c r="H29" i="6"/>
  <c r="I29" i="6"/>
  <c r="J29" i="6"/>
  <c r="K29" i="6"/>
  <c r="L29" i="6"/>
  <c r="M29" i="6"/>
  <c r="P29" i="6"/>
  <c r="Q29" i="6"/>
  <c r="H3" i="6"/>
  <c r="I3" i="6"/>
  <c r="J3" i="6"/>
  <c r="K3" i="6"/>
  <c r="L3" i="6"/>
  <c r="M3" i="6"/>
  <c r="P3" i="6"/>
  <c r="Q3" i="6"/>
  <c r="H4" i="6"/>
  <c r="I4" i="6"/>
  <c r="J4" i="6"/>
  <c r="K4" i="6"/>
  <c r="L4" i="6"/>
  <c r="M4" i="6"/>
  <c r="P4" i="6"/>
  <c r="H5" i="6"/>
  <c r="I5" i="6"/>
  <c r="J5" i="6"/>
  <c r="K5" i="6"/>
  <c r="L5" i="6"/>
  <c r="M5" i="6"/>
  <c r="P5" i="6"/>
  <c r="Q5" i="6"/>
  <c r="H6" i="6"/>
  <c r="I6" i="6"/>
  <c r="J6" i="6"/>
  <c r="K6" i="6"/>
  <c r="L6" i="6"/>
  <c r="M6" i="6"/>
  <c r="P6" i="6"/>
  <c r="Q6" i="6"/>
  <c r="H7" i="6"/>
  <c r="I7" i="6"/>
  <c r="J7" i="6"/>
  <c r="K7" i="6"/>
  <c r="L7" i="6"/>
  <c r="M7" i="6"/>
  <c r="P7" i="6"/>
  <c r="Q7" i="6"/>
  <c r="H8" i="6"/>
  <c r="I8" i="6"/>
  <c r="J8" i="6"/>
  <c r="K8" i="6"/>
  <c r="L8" i="6"/>
  <c r="M8" i="6"/>
  <c r="P8" i="6"/>
  <c r="Q8" i="6"/>
  <c r="H9" i="6"/>
  <c r="I9" i="6"/>
  <c r="J9" i="6"/>
  <c r="K9" i="6"/>
  <c r="L9" i="6"/>
  <c r="M9" i="6"/>
  <c r="P9" i="6"/>
  <c r="Q9" i="6"/>
  <c r="H10" i="6"/>
  <c r="I10" i="6"/>
  <c r="J10" i="6"/>
  <c r="K10" i="6"/>
  <c r="L10" i="6"/>
  <c r="M10" i="6"/>
  <c r="P10" i="6"/>
  <c r="Q10" i="6"/>
  <c r="H11" i="6"/>
  <c r="I11" i="6"/>
  <c r="J11" i="6"/>
  <c r="K11" i="6"/>
  <c r="L11" i="6"/>
  <c r="M11" i="6"/>
  <c r="P11" i="6"/>
  <c r="Q11" i="6"/>
  <c r="H12" i="6"/>
  <c r="I12" i="6"/>
  <c r="J12" i="6"/>
  <c r="K12" i="6"/>
  <c r="L12" i="6"/>
  <c r="M12" i="6"/>
  <c r="P12" i="6"/>
  <c r="Q12" i="6"/>
  <c r="H13" i="6"/>
  <c r="I13" i="6"/>
  <c r="J13" i="6"/>
  <c r="K13" i="6"/>
  <c r="L13" i="6"/>
  <c r="M13" i="6"/>
  <c r="P13" i="6"/>
  <c r="Q13" i="6"/>
  <c r="H14" i="6"/>
  <c r="I14" i="6"/>
  <c r="J14" i="6"/>
  <c r="K14" i="6"/>
  <c r="L14" i="6"/>
  <c r="M14" i="6"/>
  <c r="P14" i="6"/>
  <c r="Q14" i="6"/>
  <c r="H15" i="6"/>
  <c r="I15" i="6"/>
  <c r="J15" i="6"/>
  <c r="K15" i="6"/>
  <c r="L15" i="6"/>
  <c r="M15" i="6"/>
  <c r="P15" i="6"/>
  <c r="Q15" i="6"/>
  <c r="R3" i="16" l="1"/>
  <c r="K30" i="14"/>
  <c r="K30" i="15"/>
  <c r="L30" i="15"/>
  <c r="J30" i="16"/>
  <c r="J30" i="17"/>
  <c r="J30" i="18"/>
  <c r="J30" i="19"/>
  <c r="N2" i="16"/>
  <c r="O3" i="16"/>
  <c r="M30" i="16"/>
  <c r="AH3" i="16"/>
  <c r="R4" i="16"/>
  <c r="S5" i="16"/>
  <c r="R8" i="16"/>
  <c r="S11" i="16"/>
  <c r="R12" i="16"/>
  <c r="R16" i="16"/>
  <c r="S17" i="16"/>
  <c r="R20" i="16"/>
  <c r="N22" i="16"/>
  <c r="O23" i="16"/>
  <c r="S23" i="16" s="1"/>
  <c r="N24" i="16"/>
  <c r="R24" i="16" s="1"/>
  <c r="O25" i="16"/>
  <c r="N26" i="16"/>
  <c r="O27" i="16"/>
  <c r="S27" i="16" s="1"/>
  <c r="N28" i="16"/>
  <c r="R28" i="16" s="1"/>
  <c r="O29" i="16"/>
  <c r="S29" i="16" s="1"/>
  <c r="N2" i="17"/>
  <c r="O3" i="17"/>
  <c r="M30" i="17"/>
  <c r="R4" i="17"/>
  <c r="S5" i="17"/>
  <c r="R8" i="17"/>
  <c r="S11" i="17"/>
  <c r="R12" i="17"/>
  <c r="R16" i="17"/>
  <c r="S17" i="17"/>
  <c r="R20" i="17"/>
  <c r="N22" i="17"/>
  <c r="R22" i="17" s="1"/>
  <c r="O23" i="17"/>
  <c r="S23" i="17" s="1"/>
  <c r="N24" i="17"/>
  <c r="R24" i="17" s="1"/>
  <c r="O25" i="17"/>
  <c r="N26" i="17"/>
  <c r="O27" i="17"/>
  <c r="S27" i="17" s="1"/>
  <c r="N28" i="17"/>
  <c r="R28" i="17" s="1"/>
  <c r="O29" i="17"/>
  <c r="S29" i="17" s="1"/>
  <c r="N2" i="18"/>
  <c r="N30" i="18" s="1"/>
  <c r="O3" i="18"/>
  <c r="M30" i="18"/>
  <c r="R4" i="18"/>
  <c r="S5" i="18"/>
  <c r="R8" i="18"/>
  <c r="S11" i="18"/>
  <c r="R12" i="18"/>
  <c r="R16" i="18"/>
  <c r="S17" i="18"/>
  <c r="R20" i="18"/>
  <c r="N22" i="18"/>
  <c r="R22" i="18" s="1"/>
  <c r="O23" i="18"/>
  <c r="S23" i="18" s="1"/>
  <c r="N24" i="18"/>
  <c r="R24" i="18" s="1"/>
  <c r="O25" i="18"/>
  <c r="N26" i="18"/>
  <c r="O27" i="18"/>
  <c r="S27" i="18" s="1"/>
  <c r="N28" i="18"/>
  <c r="R28" i="18" s="1"/>
  <c r="O29" i="18"/>
  <c r="N2" i="19"/>
  <c r="N30" i="19" s="1"/>
  <c r="O3" i="19"/>
  <c r="M30" i="19"/>
  <c r="R4" i="19"/>
  <c r="S5" i="19"/>
  <c r="R8" i="19"/>
  <c r="S11" i="19"/>
  <c r="R12" i="19"/>
  <c r="R16" i="19"/>
  <c r="S17" i="19"/>
  <c r="R20" i="19"/>
  <c r="N22" i="19"/>
  <c r="O23" i="19"/>
  <c r="S23" i="19" s="1"/>
  <c r="N24" i="19"/>
  <c r="R24" i="19" s="1"/>
  <c r="O25" i="19"/>
  <c r="S25" i="19" s="1"/>
  <c r="N26" i="19"/>
  <c r="O27" i="19"/>
  <c r="S27" i="19" s="1"/>
  <c r="N28" i="19"/>
  <c r="R28" i="19" s="1"/>
  <c r="O29" i="19"/>
  <c r="AH4" i="16"/>
  <c r="N2" i="14"/>
  <c r="R2" i="14" s="1"/>
  <c r="O3" i="14"/>
  <c r="S3" i="14" s="1"/>
  <c r="N4" i="14"/>
  <c r="R4" i="14" s="1"/>
  <c r="N2" i="15"/>
  <c r="O3" i="15"/>
  <c r="N22" i="15"/>
  <c r="R22" i="15" s="1"/>
  <c r="O23" i="15"/>
  <c r="S23" i="15" s="1"/>
  <c r="N24" i="15"/>
  <c r="R24" i="15" s="1"/>
  <c r="O25" i="15"/>
  <c r="K30" i="16"/>
  <c r="N3" i="16"/>
  <c r="L30" i="16"/>
  <c r="O4" i="16"/>
  <c r="S4" i="16" s="1"/>
  <c r="K30" i="17"/>
  <c r="H30" i="17"/>
  <c r="L30" i="17"/>
  <c r="O4" i="17"/>
  <c r="S4" i="17" s="1"/>
  <c r="K30" i="18"/>
  <c r="H30" i="18"/>
  <c r="L30" i="18"/>
  <c r="O4" i="18"/>
  <c r="S4" i="18" s="1"/>
  <c r="K30" i="19"/>
  <c r="H30" i="19"/>
  <c r="L30" i="19"/>
  <c r="O4" i="19"/>
  <c r="S4" i="19" s="1"/>
  <c r="AH3" i="19"/>
  <c r="AH4" i="19"/>
  <c r="R2" i="19"/>
  <c r="S3" i="19"/>
  <c r="R22" i="19"/>
  <c r="R26" i="19"/>
  <c r="S29" i="19"/>
  <c r="R5" i="19"/>
  <c r="S6" i="19"/>
  <c r="S10" i="19"/>
  <c r="R11" i="19"/>
  <c r="S14" i="19"/>
  <c r="R17" i="19"/>
  <c r="S18" i="19"/>
  <c r="S22" i="19"/>
  <c r="R23" i="19"/>
  <c r="S26" i="19"/>
  <c r="R27" i="19"/>
  <c r="O2" i="19"/>
  <c r="P30" i="19"/>
  <c r="Q30" i="19"/>
  <c r="N3" i="19"/>
  <c r="R3" i="19" s="1"/>
  <c r="I30" i="19"/>
  <c r="AH4" i="18"/>
  <c r="AH3" i="18"/>
  <c r="R2" i="18"/>
  <c r="S3" i="18"/>
  <c r="S25" i="18"/>
  <c r="R26" i="18"/>
  <c r="S29" i="18"/>
  <c r="R5" i="18"/>
  <c r="S6" i="18"/>
  <c r="S10" i="18"/>
  <c r="R11" i="18"/>
  <c r="S14" i="18"/>
  <c r="R17" i="18"/>
  <c r="S18" i="18"/>
  <c r="S22" i="18"/>
  <c r="R23" i="18"/>
  <c r="S26" i="18"/>
  <c r="R27" i="18"/>
  <c r="Q30" i="18"/>
  <c r="N3" i="18"/>
  <c r="R3" i="18"/>
  <c r="O2" i="18"/>
  <c r="I30" i="18"/>
  <c r="AH3" i="17"/>
  <c r="AH4" i="17"/>
  <c r="R2" i="17"/>
  <c r="S3" i="17"/>
  <c r="S25" i="17"/>
  <c r="R26" i="17"/>
  <c r="R5" i="17"/>
  <c r="S6" i="17"/>
  <c r="S10" i="17"/>
  <c r="R11" i="17"/>
  <c r="S14" i="17"/>
  <c r="R17" i="17"/>
  <c r="S18" i="17"/>
  <c r="S22" i="17"/>
  <c r="R23" i="17"/>
  <c r="S26" i="17"/>
  <c r="R27" i="17"/>
  <c r="I30" i="17"/>
  <c r="Q30" i="17"/>
  <c r="N3" i="17"/>
  <c r="R3" i="17" s="1"/>
  <c r="O2" i="17"/>
  <c r="R2" i="16"/>
  <c r="S3" i="16"/>
  <c r="R22" i="16"/>
  <c r="S25" i="16"/>
  <c r="R26" i="16"/>
  <c r="R5" i="16"/>
  <c r="S6" i="16"/>
  <c r="S10" i="16"/>
  <c r="R11" i="16"/>
  <c r="S14" i="16"/>
  <c r="R17" i="16"/>
  <c r="S18" i="16"/>
  <c r="S22" i="16"/>
  <c r="R23" i="16"/>
  <c r="S26" i="16"/>
  <c r="R27" i="16"/>
  <c r="H30" i="16"/>
  <c r="P30" i="16"/>
  <c r="Q30" i="16"/>
  <c r="O2" i="16"/>
  <c r="I30" i="16"/>
  <c r="L30" i="14"/>
  <c r="O2" i="14"/>
  <c r="AH3" i="14"/>
  <c r="N3" i="14"/>
  <c r="R3" i="14" s="1"/>
  <c r="S12" i="14"/>
  <c r="R13" i="14"/>
  <c r="R15" i="14"/>
  <c r="S16" i="14"/>
  <c r="R19" i="14"/>
  <c r="S20" i="14"/>
  <c r="R21" i="14"/>
  <c r="O22" i="14"/>
  <c r="N23" i="14"/>
  <c r="R23" i="14" s="1"/>
  <c r="O24" i="14"/>
  <c r="S24" i="14" s="1"/>
  <c r="N25" i="14"/>
  <c r="R25" i="14" s="1"/>
  <c r="O26" i="14"/>
  <c r="S26" i="14" s="1"/>
  <c r="N27" i="14"/>
  <c r="R27" i="14" s="1"/>
  <c r="O28" i="14"/>
  <c r="S28" i="14" s="1"/>
  <c r="N29" i="14"/>
  <c r="R29" i="14" s="1"/>
  <c r="R3" i="15"/>
  <c r="S4" i="15"/>
  <c r="N5" i="15"/>
  <c r="R5" i="15" s="1"/>
  <c r="O6" i="15"/>
  <c r="S6" i="15" s="1"/>
  <c r="N7" i="15"/>
  <c r="R7" i="15" s="1"/>
  <c r="O8" i="15"/>
  <c r="S8" i="15" s="1"/>
  <c r="N9" i="15"/>
  <c r="R9" i="15" s="1"/>
  <c r="O10" i="15"/>
  <c r="N11" i="15"/>
  <c r="O12" i="15"/>
  <c r="S12" i="15" s="1"/>
  <c r="N13" i="15"/>
  <c r="R13" i="15" s="1"/>
  <c r="O14" i="15"/>
  <c r="S14" i="15" s="1"/>
  <c r="N15" i="15"/>
  <c r="R15" i="15" s="1"/>
  <c r="O16" i="15"/>
  <c r="S16" i="15" s="1"/>
  <c r="N17" i="15"/>
  <c r="O18" i="15"/>
  <c r="N19" i="15"/>
  <c r="R19" i="15" s="1"/>
  <c r="O20" i="15"/>
  <c r="S20" i="15" s="1"/>
  <c r="N21" i="15"/>
  <c r="R21" i="15" s="1"/>
  <c r="O22" i="15"/>
  <c r="N23" i="15"/>
  <c r="R23" i="15" s="1"/>
  <c r="O24" i="15"/>
  <c r="S24" i="15" s="1"/>
  <c r="N26" i="15"/>
  <c r="O27" i="15"/>
  <c r="S27" i="15" s="1"/>
  <c r="N28" i="15"/>
  <c r="R28" i="15" s="1"/>
  <c r="O29" i="15"/>
  <c r="S29" i="15" s="1"/>
  <c r="S2" i="14"/>
  <c r="M30" i="14"/>
  <c r="M30" i="15"/>
  <c r="AH4" i="14"/>
  <c r="O5" i="14"/>
  <c r="S5" i="14" s="1"/>
  <c r="N6" i="14"/>
  <c r="R6" i="14" s="1"/>
  <c r="O7" i="14"/>
  <c r="S7" i="14" s="1"/>
  <c r="N8" i="14"/>
  <c r="R8" i="14" s="1"/>
  <c r="O9" i="14"/>
  <c r="S9" i="14" s="1"/>
  <c r="N10" i="14"/>
  <c r="R10" i="14" s="1"/>
  <c r="O11" i="14"/>
  <c r="S11" i="14" s="1"/>
  <c r="N12" i="14"/>
  <c r="R12" i="14" s="1"/>
  <c r="O13" i="14"/>
  <c r="S13" i="14" s="1"/>
  <c r="N14" i="14"/>
  <c r="R14" i="14" s="1"/>
  <c r="O15" i="14"/>
  <c r="S15" i="14" s="1"/>
  <c r="N16" i="14"/>
  <c r="R16" i="14" s="1"/>
  <c r="O17" i="14"/>
  <c r="S17" i="14" s="1"/>
  <c r="N18" i="14"/>
  <c r="R18" i="14" s="1"/>
  <c r="O19" i="14"/>
  <c r="S19" i="14" s="1"/>
  <c r="N20" i="14"/>
  <c r="R20" i="14" s="1"/>
  <c r="O21" i="14"/>
  <c r="S21" i="14" s="1"/>
  <c r="N22" i="14"/>
  <c r="R22" i="14" s="1"/>
  <c r="O23" i="14"/>
  <c r="S23" i="14" s="1"/>
  <c r="N24" i="14"/>
  <c r="R24" i="14" s="1"/>
  <c r="O25" i="14"/>
  <c r="S25" i="14" s="1"/>
  <c r="N26" i="14"/>
  <c r="R26" i="14" s="1"/>
  <c r="O27" i="14"/>
  <c r="S27" i="14" s="1"/>
  <c r="N28" i="14"/>
  <c r="R28" i="14" s="1"/>
  <c r="O29" i="14"/>
  <c r="S29" i="14" s="1"/>
  <c r="J30" i="15"/>
  <c r="R2" i="15"/>
  <c r="S3" i="15"/>
  <c r="N4" i="15"/>
  <c r="R4" i="15" s="1"/>
  <c r="O5" i="15"/>
  <c r="N6" i="15"/>
  <c r="R6" i="15" s="1"/>
  <c r="O7" i="15"/>
  <c r="S7" i="15" s="1"/>
  <c r="N8" i="15"/>
  <c r="O9" i="15"/>
  <c r="S9" i="15" s="1"/>
  <c r="N10" i="15"/>
  <c r="R10" i="15" s="1"/>
  <c r="O11" i="15"/>
  <c r="S11" i="15" s="1"/>
  <c r="N12" i="15"/>
  <c r="R12" i="15" s="1"/>
  <c r="O13" i="15"/>
  <c r="S13" i="15" s="1"/>
  <c r="N14" i="15"/>
  <c r="R14" i="15" s="1"/>
  <c r="O15" i="15"/>
  <c r="S15" i="15" s="1"/>
  <c r="N16" i="15"/>
  <c r="R16" i="15" s="1"/>
  <c r="O17" i="15"/>
  <c r="N18" i="15"/>
  <c r="R18" i="15" s="1"/>
  <c r="O19" i="15"/>
  <c r="S19" i="15" s="1"/>
  <c r="N20" i="15"/>
  <c r="R20" i="15" s="1"/>
  <c r="O21" i="15"/>
  <c r="S21" i="15" s="1"/>
  <c r="O26" i="15"/>
  <c r="S26" i="15" s="1"/>
  <c r="N27" i="15"/>
  <c r="R27" i="15" s="1"/>
  <c r="O28" i="15"/>
  <c r="S28" i="15" s="1"/>
  <c r="N29" i="15"/>
  <c r="R29" i="15" s="1"/>
  <c r="AH4" i="15"/>
  <c r="AH3" i="15"/>
  <c r="S10" i="15"/>
  <c r="R11" i="15"/>
  <c r="R17" i="15"/>
  <c r="S18" i="15"/>
  <c r="S22" i="15"/>
  <c r="S25" i="15"/>
  <c r="R26" i="15"/>
  <c r="S5" i="15"/>
  <c r="R8" i="15"/>
  <c r="S17" i="15"/>
  <c r="O2" i="15"/>
  <c r="H30" i="15"/>
  <c r="P30" i="15"/>
  <c r="I30" i="15"/>
  <c r="Q30" i="15"/>
  <c r="S4" i="14"/>
  <c r="R7" i="14"/>
  <c r="S8" i="14"/>
  <c r="R9" i="14"/>
  <c r="S22" i="14"/>
  <c r="I30" i="14"/>
  <c r="Q30" i="14"/>
  <c r="J30" i="14"/>
  <c r="H30" i="14"/>
  <c r="P30" i="14"/>
  <c r="O20" i="6"/>
  <c r="S20" i="6" s="1"/>
  <c r="N16" i="6"/>
  <c r="R16" i="6" s="1"/>
  <c r="N21" i="6"/>
  <c r="R21" i="6" s="1"/>
  <c r="N17" i="6"/>
  <c r="R17" i="6" s="1"/>
  <c r="N19" i="6"/>
  <c r="R19" i="6" s="1"/>
  <c r="O28" i="6"/>
  <c r="S28" i="6" s="1"/>
  <c r="O24" i="6"/>
  <c r="S24" i="6" s="1"/>
  <c r="N6" i="6"/>
  <c r="R6" i="6" s="1"/>
  <c r="N26" i="6"/>
  <c r="R26" i="6" s="1"/>
  <c r="O22" i="6"/>
  <c r="S22" i="6" s="1"/>
  <c r="N18" i="6"/>
  <c r="R18" i="6" s="1"/>
  <c r="N5" i="6"/>
  <c r="R5" i="6" s="1"/>
  <c r="N4" i="6"/>
  <c r="R4" i="6" s="1"/>
  <c r="N3" i="6"/>
  <c r="R3" i="6" s="1"/>
  <c r="N29" i="6"/>
  <c r="R29" i="6" s="1"/>
  <c r="O27" i="6"/>
  <c r="S27" i="6" s="1"/>
  <c r="N24" i="6"/>
  <c r="R24" i="6" s="1"/>
  <c r="N14" i="6"/>
  <c r="R14" i="6" s="1"/>
  <c r="N11" i="6"/>
  <c r="R11" i="6" s="1"/>
  <c r="N9" i="6"/>
  <c r="R9" i="6" s="1"/>
  <c r="O5" i="6"/>
  <c r="S5" i="6" s="1"/>
  <c r="O3" i="6"/>
  <c r="S3" i="6" s="1"/>
  <c r="N28" i="6"/>
  <c r="R28" i="6" s="1"/>
  <c r="N27" i="6"/>
  <c r="R27" i="6" s="1"/>
  <c r="O19" i="6"/>
  <c r="S19" i="6" s="1"/>
  <c r="N22" i="6"/>
  <c r="R22" i="6" s="1"/>
  <c r="O17" i="6"/>
  <c r="S17" i="6" s="1"/>
  <c r="N13" i="6"/>
  <c r="R13" i="6" s="1"/>
  <c r="N12" i="6"/>
  <c r="R12" i="6" s="1"/>
  <c r="O25" i="6"/>
  <c r="S25" i="6" s="1"/>
  <c r="O13" i="6"/>
  <c r="S13" i="6" s="1"/>
  <c r="N10" i="6"/>
  <c r="R10" i="6" s="1"/>
  <c r="N20" i="6"/>
  <c r="R20" i="6" s="1"/>
  <c r="O18" i="6"/>
  <c r="S18" i="6" s="1"/>
  <c r="N8" i="6"/>
  <c r="R8" i="6" s="1"/>
  <c r="N25" i="6"/>
  <c r="R25" i="6" s="1"/>
  <c r="O26" i="6"/>
  <c r="S26" i="6" s="1"/>
  <c r="N23" i="6"/>
  <c r="R23" i="6" s="1"/>
  <c r="O16" i="6"/>
  <c r="S16" i="6" s="1"/>
  <c r="O14" i="6"/>
  <c r="S14" i="6" s="1"/>
  <c r="O6" i="6"/>
  <c r="S6" i="6" s="1"/>
  <c r="O4" i="6"/>
  <c r="S4" i="6" s="1"/>
  <c r="O11" i="6"/>
  <c r="S11" i="6" s="1"/>
  <c r="O10" i="6"/>
  <c r="S10" i="6" s="1"/>
  <c r="O23" i="6"/>
  <c r="S23" i="6" s="1"/>
  <c r="N15" i="6"/>
  <c r="R15" i="6" s="1"/>
  <c r="O9" i="6"/>
  <c r="S9" i="6" s="1"/>
  <c r="N7" i="6"/>
  <c r="R7" i="6" s="1"/>
  <c r="O29" i="6"/>
  <c r="S29" i="6" s="1"/>
  <c r="O21" i="6"/>
  <c r="S21" i="6" s="1"/>
  <c r="O12" i="6"/>
  <c r="S12" i="6" s="1"/>
  <c r="O15" i="6"/>
  <c r="S15" i="6" s="1"/>
  <c r="O8" i="6"/>
  <c r="S8" i="6" s="1"/>
  <c r="O7" i="6"/>
  <c r="S7" i="6" s="1"/>
  <c r="AB21" i="15" l="1"/>
  <c r="O30" i="14"/>
  <c r="N30" i="16"/>
  <c r="O30" i="19"/>
  <c r="S2" i="19"/>
  <c r="S30" i="19" s="1"/>
  <c r="R30" i="19"/>
  <c r="O30" i="18"/>
  <c r="S2" i="18"/>
  <c r="S30" i="18" s="1"/>
  <c r="R30" i="18"/>
  <c r="N30" i="17"/>
  <c r="O30" i="17"/>
  <c r="S2" i="17"/>
  <c r="S30" i="17" s="1"/>
  <c r="AB21" i="17"/>
  <c r="R30" i="17"/>
  <c r="O30" i="16"/>
  <c r="S2" i="16"/>
  <c r="S30" i="16" s="1"/>
  <c r="AB21" i="16"/>
  <c r="R30" i="16"/>
  <c r="R30" i="15"/>
  <c r="N30" i="14"/>
  <c r="N30" i="15"/>
  <c r="S30" i="14"/>
  <c r="O30" i="15"/>
  <c r="S2" i="15"/>
  <c r="AB21" i="14"/>
  <c r="R30" i="14"/>
  <c r="D5" i="2"/>
  <c r="D19" i="2" s="1"/>
  <c r="D6" i="2"/>
  <c r="D20" i="2" s="1"/>
  <c r="D7" i="2"/>
  <c r="D21" i="2" s="1"/>
  <c r="D8" i="2"/>
  <c r="D22" i="2" s="1"/>
  <c r="D9" i="2"/>
  <c r="D23" i="2" s="1"/>
  <c r="D10" i="2"/>
  <c r="D24" i="2" s="1"/>
  <c r="D11" i="2"/>
  <c r="D25" i="2" s="1"/>
  <c r="D12" i="2"/>
  <c r="D26" i="2" s="1"/>
  <c r="D13" i="2"/>
  <c r="D27" i="2" s="1"/>
  <c r="D14" i="2"/>
  <c r="D28" i="2" s="1"/>
  <c r="D15" i="2"/>
  <c r="D29" i="2" s="1"/>
  <c r="D16" i="2"/>
  <c r="D30" i="2" s="1"/>
  <c r="D17" i="2"/>
  <c r="D31" i="2" s="1"/>
  <c r="D18" i="2"/>
  <c r="D32" i="2" s="1"/>
  <c r="V29" i="6"/>
  <c r="V28" i="6"/>
  <c r="V27" i="6"/>
  <c r="V26" i="6"/>
  <c r="V25" i="6"/>
  <c r="V24" i="6"/>
  <c r="V23" i="6"/>
  <c r="V22" i="6"/>
  <c r="V21" i="6"/>
  <c r="V20" i="6"/>
  <c r="V19" i="6"/>
  <c r="V18" i="6"/>
  <c r="AC19" i="6"/>
  <c r="AB19" i="6"/>
  <c r="V17" i="6"/>
  <c r="AC18" i="6"/>
  <c r="AB18" i="6"/>
  <c r="V16" i="6"/>
  <c r="AC17" i="6"/>
  <c r="AB17" i="6"/>
  <c r="V15" i="6"/>
  <c r="AC16" i="6"/>
  <c r="AB16" i="6"/>
  <c r="AC15" i="6"/>
  <c r="AB15" i="6"/>
  <c r="V14" i="6"/>
  <c r="AC14" i="6"/>
  <c r="AB14" i="6"/>
  <c r="V13" i="6"/>
  <c r="AE13" i="6"/>
  <c r="AD13" i="6"/>
  <c r="AC13" i="6"/>
  <c r="AB13" i="6"/>
  <c r="V12" i="6"/>
  <c r="AE12" i="6"/>
  <c r="AD12" i="6"/>
  <c r="AC12" i="6"/>
  <c r="AB12" i="6"/>
  <c r="V11" i="6"/>
  <c r="AE11" i="6"/>
  <c r="AD11" i="6"/>
  <c r="AC11" i="6"/>
  <c r="AB11" i="6"/>
  <c r="V10" i="6"/>
  <c r="AE10" i="6"/>
  <c r="AD10" i="6"/>
  <c r="AC10" i="6"/>
  <c r="AB10" i="6"/>
  <c r="V9" i="6"/>
  <c r="AE9" i="6"/>
  <c r="AD9" i="6"/>
  <c r="AC9" i="6"/>
  <c r="AB9" i="6"/>
  <c r="V8" i="6"/>
  <c r="AE8" i="6"/>
  <c r="AD8" i="6"/>
  <c r="AC8" i="6"/>
  <c r="AB8" i="6"/>
  <c r="V7" i="6"/>
  <c r="AE7" i="6"/>
  <c r="AD7" i="6"/>
  <c r="V6" i="6"/>
  <c r="AE6" i="6"/>
  <c r="AD6" i="6"/>
  <c r="V5" i="6"/>
  <c r="AE5" i="6"/>
  <c r="AD5" i="6"/>
  <c r="V4" i="6"/>
  <c r="AE4" i="6"/>
  <c r="AD4" i="6"/>
  <c r="AE3" i="6"/>
  <c r="AD3" i="6"/>
  <c r="V3" i="6"/>
  <c r="AE2" i="6"/>
  <c r="AD2" i="6"/>
  <c r="V2" i="6"/>
  <c r="Q2" i="6"/>
  <c r="P2" i="6"/>
  <c r="M2" i="6"/>
  <c r="L2" i="6"/>
  <c r="K2" i="6"/>
  <c r="J2" i="6"/>
  <c r="I2" i="6"/>
  <c r="H2" i="6"/>
  <c r="F6" i="2"/>
  <c r="F20" i="2" s="1"/>
  <c r="F7" i="2"/>
  <c r="F21" i="2" s="1"/>
  <c r="F8" i="2"/>
  <c r="F22" i="2" s="1"/>
  <c r="F9" i="2"/>
  <c r="F23" i="2" s="1"/>
  <c r="F10" i="2"/>
  <c r="F24" i="2" s="1"/>
  <c r="F11" i="2"/>
  <c r="F25" i="2" s="1"/>
  <c r="F12" i="2"/>
  <c r="F26" i="2" s="1"/>
  <c r="F13" i="2"/>
  <c r="F27" i="2" s="1"/>
  <c r="F14" i="2"/>
  <c r="F28" i="2" s="1"/>
  <c r="F15" i="2"/>
  <c r="F29" i="2" s="1"/>
  <c r="F16" i="2"/>
  <c r="F30" i="2" s="1"/>
  <c r="F17" i="2"/>
  <c r="F31" i="2" s="1"/>
  <c r="F18" i="2"/>
  <c r="F32" i="2" s="1"/>
  <c r="F5" i="2"/>
  <c r="F19" i="2" s="1"/>
  <c r="AB21" i="18" l="1"/>
  <c r="S30" i="15"/>
  <c r="P30" i="6"/>
  <c r="I30" i="6"/>
  <c r="M30" i="6"/>
  <c r="J30" i="6"/>
  <c r="K30" i="6"/>
  <c r="Q30" i="6"/>
  <c r="H30" i="6"/>
  <c r="L30" i="6"/>
  <c r="AH4" i="6"/>
  <c r="AH3" i="6"/>
  <c r="O2" i="6"/>
  <c r="N2" i="6"/>
  <c r="R2" i="6" s="1"/>
  <c r="R30" i="6" l="1"/>
  <c r="N30" i="6"/>
  <c r="S2" i="6"/>
  <c r="S30" i="6" s="1"/>
  <c r="O30" i="6"/>
  <c r="AB21" i="6" l="1"/>
</calcChain>
</file>

<file path=xl/sharedStrings.xml><?xml version="1.0" encoding="utf-8"?>
<sst xmlns="http://schemas.openxmlformats.org/spreadsheetml/2006/main" count="994" uniqueCount="59">
  <si>
    <t>Profit</t>
  </si>
  <si>
    <t>Color code</t>
  </si>
  <si>
    <t>Decision variable</t>
  </si>
  <si>
    <t>One side of a constraint</t>
  </si>
  <si>
    <t>Other</t>
  </si>
  <si>
    <t>Objective function</t>
  </si>
  <si>
    <t>Billund</t>
  </si>
  <si>
    <t>København</t>
  </si>
  <si>
    <t>Stavanger</t>
  </si>
  <si>
    <t>Oslo</t>
  </si>
  <si>
    <t>Bornholm</t>
  </si>
  <si>
    <t>Stockholm</t>
  </si>
  <si>
    <t>BLL</t>
  </si>
  <si>
    <t>CPH</t>
  </si>
  <si>
    <t>SVG</t>
  </si>
  <si>
    <t>OSL</t>
  </si>
  <si>
    <t>RNN</t>
  </si>
  <si>
    <t>ARN</t>
  </si>
  <si>
    <t>-</t>
  </si>
  <si>
    <t>Lufthavne</t>
  </si>
  <si>
    <t>Code</t>
  </si>
  <si>
    <t>Periode</t>
  </si>
  <si>
    <t>Fra</t>
  </si>
  <si>
    <t>Til</t>
  </si>
  <si>
    <t>Billetpris</t>
  </si>
  <si>
    <t>Efterspørgsel</t>
  </si>
  <si>
    <t>Afstand</t>
  </si>
  <si>
    <t>Sum X</t>
  </si>
  <si>
    <t>Periode (t)</t>
  </si>
  <si>
    <t>Lufthavn</t>
  </si>
  <si>
    <t>Flyafgang</t>
  </si>
  <si>
    <t>&lt;</t>
  </si>
  <si>
    <t>Opstart fly</t>
  </si>
  <si>
    <t>B737</t>
  </si>
  <si>
    <t>ATR45</t>
  </si>
  <si>
    <t xml:space="preserve"> </t>
  </si>
  <si>
    <t>Brændstof B737</t>
  </si>
  <si>
    <t>Øvrige var. omk. B737</t>
  </si>
  <si>
    <t>Faste omk. B737</t>
  </si>
  <si>
    <t>Take-off cost B737</t>
  </si>
  <si>
    <t>Indtægter B737</t>
  </si>
  <si>
    <t>Netto B737</t>
  </si>
  <si>
    <t>X_f,B737</t>
  </si>
  <si>
    <t xml:space="preserve">Til_t-1 B737 </t>
  </si>
  <si>
    <t>Ud_t B737</t>
  </si>
  <si>
    <t>Brændstof ATR45</t>
  </si>
  <si>
    <t>Øvrige var. omk. ATR45</t>
  </si>
  <si>
    <t>Faste omk. ATR45</t>
  </si>
  <si>
    <t>Take-off cost ATR45</t>
  </si>
  <si>
    <t>Indtægter ATR45</t>
  </si>
  <si>
    <t>Netto ATR45</t>
  </si>
  <si>
    <t>X_f,ATR45</t>
  </si>
  <si>
    <t>Til_t-1 ATR45</t>
  </si>
  <si>
    <t>Ud_t ATR45</t>
  </si>
  <si>
    <t>Brændstof pris (kr/liter)</t>
  </si>
  <si>
    <t>Brændstof forbrug (liter/km)</t>
  </si>
  <si>
    <t>Yderligere variable omk. (kr/km)</t>
  </si>
  <si>
    <t>Faste omk. (kr)</t>
  </si>
  <si>
    <t>Max antal passager (personer)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</si>
</sst>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kr.-406]\ * #,##0_ ;_ [$kr.-406]\ * \-#,##0_ ;_ [$kr.-406]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4" fillId="4" borderId="1" xfId="3" applyAlignment="1">
      <alignment horizontal="center"/>
    </xf>
    <xf numFmtId="0" fontId="4" fillId="4" borderId="1" xfId="3"/>
    <xf numFmtId="0" fontId="3" fillId="3" borderId="1" xfId="2" applyBorder="1"/>
    <xf numFmtId="0" fontId="2" fillId="2" borderId="1" xfId="1" applyBorder="1"/>
    <xf numFmtId="0" fontId="1" fillId="5" borderId="1" xfId="4" applyBorder="1" applyAlignment="1">
      <alignment horizontal="center"/>
    </xf>
    <xf numFmtId="0" fontId="1" fillId="5" borderId="1" xfId="4" applyBorder="1"/>
    <xf numFmtId="0" fontId="0" fillId="0" borderId="0" xfId="0" applyAlignment="1">
      <alignment horizontal="right"/>
    </xf>
    <xf numFmtId="0" fontId="4" fillId="4" borderId="1" xfId="3" applyAlignment="1">
      <alignment horizontal="center" textRotation="90"/>
    </xf>
    <xf numFmtId="1" fontId="4" fillId="4" borderId="1" xfId="3" applyNumberFormat="1" applyAlignment="1">
      <alignment horizontal="center"/>
    </xf>
    <xf numFmtId="0" fontId="4" fillId="4" borderId="2" xfId="3" applyBorder="1" applyAlignment="1">
      <alignment horizontal="center"/>
    </xf>
    <xf numFmtId="1" fontId="4" fillId="4" borderId="2" xfId="3" applyNumberFormat="1" applyBorder="1" applyAlignment="1">
      <alignment horizontal="center"/>
    </xf>
    <xf numFmtId="1" fontId="4" fillId="4" borderId="3" xfId="3" applyNumberFormat="1" applyBorder="1" applyAlignment="1">
      <alignment horizontal="center"/>
    </xf>
    <xf numFmtId="0" fontId="0" fillId="5" borderId="1" xfId="4" applyFont="1" applyBorder="1" applyAlignment="1">
      <alignment horizontal="center"/>
    </xf>
    <xf numFmtId="0" fontId="3" fillId="3" borderId="1" xfId="2" applyBorder="1" applyAlignment="1">
      <alignment horizontal="center"/>
    </xf>
    <xf numFmtId="0" fontId="3" fillId="3" borderId="3" xfId="2" applyBorder="1" applyAlignment="1">
      <alignment horizontal="center"/>
    </xf>
    <xf numFmtId="0" fontId="1" fillId="5" borderId="3" xfId="4" applyBorder="1" applyAlignment="1">
      <alignment horizontal="center"/>
    </xf>
    <xf numFmtId="0" fontId="3" fillId="3" borderId="2" xfId="2" applyBorder="1" applyAlignment="1">
      <alignment horizontal="center"/>
    </xf>
    <xf numFmtId="0" fontId="1" fillId="5" borderId="2" xfId="4" applyBorder="1" applyAlignment="1">
      <alignment horizontal="center"/>
    </xf>
    <xf numFmtId="0" fontId="5" fillId="4" borderId="1" xfId="3" applyFont="1" applyAlignment="1">
      <alignment horizontal="center"/>
    </xf>
    <xf numFmtId="0" fontId="4" fillId="4" borderId="1" xfId="3" applyAlignment="1">
      <alignment horizontal="center"/>
    </xf>
    <xf numFmtId="1" fontId="1" fillId="6" borderId="1" xfId="5" applyNumberFormat="1" applyBorder="1"/>
    <xf numFmtId="0" fontId="4" fillId="4" borderId="3" xfId="3" applyBorder="1" applyAlignment="1">
      <alignment horizontal="center"/>
    </xf>
    <xf numFmtId="1" fontId="1" fillId="6" borderId="3" xfId="5" applyNumberFormat="1" applyBorder="1"/>
    <xf numFmtId="2" fontId="0" fillId="0" borderId="0" xfId="0" applyNumberFormat="1"/>
    <xf numFmtId="2" fontId="0" fillId="0" borderId="0" xfId="0" applyNumberFormat="1" applyBorder="1"/>
    <xf numFmtId="164" fontId="2" fillId="2" borderId="1" xfId="1" applyNumberFormat="1" applyBorder="1" applyAlignment="1">
      <alignment horizontal="center"/>
    </xf>
    <xf numFmtId="0" fontId="4" fillId="4" borderId="1" xfId="3" applyAlignment="1">
      <alignment horizontal="center"/>
    </xf>
  </cellXfs>
  <cellStyles count="6">
    <cellStyle name="20% - Accent2" xfId="4" builtinId="34"/>
    <cellStyle name="40% - Accent1" xfId="5" builtinId="31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21</xdr:col>
      <xdr:colOff>0</xdr:colOff>
      <xdr:row>29</xdr:row>
      <xdr:rowOff>0</xdr:rowOff>
    </xdr:to>
    <xdr:sp macro="" textlink="">
      <xdr:nvSpPr>
        <xdr:cNvPr id="2" name="OpenSolver1"/>
        <xdr:cNvSpPr/>
      </xdr:nvSpPr>
      <xdr:spPr>
        <a:xfrm>
          <a:off x="3267075" y="1447800"/>
          <a:ext cx="495300" cy="5343525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31</xdr:col>
      <xdr:colOff>0</xdr:colOff>
      <xdr:row>21</xdr:row>
      <xdr:rowOff>0</xdr:rowOff>
    </xdr:to>
    <xdr:sp macro="" textlink="">
      <xdr:nvSpPr>
        <xdr:cNvPr id="3" name="OpenSolver2"/>
        <xdr:cNvSpPr/>
      </xdr:nvSpPr>
      <xdr:spPr>
        <a:xfrm>
          <a:off x="5334000" y="5076825"/>
          <a:ext cx="15525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26</xdr:col>
      <xdr:colOff>320675</xdr:colOff>
      <xdr:row>19</xdr:row>
      <xdr:rowOff>117475</xdr:rowOff>
    </xdr:from>
    <xdr:to>
      <xdr:col>27</xdr:col>
      <xdr:colOff>236535</xdr:colOff>
      <xdr:row>20</xdr:row>
      <xdr:rowOff>53975</xdr:rowOff>
    </xdr:to>
    <xdr:sp macro="" textlink="">
      <xdr:nvSpPr>
        <xdr:cNvPr id="4" name="OpenSolver3"/>
        <xdr:cNvSpPr/>
      </xdr:nvSpPr>
      <xdr:spPr>
        <a:xfrm>
          <a:off x="5321300" y="5003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5" name="OpenSolver4"/>
        <xdr:cNvSpPr/>
      </xdr:nvSpPr>
      <xdr:spPr>
        <a:xfrm>
          <a:off x="7505700" y="1828800"/>
          <a:ext cx="20955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6" name="OpenSolver5"/>
        <xdr:cNvSpPr/>
      </xdr:nvSpPr>
      <xdr:spPr>
        <a:xfrm>
          <a:off x="7867650" y="1828800"/>
          <a:ext cx="200025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34</xdr:col>
      <xdr:colOff>0</xdr:colOff>
      <xdr:row>3</xdr:row>
      <xdr:rowOff>95250</xdr:rowOff>
    </xdr:from>
    <xdr:to>
      <xdr:col>35</xdr:col>
      <xdr:colOff>0</xdr:colOff>
      <xdr:row>3</xdr:row>
      <xdr:rowOff>95250</xdr:rowOff>
    </xdr:to>
    <xdr:cxnSp macro="">
      <xdr:nvCxnSpPr>
        <xdr:cNvPr id="7" name="OpenSolver 6"/>
        <xdr:cNvCxnSpPr>
          <a:stCxn id="5" idx="3"/>
          <a:endCxn id="6" idx="1"/>
        </xdr:cNvCxnSpPr>
      </xdr:nvCxnSpPr>
      <xdr:spPr>
        <a:xfrm>
          <a:off x="7715250" y="1924050"/>
          <a:ext cx="1524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2</xdr:row>
      <xdr:rowOff>158750</xdr:rowOff>
    </xdr:from>
    <xdr:to>
      <xdr:col>35</xdr:col>
      <xdr:colOff>114300</xdr:colOff>
      <xdr:row>4</xdr:row>
      <xdr:rowOff>31750</xdr:rowOff>
    </xdr:to>
    <xdr:sp macro="" textlink="">
      <xdr:nvSpPr>
        <xdr:cNvPr id="8" name="OpenSolver 7"/>
        <xdr:cNvSpPr/>
      </xdr:nvSpPr>
      <xdr:spPr>
        <a:xfrm>
          <a:off x="7600950" y="179705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29</xdr:col>
      <xdr:colOff>0</xdr:colOff>
      <xdr:row>13</xdr:row>
      <xdr:rowOff>0</xdr:rowOff>
    </xdr:to>
    <xdr:sp macro="" textlink="">
      <xdr:nvSpPr>
        <xdr:cNvPr id="9" name="OpenSolver8"/>
        <xdr:cNvSpPr/>
      </xdr:nvSpPr>
      <xdr:spPr>
        <a:xfrm>
          <a:off x="5334000" y="2590800"/>
          <a:ext cx="733425" cy="1143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31</xdr:col>
      <xdr:colOff>0</xdr:colOff>
      <xdr:row>13</xdr:row>
      <xdr:rowOff>0</xdr:rowOff>
    </xdr:to>
    <xdr:sp macro="" textlink="">
      <xdr:nvSpPr>
        <xdr:cNvPr id="10" name="OpenSolver9"/>
        <xdr:cNvSpPr/>
      </xdr:nvSpPr>
      <xdr:spPr>
        <a:xfrm>
          <a:off x="6067425" y="2590800"/>
          <a:ext cx="819150" cy="1143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cxnSp macro="">
      <xdr:nvCxnSpPr>
        <xdr:cNvPr id="11" name="OpenSolver 10"/>
        <xdr:cNvCxnSpPr>
          <a:stCxn id="9" idx="3"/>
          <a:endCxn id="10" idx="1"/>
        </xdr:cNvCxnSpPr>
      </xdr:nvCxnSpPr>
      <xdr:spPr>
        <a:xfrm>
          <a:off x="6067425" y="31623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209550</xdr:colOff>
      <xdr:row>9</xdr:row>
      <xdr:rowOff>63500</xdr:rowOff>
    </xdr:from>
    <xdr:to>
      <xdr:col>29</xdr:col>
      <xdr:colOff>190500</xdr:colOff>
      <xdr:row>10</xdr:row>
      <xdr:rowOff>127000</xdr:rowOff>
    </xdr:to>
    <xdr:sp macro="" textlink="">
      <xdr:nvSpPr>
        <xdr:cNvPr id="12" name="OpenSolver 11"/>
        <xdr:cNvSpPr/>
      </xdr:nvSpPr>
      <xdr:spPr>
        <a:xfrm>
          <a:off x="5876925" y="30353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3" name="OpenSolver12"/>
        <xdr:cNvSpPr/>
      </xdr:nvSpPr>
      <xdr:spPr>
        <a:xfrm>
          <a:off x="3762375" y="1447800"/>
          <a:ext cx="247650" cy="53435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19</xdr:col>
      <xdr:colOff>9525</xdr:colOff>
      <xdr:row>1</xdr:row>
      <xdr:rowOff>12700</xdr:rowOff>
    </xdr:from>
    <xdr:to>
      <xdr:col>19</xdr:col>
      <xdr:colOff>95831</xdr:colOff>
      <xdr:row>1</xdr:row>
      <xdr:rowOff>127000</xdr:rowOff>
    </xdr:to>
    <xdr:sp macro="" textlink="">
      <xdr:nvSpPr>
        <xdr:cNvPr id="14" name="OpenSolver13"/>
        <xdr:cNvSpPr/>
      </xdr:nvSpPr>
      <xdr:spPr>
        <a:xfrm>
          <a:off x="3276600" y="1460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</xdr:row>
      <xdr:rowOff>12700</xdr:rowOff>
    </xdr:from>
    <xdr:to>
      <xdr:col>20</xdr:col>
      <xdr:colOff>102181</xdr:colOff>
      <xdr:row>1</xdr:row>
      <xdr:rowOff>127000</xdr:rowOff>
    </xdr:to>
    <xdr:sp macro="" textlink="">
      <xdr:nvSpPr>
        <xdr:cNvPr id="15" name="OpenSolver14"/>
        <xdr:cNvSpPr/>
      </xdr:nvSpPr>
      <xdr:spPr>
        <a:xfrm>
          <a:off x="3530600" y="1460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</xdr:row>
      <xdr:rowOff>12700</xdr:rowOff>
    </xdr:from>
    <xdr:to>
      <xdr:col>19</xdr:col>
      <xdr:colOff>95831</xdr:colOff>
      <xdr:row>2</xdr:row>
      <xdr:rowOff>127000</xdr:rowOff>
    </xdr:to>
    <xdr:sp macro="" textlink="">
      <xdr:nvSpPr>
        <xdr:cNvPr id="16" name="OpenSolver15"/>
        <xdr:cNvSpPr/>
      </xdr:nvSpPr>
      <xdr:spPr>
        <a:xfrm>
          <a:off x="3276600" y="165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</xdr:row>
      <xdr:rowOff>12700</xdr:rowOff>
    </xdr:from>
    <xdr:to>
      <xdr:col>20</xdr:col>
      <xdr:colOff>102181</xdr:colOff>
      <xdr:row>2</xdr:row>
      <xdr:rowOff>127000</xdr:rowOff>
    </xdr:to>
    <xdr:sp macro="" textlink="">
      <xdr:nvSpPr>
        <xdr:cNvPr id="17" name="OpenSolver16"/>
        <xdr:cNvSpPr/>
      </xdr:nvSpPr>
      <xdr:spPr>
        <a:xfrm>
          <a:off x="3530600" y="165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3</xdr:row>
      <xdr:rowOff>12700</xdr:rowOff>
    </xdr:from>
    <xdr:to>
      <xdr:col>19</xdr:col>
      <xdr:colOff>95831</xdr:colOff>
      <xdr:row>3</xdr:row>
      <xdr:rowOff>127000</xdr:rowOff>
    </xdr:to>
    <xdr:sp macro="" textlink="">
      <xdr:nvSpPr>
        <xdr:cNvPr id="18" name="OpenSolver17"/>
        <xdr:cNvSpPr/>
      </xdr:nvSpPr>
      <xdr:spPr>
        <a:xfrm>
          <a:off x="3276600" y="1841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3</xdr:row>
      <xdr:rowOff>12700</xdr:rowOff>
    </xdr:from>
    <xdr:to>
      <xdr:col>20</xdr:col>
      <xdr:colOff>102181</xdr:colOff>
      <xdr:row>3</xdr:row>
      <xdr:rowOff>127000</xdr:rowOff>
    </xdr:to>
    <xdr:sp macro="" textlink="">
      <xdr:nvSpPr>
        <xdr:cNvPr id="19" name="OpenSolver18"/>
        <xdr:cNvSpPr/>
      </xdr:nvSpPr>
      <xdr:spPr>
        <a:xfrm>
          <a:off x="3530600" y="1841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4</xdr:row>
      <xdr:rowOff>12700</xdr:rowOff>
    </xdr:from>
    <xdr:to>
      <xdr:col>19</xdr:col>
      <xdr:colOff>95831</xdr:colOff>
      <xdr:row>4</xdr:row>
      <xdr:rowOff>127000</xdr:rowOff>
    </xdr:to>
    <xdr:sp macro="" textlink="">
      <xdr:nvSpPr>
        <xdr:cNvPr id="20" name="OpenSolver19"/>
        <xdr:cNvSpPr/>
      </xdr:nvSpPr>
      <xdr:spPr>
        <a:xfrm>
          <a:off x="3276600" y="2032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4</xdr:row>
      <xdr:rowOff>12700</xdr:rowOff>
    </xdr:from>
    <xdr:to>
      <xdr:col>20</xdr:col>
      <xdr:colOff>102181</xdr:colOff>
      <xdr:row>4</xdr:row>
      <xdr:rowOff>127000</xdr:rowOff>
    </xdr:to>
    <xdr:sp macro="" textlink="">
      <xdr:nvSpPr>
        <xdr:cNvPr id="21" name="OpenSolver20"/>
        <xdr:cNvSpPr/>
      </xdr:nvSpPr>
      <xdr:spPr>
        <a:xfrm>
          <a:off x="3530600" y="2032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5</xdr:row>
      <xdr:rowOff>12700</xdr:rowOff>
    </xdr:from>
    <xdr:to>
      <xdr:col>19</xdr:col>
      <xdr:colOff>95831</xdr:colOff>
      <xdr:row>5</xdr:row>
      <xdr:rowOff>127000</xdr:rowOff>
    </xdr:to>
    <xdr:sp macro="" textlink="">
      <xdr:nvSpPr>
        <xdr:cNvPr id="22" name="OpenSolver21"/>
        <xdr:cNvSpPr/>
      </xdr:nvSpPr>
      <xdr:spPr>
        <a:xfrm>
          <a:off x="32766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5</xdr:row>
      <xdr:rowOff>12700</xdr:rowOff>
    </xdr:from>
    <xdr:to>
      <xdr:col>20</xdr:col>
      <xdr:colOff>102181</xdr:colOff>
      <xdr:row>5</xdr:row>
      <xdr:rowOff>127000</xdr:rowOff>
    </xdr:to>
    <xdr:sp macro="" textlink="">
      <xdr:nvSpPr>
        <xdr:cNvPr id="23" name="OpenSolver22"/>
        <xdr:cNvSpPr/>
      </xdr:nvSpPr>
      <xdr:spPr>
        <a:xfrm>
          <a:off x="35306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6</xdr:row>
      <xdr:rowOff>12700</xdr:rowOff>
    </xdr:from>
    <xdr:to>
      <xdr:col>19</xdr:col>
      <xdr:colOff>95831</xdr:colOff>
      <xdr:row>6</xdr:row>
      <xdr:rowOff>127000</xdr:rowOff>
    </xdr:to>
    <xdr:sp macro="" textlink="">
      <xdr:nvSpPr>
        <xdr:cNvPr id="24" name="OpenSolver23"/>
        <xdr:cNvSpPr/>
      </xdr:nvSpPr>
      <xdr:spPr>
        <a:xfrm>
          <a:off x="32766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6</xdr:row>
      <xdr:rowOff>12700</xdr:rowOff>
    </xdr:from>
    <xdr:to>
      <xdr:col>20</xdr:col>
      <xdr:colOff>102181</xdr:colOff>
      <xdr:row>6</xdr:row>
      <xdr:rowOff>127000</xdr:rowOff>
    </xdr:to>
    <xdr:sp macro="" textlink="">
      <xdr:nvSpPr>
        <xdr:cNvPr id="25" name="OpenSolver24"/>
        <xdr:cNvSpPr/>
      </xdr:nvSpPr>
      <xdr:spPr>
        <a:xfrm>
          <a:off x="35306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7</xdr:row>
      <xdr:rowOff>12700</xdr:rowOff>
    </xdr:from>
    <xdr:to>
      <xdr:col>19</xdr:col>
      <xdr:colOff>95831</xdr:colOff>
      <xdr:row>7</xdr:row>
      <xdr:rowOff>127000</xdr:rowOff>
    </xdr:to>
    <xdr:sp macro="" textlink="">
      <xdr:nvSpPr>
        <xdr:cNvPr id="26" name="OpenSolver25"/>
        <xdr:cNvSpPr/>
      </xdr:nvSpPr>
      <xdr:spPr>
        <a:xfrm>
          <a:off x="3276600" y="2603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7</xdr:row>
      <xdr:rowOff>12700</xdr:rowOff>
    </xdr:from>
    <xdr:to>
      <xdr:col>20</xdr:col>
      <xdr:colOff>102181</xdr:colOff>
      <xdr:row>7</xdr:row>
      <xdr:rowOff>127000</xdr:rowOff>
    </xdr:to>
    <xdr:sp macro="" textlink="">
      <xdr:nvSpPr>
        <xdr:cNvPr id="27" name="OpenSolver26"/>
        <xdr:cNvSpPr/>
      </xdr:nvSpPr>
      <xdr:spPr>
        <a:xfrm>
          <a:off x="3530600" y="2603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8</xdr:row>
      <xdr:rowOff>12700</xdr:rowOff>
    </xdr:from>
    <xdr:to>
      <xdr:col>19</xdr:col>
      <xdr:colOff>95831</xdr:colOff>
      <xdr:row>8</xdr:row>
      <xdr:rowOff>127000</xdr:rowOff>
    </xdr:to>
    <xdr:sp macro="" textlink="">
      <xdr:nvSpPr>
        <xdr:cNvPr id="28" name="OpenSolver27"/>
        <xdr:cNvSpPr/>
      </xdr:nvSpPr>
      <xdr:spPr>
        <a:xfrm>
          <a:off x="3276600" y="2794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8</xdr:row>
      <xdr:rowOff>12700</xdr:rowOff>
    </xdr:from>
    <xdr:to>
      <xdr:col>20</xdr:col>
      <xdr:colOff>102181</xdr:colOff>
      <xdr:row>8</xdr:row>
      <xdr:rowOff>127000</xdr:rowOff>
    </xdr:to>
    <xdr:sp macro="" textlink="">
      <xdr:nvSpPr>
        <xdr:cNvPr id="29" name="OpenSolver28"/>
        <xdr:cNvSpPr/>
      </xdr:nvSpPr>
      <xdr:spPr>
        <a:xfrm>
          <a:off x="3530600" y="2794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9</xdr:row>
      <xdr:rowOff>12700</xdr:rowOff>
    </xdr:from>
    <xdr:to>
      <xdr:col>19</xdr:col>
      <xdr:colOff>95831</xdr:colOff>
      <xdr:row>9</xdr:row>
      <xdr:rowOff>127000</xdr:rowOff>
    </xdr:to>
    <xdr:sp macro="" textlink="">
      <xdr:nvSpPr>
        <xdr:cNvPr id="30" name="OpenSolver29"/>
        <xdr:cNvSpPr/>
      </xdr:nvSpPr>
      <xdr:spPr>
        <a:xfrm>
          <a:off x="3276600" y="2984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9</xdr:row>
      <xdr:rowOff>12700</xdr:rowOff>
    </xdr:from>
    <xdr:to>
      <xdr:col>20</xdr:col>
      <xdr:colOff>102181</xdr:colOff>
      <xdr:row>9</xdr:row>
      <xdr:rowOff>127000</xdr:rowOff>
    </xdr:to>
    <xdr:sp macro="" textlink="">
      <xdr:nvSpPr>
        <xdr:cNvPr id="31" name="OpenSolver30"/>
        <xdr:cNvSpPr/>
      </xdr:nvSpPr>
      <xdr:spPr>
        <a:xfrm>
          <a:off x="3530600" y="2984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10</xdr:row>
      <xdr:rowOff>12700</xdr:rowOff>
    </xdr:from>
    <xdr:to>
      <xdr:col>19</xdr:col>
      <xdr:colOff>95831</xdr:colOff>
      <xdr:row>10</xdr:row>
      <xdr:rowOff>127000</xdr:rowOff>
    </xdr:to>
    <xdr:sp macro="" textlink="">
      <xdr:nvSpPr>
        <xdr:cNvPr id="32" name="OpenSolver31"/>
        <xdr:cNvSpPr/>
      </xdr:nvSpPr>
      <xdr:spPr>
        <a:xfrm>
          <a:off x="3276600" y="3175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10</xdr:row>
      <xdr:rowOff>12700</xdr:rowOff>
    </xdr:from>
    <xdr:to>
      <xdr:col>20</xdr:col>
      <xdr:colOff>102181</xdr:colOff>
      <xdr:row>10</xdr:row>
      <xdr:rowOff>127000</xdr:rowOff>
    </xdr:to>
    <xdr:sp macro="" textlink="">
      <xdr:nvSpPr>
        <xdr:cNvPr id="33" name="OpenSolver32"/>
        <xdr:cNvSpPr/>
      </xdr:nvSpPr>
      <xdr:spPr>
        <a:xfrm>
          <a:off x="3530600" y="3175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11</xdr:row>
      <xdr:rowOff>12700</xdr:rowOff>
    </xdr:from>
    <xdr:to>
      <xdr:col>19</xdr:col>
      <xdr:colOff>95831</xdr:colOff>
      <xdr:row>11</xdr:row>
      <xdr:rowOff>127000</xdr:rowOff>
    </xdr:to>
    <xdr:sp macro="" textlink="">
      <xdr:nvSpPr>
        <xdr:cNvPr id="34" name="OpenSolver33"/>
        <xdr:cNvSpPr/>
      </xdr:nvSpPr>
      <xdr:spPr>
        <a:xfrm>
          <a:off x="3276600" y="3365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11</xdr:row>
      <xdr:rowOff>12700</xdr:rowOff>
    </xdr:from>
    <xdr:to>
      <xdr:col>20</xdr:col>
      <xdr:colOff>102181</xdr:colOff>
      <xdr:row>11</xdr:row>
      <xdr:rowOff>127000</xdr:rowOff>
    </xdr:to>
    <xdr:sp macro="" textlink="">
      <xdr:nvSpPr>
        <xdr:cNvPr id="35" name="OpenSolver34"/>
        <xdr:cNvSpPr/>
      </xdr:nvSpPr>
      <xdr:spPr>
        <a:xfrm>
          <a:off x="3530600" y="3365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12</xdr:row>
      <xdr:rowOff>12700</xdr:rowOff>
    </xdr:from>
    <xdr:to>
      <xdr:col>19</xdr:col>
      <xdr:colOff>95831</xdr:colOff>
      <xdr:row>12</xdr:row>
      <xdr:rowOff>127000</xdr:rowOff>
    </xdr:to>
    <xdr:sp macro="" textlink="">
      <xdr:nvSpPr>
        <xdr:cNvPr id="36" name="OpenSolver35"/>
        <xdr:cNvSpPr/>
      </xdr:nvSpPr>
      <xdr:spPr>
        <a:xfrm>
          <a:off x="3276600" y="3556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12</xdr:row>
      <xdr:rowOff>12700</xdr:rowOff>
    </xdr:from>
    <xdr:to>
      <xdr:col>20</xdr:col>
      <xdr:colOff>102181</xdr:colOff>
      <xdr:row>12</xdr:row>
      <xdr:rowOff>127000</xdr:rowOff>
    </xdr:to>
    <xdr:sp macro="" textlink="">
      <xdr:nvSpPr>
        <xdr:cNvPr id="37" name="OpenSolver36"/>
        <xdr:cNvSpPr/>
      </xdr:nvSpPr>
      <xdr:spPr>
        <a:xfrm>
          <a:off x="3530600" y="3556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13</xdr:row>
      <xdr:rowOff>12700</xdr:rowOff>
    </xdr:from>
    <xdr:to>
      <xdr:col>19</xdr:col>
      <xdr:colOff>95831</xdr:colOff>
      <xdr:row>13</xdr:row>
      <xdr:rowOff>127000</xdr:rowOff>
    </xdr:to>
    <xdr:sp macro="" textlink="">
      <xdr:nvSpPr>
        <xdr:cNvPr id="38" name="OpenSolver37"/>
        <xdr:cNvSpPr/>
      </xdr:nvSpPr>
      <xdr:spPr>
        <a:xfrm>
          <a:off x="3276600" y="3746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13</xdr:row>
      <xdr:rowOff>12700</xdr:rowOff>
    </xdr:from>
    <xdr:to>
      <xdr:col>20</xdr:col>
      <xdr:colOff>102181</xdr:colOff>
      <xdr:row>13</xdr:row>
      <xdr:rowOff>127000</xdr:rowOff>
    </xdr:to>
    <xdr:sp macro="" textlink="">
      <xdr:nvSpPr>
        <xdr:cNvPr id="39" name="OpenSolver38"/>
        <xdr:cNvSpPr/>
      </xdr:nvSpPr>
      <xdr:spPr>
        <a:xfrm>
          <a:off x="3530600" y="3746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14</xdr:row>
      <xdr:rowOff>12700</xdr:rowOff>
    </xdr:from>
    <xdr:to>
      <xdr:col>19</xdr:col>
      <xdr:colOff>95831</xdr:colOff>
      <xdr:row>14</xdr:row>
      <xdr:rowOff>127000</xdr:rowOff>
    </xdr:to>
    <xdr:sp macro="" textlink="">
      <xdr:nvSpPr>
        <xdr:cNvPr id="40" name="OpenSolver39"/>
        <xdr:cNvSpPr/>
      </xdr:nvSpPr>
      <xdr:spPr>
        <a:xfrm>
          <a:off x="3276600" y="3937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14</xdr:row>
      <xdr:rowOff>12700</xdr:rowOff>
    </xdr:from>
    <xdr:to>
      <xdr:col>20</xdr:col>
      <xdr:colOff>102181</xdr:colOff>
      <xdr:row>14</xdr:row>
      <xdr:rowOff>127000</xdr:rowOff>
    </xdr:to>
    <xdr:sp macro="" textlink="">
      <xdr:nvSpPr>
        <xdr:cNvPr id="41" name="OpenSolver40"/>
        <xdr:cNvSpPr/>
      </xdr:nvSpPr>
      <xdr:spPr>
        <a:xfrm>
          <a:off x="3530600" y="3937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15</xdr:row>
      <xdr:rowOff>15875</xdr:rowOff>
    </xdr:from>
    <xdr:to>
      <xdr:col>19</xdr:col>
      <xdr:colOff>95831</xdr:colOff>
      <xdr:row>15</xdr:row>
      <xdr:rowOff>130175</xdr:rowOff>
    </xdr:to>
    <xdr:sp macro="" textlink="">
      <xdr:nvSpPr>
        <xdr:cNvPr id="42" name="OpenSolver41"/>
        <xdr:cNvSpPr/>
      </xdr:nvSpPr>
      <xdr:spPr>
        <a:xfrm>
          <a:off x="3276600" y="4140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15</xdr:row>
      <xdr:rowOff>15875</xdr:rowOff>
    </xdr:from>
    <xdr:to>
      <xdr:col>20</xdr:col>
      <xdr:colOff>102181</xdr:colOff>
      <xdr:row>15</xdr:row>
      <xdr:rowOff>130175</xdr:rowOff>
    </xdr:to>
    <xdr:sp macro="" textlink="">
      <xdr:nvSpPr>
        <xdr:cNvPr id="43" name="OpenSolver42"/>
        <xdr:cNvSpPr/>
      </xdr:nvSpPr>
      <xdr:spPr>
        <a:xfrm>
          <a:off x="3530600" y="4140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16</xdr:row>
      <xdr:rowOff>15875</xdr:rowOff>
    </xdr:from>
    <xdr:to>
      <xdr:col>19</xdr:col>
      <xdr:colOff>95831</xdr:colOff>
      <xdr:row>16</xdr:row>
      <xdr:rowOff>130175</xdr:rowOff>
    </xdr:to>
    <xdr:sp macro="" textlink="">
      <xdr:nvSpPr>
        <xdr:cNvPr id="44" name="OpenSolver43"/>
        <xdr:cNvSpPr/>
      </xdr:nvSpPr>
      <xdr:spPr>
        <a:xfrm>
          <a:off x="3276600" y="4330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16</xdr:row>
      <xdr:rowOff>15875</xdr:rowOff>
    </xdr:from>
    <xdr:to>
      <xdr:col>20</xdr:col>
      <xdr:colOff>102181</xdr:colOff>
      <xdr:row>16</xdr:row>
      <xdr:rowOff>130175</xdr:rowOff>
    </xdr:to>
    <xdr:sp macro="" textlink="">
      <xdr:nvSpPr>
        <xdr:cNvPr id="45" name="OpenSolver44"/>
        <xdr:cNvSpPr/>
      </xdr:nvSpPr>
      <xdr:spPr>
        <a:xfrm>
          <a:off x="3530600" y="4330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17</xdr:row>
      <xdr:rowOff>15875</xdr:rowOff>
    </xdr:from>
    <xdr:to>
      <xdr:col>19</xdr:col>
      <xdr:colOff>95831</xdr:colOff>
      <xdr:row>17</xdr:row>
      <xdr:rowOff>130175</xdr:rowOff>
    </xdr:to>
    <xdr:sp macro="" textlink="">
      <xdr:nvSpPr>
        <xdr:cNvPr id="46" name="OpenSolver45"/>
        <xdr:cNvSpPr/>
      </xdr:nvSpPr>
      <xdr:spPr>
        <a:xfrm>
          <a:off x="3276600" y="4521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17</xdr:row>
      <xdr:rowOff>15875</xdr:rowOff>
    </xdr:from>
    <xdr:to>
      <xdr:col>20</xdr:col>
      <xdr:colOff>102181</xdr:colOff>
      <xdr:row>17</xdr:row>
      <xdr:rowOff>130175</xdr:rowOff>
    </xdr:to>
    <xdr:sp macro="" textlink="">
      <xdr:nvSpPr>
        <xdr:cNvPr id="47" name="OpenSolver46"/>
        <xdr:cNvSpPr/>
      </xdr:nvSpPr>
      <xdr:spPr>
        <a:xfrm>
          <a:off x="3530600" y="4521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18</xdr:row>
      <xdr:rowOff>15875</xdr:rowOff>
    </xdr:from>
    <xdr:to>
      <xdr:col>19</xdr:col>
      <xdr:colOff>95831</xdr:colOff>
      <xdr:row>18</xdr:row>
      <xdr:rowOff>130175</xdr:rowOff>
    </xdr:to>
    <xdr:sp macro="" textlink="">
      <xdr:nvSpPr>
        <xdr:cNvPr id="48" name="OpenSolver47"/>
        <xdr:cNvSpPr/>
      </xdr:nvSpPr>
      <xdr:spPr>
        <a:xfrm>
          <a:off x="3276600" y="4711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18</xdr:row>
      <xdr:rowOff>15875</xdr:rowOff>
    </xdr:from>
    <xdr:to>
      <xdr:col>20</xdr:col>
      <xdr:colOff>102181</xdr:colOff>
      <xdr:row>18</xdr:row>
      <xdr:rowOff>130175</xdr:rowOff>
    </xdr:to>
    <xdr:sp macro="" textlink="">
      <xdr:nvSpPr>
        <xdr:cNvPr id="49" name="OpenSolver48"/>
        <xdr:cNvSpPr/>
      </xdr:nvSpPr>
      <xdr:spPr>
        <a:xfrm>
          <a:off x="3530600" y="4711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19</xdr:row>
      <xdr:rowOff>15875</xdr:rowOff>
    </xdr:from>
    <xdr:to>
      <xdr:col>19</xdr:col>
      <xdr:colOff>95831</xdr:colOff>
      <xdr:row>19</xdr:row>
      <xdr:rowOff>130175</xdr:rowOff>
    </xdr:to>
    <xdr:sp macro="" textlink="">
      <xdr:nvSpPr>
        <xdr:cNvPr id="50" name="OpenSolver49"/>
        <xdr:cNvSpPr/>
      </xdr:nvSpPr>
      <xdr:spPr>
        <a:xfrm>
          <a:off x="3276600" y="4902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19</xdr:row>
      <xdr:rowOff>15875</xdr:rowOff>
    </xdr:from>
    <xdr:to>
      <xdr:col>20</xdr:col>
      <xdr:colOff>102181</xdr:colOff>
      <xdr:row>19</xdr:row>
      <xdr:rowOff>130175</xdr:rowOff>
    </xdr:to>
    <xdr:sp macro="" textlink="">
      <xdr:nvSpPr>
        <xdr:cNvPr id="51" name="OpenSolver50"/>
        <xdr:cNvSpPr/>
      </xdr:nvSpPr>
      <xdr:spPr>
        <a:xfrm>
          <a:off x="3530600" y="4902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20</xdr:row>
      <xdr:rowOff>15875</xdr:rowOff>
    </xdr:from>
    <xdr:to>
      <xdr:col>19</xdr:col>
      <xdr:colOff>95831</xdr:colOff>
      <xdr:row>20</xdr:row>
      <xdr:rowOff>130175</xdr:rowOff>
    </xdr:to>
    <xdr:sp macro="" textlink="">
      <xdr:nvSpPr>
        <xdr:cNvPr id="52" name="OpenSolver51"/>
        <xdr:cNvSpPr/>
      </xdr:nvSpPr>
      <xdr:spPr>
        <a:xfrm>
          <a:off x="3276600" y="5092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20</xdr:row>
      <xdr:rowOff>15875</xdr:rowOff>
    </xdr:from>
    <xdr:to>
      <xdr:col>20</xdr:col>
      <xdr:colOff>102181</xdr:colOff>
      <xdr:row>20</xdr:row>
      <xdr:rowOff>130175</xdr:rowOff>
    </xdr:to>
    <xdr:sp macro="" textlink="">
      <xdr:nvSpPr>
        <xdr:cNvPr id="53" name="OpenSolver52"/>
        <xdr:cNvSpPr/>
      </xdr:nvSpPr>
      <xdr:spPr>
        <a:xfrm>
          <a:off x="3530600" y="5092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21</xdr:row>
      <xdr:rowOff>15875</xdr:rowOff>
    </xdr:from>
    <xdr:to>
      <xdr:col>19</xdr:col>
      <xdr:colOff>95831</xdr:colOff>
      <xdr:row>21</xdr:row>
      <xdr:rowOff>130175</xdr:rowOff>
    </xdr:to>
    <xdr:sp macro="" textlink="">
      <xdr:nvSpPr>
        <xdr:cNvPr id="54" name="OpenSolver53"/>
        <xdr:cNvSpPr/>
      </xdr:nvSpPr>
      <xdr:spPr>
        <a:xfrm>
          <a:off x="3276600" y="528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21</xdr:row>
      <xdr:rowOff>15875</xdr:rowOff>
    </xdr:from>
    <xdr:to>
      <xdr:col>20</xdr:col>
      <xdr:colOff>102181</xdr:colOff>
      <xdr:row>21</xdr:row>
      <xdr:rowOff>130175</xdr:rowOff>
    </xdr:to>
    <xdr:sp macro="" textlink="">
      <xdr:nvSpPr>
        <xdr:cNvPr id="55" name="OpenSolver54"/>
        <xdr:cNvSpPr/>
      </xdr:nvSpPr>
      <xdr:spPr>
        <a:xfrm>
          <a:off x="3530600" y="528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22</xdr:row>
      <xdr:rowOff>15875</xdr:rowOff>
    </xdr:from>
    <xdr:to>
      <xdr:col>19</xdr:col>
      <xdr:colOff>95831</xdr:colOff>
      <xdr:row>22</xdr:row>
      <xdr:rowOff>130175</xdr:rowOff>
    </xdr:to>
    <xdr:sp macro="" textlink="">
      <xdr:nvSpPr>
        <xdr:cNvPr id="56" name="OpenSolver55"/>
        <xdr:cNvSpPr/>
      </xdr:nvSpPr>
      <xdr:spPr>
        <a:xfrm>
          <a:off x="3276600" y="5473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22</xdr:row>
      <xdr:rowOff>15875</xdr:rowOff>
    </xdr:from>
    <xdr:to>
      <xdr:col>20</xdr:col>
      <xdr:colOff>102181</xdr:colOff>
      <xdr:row>22</xdr:row>
      <xdr:rowOff>130175</xdr:rowOff>
    </xdr:to>
    <xdr:sp macro="" textlink="">
      <xdr:nvSpPr>
        <xdr:cNvPr id="57" name="OpenSolver56"/>
        <xdr:cNvSpPr/>
      </xdr:nvSpPr>
      <xdr:spPr>
        <a:xfrm>
          <a:off x="3530600" y="5473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23</xdr:row>
      <xdr:rowOff>15875</xdr:rowOff>
    </xdr:from>
    <xdr:to>
      <xdr:col>19</xdr:col>
      <xdr:colOff>95831</xdr:colOff>
      <xdr:row>23</xdr:row>
      <xdr:rowOff>130175</xdr:rowOff>
    </xdr:to>
    <xdr:sp macro="" textlink="">
      <xdr:nvSpPr>
        <xdr:cNvPr id="58" name="OpenSolver57"/>
        <xdr:cNvSpPr/>
      </xdr:nvSpPr>
      <xdr:spPr>
        <a:xfrm>
          <a:off x="3276600" y="566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23</xdr:row>
      <xdr:rowOff>15875</xdr:rowOff>
    </xdr:from>
    <xdr:to>
      <xdr:col>20</xdr:col>
      <xdr:colOff>102181</xdr:colOff>
      <xdr:row>23</xdr:row>
      <xdr:rowOff>130175</xdr:rowOff>
    </xdr:to>
    <xdr:sp macro="" textlink="">
      <xdr:nvSpPr>
        <xdr:cNvPr id="59" name="OpenSolver58"/>
        <xdr:cNvSpPr/>
      </xdr:nvSpPr>
      <xdr:spPr>
        <a:xfrm>
          <a:off x="3530600" y="566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24</xdr:row>
      <xdr:rowOff>15875</xdr:rowOff>
    </xdr:from>
    <xdr:to>
      <xdr:col>19</xdr:col>
      <xdr:colOff>95831</xdr:colOff>
      <xdr:row>24</xdr:row>
      <xdr:rowOff>130175</xdr:rowOff>
    </xdr:to>
    <xdr:sp macro="" textlink="">
      <xdr:nvSpPr>
        <xdr:cNvPr id="60" name="OpenSolver59"/>
        <xdr:cNvSpPr/>
      </xdr:nvSpPr>
      <xdr:spPr>
        <a:xfrm>
          <a:off x="3276600" y="585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24</xdr:row>
      <xdr:rowOff>15875</xdr:rowOff>
    </xdr:from>
    <xdr:to>
      <xdr:col>20</xdr:col>
      <xdr:colOff>102181</xdr:colOff>
      <xdr:row>24</xdr:row>
      <xdr:rowOff>130175</xdr:rowOff>
    </xdr:to>
    <xdr:sp macro="" textlink="">
      <xdr:nvSpPr>
        <xdr:cNvPr id="61" name="OpenSolver60"/>
        <xdr:cNvSpPr/>
      </xdr:nvSpPr>
      <xdr:spPr>
        <a:xfrm>
          <a:off x="3530600" y="585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25</xdr:row>
      <xdr:rowOff>15875</xdr:rowOff>
    </xdr:from>
    <xdr:to>
      <xdr:col>19</xdr:col>
      <xdr:colOff>95831</xdr:colOff>
      <xdr:row>25</xdr:row>
      <xdr:rowOff>130175</xdr:rowOff>
    </xdr:to>
    <xdr:sp macro="" textlink="">
      <xdr:nvSpPr>
        <xdr:cNvPr id="62" name="OpenSolver61"/>
        <xdr:cNvSpPr/>
      </xdr:nvSpPr>
      <xdr:spPr>
        <a:xfrm>
          <a:off x="3276600" y="604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25</xdr:row>
      <xdr:rowOff>15875</xdr:rowOff>
    </xdr:from>
    <xdr:to>
      <xdr:col>20</xdr:col>
      <xdr:colOff>102181</xdr:colOff>
      <xdr:row>25</xdr:row>
      <xdr:rowOff>130175</xdr:rowOff>
    </xdr:to>
    <xdr:sp macro="" textlink="">
      <xdr:nvSpPr>
        <xdr:cNvPr id="63" name="OpenSolver62"/>
        <xdr:cNvSpPr/>
      </xdr:nvSpPr>
      <xdr:spPr>
        <a:xfrm>
          <a:off x="3530600" y="604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26</xdr:row>
      <xdr:rowOff>15875</xdr:rowOff>
    </xdr:from>
    <xdr:to>
      <xdr:col>19</xdr:col>
      <xdr:colOff>95831</xdr:colOff>
      <xdr:row>26</xdr:row>
      <xdr:rowOff>130175</xdr:rowOff>
    </xdr:to>
    <xdr:sp macro="" textlink="">
      <xdr:nvSpPr>
        <xdr:cNvPr id="64" name="OpenSolver63"/>
        <xdr:cNvSpPr/>
      </xdr:nvSpPr>
      <xdr:spPr>
        <a:xfrm>
          <a:off x="3276600" y="623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26</xdr:row>
      <xdr:rowOff>15875</xdr:rowOff>
    </xdr:from>
    <xdr:to>
      <xdr:col>20</xdr:col>
      <xdr:colOff>102181</xdr:colOff>
      <xdr:row>26</xdr:row>
      <xdr:rowOff>130175</xdr:rowOff>
    </xdr:to>
    <xdr:sp macro="" textlink="">
      <xdr:nvSpPr>
        <xdr:cNvPr id="65" name="OpenSolver64"/>
        <xdr:cNvSpPr/>
      </xdr:nvSpPr>
      <xdr:spPr>
        <a:xfrm>
          <a:off x="3530600" y="623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27</xdr:row>
      <xdr:rowOff>15875</xdr:rowOff>
    </xdr:from>
    <xdr:to>
      <xdr:col>19</xdr:col>
      <xdr:colOff>95831</xdr:colOff>
      <xdr:row>27</xdr:row>
      <xdr:rowOff>130175</xdr:rowOff>
    </xdr:to>
    <xdr:sp macro="" textlink="">
      <xdr:nvSpPr>
        <xdr:cNvPr id="66" name="OpenSolver65"/>
        <xdr:cNvSpPr/>
      </xdr:nvSpPr>
      <xdr:spPr>
        <a:xfrm>
          <a:off x="3276600" y="6426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27</xdr:row>
      <xdr:rowOff>15875</xdr:rowOff>
    </xdr:from>
    <xdr:to>
      <xdr:col>20</xdr:col>
      <xdr:colOff>102181</xdr:colOff>
      <xdr:row>27</xdr:row>
      <xdr:rowOff>130175</xdr:rowOff>
    </xdr:to>
    <xdr:sp macro="" textlink="">
      <xdr:nvSpPr>
        <xdr:cNvPr id="67" name="OpenSolver66"/>
        <xdr:cNvSpPr/>
      </xdr:nvSpPr>
      <xdr:spPr>
        <a:xfrm>
          <a:off x="3530600" y="6426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28</xdr:row>
      <xdr:rowOff>15875</xdr:rowOff>
    </xdr:from>
    <xdr:to>
      <xdr:col>19</xdr:col>
      <xdr:colOff>95831</xdr:colOff>
      <xdr:row>28</xdr:row>
      <xdr:rowOff>130175</xdr:rowOff>
    </xdr:to>
    <xdr:sp macro="" textlink="">
      <xdr:nvSpPr>
        <xdr:cNvPr id="68" name="OpenSolver67"/>
        <xdr:cNvSpPr/>
      </xdr:nvSpPr>
      <xdr:spPr>
        <a:xfrm>
          <a:off x="3276600" y="6616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28</xdr:row>
      <xdr:rowOff>15875</xdr:rowOff>
    </xdr:from>
    <xdr:to>
      <xdr:col>20</xdr:col>
      <xdr:colOff>102181</xdr:colOff>
      <xdr:row>28</xdr:row>
      <xdr:rowOff>130175</xdr:rowOff>
    </xdr:to>
    <xdr:sp macro="" textlink="">
      <xdr:nvSpPr>
        <xdr:cNvPr id="69" name="OpenSolver68"/>
        <xdr:cNvSpPr/>
      </xdr:nvSpPr>
      <xdr:spPr>
        <a:xfrm>
          <a:off x="3530600" y="6616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21</xdr:col>
      <xdr:colOff>0</xdr:colOff>
      <xdr:row>29</xdr:row>
      <xdr:rowOff>0</xdr:rowOff>
    </xdr:to>
    <xdr:sp macro="" textlink="">
      <xdr:nvSpPr>
        <xdr:cNvPr id="138" name="OpenSolver1"/>
        <xdr:cNvSpPr/>
      </xdr:nvSpPr>
      <xdr:spPr>
        <a:xfrm>
          <a:off x="3267075" y="1447800"/>
          <a:ext cx="495300" cy="5343525"/>
        </a:xfrm>
        <a:prstGeom prst="rect">
          <a:avLst/>
        </a:prstGeom>
        <a:solidFill>
          <a:srgbClr val="FF00FF">
            <a:alpha val="4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27</xdr:col>
      <xdr:colOff>0</xdr:colOff>
      <xdr:row>20</xdr:row>
      <xdr:rowOff>0</xdr:rowOff>
    </xdr:from>
    <xdr:to>
      <xdr:col>31</xdr:col>
      <xdr:colOff>0</xdr:colOff>
      <xdr:row>21</xdr:row>
      <xdr:rowOff>0</xdr:rowOff>
    </xdr:to>
    <xdr:sp macro="" textlink="">
      <xdr:nvSpPr>
        <xdr:cNvPr id="139" name="OpenSolver2"/>
        <xdr:cNvSpPr/>
      </xdr:nvSpPr>
      <xdr:spPr>
        <a:xfrm>
          <a:off x="5334000" y="5076825"/>
          <a:ext cx="1552575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26</xdr:col>
      <xdr:colOff>320675</xdr:colOff>
      <xdr:row>19</xdr:row>
      <xdr:rowOff>117475</xdr:rowOff>
    </xdr:from>
    <xdr:to>
      <xdr:col>27</xdr:col>
      <xdr:colOff>236535</xdr:colOff>
      <xdr:row>20</xdr:row>
      <xdr:rowOff>53975</xdr:rowOff>
    </xdr:to>
    <xdr:sp macro="" textlink="">
      <xdr:nvSpPr>
        <xdr:cNvPr id="140" name="OpenSolver3"/>
        <xdr:cNvSpPr/>
      </xdr:nvSpPr>
      <xdr:spPr>
        <a:xfrm>
          <a:off x="5321300" y="5003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27</xdr:col>
      <xdr:colOff>0</xdr:colOff>
      <xdr:row>1</xdr:row>
      <xdr:rowOff>0</xdr:rowOff>
    </xdr:from>
    <xdr:to>
      <xdr:col>29</xdr:col>
      <xdr:colOff>0</xdr:colOff>
      <xdr:row>7</xdr:row>
      <xdr:rowOff>0</xdr:rowOff>
    </xdr:to>
    <xdr:sp macro="" textlink="">
      <xdr:nvSpPr>
        <xdr:cNvPr id="141" name="OpenSolver4"/>
        <xdr:cNvSpPr/>
      </xdr:nvSpPr>
      <xdr:spPr>
        <a:xfrm>
          <a:off x="5334000" y="1447800"/>
          <a:ext cx="733425" cy="1143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29</xdr:col>
      <xdr:colOff>0</xdr:colOff>
      <xdr:row>1</xdr:row>
      <xdr:rowOff>0</xdr:rowOff>
    </xdr:from>
    <xdr:to>
      <xdr:col>31</xdr:col>
      <xdr:colOff>0</xdr:colOff>
      <xdr:row>7</xdr:row>
      <xdr:rowOff>0</xdr:rowOff>
    </xdr:to>
    <xdr:sp macro="" textlink="">
      <xdr:nvSpPr>
        <xdr:cNvPr id="142" name="OpenSolver5"/>
        <xdr:cNvSpPr/>
      </xdr:nvSpPr>
      <xdr:spPr>
        <a:xfrm>
          <a:off x="6067425" y="1447800"/>
          <a:ext cx="819150" cy="11430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29</xdr:col>
      <xdr:colOff>0</xdr:colOff>
      <xdr:row>4</xdr:row>
      <xdr:rowOff>0</xdr:rowOff>
    </xdr:from>
    <xdr:to>
      <xdr:col>29</xdr:col>
      <xdr:colOff>0</xdr:colOff>
      <xdr:row>4</xdr:row>
      <xdr:rowOff>0</xdr:rowOff>
    </xdr:to>
    <xdr:cxnSp macro="">
      <xdr:nvCxnSpPr>
        <xdr:cNvPr id="143" name="OpenSolver 6"/>
        <xdr:cNvCxnSpPr>
          <a:stCxn id="141" idx="3"/>
          <a:endCxn id="142" idx="1"/>
        </xdr:cNvCxnSpPr>
      </xdr:nvCxnSpPr>
      <xdr:spPr>
        <a:xfrm>
          <a:off x="6067425" y="20193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209550</xdr:colOff>
      <xdr:row>3</xdr:row>
      <xdr:rowOff>63500</xdr:rowOff>
    </xdr:from>
    <xdr:to>
      <xdr:col>29</xdr:col>
      <xdr:colOff>190500</xdr:colOff>
      <xdr:row>4</xdr:row>
      <xdr:rowOff>127000</xdr:rowOff>
    </xdr:to>
    <xdr:sp macro="" textlink="">
      <xdr:nvSpPr>
        <xdr:cNvPr id="144" name="OpenSolver 7"/>
        <xdr:cNvSpPr/>
      </xdr:nvSpPr>
      <xdr:spPr>
        <a:xfrm>
          <a:off x="5876925" y="18923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7</xdr:row>
      <xdr:rowOff>0</xdr:rowOff>
    </xdr:from>
    <xdr:to>
      <xdr:col>29</xdr:col>
      <xdr:colOff>0</xdr:colOff>
      <xdr:row>13</xdr:row>
      <xdr:rowOff>0</xdr:rowOff>
    </xdr:to>
    <xdr:sp macro="" textlink="">
      <xdr:nvSpPr>
        <xdr:cNvPr id="145" name="OpenSolver8"/>
        <xdr:cNvSpPr/>
      </xdr:nvSpPr>
      <xdr:spPr>
        <a:xfrm>
          <a:off x="5334000" y="2590800"/>
          <a:ext cx="733425" cy="1143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29</xdr:col>
      <xdr:colOff>0</xdr:colOff>
      <xdr:row>7</xdr:row>
      <xdr:rowOff>0</xdr:rowOff>
    </xdr:from>
    <xdr:to>
      <xdr:col>31</xdr:col>
      <xdr:colOff>0</xdr:colOff>
      <xdr:row>13</xdr:row>
      <xdr:rowOff>0</xdr:rowOff>
    </xdr:to>
    <xdr:sp macro="" textlink="">
      <xdr:nvSpPr>
        <xdr:cNvPr id="146" name="OpenSolver9"/>
        <xdr:cNvSpPr/>
      </xdr:nvSpPr>
      <xdr:spPr>
        <a:xfrm>
          <a:off x="6067425" y="2590800"/>
          <a:ext cx="819150" cy="11430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cxnSp macro="">
      <xdr:nvCxnSpPr>
        <xdr:cNvPr id="147" name="OpenSolver 10"/>
        <xdr:cNvCxnSpPr>
          <a:stCxn id="145" idx="3"/>
          <a:endCxn id="146" idx="1"/>
        </xdr:cNvCxnSpPr>
      </xdr:nvCxnSpPr>
      <xdr:spPr>
        <a:xfrm>
          <a:off x="6067425" y="316230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209550</xdr:colOff>
      <xdr:row>9</xdr:row>
      <xdr:rowOff>63500</xdr:rowOff>
    </xdr:from>
    <xdr:to>
      <xdr:col>29</xdr:col>
      <xdr:colOff>190500</xdr:colOff>
      <xdr:row>10</xdr:row>
      <xdr:rowOff>127000</xdr:rowOff>
    </xdr:to>
    <xdr:sp macro="" textlink="">
      <xdr:nvSpPr>
        <xdr:cNvPr id="148" name="OpenSolver 11"/>
        <xdr:cNvSpPr/>
      </xdr:nvSpPr>
      <xdr:spPr>
        <a:xfrm>
          <a:off x="5876925" y="3035300"/>
          <a:ext cx="381000" cy="254000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1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49" name="OpenSolver12"/>
        <xdr:cNvSpPr/>
      </xdr:nvSpPr>
      <xdr:spPr>
        <a:xfrm>
          <a:off x="3762375" y="1447800"/>
          <a:ext cx="247650" cy="5343525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1=</a:t>
          </a:r>
        </a:p>
      </xdr:txBody>
    </xdr:sp>
    <xdr:clientData/>
  </xdr:twoCellAnchor>
  <xdr:twoCellAnchor>
    <xdr:from>
      <xdr:col>19</xdr:col>
      <xdr:colOff>9525</xdr:colOff>
      <xdr:row>1</xdr:row>
      <xdr:rowOff>12700</xdr:rowOff>
    </xdr:from>
    <xdr:to>
      <xdr:col>19</xdr:col>
      <xdr:colOff>95831</xdr:colOff>
      <xdr:row>1</xdr:row>
      <xdr:rowOff>127000</xdr:rowOff>
    </xdr:to>
    <xdr:sp macro="" textlink="">
      <xdr:nvSpPr>
        <xdr:cNvPr id="150" name="OpenSolver13"/>
        <xdr:cNvSpPr/>
      </xdr:nvSpPr>
      <xdr:spPr>
        <a:xfrm>
          <a:off x="3276600" y="1460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</xdr:row>
      <xdr:rowOff>12700</xdr:rowOff>
    </xdr:from>
    <xdr:to>
      <xdr:col>20</xdr:col>
      <xdr:colOff>102181</xdr:colOff>
      <xdr:row>1</xdr:row>
      <xdr:rowOff>127000</xdr:rowOff>
    </xdr:to>
    <xdr:sp macro="" textlink="">
      <xdr:nvSpPr>
        <xdr:cNvPr id="151" name="OpenSolver14"/>
        <xdr:cNvSpPr/>
      </xdr:nvSpPr>
      <xdr:spPr>
        <a:xfrm>
          <a:off x="3530600" y="1460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</xdr:row>
      <xdr:rowOff>12700</xdr:rowOff>
    </xdr:from>
    <xdr:to>
      <xdr:col>19</xdr:col>
      <xdr:colOff>95831</xdr:colOff>
      <xdr:row>2</xdr:row>
      <xdr:rowOff>127000</xdr:rowOff>
    </xdr:to>
    <xdr:sp macro="" textlink="">
      <xdr:nvSpPr>
        <xdr:cNvPr id="152" name="OpenSolver15"/>
        <xdr:cNvSpPr/>
      </xdr:nvSpPr>
      <xdr:spPr>
        <a:xfrm>
          <a:off x="3276600" y="165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</xdr:row>
      <xdr:rowOff>12700</xdr:rowOff>
    </xdr:from>
    <xdr:to>
      <xdr:col>20</xdr:col>
      <xdr:colOff>102181</xdr:colOff>
      <xdr:row>2</xdr:row>
      <xdr:rowOff>127000</xdr:rowOff>
    </xdr:to>
    <xdr:sp macro="" textlink="">
      <xdr:nvSpPr>
        <xdr:cNvPr id="153" name="OpenSolver16"/>
        <xdr:cNvSpPr/>
      </xdr:nvSpPr>
      <xdr:spPr>
        <a:xfrm>
          <a:off x="3530600" y="1651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3</xdr:row>
      <xdr:rowOff>12700</xdr:rowOff>
    </xdr:from>
    <xdr:to>
      <xdr:col>19</xdr:col>
      <xdr:colOff>95831</xdr:colOff>
      <xdr:row>3</xdr:row>
      <xdr:rowOff>127000</xdr:rowOff>
    </xdr:to>
    <xdr:sp macro="" textlink="">
      <xdr:nvSpPr>
        <xdr:cNvPr id="154" name="OpenSolver17"/>
        <xdr:cNvSpPr/>
      </xdr:nvSpPr>
      <xdr:spPr>
        <a:xfrm>
          <a:off x="3276600" y="1841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3</xdr:row>
      <xdr:rowOff>12700</xdr:rowOff>
    </xdr:from>
    <xdr:to>
      <xdr:col>20</xdr:col>
      <xdr:colOff>102181</xdr:colOff>
      <xdr:row>3</xdr:row>
      <xdr:rowOff>127000</xdr:rowOff>
    </xdr:to>
    <xdr:sp macro="" textlink="">
      <xdr:nvSpPr>
        <xdr:cNvPr id="155" name="OpenSolver18"/>
        <xdr:cNvSpPr/>
      </xdr:nvSpPr>
      <xdr:spPr>
        <a:xfrm>
          <a:off x="3530600" y="1841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4</xdr:row>
      <xdr:rowOff>12700</xdr:rowOff>
    </xdr:from>
    <xdr:to>
      <xdr:col>19</xdr:col>
      <xdr:colOff>95831</xdr:colOff>
      <xdr:row>4</xdr:row>
      <xdr:rowOff>127000</xdr:rowOff>
    </xdr:to>
    <xdr:sp macro="" textlink="">
      <xdr:nvSpPr>
        <xdr:cNvPr id="156" name="OpenSolver19"/>
        <xdr:cNvSpPr/>
      </xdr:nvSpPr>
      <xdr:spPr>
        <a:xfrm>
          <a:off x="3276600" y="2032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4</xdr:row>
      <xdr:rowOff>12700</xdr:rowOff>
    </xdr:from>
    <xdr:to>
      <xdr:col>20</xdr:col>
      <xdr:colOff>102181</xdr:colOff>
      <xdr:row>4</xdr:row>
      <xdr:rowOff>127000</xdr:rowOff>
    </xdr:to>
    <xdr:sp macro="" textlink="">
      <xdr:nvSpPr>
        <xdr:cNvPr id="157" name="OpenSolver20"/>
        <xdr:cNvSpPr/>
      </xdr:nvSpPr>
      <xdr:spPr>
        <a:xfrm>
          <a:off x="3530600" y="2032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5</xdr:row>
      <xdr:rowOff>12700</xdr:rowOff>
    </xdr:from>
    <xdr:to>
      <xdr:col>19</xdr:col>
      <xdr:colOff>95831</xdr:colOff>
      <xdr:row>5</xdr:row>
      <xdr:rowOff>127000</xdr:rowOff>
    </xdr:to>
    <xdr:sp macro="" textlink="">
      <xdr:nvSpPr>
        <xdr:cNvPr id="158" name="OpenSolver21"/>
        <xdr:cNvSpPr/>
      </xdr:nvSpPr>
      <xdr:spPr>
        <a:xfrm>
          <a:off x="32766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5</xdr:row>
      <xdr:rowOff>12700</xdr:rowOff>
    </xdr:from>
    <xdr:to>
      <xdr:col>20</xdr:col>
      <xdr:colOff>102181</xdr:colOff>
      <xdr:row>5</xdr:row>
      <xdr:rowOff>127000</xdr:rowOff>
    </xdr:to>
    <xdr:sp macro="" textlink="">
      <xdr:nvSpPr>
        <xdr:cNvPr id="159" name="OpenSolver22"/>
        <xdr:cNvSpPr/>
      </xdr:nvSpPr>
      <xdr:spPr>
        <a:xfrm>
          <a:off x="3530600" y="2222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6</xdr:row>
      <xdr:rowOff>12700</xdr:rowOff>
    </xdr:from>
    <xdr:to>
      <xdr:col>19</xdr:col>
      <xdr:colOff>95831</xdr:colOff>
      <xdr:row>6</xdr:row>
      <xdr:rowOff>127000</xdr:rowOff>
    </xdr:to>
    <xdr:sp macro="" textlink="">
      <xdr:nvSpPr>
        <xdr:cNvPr id="160" name="OpenSolver23"/>
        <xdr:cNvSpPr/>
      </xdr:nvSpPr>
      <xdr:spPr>
        <a:xfrm>
          <a:off x="32766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6</xdr:row>
      <xdr:rowOff>12700</xdr:rowOff>
    </xdr:from>
    <xdr:to>
      <xdr:col>20</xdr:col>
      <xdr:colOff>102181</xdr:colOff>
      <xdr:row>6</xdr:row>
      <xdr:rowOff>127000</xdr:rowOff>
    </xdr:to>
    <xdr:sp macro="" textlink="">
      <xdr:nvSpPr>
        <xdr:cNvPr id="161" name="OpenSolver24"/>
        <xdr:cNvSpPr/>
      </xdr:nvSpPr>
      <xdr:spPr>
        <a:xfrm>
          <a:off x="3530600" y="2413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7</xdr:row>
      <xdr:rowOff>12700</xdr:rowOff>
    </xdr:from>
    <xdr:to>
      <xdr:col>19</xdr:col>
      <xdr:colOff>95831</xdr:colOff>
      <xdr:row>7</xdr:row>
      <xdr:rowOff>127000</xdr:rowOff>
    </xdr:to>
    <xdr:sp macro="" textlink="">
      <xdr:nvSpPr>
        <xdr:cNvPr id="162" name="OpenSolver25"/>
        <xdr:cNvSpPr/>
      </xdr:nvSpPr>
      <xdr:spPr>
        <a:xfrm>
          <a:off x="3276600" y="2603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7</xdr:row>
      <xdr:rowOff>12700</xdr:rowOff>
    </xdr:from>
    <xdr:to>
      <xdr:col>20</xdr:col>
      <xdr:colOff>102181</xdr:colOff>
      <xdr:row>7</xdr:row>
      <xdr:rowOff>127000</xdr:rowOff>
    </xdr:to>
    <xdr:sp macro="" textlink="">
      <xdr:nvSpPr>
        <xdr:cNvPr id="163" name="OpenSolver26"/>
        <xdr:cNvSpPr/>
      </xdr:nvSpPr>
      <xdr:spPr>
        <a:xfrm>
          <a:off x="3530600" y="2603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8</xdr:row>
      <xdr:rowOff>12700</xdr:rowOff>
    </xdr:from>
    <xdr:to>
      <xdr:col>19</xdr:col>
      <xdr:colOff>95831</xdr:colOff>
      <xdr:row>8</xdr:row>
      <xdr:rowOff>127000</xdr:rowOff>
    </xdr:to>
    <xdr:sp macro="" textlink="">
      <xdr:nvSpPr>
        <xdr:cNvPr id="164" name="OpenSolver27"/>
        <xdr:cNvSpPr/>
      </xdr:nvSpPr>
      <xdr:spPr>
        <a:xfrm>
          <a:off x="3276600" y="2794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8</xdr:row>
      <xdr:rowOff>12700</xdr:rowOff>
    </xdr:from>
    <xdr:to>
      <xdr:col>20</xdr:col>
      <xdr:colOff>102181</xdr:colOff>
      <xdr:row>8</xdr:row>
      <xdr:rowOff>127000</xdr:rowOff>
    </xdr:to>
    <xdr:sp macro="" textlink="">
      <xdr:nvSpPr>
        <xdr:cNvPr id="165" name="OpenSolver28"/>
        <xdr:cNvSpPr/>
      </xdr:nvSpPr>
      <xdr:spPr>
        <a:xfrm>
          <a:off x="3530600" y="2794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9</xdr:row>
      <xdr:rowOff>12700</xdr:rowOff>
    </xdr:from>
    <xdr:to>
      <xdr:col>19</xdr:col>
      <xdr:colOff>95831</xdr:colOff>
      <xdr:row>9</xdr:row>
      <xdr:rowOff>127000</xdr:rowOff>
    </xdr:to>
    <xdr:sp macro="" textlink="">
      <xdr:nvSpPr>
        <xdr:cNvPr id="166" name="OpenSolver29"/>
        <xdr:cNvSpPr/>
      </xdr:nvSpPr>
      <xdr:spPr>
        <a:xfrm>
          <a:off x="3276600" y="2984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9</xdr:row>
      <xdr:rowOff>12700</xdr:rowOff>
    </xdr:from>
    <xdr:to>
      <xdr:col>20</xdr:col>
      <xdr:colOff>102181</xdr:colOff>
      <xdr:row>9</xdr:row>
      <xdr:rowOff>127000</xdr:rowOff>
    </xdr:to>
    <xdr:sp macro="" textlink="">
      <xdr:nvSpPr>
        <xdr:cNvPr id="167" name="OpenSolver30"/>
        <xdr:cNvSpPr/>
      </xdr:nvSpPr>
      <xdr:spPr>
        <a:xfrm>
          <a:off x="3530600" y="2984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10</xdr:row>
      <xdr:rowOff>12700</xdr:rowOff>
    </xdr:from>
    <xdr:to>
      <xdr:col>19</xdr:col>
      <xdr:colOff>95831</xdr:colOff>
      <xdr:row>10</xdr:row>
      <xdr:rowOff>127000</xdr:rowOff>
    </xdr:to>
    <xdr:sp macro="" textlink="">
      <xdr:nvSpPr>
        <xdr:cNvPr id="168" name="OpenSolver31"/>
        <xdr:cNvSpPr/>
      </xdr:nvSpPr>
      <xdr:spPr>
        <a:xfrm>
          <a:off x="3276600" y="3175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10</xdr:row>
      <xdr:rowOff>12700</xdr:rowOff>
    </xdr:from>
    <xdr:to>
      <xdr:col>20</xdr:col>
      <xdr:colOff>102181</xdr:colOff>
      <xdr:row>10</xdr:row>
      <xdr:rowOff>127000</xdr:rowOff>
    </xdr:to>
    <xdr:sp macro="" textlink="">
      <xdr:nvSpPr>
        <xdr:cNvPr id="169" name="OpenSolver32"/>
        <xdr:cNvSpPr/>
      </xdr:nvSpPr>
      <xdr:spPr>
        <a:xfrm>
          <a:off x="3530600" y="3175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11</xdr:row>
      <xdr:rowOff>12700</xdr:rowOff>
    </xdr:from>
    <xdr:to>
      <xdr:col>19</xdr:col>
      <xdr:colOff>95831</xdr:colOff>
      <xdr:row>11</xdr:row>
      <xdr:rowOff>127000</xdr:rowOff>
    </xdr:to>
    <xdr:sp macro="" textlink="">
      <xdr:nvSpPr>
        <xdr:cNvPr id="170" name="OpenSolver33"/>
        <xdr:cNvSpPr/>
      </xdr:nvSpPr>
      <xdr:spPr>
        <a:xfrm>
          <a:off x="3276600" y="3365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11</xdr:row>
      <xdr:rowOff>12700</xdr:rowOff>
    </xdr:from>
    <xdr:to>
      <xdr:col>20</xdr:col>
      <xdr:colOff>102181</xdr:colOff>
      <xdr:row>11</xdr:row>
      <xdr:rowOff>127000</xdr:rowOff>
    </xdr:to>
    <xdr:sp macro="" textlink="">
      <xdr:nvSpPr>
        <xdr:cNvPr id="171" name="OpenSolver34"/>
        <xdr:cNvSpPr/>
      </xdr:nvSpPr>
      <xdr:spPr>
        <a:xfrm>
          <a:off x="3530600" y="3365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12</xdr:row>
      <xdr:rowOff>12700</xdr:rowOff>
    </xdr:from>
    <xdr:to>
      <xdr:col>19</xdr:col>
      <xdr:colOff>95831</xdr:colOff>
      <xdr:row>12</xdr:row>
      <xdr:rowOff>127000</xdr:rowOff>
    </xdr:to>
    <xdr:sp macro="" textlink="">
      <xdr:nvSpPr>
        <xdr:cNvPr id="172" name="OpenSolver35"/>
        <xdr:cNvSpPr/>
      </xdr:nvSpPr>
      <xdr:spPr>
        <a:xfrm>
          <a:off x="3276600" y="3556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12</xdr:row>
      <xdr:rowOff>12700</xdr:rowOff>
    </xdr:from>
    <xdr:to>
      <xdr:col>20</xdr:col>
      <xdr:colOff>102181</xdr:colOff>
      <xdr:row>12</xdr:row>
      <xdr:rowOff>127000</xdr:rowOff>
    </xdr:to>
    <xdr:sp macro="" textlink="">
      <xdr:nvSpPr>
        <xdr:cNvPr id="173" name="OpenSolver36"/>
        <xdr:cNvSpPr/>
      </xdr:nvSpPr>
      <xdr:spPr>
        <a:xfrm>
          <a:off x="3530600" y="3556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13</xdr:row>
      <xdr:rowOff>12700</xdr:rowOff>
    </xdr:from>
    <xdr:to>
      <xdr:col>19</xdr:col>
      <xdr:colOff>95831</xdr:colOff>
      <xdr:row>13</xdr:row>
      <xdr:rowOff>127000</xdr:rowOff>
    </xdr:to>
    <xdr:sp macro="" textlink="">
      <xdr:nvSpPr>
        <xdr:cNvPr id="174" name="OpenSolver37"/>
        <xdr:cNvSpPr/>
      </xdr:nvSpPr>
      <xdr:spPr>
        <a:xfrm>
          <a:off x="3276600" y="3746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13</xdr:row>
      <xdr:rowOff>12700</xdr:rowOff>
    </xdr:from>
    <xdr:to>
      <xdr:col>20</xdr:col>
      <xdr:colOff>102181</xdr:colOff>
      <xdr:row>13</xdr:row>
      <xdr:rowOff>127000</xdr:rowOff>
    </xdr:to>
    <xdr:sp macro="" textlink="">
      <xdr:nvSpPr>
        <xdr:cNvPr id="175" name="OpenSolver38"/>
        <xdr:cNvSpPr/>
      </xdr:nvSpPr>
      <xdr:spPr>
        <a:xfrm>
          <a:off x="3530600" y="37465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14</xdr:row>
      <xdr:rowOff>12700</xdr:rowOff>
    </xdr:from>
    <xdr:to>
      <xdr:col>19</xdr:col>
      <xdr:colOff>95831</xdr:colOff>
      <xdr:row>14</xdr:row>
      <xdr:rowOff>127000</xdr:rowOff>
    </xdr:to>
    <xdr:sp macro="" textlink="">
      <xdr:nvSpPr>
        <xdr:cNvPr id="176" name="OpenSolver39"/>
        <xdr:cNvSpPr/>
      </xdr:nvSpPr>
      <xdr:spPr>
        <a:xfrm>
          <a:off x="3276600" y="3937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14</xdr:row>
      <xdr:rowOff>12700</xdr:rowOff>
    </xdr:from>
    <xdr:to>
      <xdr:col>20</xdr:col>
      <xdr:colOff>102181</xdr:colOff>
      <xdr:row>14</xdr:row>
      <xdr:rowOff>127000</xdr:rowOff>
    </xdr:to>
    <xdr:sp macro="" textlink="">
      <xdr:nvSpPr>
        <xdr:cNvPr id="177" name="OpenSolver40"/>
        <xdr:cNvSpPr/>
      </xdr:nvSpPr>
      <xdr:spPr>
        <a:xfrm>
          <a:off x="3530600" y="39370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15</xdr:row>
      <xdr:rowOff>15875</xdr:rowOff>
    </xdr:from>
    <xdr:to>
      <xdr:col>19</xdr:col>
      <xdr:colOff>95831</xdr:colOff>
      <xdr:row>15</xdr:row>
      <xdr:rowOff>130175</xdr:rowOff>
    </xdr:to>
    <xdr:sp macro="" textlink="">
      <xdr:nvSpPr>
        <xdr:cNvPr id="178" name="OpenSolver41"/>
        <xdr:cNvSpPr/>
      </xdr:nvSpPr>
      <xdr:spPr>
        <a:xfrm>
          <a:off x="3276600" y="4140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15</xdr:row>
      <xdr:rowOff>15875</xdr:rowOff>
    </xdr:from>
    <xdr:to>
      <xdr:col>20</xdr:col>
      <xdr:colOff>102181</xdr:colOff>
      <xdr:row>15</xdr:row>
      <xdr:rowOff>130175</xdr:rowOff>
    </xdr:to>
    <xdr:sp macro="" textlink="">
      <xdr:nvSpPr>
        <xdr:cNvPr id="179" name="OpenSolver42"/>
        <xdr:cNvSpPr/>
      </xdr:nvSpPr>
      <xdr:spPr>
        <a:xfrm>
          <a:off x="3530600" y="4140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16</xdr:row>
      <xdr:rowOff>15875</xdr:rowOff>
    </xdr:from>
    <xdr:to>
      <xdr:col>19</xdr:col>
      <xdr:colOff>95831</xdr:colOff>
      <xdr:row>16</xdr:row>
      <xdr:rowOff>130175</xdr:rowOff>
    </xdr:to>
    <xdr:sp macro="" textlink="">
      <xdr:nvSpPr>
        <xdr:cNvPr id="180" name="OpenSolver43"/>
        <xdr:cNvSpPr/>
      </xdr:nvSpPr>
      <xdr:spPr>
        <a:xfrm>
          <a:off x="3276600" y="4330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16</xdr:row>
      <xdr:rowOff>15875</xdr:rowOff>
    </xdr:from>
    <xdr:to>
      <xdr:col>20</xdr:col>
      <xdr:colOff>102181</xdr:colOff>
      <xdr:row>16</xdr:row>
      <xdr:rowOff>130175</xdr:rowOff>
    </xdr:to>
    <xdr:sp macro="" textlink="">
      <xdr:nvSpPr>
        <xdr:cNvPr id="181" name="OpenSolver44"/>
        <xdr:cNvSpPr/>
      </xdr:nvSpPr>
      <xdr:spPr>
        <a:xfrm>
          <a:off x="3530600" y="4330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17</xdr:row>
      <xdr:rowOff>15875</xdr:rowOff>
    </xdr:from>
    <xdr:to>
      <xdr:col>19</xdr:col>
      <xdr:colOff>95831</xdr:colOff>
      <xdr:row>17</xdr:row>
      <xdr:rowOff>130175</xdr:rowOff>
    </xdr:to>
    <xdr:sp macro="" textlink="">
      <xdr:nvSpPr>
        <xdr:cNvPr id="182" name="OpenSolver45"/>
        <xdr:cNvSpPr/>
      </xdr:nvSpPr>
      <xdr:spPr>
        <a:xfrm>
          <a:off x="3276600" y="4521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17</xdr:row>
      <xdr:rowOff>15875</xdr:rowOff>
    </xdr:from>
    <xdr:to>
      <xdr:col>20</xdr:col>
      <xdr:colOff>102181</xdr:colOff>
      <xdr:row>17</xdr:row>
      <xdr:rowOff>130175</xdr:rowOff>
    </xdr:to>
    <xdr:sp macro="" textlink="">
      <xdr:nvSpPr>
        <xdr:cNvPr id="183" name="OpenSolver46"/>
        <xdr:cNvSpPr/>
      </xdr:nvSpPr>
      <xdr:spPr>
        <a:xfrm>
          <a:off x="3530600" y="4521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18</xdr:row>
      <xdr:rowOff>15875</xdr:rowOff>
    </xdr:from>
    <xdr:to>
      <xdr:col>19</xdr:col>
      <xdr:colOff>95831</xdr:colOff>
      <xdr:row>18</xdr:row>
      <xdr:rowOff>130175</xdr:rowOff>
    </xdr:to>
    <xdr:sp macro="" textlink="">
      <xdr:nvSpPr>
        <xdr:cNvPr id="184" name="OpenSolver47"/>
        <xdr:cNvSpPr/>
      </xdr:nvSpPr>
      <xdr:spPr>
        <a:xfrm>
          <a:off x="3276600" y="4711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18</xdr:row>
      <xdr:rowOff>15875</xdr:rowOff>
    </xdr:from>
    <xdr:to>
      <xdr:col>20</xdr:col>
      <xdr:colOff>102181</xdr:colOff>
      <xdr:row>18</xdr:row>
      <xdr:rowOff>130175</xdr:rowOff>
    </xdr:to>
    <xdr:sp macro="" textlink="">
      <xdr:nvSpPr>
        <xdr:cNvPr id="185" name="OpenSolver48"/>
        <xdr:cNvSpPr/>
      </xdr:nvSpPr>
      <xdr:spPr>
        <a:xfrm>
          <a:off x="3530600" y="4711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19</xdr:row>
      <xdr:rowOff>15875</xdr:rowOff>
    </xdr:from>
    <xdr:to>
      <xdr:col>19</xdr:col>
      <xdr:colOff>95831</xdr:colOff>
      <xdr:row>19</xdr:row>
      <xdr:rowOff>130175</xdr:rowOff>
    </xdr:to>
    <xdr:sp macro="" textlink="">
      <xdr:nvSpPr>
        <xdr:cNvPr id="186" name="OpenSolver49"/>
        <xdr:cNvSpPr/>
      </xdr:nvSpPr>
      <xdr:spPr>
        <a:xfrm>
          <a:off x="3276600" y="4902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19</xdr:row>
      <xdr:rowOff>15875</xdr:rowOff>
    </xdr:from>
    <xdr:to>
      <xdr:col>20</xdr:col>
      <xdr:colOff>102181</xdr:colOff>
      <xdr:row>19</xdr:row>
      <xdr:rowOff>130175</xdr:rowOff>
    </xdr:to>
    <xdr:sp macro="" textlink="">
      <xdr:nvSpPr>
        <xdr:cNvPr id="187" name="OpenSolver50"/>
        <xdr:cNvSpPr/>
      </xdr:nvSpPr>
      <xdr:spPr>
        <a:xfrm>
          <a:off x="3530600" y="4902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20</xdr:row>
      <xdr:rowOff>15875</xdr:rowOff>
    </xdr:from>
    <xdr:to>
      <xdr:col>19</xdr:col>
      <xdr:colOff>95831</xdr:colOff>
      <xdr:row>20</xdr:row>
      <xdr:rowOff>130175</xdr:rowOff>
    </xdr:to>
    <xdr:sp macro="" textlink="">
      <xdr:nvSpPr>
        <xdr:cNvPr id="188" name="OpenSolver51"/>
        <xdr:cNvSpPr/>
      </xdr:nvSpPr>
      <xdr:spPr>
        <a:xfrm>
          <a:off x="3276600" y="5092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20</xdr:row>
      <xdr:rowOff>15875</xdr:rowOff>
    </xdr:from>
    <xdr:to>
      <xdr:col>20</xdr:col>
      <xdr:colOff>102181</xdr:colOff>
      <xdr:row>20</xdr:row>
      <xdr:rowOff>130175</xdr:rowOff>
    </xdr:to>
    <xdr:sp macro="" textlink="">
      <xdr:nvSpPr>
        <xdr:cNvPr id="189" name="OpenSolver52"/>
        <xdr:cNvSpPr/>
      </xdr:nvSpPr>
      <xdr:spPr>
        <a:xfrm>
          <a:off x="3530600" y="5092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21</xdr:row>
      <xdr:rowOff>15875</xdr:rowOff>
    </xdr:from>
    <xdr:to>
      <xdr:col>19</xdr:col>
      <xdr:colOff>95831</xdr:colOff>
      <xdr:row>21</xdr:row>
      <xdr:rowOff>130175</xdr:rowOff>
    </xdr:to>
    <xdr:sp macro="" textlink="">
      <xdr:nvSpPr>
        <xdr:cNvPr id="190" name="OpenSolver53"/>
        <xdr:cNvSpPr/>
      </xdr:nvSpPr>
      <xdr:spPr>
        <a:xfrm>
          <a:off x="3276600" y="528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21</xdr:row>
      <xdr:rowOff>15875</xdr:rowOff>
    </xdr:from>
    <xdr:to>
      <xdr:col>20</xdr:col>
      <xdr:colOff>102181</xdr:colOff>
      <xdr:row>21</xdr:row>
      <xdr:rowOff>130175</xdr:rowOff>
    </xdr:to>
    <xdr:sp macro="" textlink="">
      <xdr:nvSpPr>
        <xdr:cNvPr id="191" name="OpenSolver54"/>
        <xdr:cNvSpPr/>
      </xdr:nvSpPr>
      <xdr:spPr>
        <a:xfrm>
          <a:off x="3530600" y="5283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22</xdr:row>
      <xdr:rowOff>15875</xdr:rowOff>
    </xdr:from>
    <xdr:to>
      <xdr:col>19</xdr:col>
      <xdr:colOff>95831</xdr:colOff>
      <xdr:row>22</xdr:row>
      <xdr:rowOff>130175</xdr:rowOff>
    </xdr:to>
    <xdr:sp macro="" textlink="">
      <xdr:nvSpPr>
        <xdr:cNvPr id="192" name="OpenSolver55"/>
        <xdr:cNvSpPr/>
      </xdr:nvSpPr>
      <xdr:spPr>
        <a:xfrm>
          <a:off x="3276600" y="5473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22</xdr:row>
      <xdr:rowOff>15875</xdr:rowOff>
    </xdr:from>
    <xdr:to>
      <xdr:col>20</xdr:col>
      <xdr:colOff>102181</xdr:colOff>
      <xdr:row>22</xdr:row>
      <xdr:rowOff>130175</xdr:rowOff>
    </xdr:to>
    <xdr:sp macro="" textlink="">
      <xdr:nvSpPr>
        <xdr:cNvPr id="193" name="OpenSolver56"/>
        <xdr:cNvSpPr/>
      </xdr:nvSpPr>
      <xdr:spPr>
        <a:xfrm>
          <a:off x="3530600" y="5473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23</xdr:row>
      <xdr:rowOff>15875</xdr:rowOff>
    </xdr:from>
    <xdr:to>
      <xdr:col>19</xdr:col>
      <xdr:colOff>95831</xdr:colOff>
      <xdr:row>23</xdr:row>
      <xdr:rowOff>130175</xdr:rowOff>
    </xdr:to>
    <xdr:sp macro="" textlink="">
      <xdr:nvSpPr>
        <xdr:cNvPr id="194" name="OpenSolver57"/>
        <xdr:cNvSpPr/>
      </xdr:nvSpPr>
      <xdr:spPr>
        <a:xfrm>
          <a:off x="3276600" y="566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23</xdr:row>
      <xdr:rowOff>15875</xdr:rowOff>
    </xdr:from>
    <xdr:to>
      <xdr:col>20</xdr:col>
      <xdr:colOff>102181</xdr:colOff>
      <xdr:row>23</xdr:row>
      <xdr:rowOff>130175</xdr:rowOff>
    </xdr:to>
    <xdr:sp macro="" textlink="">
      <xdr:nvSpPr>
        <xdr:cNvPr id="195" name="OpenSolver58"/>
        <xdr:cNvSpPr/>
      </xdr:nvSpPr>
      <xdr:spPr>
        <a:xfrm>
          <a:off x="3530600" y="5664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24</xdr:row>
      <xdr:rowOff>15875</xdr:rowOff>
    </xdr:from>
    <xdr:to>
      <xdr:col>19</xdr:col>
      <xdr:colOff>95831</xdr:colOff>
      <xdr:row>24</xdr:row>
      <xdr:rowOff>130175</xdr:rowOff>
    </xdr:to>
    <xdr:sp macro="" textlink="">
      <xdr:nvSpPr>
        <xdr:cNvPr id="196" name="OpenSolver59"/>
        <xdr:cNvSpPr/>
      </xdr:nvSpPr>
      <xdr:spPr>
        <a:xfrm>
          <a:off x="3276600" y="585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24</xdr:row>
      <xdr:rowOff>15875</xdr:rowOff>
    </xdr:from>
    <xdr:to>
      <xdr:col>20</xdr:col>
      <xdr:colOff>102181</xdr:colOff>
      <xdr:row>24</xdr:row>
      <xdr:rowOff>130175</xdr:rowOff>
    </xdr:to>
    <xdr:sp macro="" textlink="">
      <xdr:nvSpPr>
        <xdr:cNvPr id="197" name="OpenSolver60"/>
        <xdr:cNvSpPr/>
      </xdr:nvSpPr>
      <xdr:spPr>
        <a:xfrm>
          <a:off x="3530600" y="5854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25</xdr:row>
      <xdr:rowOff>15875</xdr:rowOff>
    </xdr:from>
    <xdr:to>
      <xdr:col>19</xdr:col>
      <xdr:colOff>95831</xdr:colOff>
      <xdr:row>25</xdr:row>
      <xdr:rowOff>130175</xdr:rowOff>
    </xdr:to>
    <xdr:sp macro="" textlink="">
      <xdr:nvSpPr>
        <xdr:cNvPr id="198" name="OpenSolver61"/>
        <xdr:cNvSpPr/>
      </xdr:nvSpPr>
      <xdr:spPr>
        <a:xfrm>
          <a:off x="3276600" y="604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25</xdr:row>
      <xdr:rowOff>15875</xdr:rowOff>
    </xdr:from>
    <xdr:to>
      <xdr:col>20</xdr:col>
      <xdr:colOff>102181</xdr:colOff>
      <xdr:row>25</xdr:row>
      <xdr:rowOff>130175</xdr:rowOff>
    </xdr:to>
    <xdr:sp macro="" textlink="">
      <xdr:nvSpPr>
        <xdr:cNvPr id="199" name="OpenSolver62"/>
        <xdr:cNvSpPr/>
      </xdr:nvSpPr>
      <xdr:spPr>
        <a:xfrm>
          <a:off x="3530600" y="6045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26</xdr:row>
      <xdr:rowOff>15875</xdr:rowOff>
    </xdr:from>
    <xdr:to>
      <xdr:col>19</xdr:col>
      <xdr:colOff>95831</xdr:colOff>
      <xdr:row>26</xdr:row>
      <xdr:rowOff>130175</xdr:rowOff>
    </xdr:to>
    <xdr:sp macro="" textlink="">
      <xdr:nvSpPr>
        <xdr:cNvPr id="200" name="OpenSolver63"/>
        <xdr:cNvSpPr/>
      </xdr:nvSpPr>
      <xdr:spPr>
        <a:xfrm>
          <a:off x="3276600" y="623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26</xdr:row>
      <xdr:rowOff>15875</xdr:rowOff>
    </xdr:from>
    <xdr:to>
      <xdr:col>20</xdr:col>
      <xdr:colOff>102181</xdr:colOff>
      <xdr:row>26</xdr:row>
      <xdr:rowOff>130175</xdr:rowOff>
    </xdr:to>
    <xdr:sp macro="" textlink="">
      <xdr:nvSpPr>
        <xdr:cNvPr id="201" name="OpenSolver64"/>
        <xdr:cNvSpPr/>
      </xdr:nvSpPr>
      <xdr:spPr>
        <a:xfrm>
          <a:off x="3530600" y="6235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27</xdr:row>
      <xdr:rowOff>15875</xdr:rowOff>
    </xdr:from>
    <xdr:to>
      <xdr:col>19</xdr:col>
      <xdr:colOff>95831</xdr:colOff>
      <xdr:row>27</xdr:row>
      <xdr:rowOff>130175</xdr:rowOff>
    </xdr:to>
    <xdr:sp macro="" textlink="">
      <xdr:nvSpPr>
        <xdr:cNvPr id="202" name="OpenSolver65"/>
        <xdr:cNvSpPr/>
      </xdr:nvSpPr>
      <xdr:spPr>
        <a:xfrm>
          <a:off x="3276600" y="6426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27</xdr:row>
      <xdr:rowOff>15875</xdr:rowOff>
    </xdr:from>
    <xdr:to>
      <xdr:col>20</xdr:col>
      <xdr:colOff>102181</xdr:colOff>
      <xdr:row>27</xdr:row>
      <xdr:rowOff>130175</xdr:rowOff>
    </xdr:to>
    <xdr:sp macro="" textlink="">
      <xdr:nvSpPr>
        <xdr:cNvPr id="203" name="OpenSolver66"/>
        <xdr:cNvSpPr/>
      </xdr:nvSpPr>
      <xdr:spPr>
        <a:xfrm>
          <a:off x="3530600" y="64262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19</xdr:col>
      <xdr:colOff>9525</xdr:colOff>
      <xdr:row>28</xdr:row>
      <xdr:rowOff>15875</xdr:rowOff>
    </xdr:from>
    <xdr:to>
      <xdr:col>19</xdr:col>
      <xdr:colOff>95831</xdr:colOff>
      <xdr:row>28</xdr:row>
      <xdr:rowOff>130175</xdr:rowOff>
    </xdr:to>
    <xdr:sp macro="" textlink="">
      <xdr:nvSpPr>
        <xdr:cNvPr id="204" name="OpenSolver67"/>
        <xdr:cNvSpPr/>
      </xdr:nvSpPr>
      <xdr:spPr>
        <a:xfrm>
          <a:off x="3276600" y="6616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  <xdr:twoCellAnchor>
    <xdr:from>
      <xdr:col>20</xdr:col>
      <xdr:colOff>15875</xdr:colOff>
      <xdr:row>28</xdr:row>
      <xdr:rowOff>15875</xdr:rowOff>
    </xdr:from>
    <xdr:to>
      <xdr:col>20</xdr:col>
      <xdr:colOff>102181</xdr:colOff>
      <xdr:row>28</xdr:row>
      <xdr:rowOff>130175</xdr:rowOff>
    </xdr:to>
    <xdr:sp macro="" textlink="">
      <xdr:nvSpPr>
        <xdr:cNvPr id="205" name="OpenSolver68"/>
        <xdr:cNvSpPr/>
      </xdr:nvSpPr>
      <xdr:spPr>
        <a:xfrm>
          <a:off x="3530600" y="6616700"/>
          <a:ext cx="86306" cy="114300"/>
        </a:xfrm>
        <a:prstGeom prst="rect">
          <a:avLst/>
        </a:prstGeom>
        <a:solidFill>
          <a:srgbClr val="FFFFFF">
            <a:alpha val="8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showGridLines="0" zoomScaleNormal="100" workbookViewId="0">
      <selection activeCell="AL1" sqref="AL1:AL5"/>
    </sheetView>
  </sheetViews>
  <sheetFormatPr defaultRowHeight="15" x14ac:dyDescent="0.25"/>
  <cols>
    <col min="1" max="1" width="4.85546875" customWidth="1"/>
    <col min="2" max="7" width="4.85546875" style="2" customWidth="1"/>
    <col min="8" max="11" width="7" customWidth="1"/>
    <col min="12" max="12" width="8" customWidth="1"/>
    <col min="13" max="13" width="7" customWidth="1"/>
    <col min="14" max="18" width="8" customWidth="1"/>
    <col min="19" max="19" width="7" customWidth="1"/>
    <col min="20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  <col min="38" max="38" width="9.5703125" style="26" bestFit="1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3">
        <v>1</v>
      </c>
      <c r="B2" s="3">
        <v>1</v>
      </c>
      <c r="C2" s="3" t="s">
        <v>12</v>
      </c>
      <c r="D2" s="3" t="s">
        <v>13</v>
      </c>
      <c r="E2" s="3">
        <v>1060</v>
      </c>
      <c r="F2" s="3">
        <v>220</v>
      </c>
      <c r="G2" s="3">
        <v>160</v>
      </c>
      <c r="H2" s="11">
        <f t="shared" ref="H2" si="0">$AD$24*F2*$AD$25</f>
        <v>8676.7999999999993</v>
      </c>
      <c r="I2" s="11">
        <f t="shared" ref="I2" si="1">$AE$24*F2*$AE$25</f>
        <v>5086.3999999999996</v>
      </c>
      <c r="J2" s="3">
        <f t="shared" ref="J2" si="2">$AD$26*F2</f>
        <v>9460</v>
      </c>
      <c r="K2" s="3">
        <f t="shared" ref="K2" si="3">$AE$26*F2</f>
        <v>5500</v>
      </c>
      <c r="L2" s="3">
        <f t="shared" ref="L2:L29" si="4">$AD$27</f>
        <v>49900</v>
      </c>
      <c r="M2" s="3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" si="6">E2*MIN($AD$28,G2)</f>
        <v>169600</v>
      </c>
      <c r="Q2" s="11">
        <f t="shared" ref="Q2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3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3">
        <v>2</v>
      </c>
      <c r="B3" s="3">
        <v>1</v>
      </c>
      <c r="C3" s="3" t="s">
        <v>12</v>
      </c>
      <c r="D3" s="3" t="s">
        <v>14</v>
      </c>
      <c r="E3" s="3">
        <v>2010</v>
      </c>
      <c r="F3" s="3">
        <v>410</v>
      </c>
      <c r="G3" s="3">
        <v>70</v>
      </c>
      <c r="H3" s="11">
        <f t="shared" ref="H3:H16" si="10">$AD$24*F3*$AD$25</f>
        <v>16170.4</v>
      </c>
      <c r="I3" s="11">
        <f t="shared" ref="I3:I16" si="11">$AE$24*F3*$AE$25</f>
        <v>9479.1999999999989</v>
      </c>
      <c r="J3" s="22">
        <f t="shared" ref="J3:J16" si="12">$AD$26*F3</f>
        <v>17630</v>
      </c>
      <c r="K3" s="22">
        <f t="shared" ref="K3:K16" si="13">$AE$26*F3</f>
        <v>10250</v>
      </c>
      <c r="L3" s="22">
        <f t="shared" si="4"/>
        <v>49900</v>
      </c>
      <c r="M3" s="22">
        <f t="shared" si="5"/>
        <v>32100</v>
      </c>
      <c r="N3" s="11">
        <f t="shared" ref="N3:N15" si="14">H3+J3+L3</f>
        <v>83700.399999999994</v>
      </c>
      <c r="O3" s="11">
        <f t="shared" ref="O3:O15" si="15">I3+K3+M3</f>
        <v>51829.2</v>
      </c>
      <c r="P3" s="11">
        <f t="shared" ref="P3:P16" si="16">E3*MIN($AD$28,G3)</f>
        <v>140700</v>
      </c>
      <c r="Q3" s="11">
        <f t="shared" ref="Q3:Q16" si="17">E3*MIN($AE$28,G3)</f>
        <v>140700</v>
      </c>
      <c r="R3" s="11">
        <f t="shared" ref="R3:R15" si="18">P3-N3</f>
        <v>56999.600000000006</v>
      </c>
      <c r="S3" s="11">
        <f t="shared" ref="S3:S15" si="19">Q3-O3</f>
        <v>88870.8</v>
      </c>
      <c r="T3" s="16">
        <v>0</v>
      </c>
      <c r="U3" s="16">
        <v>1</v>
      </c>
      <c r="V3" s="7">
        <f t="shared" ref="V3:V29" si="20">SUM(T3:U3)</f>
        <v>1</v>
      </c>
      <c r="Z3" s="3">
        <v>1</v>
      </c>
      <c r="AA3" s="4" t="s">
        <v>13</v>
      </c>
      <c r="AB3" s="7"/>
      <c r="AC3" s="7"/>
      <c r="AD3" s="7">
        <f t="shared" si="8"/>
        <v>1</v>
      </c>
      <c r="AE3" s="7">
        <f t="shared" si="9"/>
        <v>3</v>
      </c>
      <c r="AG3" s="4" t="s">
        <v>33</v>
      </c>
      <c r="AH3" s="7">
        <f>SUM(AD2:AD7)</f>
        <v>3</v>
      </c>
    </row>
    <row r="4" spans="1:34" x14ac:dyDescent="0.25">
      <c r="A4" s="3">
        <v>3</v>
      </c>
      <c r="B4" s="3">
        <v>1</v>
      </c>
      <c r="C4" s="3" t="s">
        <v>13</v>
      </c>
      <c r="D4" s="3" t="s">
        <v>12</v>
      </c>
      <c r="E4" s="3">
        <v>1050</v>
      </c>
      <c r="F4" s="3">
        <v>220</v>
      </c>
      <c r="G4" s="3">
        <v>200</v>
      </c>
      <c r="H4" s="11">
        <f t="shared" si="10"/>
        <v>8676.7999999999993</v>
      </c>
      <c r="I4" s="11">
        <f t="shared" si="11"/>
        <v>5086.3999999999996</v>
      </c>
      <c r="J4" s="22">
        <f t="shared" si="12"/>
        <v>9460</v>
      </c>
      <c r="K4" s="22">
        <f t="shared" si="13"/>
        <v>5500</v>
      </c>
      <c r="L4" s="22">
        <f t="shared" si="4"/>
        <v>49900</v>
      </c>
      <c r="M4" s="22">
        <f t="shared" si="5"/>
        <v>32100</v>
      </c>
      <c r="N4" s="11">
        <f t="shared" si="14"/>
        <v>68036.800000000003</v>
      </c>
      <c r="O4" s="11">
        <f t="shared" si="15"/>
        <v>42686.400000000001</v>
      </c>
      <c r="P4" s="11">
        <f t="shared" si="16"/>
        <v>189000</v>
      </c>
      <c r="Q4" s="11">
        <f>E4*MIN($AE$28,G4)</f>
        <v>73500</v>
      </c>
      <c r="R4" s="11">
        <f t="shared" si="18"/>
        <v>120963.2</v>
      </c>
      <c r="S4" s="11">
        <f t="shared" si="19"/>
        <v>30813.599999999999</v>
      </c>
      <c r="T4" s="16">
        <v>1</v>
      </c>
      <c r="U4" s="16">
        <v>0</v>
      </c>
      <c r="V4" s="7">
        <f t="shared" si="20"/>
        <v>1</v>
      </c>
      <c r="Z4" s="3">
        <v>1</v>
      </c>
      <c r="AA4" s="4" t="s">
        <v>14</v>
      </c>
      <c r="AB4" s="7"/>
      <c r="AC4" s="7"/>
      <c r="AD4" s="7">
        <f t="shared" si="8"/>
        <v>0</v>
      </c>
      <c r="AE4" s="7">
        <f t="shared" si="9"/>
        <v>2</v>
      </c>
      <c r="AG4" s="4" t="s">
        <v>34</v>
      </c>
      <c r="AH4" s="7">
        <f>SUM(AE2:AE7)</f>
        <v>11</v>
      </c>
    </row>
    <row r="5" spans="1:34" x14ac:dyDescent="0.25">
      <c r="A5" s="3">
        <v>4</v>
      </c>
      <c r="B5" s="3">
        <v>1</v>
      </c>
      <c r="C5" s="3" t="s">
        <v>13</v>
      </c>
      <c r="D5" s="3" t="s">
        <v>15</v>
      </c>
      <c r="E5" s="3">
        <v>2670</v>
      </c>
      <c r="F5" s="3">
        <v>520</v>
      </c>
      <c r="G5" s="3">
        <v>40</v>
      </c>
      <c r="H5" s="11">
        <f t="shared" si="10"/>
        <v>20508.8</v>
      </c>
      <c r="I5" s="11">
        <f t="shared" si="11"/>
        <v>12022.4</v>
      </c>
      <c r="J5" s="22">
        <f t="shared" si="12"/>
        <v>22360</v>
      </c>
      <c r="K5" s="22">
        <f t="shared" si="13"/>
        <v>13000</v>
      </c>
      <c r="L5" s="22">
        <f t="shared" si="4"/>
        <v>49900</v>
      </c>
      <c r="M5" s="22">
        <f t="shared" si="5"/>
        <v>32100</v>
      </c>
      <c r="N5" s="11">
        <f t="shared" si="14"/>
        <v>92768.8</v>
      </c>
      <c r="O5" s="11">
        <f t="shared" si="15"/>
        <v>57122.400000000001</v>
      </c>
      <c r="P5" s="11">
        <f t="shared" si="16"/>
        <v>106800</v>
      </c>
      <c r="Q5" s="11">
        <f t="shared" si="17"/>
        <v>106800</v>
      </c>
      <c r="R5" s="11">
        <f t="shared" si="18"/>
        <v>14031.199999999997</v>
      </c>
      <c r="S5" s="11">
        <f t="shared" si="19"/>
        <v>49677.599999999999</v>
      </c>
      <c r="T5" s="16">
        <v>0</v>
      </c>
      <c r="U5" s="16">
        <v>1</v>
      </c>
      <c r="V5" s="7">
        <f t="shared" si="20"/>
        <v>1</v>
      </c>
      <c r="Z5" s="3">
        <v>1</v>
      </c>
      <c r="AA5" s="4" t="s">
        <v>15</v>
      </c>
      <c r="AB5" s="7"/>
      <c r="AC5" s="7"/>
      <c r="AD5" s="7">
        <f t="shared" si="8"/>
        <v>0</v>
      </c>
      <c r="AE5" s="7">
        <f t="shared" si="9"/>
        <v>3</v>
      </c>
    </row>
    <row r="6" spans="1:34" x14ac:dyDescent="0.25">
      <c r="A6" s="3">
        <v>5</v>
      </c>
      <c r="B6" s="3">
        <v>1</v>
      </c>
      <c r="C6" s="3" t="s">
        <v>13</v>
      </c>
      <c r="D6" s="3" t="s">
        <v>16</v>
      </c>
      <c r="E6" s="3">
        <v>680</v>
      </c>
      <c r="F6" s="3">
        <v>150</v>
      </c>
      <c r="G6" s="3">
        <v>30</v>
      </c>
      <c r="H6" s="11">
        <f t="shared" si="10"/>
        <v>5916</v>
      </c>
      <c r="I6" s="11">
        <f t="shared" si="11"/>
        <v>3468</v>
      </c>
      <c r="J6" s="22">
        <f t="shared" si="12"/>
        <v>6450</v>
      </c>
      <c r="K6" s="22">
        <f t="shared" si="13"/>
        <v>3750</v>
      </c>
      <c r="L6" s="22">
        <f t="shared" si="4"/>
        <v>49900</v>
      </c>
      <c r="M6" s="22">
        <f t="shared" si="5"/>
        <v>32100</v>
      </c>
      <c r="N6" s="11">
        <f t="shared" si="14"/>
        <v>62266</v>
      </c>
      <c r="O6" s="11">
        <f t="shared" si="15"/>
        <v>39318</v>
      </c>
      <c r="P6" s="11">
        <f t="shared" si="16"/>
        <v>20400</v>
      </c>
      <c r="Q6" s="11">
        <f t="shared" si="17"/>
        <v>20400</v>
      </c>
      <c r="R6" s="11">
        <f t="shared" si="18"/>
        <v>-41866</v>
      </c>
      <c r="S6" s="11">
        <f t="shared" si="19"/>
        <v>-18918</v>
      </c>
      <c r="T6" s="16">
        <v>0</v>
      </c>
      <c r="U6" s="16">
        <v>1</v>
      </c>
      <c r="V6" s="7">
        <f t="shared" si="20"/>
        <v>1</v>
      </c>
      <c r="Z6" s="3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3">
        <v>6</v>
      </c>
      <c r="B7" s="3">
        <v>1</v>
      </c>
      <c r="C7" s="3" t="s">
        <v>13</v>
      </c>
      <c r="D7" s="3" t="s">
        <v>17</v>
      </c>
      <c r="E7" s="3">
        <v>2640</v>
      </c>
      <c r="F7" s="3">
        <v>530</v>
      </c>
      <c r="G7" s="3">
        <v>70</v>
      </c>
      <c r="H7" s="11">
        <f t="shared" si="10"/>
        <v>20903.2</v>
      </c>
      <c r="I7" s="11">
        <f t="shared" si="11"/>
        <v>12253.6</v>
      </c>
      <c r="J7" s="22">
        <f t="shared" si="12"/>
        <v>22790</v>
      </c>
      <c r="K7" s="22">
        <f t="shared" si="13"/>
        <v>13250</v>
      </c>
      <c r="L7" s="22">
        <f t="shared" si="4"/>
        <v>49900</v>
      </c>
      <c r="M7" s="22">
        <f t="shared" si="5"/>
        <v>32100</v>
      </c>
      <c r="N7" s="11">
        <f t="shared" si="14"/>
        <v>93593.2</v>
      </c>
      <c r="O7" s="11">
        <f t="shared" si="15"/>
        <v>57603.6</v>
      </c>
      <c r="P7" s="11">
        <f t="shared" si="16"/>
        <v>184800</v>
      </c>
      <c r="Q7" s="11">
        <f t="shared" si="17"/>
        <v>184800</v>
      </c>
      <c r="R7" s="11">
        <f t="shared" si="18"/>
        <v>91206.8</v>
      </c>
      <c r="S7" s="11">
        <f t="shared" si="19"/>
        <v>127196.4</v>
      </c>
      <c r="T7" s="16">
        <v>0</v>
      </c>
      <c r="U7" s="16">
        <v>1</v>
      </c>
      <c r="V7" s="7">
        <f t="shared" si="20"/>
        <v>1</v>
      </c>
      <c r="Z7" s="3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3">
        <v>7</v>
      </c>
      <c r="B8" s="3">
        <v>1</v>
      </c>
      <c r="C8" s="3" t="s">
        <v>14</v>
      </c>
      <c r="D8" s="3" t="s">
        <v>12</v>
      </c>
      <c r="E8" s="3">
        <v>2110</v>
      </c>
      <c r="F8" s="3">
        <v>410</v>
      </c>
      <c r="G8" s="3">
        <v>50</v>
      </c>
      <c r="H8" s="11">
        <f t="shared" si="10"/>
        <v>16170.4</v>
      </c>
      <c r="I8" s="11">
        <f t="shared" si="11"/>
        <v>9479.1999999999989</v>
      </c>
      <c r="J8" s="22">
        <f t="shared" si="12"/>
        <v>17630</v>
      </c>
      <c r="K8" s="22">
        <f t="shared" si="13"/>
        <v>10250</v>
      </c>
      <c r="L8" s="22">
        <f t="shared" si="4"/>
        <v>49900</v>
      </c>
      <c r="M8" s="22">
        <f t="shared" si="5"/>
        <v>32100</v>
      </c>
      <c r="N8" s="11">
        <f t="shared" si="14"/>
        <v>83700.399999999994</v>
      </c>
      <c r="O8" s="11">
        <f t="shared" si="15"/>
        <v>51829.2</v>
      </c>
      <c r="P8" s="11">
        <f t="shared" si="16"/>
        <v>105500</v>
      </c>
      <c r="Q8" s="11">
        <f t="shared" si="17"/>
        <v>105500</v>
      </c>
      <c r="R8" s="11">
        <f t="shared" si="18"/>
        <v>21799.600000000006</v>
      </c>
      <c r="S8" s="11">
        <f t="shared" si="19"/>
        <v>53670.8</v>
      </c>
      <c r="T8" s="16">
        <v>0</v>
      </c>
      <c r="U8" s="16">
        <v>1</v>
      </c>
      <c r="V8" s="7">
        <f t="shared" si="20"/>
        <v>1</v>
      </c>
      <c r="Z8" s="3">
        <v>2</v>
      </c>
      <c r="AA8" s="4" t="s">
        <v>12</v>
      </c>
      <c r="AB8" s="7">
        <f t="shared" ref="AB8:AB13" si="21">SUMIFS($T$2:$T$15,$D$2:$D$15,"="&amp;AA8)</f>
        <v>1</v>
      </c>
      <c r="AC8" s="7">
        <f t="shared" ref="AC8:AC13" si="22">SUMIFS($U$2:$U$15,$D$2:$D$15,"="&amp;AA8)</f>
        <v>1</v>
      </c>
      <c r="AD8" s="7">
        <f t="shared" ref="AD8:AD13" si="23">SUMIFS($T$16:$T$29,$C$16:$C$29,"="&amp;AA8)</f>
        <v>2</v>
      </c>
      <c r="AE8" s="7">
        <f t="shared" ref="AE8:AE13" si="24">SUMIFS($U$16:$U$29,$C$16:$C$29,"="&amp;AA8)</f>
        <v>0</v>
      </c>
      <c r="AG8" s="8"/>
      <c r="AH8" t="s">
        <v>3</v>
      </c>
    </row>
    <row r="9" spans="1:34" x14ac:dyDescent="0.25">
      <c r="A9" s="3">
        <v>8</v>
      </c>
      <c r="B9" s="3">
        <v>1</v>
      </c>
      <c r="C9" s="3" t="s">
        <v>14</v>
      </c>
      <c r="D9" s="3" t="s">
        <v>15</v>
      </c>
      <c r="E9" s="3">
        <v>1700</v>
      </c>
      <c r="F9" s="3">
        <v>340</v>
      </c>
      <c r="G9" s="3">
        <v>80</v>
      </c>
      <c r="H9" s="11">
        <f t="shared" si="10"/>
        <v>13409.6</v>
      </c>
      <c r="I9" s="11">
        <f t="shared" si="11"/>
        <v>7860.8</v>
      </c>
      <c r="J9" s="22">
        <f t="shared" si="12"/>
        <v>14620</v>
      </c>
      <c r="K9" s="22">
        <f t="shared" si="13"/>
        <v>8500</v>
      </c>
      <c r="L9" s="22">
        <f t="shared" si="4"/>
        <v>49900</v>
      </c>
      <c r="M9" s="22">
        <f t="shared" si="5"/>
        <v>32100</v>
      </c>
      <c r="N9" s="11">
        <f t="shared" si="14"/>
        <v>77929.600000000006</v>
      </c>
      <c r="O9" s="11">
        <f t="shared" si="15"/>
        <v>48460.800000000003</v>
      </c>
      <c r="P9" s="11">
        <f t="shared" si="16"/>
        <v>136000</v>
      </c>
      <c r="Q9" s="11">
        <f t="shared" si="17"/>
        <v>119000</v>
      </c>
      <c r="R9" s="11">
        <f t="shared" si="18"/>
        <v>58070.399999999994</v>
      </c>
      <c r="S9" s="11">
        <f t="shared" si="19"/>
        <v>70539.199999999997</v>
      </c>
      <c r="T9" s="16">
        <v>0</v>
      </c>
      <c r="U9" s="16">
        <v>1</v>
      </c>
      <c r="V9" s="7">
        <f t="shared" si="20"/>
        <v>1</v>
      </c>
      <c r="Z9" s="3">
        <v>2</v>
      </c>
      <c r="AA9" s="4" t="s">
        <v>13</v>
      </c>
      <c r="AB9" s="7">
        <f t="shared" si="21"/>
        <v>1</v>
      </c>
      <c r="AC9" s="7">
        <f t="shared" si="22"/>
        <v>3</v>
      </c>
      <c r="AD9" s="7">
        <f t="shared" si="23"/>
        <v>1</v>
      </c>
      <c r="AE9" s="7">
        <f t="shared" si="24"/>
        <v>3</v>
      </c>
      <c r="AG9" s="6"/>
      <c r="AH9" t="s">
        <v>5</v>
      </c>
    </row>
    <row r="10" spans="1:34" x14ac:dyDescent="0.25">
      <c r="A10" s="3">
        <v>9</v>
      </c>
      <c r="B10" s="3">
        <v>1</v>
      </c>
      <c r="C10" s="3" t="s">
        <v>15</v>
      </c>
      <c r="D10" s="3" t="s">
        <v>14</v>
      </c>
      <c r="E10" s="3">
        <v>1640</v>
      </c>
      <c r="F10" s="3">
        <v>340</v>
      </c>
      <c r="G10" s="22">
        <v>70</v>
      </c>
      <c r="H10" s="11">
        <f t="shared" si="10"/>
        <v>13409.6</v>
      </c>
      <c r="I10" s="11">
        <f t="shared" si="11"/>
        <v>7860.8</v>
      </c>
      <c r="J10" s="22">
        <f t="shared" si="12"/>
        <v>14620</v>
      </c>
      <c r="K10" s="22">
        <f t="shared" si="13"/>
        <v>8500</v>
      </c>
      <c r="L10" s="22">
        <f t="shared" si="4"/>
        <v>49900</v>
      </c>
      <c r="M10" s="22">
        <f t="shared" si="5"/>
        <v>32100</v>
      </c>
      <c r="N10" s="11">
        <f t="shared" si="14"/>
        <v>77929.600000000006</v>
      </c>
      <c r="O10" s="11">
        <f t="shared" si="15"/>
        <v>48460.800000000003</v>
      </c>
      <c r="P10" s="11">
        <f t="shared" si="16"/>
        <v>114800</v>
      </c>
      <c r="Q10" s="11">
        <f t="shared" si="17"/>
        <v>114800</v>
      </c>
      <c r="R10" s="11">
        <f t="shared" si="18"/>
        <v>36870.399999999994</v>
      </c>
      <c r="S10" s="11">
        <f t="shared" si="19"/>
        <v>66339.199999999997</v>
      </c>
      <c r="T10" s="16">
        <v>0</v>
      </c>
      <c r="U10" s="16">
        <v>1</v>
      </c>
      <c r="V10" s="7">
        <f t="shared" si="20"/>
        <v>1</v>
      </c>
      <c r="Z10" s="3">
        <v>2</v>
      </c>
      <c r="AA10" s="4" t="s">
        <v>14</v>
      </c>
      <c r="AB10" s="7">
        <f t="shared" si="21"/>
        <v>0</v>
      </c>
      <c r="AC10" s="7">
        <f t="shared" si="22"/>
        <v>2</v>
      </c>
      <c r="AD10" s="7">
        <f t="shared" si="23"/>
        <v>1</v>
      </c>
      <c r="AE10" s="7">
        <f t="shared" si="24"/>
        <v>1</v>
      </c>
      <c r="AG10" s="4"/>
      <c r="AH10" t="s">
        <v>4</v>
      </c>
    </row>
    <row r="11" spans="1:34" x14ac:dyDescent="0.25">
      <c r="A11" s="3">
        <v>10</v>
      </c>
      <c r="B11" s="3">
        <v>1</v>
      </c>
      <c r="C11" s="3" t="s">
        <v>15</v>
      </c>
      <c r="D11" s="3" t="s">
        <v>17</v>
      </c>
      <c r="E11" s="3">
        <v>2140</v>
      </c>
      <c r="F11" s="3">
        <v>410</v>
      </c>
      <c r="G11" s="3">
        <v>20</v>
      </c>
      <c r="H11" s="11">
        <f t="shared" si="10"/>
        <v>16170.4</v>
      </c>
      <c r="I11" s="11">
        <f t="shared" si="11"/>
        <v>9479.1999999999989</v>
      </c>
      <c r="J11" s="22">
        <f t="shared" si="12"/>
        <v>17630</v>
      </c>
      <c r="K11" s="22">
        <f t="shared" si="13"/>
        <v>10250</v>
      </c>
      <c r="L11" s="22">
        <f t="shared" si="4"/>
        <v>49900</v>
      </c>
      <c r="M11" s="22">
        <f t="shared" si="5"/>
        <v>32100</v>
      </c>
      <c r="N11" s="11">
        <f t="shared" si="14"/>
        <v>83700.399999999994</v>
      </c>
      <c r="O11" s="11">
        <f t="shared" si="15"/>
        <v>51829.2</v>
      </c>
      <c r="P11" s="11">
        <f t="shared" si="16"/>
        <v>42800</v>
      </c>
      <c r="Q11" s="11">
        <f t="shared" si="17"/>
        <v>42800</v>
      </c>
      <c r="R11" s="11">
        <f t="shared" si="18"/>
        <v>-40900.399999999994</v>
      </c>
      <c r="S11" s="11">
        <f t="shared" si="19"/>
        <v>-9029.1999999999971</v>
      </c>
      <c r="T11" s="16">
        <v>0</v>
      </c>
      <c r="U11" s="16">
        <v>1</v>
      </c>
      <c r="V11" s="7">
        <f t="shared" si="20"/>
        <v>1</v>
      </c>
      <c r="Z11" s="3">
        <v>2</v>
      </c>
      <c r="AA11" s="4" t="s">
        <v>15</v>
      </c>
      <c r="AB11" s="7">
        <f t="shared" si="21"/>
        <v>1</v>
      </c>
      <c r="AC11" s="7">
        <f t="shared" si="22"/>
        <v>2</v>
      </c>
      <c r="AD11" s="7">
        <f t="shared" si="23"/>
        <v>1</v>
      </c>
      <c r="AE11" s="7">
        <f t="shared" si="24"/>
        <v>2</v>
      </c>
    </row>
    <row r="12" spans="1:34" x14ac:dyDescent="0.25">
      <c r="A12" s="3">
        <v>11</v>
      </c>
      <c r="B12" s="3">
        <v>1</v>
      </c>
      <c r="C12" s="3" t="s">
        <v>15</v>
      </c>
      <c r="D12" s="3" t="s">
        <v>13</v>
      </c>
      <c r="E12" s="3">
        <v>2520</v>
      </c>
      <c r="F12" s="3">
        <v>520</v>
      </c>
      <c r="G12" s="3">
        <v>20</v>
      </c>
      <c r="H12" s="11">
        <f t="shared" si="10"/>
        <v>20508.8</v>
      </c>
      <c r="I12" s="11">
        <f t="shared" si="11"/>
        <v>12022.4</v>
      </c>
      <c r="J12" s="22">
        <f t="shared" si="12"/>
        <v>22360</v>
      </c>
      <c r="K12" s="22">
        <f t="shared" si="13"/>
        <v>13000</v>
      </c>
      <c r="L12" s="22">
        <f t="shared" si="4"/>
        <v>49900</v>
      </c>
      <c r="M12" s="22">
        <f t="shared" si="5"/>
        <v>32100</v>
      </c>
      <c r="N12" s="11">
        <f t="shared" si="14"/>
        <v>92768.8</v>
      </c>
      <c r="O12" s="11">
        <f t="shared" si="15"/>
        <v>57122.400000000001</v>
      </c>
      <c r="P12" s="11">
        <f t="shared" si="16"/>
        <v>50400</v>
      </c>
      <c r="Q12" s="11">
        <f t="shared" si="17"/>
        <v>50400</v>
      </c>
      <c r="R12" s="11">
        <f t="shared" si="18"/>
        <v>-42368.800000000003</v>
      </c>
      <c r="S12" s="11">
        <f t="shared" si="19"/>
        <v>-6722.4000000000015</v>
      </c>
      <c r="T12" s="16">
        <v>0</v>
      </c>
      <c r="U12" s="16">
        <v>1</v>
      </c>
      <c r="V12" s="7">
        <f t="shared" si="20"/>
        <v>1</v>
      </c>
      <c r="Z12" s="3">
        <v>2</v>
      </c>
      <c r="AA12" s="4" t="s">
        <v>17</v>
      </c>
      <c r="AB12" s="7">
        <f t="shared" si="21"/>
        <v>0</v>
      </c>
      <c r="AC12" s="7">
        <f t="shared" si="22"/>
        <v>2</v>
      </c>
      <c r="AD12" s="7">
        <f t="shared" si="23"/>
        <v>1</v>
      </c>
      <c r="AE12" s="7">
        <f t="shared" si="24"/>
        <v>1</v>
      </c>
    </row>
    <row r="13" spans="1:34" x14ac:dyDescent="0.25">
      <c r="A13" s="3">
        <v>12</v>
      </c>
      <c r="B13" s="3">
        <v>1</v>
      </c>
      <c r="C13" s="3" t="s">
        <v>17</v>
      </c>
      <c r="D13" s="3" t="s">
        <v>15</v>
      </c>
      <c r="E13" s="3">
        <v>2000</v>
      </c>
      <c r="F13" s="3">
        <v>410</v>
      </c>
      <c r="G13" s="3">
        <v>160</v>
      </c>
      <c r="H13" s="11">
        <f t="shared" si="10"/>
        <v>16170.4</v>
      </c>
      <c r="I13" s="11">
        <f t="shared" si="11"/>
        <v>9479.1999999999989</v>
      </c>
      <c r="J13" s="22">
        <f t="shared" si="12"/>
        <v>17630</v>
      </c>
      <c r="K13" s="22">
        <f t="shared" si="13"/>
        <v>10250</v>
      </c>
      <c r="L13" s="22">
        <f t="shared" si="4"/>
        <v>49900</v>
      </c>
      <c r="M13" s="22">
        <f t="shared" si="5"/>
        <v>32100</v>
      </c>
      <c r="N13" s="11">
        <f t="shared" si="14"/>
        <v>83700.399999999994</v>
      </c>
      <c r="O13" s="11">
        <f t="shared" si="15"/>
        <v>51829.2</v>
      </c>
      <c r="P13" s="11">
        <f t="shared" si="16"/>
        <v>320000</v>
      </c>
      <c r="Q13" s="11">
        <f t="shared" si="17"/>
        <v>140000</v>
      </c>
      <c r="R13" s="11">
        <f t="shared" si="18"/>
        <v>236299.6</v>
      </c>
      <c r="S13" s="11">
        <f t="shared" si="19"/>
        <v>88170.8</v>
      </c>
      <c r="T13" s="16">
        <v>1</v>
      </c>
      <c r="U13" s="16">
        <v>0</v>
      </c>
      <c r="V13" s="7">
        <f t="shared" si="20"/>
        <v>1</v>
      </c>
      <c r="Z13" s="3">
        <v>2</v>
      </c>
      <c r="AA13" s="4" t="s">
        <v>16</v>
      </c>
      <c r="AB13" s="7">
        <f t="shared" si="21"/>
        <v>0</v>
      </c>
      <c r="AC13" s="7">
        <f t="shared" si="22"/>
        <v>1</v>
      </c>
      <c r="AD13" s="7">
        <f t="shared" si="23"/>
        <v>0</v>
      </c>
      <c r="AE13" s="7">
        <f t="shared" si="24"/>
        <v>1</v>
      </c>
    </row>
    <row r="14" spans="1:34" x14ac:dyDescent="0.25">
      <c r="A14" s="3">
        <v>13</v>
      </c>
      <c r="B14" s="3">
        <v>1</v>
      </c>
      <c r="C14" s="3" t="s">
        <v>17</v>
      </c>
      <c r="D14" s="3" t="s">
        <v>13</v>
      </c>
      <c r="E14" s="3">
        <v>2720</v>
      </c>
      <c r="F14" s="3">
        <v>530</v>
      </c>
      <c r="G14" s="3">
        <v>10</v>
      </c>
      <c r="H14" s="11">
        <f t="shared" si="10"/>
        <v>20903.2</v>
      </c>
      <c r="I14" s="11">
        <f t="shared" si="11"/>
        <v>12253.6</v>
      </c>
      <c r="J14" s="22">
        <f t="shared" si="12"/>
        <v>22790</v>
      </c>
      <c r="K14" s="22">
        <f t="shared" si="13"/>
        <v>13250</v>
      </c>
      <c r="L14" s="22">
        <f t="shared" si="4"/>
        <v>49900</v>
      </c>
      <c r="M14" s="22">
        <f t="shared" si="5"/>
        <v>32100</v>
      </c>
      <c r="N14" s="11">
        <f t="shared" si="14"/>
        <v>93593.2</v>
      </c>
      <c r="O14" s="11">
        <f t="shared" si="15"/>
        <v>57603.6</v>
      </c>
      <c r="P14" s="11">
        <f t="shared" si="16"/>
        <v>27200</v>
      </c>
      <c r="Q14" s="11">
        <f t="shared" si="17"/>
        <v>27200</v>
      </c>
      <c r="R14" s="11">
        <f t="shared" si="18"/>
        <v>-66393.2</v>
      </c>
      <c r="S14" s="11">
        <f t="shared" si="19"/>
        <v>-30403.599999999999</v>
      </c>
      <c r="T14" s="16">
        <v>0</v>
      </c>
      <c r="U14" s="16">
        <v>1</v>
      </c>
      <c r="V14" s="7">
        <f t="shared" si="20"/>
        <v>1</v>
      </c>
      <c r="Z14" s="3">
        <v>3</v>
      </c>
      <c r="AA14" s="4" t="s">
        <v>12</v>
      </c>
      <c r="AB14" s="7">
        <f t="shared" ref="AB14:AB19" si="25">SUMIFS($T$16:$T$29,$D$16:$D$29,"="&amp;AA14)</f>
        <v>1</v>
      </c>
      <c r="AC14" s="7">
        <f t="shared" ref="AC14:AC19" si="26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10"/>
        <v>5916</v>
      </c>
      <c r="I15" s="14">
        <f t="shared" si="11"/>
        <v>3468</v>
      </c>
      <c r="J15" s="24">
        <f t="shared" si="12"/>
        <v>6450</v>
      </c>
      <c r="K15" s="24">
        <f t="shared" si="13"/>
        <v>3750</v>
      </c>
      <c r="L15" s="24">
        <f t="shared" si="4"/>
        <v>49900</v>
      </c>
      <c r="M15" s="24">
        <f t="shared" si="5"/>
        <v>32100</v>
      </c>
      <c r="N15" s="14">
        <f t="shared" si="14"/>
        <v>62266</v>
      </c>
      <c r="O15" s="14">
        <f t="shared" si="15"/>
        <v>39318</v>
      </c>
      <c r="P15" s="14">
        <f t="shared" si="16"/>
        <v>29200</v>
      </c>
      <c r="Q15" s="14">
        <f t="shared" si="17"/>
        <v>29200</v>
      </c>
      <c r="R15" s="14">
        <f t="shared" si="18"/>
        <v>-33066</v>
      </c>
      <c r="S15" s="14">
        <f t="shared" si="19"/>
        <v>-10118</v>
      </c>
      <c r="T15" s="17">
        <v>0</v>
      </c>
      <c r="U15" s="17">
        <v>1</v>
      </c>
      <c r="V15" s="18">
        <f t="shared" si="20"/>
        <v>1</v>
      </c>
      <c r="Z15" s="3">
        <v>3</v>
      </c>
      <c r="AA15" s="4" t="s">
        <v>13</v>
      </c>
      <c r="AB15" s="7">
        <f t="shared" si="25"/>
        <v>1</v>
      </c>
      <c r="AC15" s="7">
        <f t="shared" si="26"/>
        <v>3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10"/>
        <v>8676.7999999999993</v>
      </c>
      <c r="I16" s="13">
        <f t="shared" si="11"/>
        <v>5086.3999999999996</v>
      </c>
      <c r="J16" s="12">
        <f t="shared" si="12"/>
        <v>9460</v>
      </c>
      <c r="K16" s="12">
        <f t="shared" si="1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16"/>
        <v>139400</v>
      </c>
      <c r="Q16" s="13">
        <f t="shared" si="1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20"/>
        <v>1</v>
      </c>
      <c r="Z16" s="3">
        <v>3</v>
      </c>
      <c r="AA16" s="4" t="s">
        <v>14</v>
      </c>
      <c r="AB16" s="7">
        <f t="shared" si="25"/>
        <v>2</v>
      </c>
      <c r="AC16" s="7">
        <f t="shared" si="26"/>
        <v>0</v>
      </c>
      <c r="AD16" s="15" t="s">
        <v>18</v>
      </c>
      <c r="AE16" s="15" t="s">
        <v>18</v>
      </c>
    </row>
    <row r="17" spans="1:38" s="1" customFormat="1" x14ac:dyDescent="0.25">
      <c r="A17" s="3">
        <v>16</v>
      </c>
      <c r="B17" s="3">
        <v>2</v>
      </c>
      <c r="C17" s="3" t="s">
        <v>12</v>
      </c>
      <c r="D17" s="3" t="s">
        <v>14</v>
      </c>
      <c r="E17" s="12">
        <v>2120</v>
      </c>
      <c r="F17" s="3">
        <v>410</v>
      </c>
      <c r="G17" s="13">
        <v>190</v>
      </c>
      <c r="H17" s="11">
        <f t="shared" ref="H17:H29" si="27">$AD$24*F17*$AD$25</f>
        <v>16170.4</v>
      </c>
      <c r="I17" s="11">
        <f t="shared" ref="I17:I29" si="28">$AE$24*F17*$AE$25</f>
        <v>9479.1999999999989</v>
      </c>
      <c r="J17" s="22">
        <f t="shared" ref="J17:J29" si="29">$AD$26*F17</f>
        <v>17630</v>
      </c>
      <c r="K17" s="22">
        <f t="shared" ref="K17:K29" si="30">$AE$26*F17</f>
        <v>10250</v>
      </c>
      <c r="L17" s="22">
        <f t="shared" si="4"/>
        <v>49900</v>
      </c>
      <c r="M17" s="22">
        <f t="shared" si="5"/>
        <v>32100</v>
      </c>
      <c r="N17" s="11">
        <f t="shared" ref="N17:N29" si="31">H17+J17+L17</f>
        <v>83700.399999999994</v>
      </c>
      <c r="O17" s="11">
        <f t="shared" ref="O17:O29" si="32">I17+K17+M17</f>
        <v>51829.2</v>
      </c>
      <c r="P17" s="11">
        <f t="shared" ref="P17:P29" si="33">E17*MIN($AD$28,G17)</f>
        <v>381600</v>
      </c>
      <c r="Q17" s="11">
        <f t="shared" ref="Q17:Q29" si="34">E17*MIN($AE$28,G17)</f>
        <v>148400</v>
      </c>
      <c r="R17" s="11">
        <f t="shared" ref="R17:R29" si="35">P17-N17</f>
        <v>297899.59999999998</v>
      </c>
      <c r="S17" s="11">
        <f t="shared" ref="S17:S29" si="36">Q17-O17</f>
        <v>96570.8</v>
      </c>
      <c r="T17" s="16">
        <v>1</v>
      </c>
      <c r="U17" s="16">
        <v>0</v>
      </c>
      <c r="V17" s="7">
        <f t="shared" si="20"/>
        <v>1</v>
      </c>
      <c r="Z17" s="3">
        <v>3</v>
      </c>
      <c r="AA17" s="4" t="s">
        <v>15</v>
      </c>
      <c r="AB17" s="7">
        <f t="shared" si="25"/>
        <v>2</v>
      </c>
      <c r="AC17" s="7">
        <f t="shared" si="26"/>
        <v>1</v>
      </c>
      <c r="AD17" s="15" t="s">
        <v>18</v>
      </c>
      <c r="AE17" s="15" t="s">
        <v>18</v>
      </c>
      <c r="AL17" s="27"/>
    </row>
    <row r="18" spans="1:38" x14ac:dyDescent="0.25">
      <c r="A18" s="3">
        <v>17</v>
      </c>
      <c r="B18" s="3">
        <v>2</v>
      </c>
      <c r="C18" s="3" t="s">
        <v>13</v>
      </c>
      <c r="D18" s="3" t="s">
        <v>12</v>
      </c>
      <c r="E18" s="12">
        <v>890</v>
      </c>
      <c r="F18" s="3">
        <v>220</v>
      </c>
      <c r="G18" s="13">
        <v>120</v>
      </c>
      <c r="H18" s="11">
        <f t="shared" si="27"/>
        <v>8676.7999999999993</v>
      </c>
      <c r="I18" s="11">
        <f t="shared" si="28"/>
        <v>5086.3999999999996</v>
      </c>
      <c r="J18" s="22">
        <f t="shared" si="29"/>
        <v>9460</v>
      </c>
      <c r="K18" s="22">
        <f t="shared" si="30"/>
        <v>5500</v>
      </c>
      <c r="L18" s="22">
        <f t="shared" si="4"/>
        <v>49900</v>
      </c>
      <c r="M18" s="22">
        <f t="shared" si="5"/>
        <v>32100</v>
      </c>
      <c r="N18" s="11">
        <f t="shared" si="31"/>
        <v>68036.800000000003</v>
      </c>
      <c r="O18" s="11">
        <f t="shared" si="32"/>
        <v>42686.400000000001</v>
      </c>
      <c r="P18" s="11">
        <f t="shared" si="33"/>
        <v>106800</v>
      </c>
      <c r="Q18" s="11">
        <f t="shared" si="34"/>
        <v>62300</v>
      </c>
      <c r="R18" s="11">
        <f t="shared" si="35"/>
        <v>38763.199999999997</v>
      </c>
      <c r="S18" s="11">
        <f t="shared" si="36"/>
        <v>19613.599999999999</v>
      </c>
      <c r="T18" s="16">
        <v>1</v>
      </c>
      <c r="U18" s="16">
        <v>0</v>
      </c>
      <c r="V18" s="7">
        <f t="shared" si="20"/>
        <v>1</v>
      </c>
      <c r="Z18" s="3">
        <v>3</v>
      </c>
      <c r="AA18" s="4" t="s">
        <v>17</v>
      </c>
      <c r="AB18" s="7">
        <f t="shared" si="25"/>
        <v>0</v>
      </c>
      <c r="AC18" s="7">
        <f t="shared" si="26"/>
        <v>2</v>
      </c>
      <c r="AD18" s="15" t="s">
        <v>18</v>
      </c>
      <c r="AE18" s="15" t="s">
        <v>18</v>
      </c>
    </row>
    <row r="19" spans="1:38" x14ac:dyDescent="0.25">
      <c r="A19" s="3">
        <v>18</v>
      </c>
      <c r="B19" s="3">
        <v>2</v>
      </c>
      <c r="C19" s="3" t="s">
        <v>13</v>
      </c>
      <c r="D19" s="3" t="s">
        <v>15</v>
      </c>
      <c r="E19" s="12">
        <v>2780</v>
      </c>
      <c r="F19" s="3">
        <v>520</v>
      </c>
      <c r="G19" s="13">
        <v>30</v>
      </c>
      <c r="H19" s="11">
        <f t="shared" si="27"/>
        <v>20508.8</v>
      </c>
      <c r="I19" s="11">
        <f t="shared" si="28"/>
        <v>12022.4</v>
      </c>
      <c r="J19" s="22">
        <f t="shared" si="29"/>
        <v>22360</v>
      </c>
      <c r="K19" s="22">
        <f t="shared" si="30"/>
        <v>13000</v>
      </c>
      <c r="L19" s="22">
        <f t="shared" si="4"/>
        <v>49900</v>
      </c>
      <c r="M19" s="22">
        <f t="shared" si="5"/>
        <v>32100</v>
      </c>
      <c r="N19" s="11">
        <f t="shared" si="31"/>
        <v>92768.8</v>
      </c>
      <c r="O19" s="11">
        <f t="shared" si="32"/>
        <v>57122.400000000001</v>
      </c>
      <c r="P19" s="11">
        <f t="shared" si="33"/>
        <v>83400</v>
      </c>
      <c r="Q19" s="11">
        <f t="shared" si="34"/>
        <v>83400</v>
      </c>
      <c r="R19" s="11">
        <f t="shared" si="35"/>
        <v>-9368.8000000000029</v>
      </c>
      <c r="S19" s="11">
        <f t="shared" si="36"/>
        <v>26277.599999999999</v>
      </c>
      <c r="T19" s="16">
        <v>0</v>
      </c>
      <c r="U19" s="16">
        <v>1</v>
      </c>
      <c r="V19" s="7">
        <f t="shared" si="20"/>
        <v>1</v>
      </c>
      <c r="Z19" s="3">
        <v>3</v>
      </c>
      <c r="AA19" s="4" t="s">
        <v>16</v>
      </c>
      <c r="AB19" s="7">
        <f t="shared" si="25"/>
        <v>0</v>
      </c>
      <c r="AC19" s="7">
        <f t="shared" si="26"/>
        <v>1</v>
      </c>
      <c r="AD19" s="15" t="s">
        <v>18</v>
      </c>
      <c r="AE19" s="15" t="s">
        <v>18</v>
      </c>
    </row>
    <row r="20" spans="1:38" x14ac:dyDescent="0.25">
      <c r="A20" s="3">
        <v>19</v>
      </c>
      <c r="B20" s="3">
        <v>2</v>
      </c>
      <c r="C20" s="3" t="s">
        <v>13</v>
      </c>
      <c r="D20" s="3" t="s">
        <v>16</v>
      </c>
      <c r="E20" s="12">
        <v>770</v>
      </c>
      <c r="F20" s="3">
        <v>150</v>
      </c>
      <c r="G20" s="13">
        <v>20</v>
      </c>
      <c r="H20" s="11">
        <f t="shared" si="27"/>
        <v>5916</v>
      </c>
      <c r="I20" s="11">
        <f t="shared" si="28"/>
        <v>3468</v>
      </c>
      <c r="J20" s="22">
        <f t="shared" si="29"/>
        <v>6450</v>
      </c>
      <c r="K20" s="22">
        <f t="shared" si="30"/>
        <v>3750</v>
      </c>
      <c r="L20" s="22">
        <f t="shared" si="4"/>
        <v>49900</v>
      </c>
      <c r="M20" s="22">
        <f t="shared" si="5"/>
        <v>32100</v>
      </c>
      <c r="N20" s="11">
        <f t="shared" si="31"/>
        <v>62266</v>
      </c>
      <c r="O20" s="11">
        <f t="shared" si="32"/>
        <v>39318</v>
      </c>
      <c r="P20" s="11">
        <f t="shared" si="33"/>
        <v>15400</v>
      </c>
      <c r="Q20" s="11">
        <f t="shared" si="34"/>
        <v>15400</v>
      </c>
      <c r="R20" s="11">
        <f t="shared" si="35"/>
        <v>-46866</v>
      </c>
      <c r="S20" s="11">
        <f t="shared" si="36"/>
        <v>-23918</v>
      </c>
      <c r="T20" s="16">
        <v>0</v>
      </c>
      <c r="U20" s="16">
        <v>1</v>
      </c>
      <c r="V20" s="7">
        <f t="shared" si="20"/>
        <v>1</v>
      </c>
    </row>
    <row r="21" spans="1:38" x14ac:dyDescent="0.25">
      <c r="A21" s="3">
        <v>20</v>
      </c>
      <c r="B21" s="3">
        <v>2</v>
      </c>
      <c r="C21" s="3" t="s">
        <v>13</v>
      </c>
      <c r="D21" s="3" t="s">
        <v>17</v>
      </c>
      <c r="E21" s="12">
        <v>2580</v>
      </c>
      <c r="F21" s="3">
        <v>530</v>
      </c>
      <c r="G21" s="13">
        <v>10</v>
      </c>
      <c r="H21" s="11">
        <f t="shared" si="27"/>
        <v>20903.2</v>
      </c>
      <c r="I21" s="11">
        <f t="shared" si="28"/>
        <v>12253.6</v>
      </c>
      <c r="J21" s="22">
        <f t="shared" si="29"/>
        <v>22790</v>
      </c>
      <c r="K21" s="22">
        <f t="shared" si="30"/>
        <v>13250</v>
      </c>
      <c r="L21" s="22">
        <f t="shared" si="4"/>
        <v>49900</v>
      </c>
      <c r="M21" s="22">
        <f t="shared" si="5"/>
        <v>32100</v>
      </c>
      <c r="N21" s="11">
        <f t="shared" si="31"/>
        <v>93593.2</v>
      </c>
      <c r="O21" s="11">
        <f t="shared" si="32"/>
        <v>57603.6</v>
      </c>
      <c r="P21" s="11">
        <f t="shared" si="33"/>
        <v>25800</v>
      </c>
      <c r="Q21" s="11">
        <f t="shared" si="34"/>
        <v>25800</v>
      </c>
      <c r="R21" s="11">
        <f t="shared" si="35"/>
        <v>-67793.2</v>
      </c>
      <c r="S21" s="11">
        <f t="shared" si="36"/>
        <v>-31803.599999999999</v>
      </c>
      <c r="T21" s="16">
        <v>0</v>
      </c>
      <c r="U21" s="16">
        <v>1</v>
      </c>
      <c r="V21" s="7">
        <f t="shared" si="20"/>
        <v>1</v>
      </c>
      <c r="Z21" s="29" t="s">
        <v>0</v>
      </c>
      <c r="AA21" s="29"/>
      <c r="AB21" s="28">
        <f>SUMPRODUCT(R2:S15,T2:U15)+SUMPRODUCT(R16:S29,T16:U29)</f>
        <v>1741548.7999999998</v>
      </c>
      <c r="AC21" s="28"/>
      <c r="AD21" s="28"/>
      <c r="AE21" s="28"/>
    </row>
    <row r="22" spans="1:38" x14ac:dyDescent="0.25">
      <c r="A22" s="3">
        <v>21</v>
      </c>
      <c r="B22" s="3">
        <v>2</v>
      </c>
      <c r="C22" s="3" t="s">
        <v>14</v>
      </c>
      <c r="D22" s="3" t="s">
        <v>12</v>
      </c>
      <c r="E22" s="12">
        <v>2070</v>
      </c>
      <c r="F22" s="3">
        <v>410</v>
      </c>
      <c r="G22" s="13">
        <v>30</v>
      </c>
      <c r="H22" s="11">
        <f t="shared" si="27"/>
        <v>16170.4</v>
      </c>
      <c r="I22" s="11">
        <f t="shared" si="28"/>
        <v>9479.1999999999989</v>
      </c>
      <c r="J22" s="22">
        <f t="shared" si="29"/>
        <v>17630</v>
      </c>
      <c r="K22" s="22">
        <f t="shared" si="30"/>
        <v>10250</v>
      </c>
      <c r="L22" s="22">
        <f t="shared" si="4"/>
        <v>49900</v>
      </c>
      <c r="M22" s="22">
        <f t="shared" si="5"/>
        <v>32100</v>
      </c>
      <c r="N22" s="11">
        <f t="shared" si="31"/>
        <v>83700.399999999994</v>
      </c>
      <c r="O22" s="11">
        <f t="shared" si="32"/>
        <v>51829.2</v>
      </c>
      <c r="P22" s="11">
        <f t="shared" si="33"/>
        <v>62100</v>
      </c>
      <c r="Q22" s="11">
        <f t="shared" si="34"/>
        <v>62100</v>
      </c>
      <c r="R22" s="11">
        <f t="shared" si="35"/>
        <v>-21600.399999999994</v>
      </c>
      <c r="S22" s="11">
        <f t="shared" si="36"/>
        <v>10270.800000000003</v>
      </c>
      <c r="T22" s="16">
        <v>0</v>
      </c>
      <c r="U22" s="16">
        <v>1</v>
      </c>
      <c r="V22" s="7">
        <f t="shared" si="20"/>
        <v>1</v>
      </c>
    </row>
    <row r="23" spans="1:38" x14ac:dyDescent="0.25">
      <c r="A23" s="3">
        <v>22</v>
      </c>
      <c r="B23" s="3">
        <v>2</v>
      </c>
      <c r="C23" s="3" t="s">
        <v>14</v>
      </c>
      <c r="D23" s="3" t="s">
        <v>15</v>
      </c>
      <c r="E23" s="12">
        <v>2000</v>
      </c>
      <c r="F23" s="3">
        <v>340</v>
      </c>
      <c r="G23" s="13">
        <v>90</v>
      </c>
      <c r="H23" s="11">
        <f t="shared" si="27"/>
        <v>13409.6</v>
      </c>
      <c r="I23" s="11">
        <f t="shared" si="28"/>
        <v>7860.8</v>
      </c>
      <c r="J23" s="22">
        <f t="shared" si="29"/>
        <v>14620</v>
      </c>
      <c r="K23" s="22">
        <f t="shared" si="30"/>
        <v>8500</v>
      </c>
      <c r="L23" s="22">
        <f t="shared" si="4"/>
        <v>49900</v>
      </c>
      <c r="M23" s="22">
        <f t="shared" si="5"/>
        <v>32100</v>
      </c>
      <c r="N23" s="11">
        <f t="shared" si="31"/>
        <v>77929.600000000006</v>
      </c>
      <c r="O23" s="11">
        <f t="shared" si="32"/>
        <v>48460.800000000003</v>
      </c>
      <c r="P23" s="11">
        <f t="shared" si="33"/>
        <v>180000</v>
      </c>
      <c r="Q23" s="11">
        <f t="shared" si="34"/>
        <v>140000</v>
      </c>
      <c r="R23" s="11">
        <f t="shared" si="35"/>
        <v>102070.39999999999</v>
      </c>
      <c r="S23" s="11">
        <f t="shared" si="36"/>
        <v>91539.199999999997</v>
      </c>
      <c r="T23" s="16">
        <v>1</v>
      </c>
      <c r="U23" s="16">
        <v>0</v>
      </c>
      <c r="V23" s="7">
        <f t="shared" si="20"/>
        <v>1</v>
      </c>
      <c r="AC23" s="2" t="s">
        <v>35</v>
      </c>
      <c r="AD23" s="22" t="s">
        <v>33</v>
      </c>
      <c r="AE23" s="22" t="s">
        <v>34</v>
      </c>
    </row>
    <row r="24" spans="1:38" x14ac:dyDescent="0.25">
      <c r="A24" s="3">
        <v>23</v>
      </c>
      <c r="B24" s="3">
        <v>2</v>
      </c>
      <c r="C24" s="3" t="s">
        <v>15</v>
      </c>
      <c r="D24" s="3" t="s">
        <v>14</v>
      </c>
      <c r="E24" s="12">
        <v>1710</v>
      </c>
      <c r="F24" s="3">
        <v>340</v>
      </c>
      <c r="G24" s="13">
        <v>140</v>
      </c>
      <c r="H24" s="11">
        <f t="shared" si="27"/>
        <v>13409.6</v>
      </c>
      <c r="I24" s="11">
        <f t="shared" si="28"/>
        <v>7860.8</v>
      </c>
      <c r="J24" s="22">
        <f t="shared" si="29"/>
        <v>14620</v>
      </c>
      <c r="K24" s="22">
        <f t="shared" si="30"/>
        <v>8500</v>
      </c>
      <c r="L24" s="22">
        <f t="shared" si="4"/>
        <v>49900</v>
      </c>
      <c r="M24" s="22">
        <f t="shared" si="5"/>
        <v>32100</v>
      </c>
      <c r="N24" s="11">
        <f t="shared" si="31"/>
        <v>77929.600000000006</v>
      </c>
      <c r="O24" s="11">
        <f t="shared" si="32"/>
        <v>48460.800000000003</v>
      </c>
      <c r="P24" s="11">
        <f t="shared" si="33"/>
        <v>239400</v>
      </c>
      <c r="Q24" s="11">
        <f t="shared" si="34"/>
        <v>119700</v>
      </c>
      <c r="R24" s="11">
        <f t="shared" si="35"/>
        <v>161470.39999999999</v>
      </c>
      <c r="S24" s="11">
        <f t="shared" si="36"/>
        <v>71239.199999999997</v>
      </c>
      <c r="T24" s="16">
        <v>1</v>
      </c>
      <c r="U24" s="16">
        <v>0</v>
      </c>
      <c r="V24" s="7">
        <f t="shared" si="20"/>
        <v>1</v>
      </c>
      <c r="AC24" s="9" t="s">
        <v>55</v>
      </c>
      <c r="AD24" s="3">
        <v>5.8</v>
      </c>
      <c r="AE24" s="3">
        <v>3.4</v>
      </c>
    </row>
    <row r="25" spans="1:38" x14ac:dyDescent="0.25">
      <c r="A25" s="3">
        <v>24</v>
      </c>
      <c r="B25" s="3">
        <v>2</v>
      </c>
      <c r="C25" s="3" t="s">
        <v>15</v>
      </c>
      <c r="D25" s="3" t="s">
        <v>17</v>
      </c>
      <c r="E25" s="12">
        <v>2210</v>
      </c>
      <c r="F25" s="3">
        <v>410</v>
      </c>
      <c r="G25" s="13">
        <v>20</v>
      </c>
      <c r="H25" s="11">
        <f t="shared" si="27"/>
        <v>16170.4</v>
      </c>
      <c r="I25" s="11">
        <f t="shared" si="28"/>
        <v>9479.1999999999989</v>
      </c>
      <c r="J25" s="22">
        <f t="shared" si="29"/>
        <v>17630</v>
      </c>
      <c r="K25" s="22">
        <f t="shared" si="30"/>
        <v>10250</v>
      </c>
      <c r="L25" s="22">
        <f t="shared" si="4"/>
        <v>49900</v>
      </c>
      <c r="M25" s="22">
        <f t="shared" si="5"/>
        <v>32100</v>
      </c>
      <c r="N25" s="11">
        <f t="shared" si="31"/>
        <v>83700.399999999994</v>
      </c>
      <c r="O25" s="11">
        <f t="shared" si="32"/>
        <v>51829.2</v>
      </c>
      <c r="P25" s="11">
        <f t="shared" si="33"/>
        <v>44200</v>
      </c>
      <c r="Q25" s="11">
        <f t="shared" si="34"/>
        <v>44200</v>
      </c>
      <c r="R25" s="11">
        <f t="shared" si="35"/>
        <v>-39500.399999999994</v>
      </c>
      <c r="S25" s="11">
        <f t="shared" si="36"/>
        <v>-7629.1999999999971</v>
      </c>
      <c r="T25" s="16">
        <v>0</v>
      </c>
      <c r="U25" s="16">
        <v>1</v>
      </c>
      <c r="V25" s="7">
        <f t="shared" si="20"/>
        <v>1</v>
      </c>
      <c r="AC25" s="9" t="s">
        <v>54</v>
      </c>
      <c r="AD25" s="3">
        <v>6.8</v>
      </c>
      <c r="AE25" s="3">
        <v>6.8</v>
      </c>
    </row>
    <row r="26" spans="1:38" x14ac:dyDescent="0.25">
      <c r="A26" s="3">
        <v>25</v>
      </c>
      <c r="B26" s="3">
        <v>2</v>
      </c>
      <c r="C26" s="3" t="s">
        <v>15</v>
      </c>
      <c r="D26" s="3" t="s">
        <v>13</v>
      </c>
      <c r="E26" s="12">
        <v>2710</v>
      </c>
      <c r="F26" s="3">
        <v>520</v>
      </c>
      <c r="G26" s="13">
        <v>40</v>
      </c>
      <c r="H26" s="11">
        <f t="shared" si="27"/>
        <v>20508.8</v>
      </c>
      <c r="I26" s="11">
        <f t="shared" si="28"/>
        <v>12022.4</v>
      </c>
      <c r="J26" s="22">
        <f t="shared" si="29"/>
        <v>22360</v>
      </c>
      <c r="K26" s="22">
        <f t="shared" si="30"/>
        <v>13000</v>
      </c>
      <c r="L26" s="22">
        <f t="shared" si="4"/>
        <v>49900</v>
      </c>
      <c r="M26" s="22">
        <f t="shared" si="5"/>
        <v>32100</v>
      </c>
      <c r="N26" s="11">
        <f t="shared" si="31"/>
        <v>92768.8</v>
      </c>
      <c r="O26" s="11">
        <f t="shared" si="32"/>
        <v>57122.400000000001</v>
      </c>
      <c r="P26" s="11">
        <f t="shared" si="33"/>
        <v>108400</v>
      </c>
      <c r="Q26" s="11">
        <f t="shared" si="34"/>
        <v>108400</v>
      </c>
      <c r="R26" s="11">
        <f t="shared" si="35"/>
        <v>15631.199999999997</v>
      </c>
      <c r="S26" s="11">
        <f t="shared" si="36"/>
        <v>51277.599999999999</v>
      </c>
      <c r="T26" s="16">
        <v>0</v>
      </c>
      <c r="U26" s="16">
        <v>1</v>
      </c>
      <c r="V26" s="7">
        <f t="shared" si="20"/>
        <v>1</v>
      </c>
      <c r="AC26" s="9" t="s">
        <v>56</v>
      </c>
      <c r="AD26" s="3">
        <v>43</v>
      </c>
      <c r="AE26" s="3">
        <v>25</v>
      </c>
    </row>
    <row r="27" spans="1:38" x14ac:dyDescent="0.25">
      <c r="A27" s="3">
        <v>26</v>
      </c>
      <c r="B27" s="3">
        <v>2</v>
      </c>
      <c r="C27" s="3" t="s">
        <v>17</v>
      </c>
      <c r="D27" s="3" t="s">
        <v>15</v>
      </c>
      <c r="E27" s="12">
        <v>1720</v>
      </c>
      <c r="F27" s="3">
        <v>410</v>
      </c>
      <c r="G27" s="13">
        <v>180</v>
      </c>
      <c r="H27" s="11">
        <f t="shared" si="27"/>
        <v>16170.4</v>
      </c>
      <c r="I27" s="11">
        <f t="shared" si="28"/>
        <v>9479.1999999999989</v>
      </c>
      <c r="J27" s="22">
        <f t="shared" si="29"/>
        <v>17630</v>
      </c>
      <c r="K27" s="22">
        <f t="shared" si="30"/>
        <v>10250</v>
      </c>
      <c r="L27" s="22">
        <f t="shared" si="4"/>
        <v>49900</v>
      </c>
      <c r="M27" s="22">
        <f t="shared" si="5"/>
        <v>32100</v>
      </c>
      <c r="N27" s="11">
        <f t="shared" si="31"/>
        <v>83700.399999999994</v>
      </c>
      <c r="O27" s="11">
        <f t="shared" si="32"/>
        <v>51829.2</v>
      </c>
      <c r="P27" s="11">
        <f t="shared" si="33"/>
        <v>309600</v>
      </c>
      <c r="Q27" s="11">
        <f t="shared" si="34"/>
        <v>120400</v>
      </c>
      <c r="R27" s="11">
        <f t="shared" si="35"/>
        <v>225899.6</v>
      </c>
      <c r="S27" s="11">
        <f t="shared" si="36"/>
        <v>68570.8</v>
      </c>
      <c r="T27" s="16">
        <v>1</v>
      </c>
      <c r="U27" s="16">
        <v>0</v>
      </c>
      <c r="V27" s="7">
        <f t="shared" si="20"/>
        <v>1</v>
      </c>
      <c r="AC27" s="9" t="s">
        <v>57</v>
      </c>
      <c r="AD27" s="3">
        <v>49900</v>
      </c>
      <c r="AE27" s="3">
        <v>32100</v>
      </c>
    </row>
    <row r="28" spans="1:38" x14ac:dyDescent="0.25">
      <c r="A28" s="3">
        <v>27</v>
      </c>
      <c r="B28" s="3">
        <v>2</v>
      </c>
      <c r="C28" s="3" t="s">
        <v>17</v>
      </c>
      <c r="D28" s="3" t="s">
        <v>13</v>
      </c>
      <c r="E28" s="12">
        <v>2950</v>
      </c>
      <c r="F28" s="3">
        <v>530</v>
      </c>
      <c r="G28" s="13">
        <v>20</v>
      </c>
      <c r="H28" s="11">
        <f t="shared" si="27"/>
        <v>20903.2</v>
      </c>
      <c r="I28" s="11">
        <f t="shared" si="28"/>
        <v>12253.6</v>
      </c>
      <c r="J28" s="22">
        <f t="shared" si="29"/>
        <v>22790</v>
      </c>
      <c r="K28" s="22">
        <f t="shared" si="30"/>
        <v>13250</v>
      </c>
      <c r="L28" s="22">
        <f t="shared" si="4"/>
        <v>49900</v>
      </c>
      <c r="M28" s="22">
        <f t="shared" si="5"/>
        <v>32100</v>
      </c>
      <c r="N28" s="11">
        <f t="shared" si="31"/>
        <v>93593.2</v>
      </c>
      <c r="O28" s="11">
        <f t="shared" si="32"/>
        <v>57603.6</v>
      </c>
      <c r="P28" s="11">
        <f t="shared" si="33"/>
        <v>59000</v>
      </c>
      <c r="Q28" s="11">
        <f t="shared" si="34"/>
        <v>59000</v>
      </c>
      <c r="R28" s="11">
        <f t="shared" si="35"/>
        <v>-34593.199999999997</v>
      </c>
      <c r="S28" s="11">
        <f t="shared" si="36"/>
        <v>1396.4000000000015</v>
      </c>
      <c r="T28" s="16">
        <v>0</v>
      </c>
      <c r="U28" s="16">
        <v>1</v>
      </c>
      <c r="V28" s="7">
        <f t="shared" si="20"/>
        <v>1</v>
      </c>
      <c r="AC28" s="9" t="s">
        <v>58</v>
      </c>
      <c r="AD28" s="3">
        <v>180</v>
      </c>
      <c r="AE28" s="3">
        <v>70</v>
      </c>
    </row>
    <row r="29" spans="1:38" x14ac:dyDescent="0.25">
      <c r="A29" s="3">
        <v>28</v>
      </c>
      <c r="B29" s="3">
        <v>2</v>
      </c>
      <c r="C29" s="3" t="s">
        <v>16</v>
      </c>
      <c r="D29" s="3" t="s">
        <v>13</v>
      </c>
      <c r="E29" s="12">
        <v>880</v>
      </c>
      <c r="F29" s="3">
        <v>150</v>
      </c>
      <c r="G29" s="13">
        <v>20</v>
      </c>
      <c r="H29" s="11">
        <f t="shared" si="27"/>
        <v>5916</v>
      </c>
      <c r="I29" s="11">
        <f t="shared" si="28"/>
        <v>3468</v>
      </c>
      <c r="J29" s="22">
        <f t="shared" si="29"/>
        <v>6450</v>
      </c>
      <c r="K29" s="22">
        <f t="shared" si="30"/>
        <v>3750</v>
      </c>
      <c r="L29" s="22">
        <f t="shared" si="4"/>
        <v>49900</v>
      </c>
      <c r="M29" s="22">
        <f t="shared" si="5"/>
        <v>32100</v>
      </c>
      <c r="N29" s="11">
        <f t="shared" si="31"/>
        <v>62266</v>
      </c>
      <c r="O29" s="11">
        <f t="shared" si="32"/>
        <v>39318</v>
      </c>
      <c r="P29" s="11">
        <f t="shared" si="33"/>
        <v>17600</v>
      </c>
      <c r="Q29" s="11">
        <f t="shared" si="34"/>
        <v>17600</v>
      </c>
      <c r="R29" s="11">
        <f t="shared" si="35"/>
        <v>-44666</v>
      </c>
      <c r="S29" s="11">
        <f t="shared" si="36"/>
        <v>-21718</v>
      </c>
      <c r="T29" s="16">
        <v>0</v>
      </c>
      <c r="U29" s="16">
        <v>1</v>
      </c>
      <c r="V29" s="7">
        <f t="shared" si="20"/>
        <v>1</v>
      </c>
    </row>
    <row r="30" spans="1:38" ht="15.75" thickBot="1" x14ac:dyDescent="0.3">
      <c r="H30" s="25">
        <f t="shared" ref="H30:Q30" si="37">SUM(H2:H29)</f>
        <v>407020.79999999999</v>
      </c>
      <c r="I30" s="25">
        <f t="shared" si="37"/>
        <v>238598.39999999999</v>
      </c>
      <c r="J30" s="25">
        <f t="shared" si="37"/>
        <v>443760</v>
      </c>
      <c r="K30" s="25">
        <f t="shared" si="37"/>
        <v>258000</v>
      </c>
      <c r="L30" s="23">
        <f t="shared" si="37"/>
        <v>1397200</v>
      </c>
      <c r="M30" s="23">
        <f t="shared" si="37"/>
        <v>898800</v>
      </c>
      <c r="N30" s="25">
        <f t="shared" si="37"/>
        <v>2247980.8000000003</v>
      </c>
      <c r="O30" s="25">
        <f t="shared" si="37"/>
        <v>1395398.4</v>
      </c>
      <c r="P30" s="23">
        <f t="shared" si="37"/>
        <v>3409900</v>
      </c>
      <c r="Q30" s="23">
        <f t="shared" si="37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AB21:AE21"/>
    <mergeCell ref="Z21:AA21"/>
  </mergeCell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zoomScaleNormal="100" workbookViewId="0">
      <selection activeCell="U32" sqref="U32"/>
    </sheetView>
  </sheetViews>
  <sheetFormatPr defaultRowHeight="15" x14ac:dyDescent="0.25"/>
  <cols>
    <col min="1" max="1" width="1.5703125" customWidth="1"/>
    <col min="2" max="2" width="1.140625" style="2" customWidth="1"/>
    <col min="3" max="4" width="2.5703125" style="2" bestFit="1" customWidth="1"/>
    <col min="5" max="5" width="2.5703125" style="2" customWidth="1"/>
    <col min="6" max="7" width="2.140625" style="2" customWidth="1"/>
    <col min="8" max="8" width="10.28515625" bestFit="1" customWidth="1"/>
    <col min="9" max="9" width="10" bestFit="1" customWidth="1"/>
    <col min="10" max="10" width="6.42578125" customWidth="1"/>
    <col min="11" max="11" width="6.28515625" customWidth="1"/>
    <col min="12" max="12" width="4.42578125" customWidth="1"/>
    <col min="13" max="13" width="4.28515625" customWidth="1"/>
    <col min="14" max="14" width="6.5703125" customWidth="1"/>
    <col min="15" max="15" width="6.85546875" customWidth="1"/>
    <col min="16" max="16" width="11.140625" bestFit="1" customWidth="1"/>
    <col min="17" max="17" width="11" bestFit="1" customWidth="1"/>
    <col min="18" max="18" width="4.7109375" customWidth="1"/>
    <col min="19" max="19" width="4.85546875" customWidth="1"/>
    <col min="20" max="21" width="1.140625" customWidth="1"/>
    <col min="22" max="22" width="7.28515625" bestFit="1" customWidth="1"/>
    <col min="23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/>
      <c r="AC3" s="7"/>
      <c r="AD3" s="7">
        <f t="shared" si="8"/>
        <v>1</v>
      </c>
      <c r="AE3" s="7">
        <f t="shared" si="9"/>
        <v>3</v>
      </c>
      <c r="AG3" s="4" t="s">
        <v>33</v>
      </c>
      <c r="AH3" s="7">
        <f>SUM(AD2:AD7)</f>
        <v>3</v>
      </c>
    </row>
    <row r="4" spans="1:34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/>
      <c r="AC4" s="7"/>
      <c r="AD4" s="7">
        <f t="shared" si="8"/>
        <v>0</v>
      </c>
      <c r="AE4" s="7">
        <f t="shared" si="9"/>
        <v>2</v>
      </c>
      <c r="AG4" s="4" t="s">
        <v>34</v>
      </c>
      <c r="AH4" s="7">
        <f>SUM(AE2:AE7)</f>
        <v>11</v>
      </c>
    </row>
    <row r="5" spans="1:34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0</v>
      </c>
      <c r="U5" s="16">
        <v>1</v>
      </c>
      <c r="V5" s="7">
        <f t="shared" si="12"/>
        <v>1</v>
      </c>
      <c r="Z5" s="22">
        <v>1</v>
      </c>
      <c r="AA5" s="4" t="s">
        <v>15</v>
      </c>
      <c r="AB5" s="7"/>
      <c r="AC5" s="7"/>
      <c r="AD5" s="7">
        <f t="shared" si="8"/>
        <v>0</v>
      </c>
      <c r="AE5" s="7">
        <f t="shared" si="9"/>
        <v>3</v>
      </c>
    </row>
    <row r="6" spans="1:34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0</v>
      </c>
      <c r="U6" s="16">
        <v>1</v>
      </c>
      <c r="V6" s="7">
        <f t="shared" si="12"/>
        <v>1</v>
      </c>
      <c r="Z6" s="22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0</v>
      </c>
      <c r="U7" s="16">
        <v>1</v>
      </c>
      <c r="V7" s="7">
        <f t="shared" si="12"/>
        <v>1</v>
      </c>
      <c r="Z7" s="22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0</v>
      </c>
      <c r="U8" s="16">
        <v>1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1</v>
      </c>
      <c r="AC8" s="7">
        <f t="shared" ref="AC8:AC13" si="14">SUMIFS($U$2:$U$15,$D$2:$D$15,"="&amp;AA8)</f>
        <v>1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4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0</v>
      </c>
      <c r="U9" s="16">
        <v>1</v>
      </c>
      <c r="V9" s="7">
        <f t="shared" si="12"/>
        <v>1</v>
      </c>
      <c r="Z9" s="22">
        <v>2</v>
      </c>
      <c r="AA9" s="4" t="s">
        <v>13</v>
      </c>
      <c r="AB9" s="7">
        <f t="shared" si="13"/>
        <v>1</v>
      </c>
      <c r="AC9" s="7">
        <f t="shared" si="14"/>
        <v>3</v>
      </c>
      <c r="AD9" s="7">
        <f t="shared" si="15"/>
        <v>1</v>
      </c>
      <c r="AE9" s="7">
        <f t="shared" si="16"/>
        <v>3</v>
      </c>
      <c r="AG9" s="6"/>
      <c r="AH9" t="s">
        <v>5</v>
      </c>
    </row>
    <row r="10" spans="1:34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0</v>
      </c>
      <c r="U10" s="16">
        <v>1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0</v>
      </c>
      <c r="AC10" s="7">
        <f t="shared" si="14"/>
        <v>2</v>
      </c>
      <c r="AD10" s="7">
        <f t="shared" si="15"/>
        <v>1</v>
      </c>
      <c r="AE10" s="7">
        <f t="shared" si="16"/>
        <v>1</v>
      </c>
      <c r="AG10" s="4"/>
      <c r="AH10" t="s">
        <v>4</v>
      </c>
    </row>
    <row r="11" spans="1:34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0</v>
      </c>
      <c r="U11" s="16">
        <v>1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1</v>
      </c>
      <c r="AC11" s="7">
        <f t="shared" si="14"/>
        <v>2</v>
      </c>
      <c r="AD11" s="7">
        <f t="shared" si="15"/>
        <v>1</v>
      </c>
      <c r="AE11" s="7">
        <f t="shared" si="16"/>
        <v>2</v>
      </c>
    </row>
    <row r="12" spans="1:34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0</v>
      </c>
      <c r="U12" s="16">
        <v>1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0</v>
      </c>
      <c r="AC12" s="7">
        <f t="shared" si="14"/>
        <v>2</v>
      </c>
      <c r="AD12" s="7">
        <f t="shared" si="15"/>
        <v>1</v>
      </c>
      <c r="AE12" s="7">
        <f t="shared" si="16"/>
        <v>1</v>
      </c>
    </row>
    <row r="13" spans="1:34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0</v>
      </c>
      <c r="AC13" s="7">
        <f t="shared" si="14"/>
        <v>1</v>
      </c>
      <c r="AD13" s="7">
        <f t="shared" si="15"/>
        <v>0</v>
      </c>
      <c r="AE13" s="7">
        <f t="shared" si="16"/>
        <v>1</v>
      </c>
    </row>
    <row r="14" spans="1:34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1</v>
      </c>
      <c r="AC15" s="7">
        <f t="shared" si="18"/>
        <v>3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2</v>
      </c>
      <c r="AC17" s="7">
        <f t="shared" si="18"/>
        <v>1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0</v>
      </c>
      <c r="AC18" s="7">
        <f t="shared" si="18"/>
        <v>2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0</v>
      </c>
      <c r="AC19" s="7">
        <f t="shared" si="18"/>
        <v>1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0</v>
      </c>
      <c r="U20" s="16">
        <v>1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1741548.7999999998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1</v>
      </c>
      <c r="U23" s="16">
        <v>0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0</v>
      </c>
      <c r="U25" s="16">
        <v>1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0</v>
      </c>
      <c r="U28" s="16">
        <v>1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0</v>
      </c>
      <c r="U29" s="16">
        <v>1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zoomScaleNormal="100" workbookViewId="0">
      <selection activeCell="AE9" sqref="AE9"/>
    </sheetView>
  </sheetViews>
  <sheetFormatPr defaultRowHeight="15" x14ac:dyDescent="0.25"/>
  <cols>
    <col min="1" max="1" width="4.85546875" customWidth="1"/>
    <col min="2" max="7" width="4.85546875" style="2" customWidth="1"/>
    <col min="8" max="11" width="7" hidden="1" customWidth="1"/>
    <col min="12" max="12" width="8" hidden="1" customWidth="1"/>
    <col min="13" max="13" width="7" hidden="1" customWidth="1"/>
    <col min="14" max="17" width="8" hidden="1" customWidth="1"/>
    <col min="18" max="18" width="8" customWidth="1"/>
    <col min="19" max="19" width="7" customWidth="1"/>
    <col min="20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/>
      <c r="AC3" s="7"/>
      <c r="AD3" s="7">
        <f t="shared" si="8"/>
        <v>1</v>
      </c>
      <c r="AE3" s="7">
        <f t="shared" si="9"/>
        <v>3</v>
      </c>
      <c r="AG3" s="4" t="s">
        <v>33</v>
      </c>
      <c r="AH3" s="7">
        <f>SUM(AD2:AD7)</f>
        <v>5</v>
      </c>
    </row>
    <row r="4" spans="1:34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/>
      <c r="AC4" s="7"/>
      <c r="AD4" s="7">
        <f t="shared" si="8"/>
        <v>1</v>
      </c>
      <c r="AE4" s="7">
        <f t="shared" si="9"/>
        <v>1</v>
      </c>
      <c r="AG4" s="4" t="s">
        <v>34</v>
      </c>
      <c r="AH4" s="7">
        <f>SUM(AE2:AE7)</f>
        <v>9</v>
      </c>
    </row>
    <row r="5" spans="1:34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0</v>
      </c>
      <c r="U5" s="16">
        <v>1</v>
      </c>
      <c r="V5" s="7">
        <f t="shared" si="12"/>
        <v>1</v>
      </c>
      <c r="Z5" s="22">
        <v>1</v>
      </c>
      <c r="AA5" s="4" t="s">
        <v>15</v>
      </c>
      <c r="AB5" s="7"/>
      <c r="AC5" s="7"/>
      <c r="AD5" s="7">
        <f t="shared" si="8"/>
        <v>1</v>
      </c>
      <c r="AE5" s="7">
        <f t="shared" si="9"/>
        <v>2</v>
      </c>
    </row>
    <row r="6" spans="1:34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0</v>
      </c>
      <c r="U6" s="16">
        <v>1</v>
      </c>
      <c r="V6" s="7">
        <f t="shared" si="12"/>
        <v>1</v>
      </c>
      <c r="Z6" s="22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0</v>
      </c>
      <c r="U7" s="16">
        <v>1</v>
      </c>
      <c r="V7" s="7">
        <f t="shared" si="12"/>
        <v>1</v>
      </c>
      <c r="Z7" s="22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1</v>
      </c>
      <c r="U8" s="16">
        <v>0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2</v>
      </c>
      <c r="AC8" s="7">
        <f t="shared" ref="AC8:AC13" si="14">SUMIFS($U$2:$U$15,$D$2:$D$15,"="&amp;AA8)</f>
        <v>0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4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0</v>
      </c>
      <c r="U9" s="16">
        <v>1</v>
      </c>
      <c r="V9" s="7">
        <f t="shared" si="12"/>
        <v>1</v>
      </c>
      <c r="Z9" s="22">
        <v>2</v>
      </c>
      <c r="AA9" s="4" t="s">
        <v>13</v>
      </c>
      <c r="AB9" s="7">
        <f t="shared" si="13"/>
        <v>1</v>
      </c>
      <c r="AC9" s="7">
        <f t="shared" si="14"/>
        <v>3</v>
      </c>
      <c r="AD9" s="7">
        <f t="shared" si="15"/>
        <v>1</v>
      </c>
      <c r="AE9" s="7">
        <f t="shared" si="16"/>
        <v>3</v>
      </c>
      <c r="AG9" s="6"/>
      <c r="AH9" t="s">
        <v>5</v>
      </c>
    </row>
    <row r="10" spans="1:34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0</v>
      </c>
      <c r="U10" s="16">
        <v>1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0</v>
      </c>
      <c r="AC10" s="7">
        <f t="shared" si="14"/>
        <v>2</v>
      </c>
      <c r="AD10" s="7">
        <f t="shared" si="15"/>
        <v>0</v>
      </c>
      <c r="AE10" s="7">
        <f t="shared" si="16"/>
        <v>2</v>
      </c>
      <c r="AG10" s="4"/>
      <c r="AH10" t="s">
        <v>4</v>
      </c>
    </row>
    <row r="11" spans="1:34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1</v>
      </c>
      <c r="U11" s="16">
        <v>0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1</v>
      </c>
      <c r="AC11" s="7">
        <f t="shared" si="14"/>
        <v>2</v>
      </c>
      <c r="AD11" s="7">
        <f t="shared" si="15"/>
        <v>1</v>
      </c>
      <c r="AE11" s="7">
        <f t="shared" si="16"/>
        <v>2</v>
      </c>
    </row>
    <row r="12" spans="1:34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0</v>
      </c>
      <c r="U12" s="16">
        <v>1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1</v>
      </c>
      <c r="AC12" s="7">
        <f t="shared" si="14"/>
        <v>1</v>
      </c>
      <c r="AD12" s="7">
        <f t="shared" si="15"/>
        <v>1</v>
      </c>
      <c r="AE12" s="7">
        <f t="shared" si="16"/>
        <v>1</v>
      </c>
    </row>
    <row r="13" spans="1:34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0</v>
      </c>
      <c r="AC13" s="7">
        <f t="shared" si="14"/>
        <v>1</v>
      </c>
      <c r="AD13" s="7">
        <f t="shared" si="15"/>
        <v>0</v>
      </c>
      <c r="AE13" s="7">
        <f t="shared" si="16"/>
        <v>1</v>
      </c>
    </row>
    <row r="14" spans="1:34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1</v>
      </c>
      <c r="AC15" s="7">
        <f t="shared" si="18"/>
        <v>3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1</v>
      </c>
      <c r="AC17" s="7">
        <f t="shared" si="18"/>
        <v>2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0</v>
      </c>
      <c r="AC18" s="7">
        <f t="shared" si="18"/>
        <v>2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0</v>
      </c>
      <c r="AC19" s="7">
        <f t="shared" si="18"/>
        <v>1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0</v>
      </c>
      <c r="U20" s="16">
        <v>1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1667275.1999999997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0</v>
      </c>
      <c r="U23" s="16">
        <v>1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0</v>
      </c>
      <c r="U25" s="16">
        <v>1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0</v>
      </c>
      <c r="U28" s="16">
        <v>1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0</v>
      </c>
      <c r="U29" s="16">
        <v>1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zoomScaleNormal="100" workbookViewId="0">
      <selection activeCell="Y31" sqref="Y31"/>
    </sheetView>
  </sheetViews>
  <sheetFormatPr defaultRowHeight="15" x14ac:dyDescent="0.25"/>
  <cols>
    <col min="1" max="1" width="1.140625" customWidth="1"/>
    <col min="2" max="2" width="1.140625" style="2" customWidth="1"/>
    <col min="3" max="4" width="2.42578125" style="2" customWidth="1"/>
    <col min="5" max="5" width="2.5703125" style="2" customWidth="1"/>
    <col min="6" max="7" width="2.140625" style="2" customWidth="1"/>
    <col min="8" max="8" width="9.85546875" hidden="1" customWidth="1"/>
    <col min="9" max="9" width="9.5703125" hidden="1" customWidth="1"/>
    <col min="10" max="10" width="5.85546875" hidden="1" customWidth="1"/>
    <col min="11" max="11" width="5.7109375" hidden="1" customWidth="1"/>
    <col min="12" max="12" width="4.42578125" hidden="1" customWidth="1"/>
    <col min="13" max="13" width="4.28515625" hidden="1" customWidth="1"/>
    <col min="14" max="14" width="5" hidden="1" customWidth="1"/>
    <col min="15" max="15" width="5.28515625" hidden="1" customWidth="1"/>
    <col min="16" max="16" width="10" hidden="1" customWidth="1"/>
    <col min="17" max="17" width="9.85546875" hidden="1" customWidth="1"/>
    <col min="18" max="18" width="3.7109375" customWidth="1"/>
    <col min="19" max="19" width="3.85546875" customWidth="1"/>
    <col min="20" max="21" width="1.140625" customWidth="1"/>
    <col min="22" max="22" width="6.28515625" customWidth="1"/>
    <col min="23" max="25" width="3.7109375" customWidth="1"/>
    <col min="26" max="26" width="1.140625" customWidth="1"/>
    <col min="27" max="27" width="2.42578125" customWidth="1"/>
    <col min="28" max="28" width="5" customWidth="1"/>
    <col min="29" max="29" width="6" customWidth="1"/>
    <col min="30" max="30" width="20.28515625" customWidth="1"/>
    <col min="31" max="31" width="20.5703125" customWidth="1"/>
    <col min="32" max="32" width="2.42578125" customWidth="1"/>
    <col min="33" max="33" width="3.28515625" customWidth="1"/>
    <col min="34" max="34" width="7.7109375" customWidth="1"/>
    <col min="35" max="35" width="2.28515625" customWidth="1"/>
    <col min="36" max="36" width="3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/>
      <c r="AC3" s="7"/>
      <c r="AD3" s="7">
        <f t="shared" si="8"/>
        <v>1</v>
      </c>
      <c r="AE3" s="7">
        <f t="shared" si="9"/>
        <v>3</v>
      </c>
      <c r="AG3" s="4" t="s">
        <v>33</v>
      </c>
      <c r="AH3" s="7">
        <f>SUM(AD2:AD7)</f>
        <v>5</v>
      </c>
    </row>
    <row r="4" spans="1:34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/>
      <c r="AC4" s="7"/>
      <c r="AD4" s="7">
        <f t="shared" si="8"/>
        <v>1</v>
      </c>
      <c r="AE4" s="7">
        <f t="shared" si="9"/>
        <v>1</v>
      </c>
      <c r="AG4" s="4" t="s">
        <v>34</v>
      </c>
      <c r="AH4" s="7">
        <f>SUM(AE2:AE7)</f>
        <v>9</v>
      </c>
    </row>
    <row r="5" spans="1:34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0</v>
      </c>
      <c r="U5" s="16">
        <v>1</v>
      </c>
      <c r="V5" s="7">
        <f t="shared" si="12"/>
        <v>1</v>
      </c>
      <c r="Z5" s="22">
        <v>1</v>
      </c>
      <c r="AA5" s="4" t="s">
        <v>15</v>
      </c>
      <c r="AB5" s="7"/>
      <c r="AC5" s="7"/>
      <c r="AD5" s="7">
        <f t="shared" si="8"/>
        <v>1</v>
      </c>
      <c r="AE5" s="7">
        <f t="shared" si="9"/>
        <v>2</v>
      </c>
    </row>
    <row r="6" spans="1:34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0</v>
      </c>
      <c r="U6" s="16">
        <v>1</v>
      </c>
      <c r="V6" s="7">
        <f t="shared" si="12"/>
        <v>1</v>
      </c>
      <c r="Z6" s="22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0</v>
      </c>
      <c r="U7" s="16">
        <v>1</v>
      </c>
      <c r="V7" s="7">
        <f t="shared" si="12"/>
        <v>1</v>
      </c>
      <c r="Z7" s="22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1</v>
      </c>
      <c r="U8" s="16">
        <v>0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2</v>
      </c>
      <c r="AC8" s="7">
        <f t="shared" ref="AC8:AC13" si="14">SUMIFS($U$2:$U$15,$D$2:$D$15,"="&amp;AA8)</f>
        <v>0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4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0</v>
      </c>
      <c r="U9" s="16">
        <v>1</v>
      </c>
      <c r="V9" s="7">
        <f t="shared" si="12"/>
        <v>1</v>
      </c>
      <c r="Z9" s="22">
        <v>2</v>
      </c>
      <c r="AA9" s="4" t="s">
        <v>13</v>
      </c>
      <c r="AB9" s="7">
        <f t="shared" si="13"/>
        <v>1</v>
      </c>
      <c r="AC9" s="7">
        <f t="shared" si="14"/>
        <v>3</v>
      </c>
      <c r="AD9" s="7">
        <f t="shared" si="15"/>
        <v>1</v>
      </c>
      <c r="AE9" s="7">
        <f t="shared" si="16"/>
        <v>3</v>
      </c>
      <c r="AG9" s="6"/>
      <c r="AH9" t="s">
        <v>5</v>
      </c>
    </row>
    <row r="10" spans="1:34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0</v>
      </c>
      <c r="U10" s="16">
        <v>1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0</v>
      </c>
      <c r="AC10" s="7">
        <f t="shared" si="14"/>
        <v>2</v>
      </c>
      <c r="AD10" s="7">
        <f t="shared" si="15"/>
        <v>0</v>
      </c>
      <c r="AE10" s="7">
        <f t="shared" si="16"/>
        <v>2</v>
      </c>
      <c r="AG10" s="4"/>
      <c r="AH10" t="s">
        <v>4</v>
      </c>
    </row>
    <row r="11" spans="1:34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1</v>
      </c>
      <c r="U11" s="16">
        <v>0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1</v>
      </c>
      <c r="AC11" s="7">
        <f t="shared" si="14"/>
        <v>2</v>
      </c>
      <c r="AD11" s="7">
        <f t="shared" si="15"/>
        <v>1</v>
      </c>
      <c r="AE11" s="7">
        <f t="shared" si="16"/>
        <v>2</v>
      </c>
    </row>
    <row r="12" spans="1:34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0</v>
      </c>
      <c r="U12" s="16">
        <v>1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1</v>
      </c>
      <c r="AC12" s="7">
        <f t="shared" si="14"/>
        <v>1</v>
      </c>
      <c r="AD12" s="7">
        <f t="shared" si="15"/>
        <v>1</v>
      </c>
      <c r="AE12" s="7">
        <f t="shared" si="16"/>
        <v>1</v>
      </c>
    </row>
    <row r="13" spans="1:34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0</v>
      </c>
      <c r="AC13" s="7">
        <f t="shared" si="14"/>
        <v>1</v>
      </c>
      <c r="AD13" s="7">
        <f t="shared" si="15"/>
        <v>0</v>
      </c>
      <c r="AE13" s="7">
        <f t="shared" si="16"/>
        <v>1</v>
      </c>
    </row>
    <row r="14" spans="1:34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1</v>
      </c>
      <c r="AC15" s="7">
        <f t="shared" si="18"/>
        <v>3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1</v>
      </c>
      <c r="AC17" s="7">
        <f t="shared" si="18"/>
        <v>2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0</v>
      </c>
      <c r="AC18" s="7">
        <f t="shared" si="18"/>
        <v>2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0</v>
      </c>
      <c r="AC19" s="7">
        <f t="shared" si="18"/>
        <v>1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0</v>
      </c>
      <c r="U20" s="16">
        <v>1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1667275.1999999997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0</v>
      </c>
      <c r="U23" s="16">
        <v>1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0</v>
      </c>
      <c r="U25" s="16">
        <v>1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0</v>
      </c>
      <c r="U28" s="16">
        <v>1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0</v>
      </c>
      <c r="U29" s="16">
        <v>1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zoomScaleNormal="100" workbookViewId="0">
      <selection activeCell="AB8" sqref="AB8"/>
    </sheetView>
  </sheetViews>
  <sheetFormatPr defaultRowHeight="15" x14ac:dyDescent="0.25"/>
  <cols>
    <col min="1" max="1" width="4.85546875" customWidth="1"/>
    <col min="2" max="7" width="4.85546875" style="2" customWidth="1"/>
    <col min="8" max="11" width="7" hidden="1" customWidth="1"/>
    <col min="12" max="12" width="8" hidden="1" customWidth="1"/>
    <col min="13" max="13" width="7" hidden="1" customWidth="1"/>
    <col min="14" max="17" width="8" hidden="1" customWidth="1"/>
    <col min="18" max="18" width="8" customWidth="1"/>
    <col min="19" max="19" width="7" customWidth="1"/>
    <col min="20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/>
      <c r="AC3" s="7"/>
      <c r="AD3" s="7">
        <f t="shared" si="8"/>
        <v>1</v>
      </c>
      <c r="AE3" s="7">
        <f t="shared" si="9"/>
        <v>3</v>
      </c>
      <c r="AG3" s="4" t="s">
        <v>33</v>
      </c>
      <c r="AH3" s="7">
        <f>SUM(AD2:AD7)</f>
        <v>6</v>
      </c>
    </row>
    <row r="4" spans="1:34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/>
      <c r="AC4" s="7"/>
      <c r="AD4" s="7">
        <f t="shared" si="8"/>
        <v>2</v>
      </c>
      <c r="AE4" s="7">
        <f t="shared" si="9"/>
        <v>0</v>
      </c>
      <c r="AG4" s="4" t="s">
        <v>34</v>
      </c>
      <c r="AH4" s="7">
        <f>SUM(AE2:AE7)</f>
        <v>8</v>
      </c>
    </row>
    <row r="5" spans="1:34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0</v>
      </c>
      <c r="U5" s="16">
        <v>1</v>
      </c>
      <c r="V5" s="7">
        <f t="shared" si="12"/>
        <v>1</v>
      </c>
      <c r="Z5" s="22">
        <v>1</v>
      </c>
      <c r="AA5" s="4" t="s">
        <v>15</v>
      </c>
      <c r="AB5" s="7"/>
      <c r="AC5" s="7"/>
      <c r="AD5" s="7">
        <f t="shared" si="8"/>
        <v>1</v>
      </c>
      <c r="AE5" s="7">
        <f t="shared" si="9"/>
        <v>2</v>
      </c>
    </row>
    <row r="6" spans="1:34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0</v>
      </c>
      <c r="U6" s="16">
        <v>1</v>
      </c>
      <c r="V6" s="7">
        <f t="shared" si="12"/>
        <v>1</v>
      </c>
      <c r="Z6" s="22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0</v>
      </c>
      <c r="U7" s="16">
        <v>1</v>
      </c>
      <c r="V7" s="7">
        <f t="shared" si="12"/>
        <v>1</v>
      </c>
      <c r="Z7" s="22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1</v>
      </c>
      <c r="U8" s="16">
        <v>0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2</v>
      </c>
      <c r="AC8" s="7">
        <f t="shared" ref="AC8:AC13" si="14">SUMIFS($U$2:$U$15,$D$2:$D$15,"="&amp;AA8)</f>
        <v>0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4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1</v>
      </c>
      <c r="U9" s="16">
        <v>0</v>
      </c>
      <c r="V9" s="7">
        <f t="shared" si="12"/>
        <v>1</v>
      </c>
      <c r="Z9" s="22">
        <v>2</v>
      </c>
      <c r="AA9" s="4" t="s">
        <v>13</v>
      </c>
      <c r="AB9" s="7">
        <f t="shared" si="13"/>
        <v>1</v>
      </c>
      <c r="AC9" s="7">
        <f t="shared" si="14"/>
        <v>3</v>
      </c>
      <c r="AD9" s="7">
        <f t="shared" si="15"/>
        <v>1</v>
      </c>
      <c r="AE9" s="7">
        <f t="shared" si="16"/>
        <v>3</v>
      </c>
      <c r="AG9" s="6"/>
      <c r="AH9" t="s">
        <v>5</v>
      </c>
    </row>
    <row r="10" spans="1:34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0</v>
      </c>
      <c r="U10" s="16">
        <v>1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0</v>
      </c>
      <c r="AC10" s="7">
        <f t="shared" si="14"/>
        <v>2</v>
      </c>
      <c r="AD10" s="7">
        <f t="shared" si="15"/>
        <v>0</v>
      </c>
      <c r="AE10" s="7">
        <f t="shared" si="16"/>
        <v>2</v>
      </c>
      <c r="AG10" s="4"/>
      <c r="AH10" t="s">
        <v>4</v>
      </c>
    </row>
    <row r="11" spans="1:34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1</v>
      </c>
      <c r="U11" s="16">
        <v>0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2</v>
      </c>
      <c r="AC11" s="7">
        <f t="shared" si="14"/>
        <v>1</v>
      </c>
      <c r="AD11" s="7">
        <f t="shared" si="15"/>
        <v>2</v>
      </c>
      <c r="AE11" s="7">
        <f t="shared" si="16"/>
        <v>1</v>
      </c>
    </row>
    <row r="12" spans="1:34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0</v>
      </c>
      <c r="U12" s="16">
        <v>1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1</v>
      </c>
      <c r="AC12" s="7">
        <f t="shared" si="14"/>
        <v>1</v>
      </c>
      <c r="AD12" s="7">
        <f t="shared" si="15"/>
        <v>1</v>
      </c>
      <c r="AE12" s="7">
        <f t="shared" si="16"/>
        <v>1</v>
      </c>
    </row>
    <row r="13" spans="1:34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0</v>
      </c>
      <c r="AC13" s="7">
        <f t="shared" si="14"/>
        <v>1</v>
      </c>
      <c r="AD13" s="7">
        <f t="shared" si="15"/>
        <v>0</v>
      </c>
      <c r="AE13" s="7">
        <f t="shared" si="16"/>
        <v>1</v>
      </c>
    </row>
    <row r="14" spans="1:34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1</v>
      </c>
      <c r="AC15" s="7">
        <f t="shared" si="18"/>
        <v>3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1</v>
      </c>
      <c r="AC17" s="7">
        <f t="shared" si="18"/>
        <v>2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1</v>
      </c>
      <c r="AC18" s="7">
        <f t="shared" si="18"/>
        <v>1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0</v>
      </c>
      <c r="AC19" s="7">
        <f t="shared" si="18"/>
        <v>1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0</v>
      </c>
      <c r="U20" s="16">
        <v>1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1622935.1999999997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0</v>
      </c>
      <c r="U23" s="16">
        <v>1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1</v>
      </c>
      <c r="U25" s="16">
        <v>0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0</v>
      </c>
      <c r="U28" s="16">
        <v>1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0</v>
      </c>
      <c r="U29" s="16">
        <v>1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showGridLines="0" zoomScaleNormal="100" workbookViewId="0">
      <selection activeCell="AG34" sqref="AG34"/>
    </sheetView>
  </sheetViews>
  <sheetFormatPr defaultRowHeight="15" x14ac:dyDescent="0.25"/>
  <cols>
    <col min="1" max="1" width="4.85546875" customWidth="1"/>
    <col min="2" max="7" width="4.85546875" style="2" customWidth="1"/>
    <col min="8" max="11" width="7" hidden="1" customWidth="1"/>
    <col min="12" max="12" width="8" hidden="1" customWidth="1"/>
    <col min="13" max="13" width="7" hidden="1" customWidth="1"/>
    <col min="14" max="17" width="8" hidden="1" customWidth="1"/>
    <col min="18" max="18" width="8" customWidth="1"/>
    <col min="19" max="19" width="7" customWidth="1"/>
    <col min="20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</cols>
  <sheetData>
    <row r="1" spans="1:36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6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/>
      <c r="AC2" s="7"/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6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/>
      <c r="AC3" s="7"/>
      <c r="AD3" s="7">
        <f t="shared" si="8"/>
        <v>2</v>
      </c>
      <c r="AE3" s="7">
        <f t="shared" si="9"/>
        <v>2</v>
      </c>
      <c r="AG3" s="4" t="s">
        <v>33</v>
      </c>
      <c r="AH3" s="7">
        <f>SUM(AD2:AD7)</f>
        <v>8</v>
      </c>
    </row>
    <row r="4" spans="1:36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/>
      <c r="AC4" s="7"/>
      <c r="AD4" s="7">
        <f t="shared" si="8"/>
        <v>2</v>
      </c>
      <c r="AE4" s="7">
        <f t="shared" si="9"/>
        <v>0</v>
      </c>
      <c r="AG4" s="4" t="s">
        <v>34</v>
      </c>
      <c r="AH4" s="7">
        <f>SUM(AE2:AE7)</f>
        <v>6</v>
      </c>
      <c r="AI4" s="21" t="s">
        <v>31</v>
      </c>
      <c r="AJ4" s="7">
        <v>6</v>
      </c>
    </row>
    <row r="5" spans="1:36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0</v>
      </c>
      <c r="U5" s="16">
        <v>1</v>
      </c>
      <c r="V5" s="7">
        <f t="shared" si="12"/>
        <v>1</v>
      </c>
      <c r="Z5" s="22">
        <v>1</v>
      </c>
      <c r="AA5" s="4" t="s">
        <v>15</v>
      </c>
      <c r="AB5" s="7"/>
      <c r="AC5" s="7"/>
      <c r="AD5" s="7">
        <f t="shared" si="8"/>
        <v>2</v>
      </c>
      <c r="AE5" s="7">
        <f t="shared" si="9"/>
        <v>1</v>
      </c>
    </row>
    <row r="6" spans="1:36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1</v>
      </c>
      <c r="U6" s="16">
        <v>0</v>
      </c>
      <c r="V6" s="7">
        <f t="shared" si="12"/>
        <v>1</v>
      </c>
      <c r="Z6" s="22">
        <v>1</v>
      </c>
      <c r="AA6" s="4" t="s">
        <v>17</v>
      </c>
      <c r="AB6" s="7"/>
      <c r="AC6" s="7"/>
      <c r="AD6" s="7">
        <f t="shared" si="8"/>
        <v>1</v>
      </c>
      <c r="AE6" s="7">
        <f t="shared" si="9"/>
        <v>1</v>
      </c>
      <c r="AG6" t="s">
        <v>1</v>
      </c>
    </row>
    <row r="7" spans="1:36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0</v>
      </c>
      <c r="U7" s="16">
        <v>1</v>
      </c>
      <c r="V7" s="7">
        <f t="shared" si="12"/>
        <v>1</v>
      </c>
      <c r="Z7" s="22">
        <v>1</v>
      </c>
      <c r="AA7" s="4" t="s">
        <v>16</v>
      </c>
      <c r="AB7" s="7"/>
      <c r="AC7" s="7"/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6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1</v>
      </c>
      <c r="U8" s="16">
        <v>0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2</v>
      </c>
      <c r="AC8" s="7">
        <f t="shared" ref="AC8:AC13" si="14">SUMIFS($U$2:$U$15,$D$2:$D$15,"="&amp;AA8)</f>
        <v>0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6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1</v>
      </c>
      <c r="U9" s="16">
        <v>0</v>
      </c>
      <c r="V9" s="7">
        <f t="shared" si="12"/>
        <v>1</v>
      </c>
      <c r="Z9" s="22">
        <v>2</v>
      </c>
      <c r="AA9" s="4" t="s">
        <v>13</v>
      </c>
      <c r="AB9" s="7">
        <f t="shared" si="13"/>
        <v>1</v>
      </c>
      <c r="AC9" s="7">
        <f t="shared" si="14"/>
        <v>3</v>
      </c>
      <c r="AD9" s="7">
        <f t="shared" si="15"/>
        <v>1</v>
      </c>
      <c r="AE9" s="7">
        <f t="shared" si="16"/>
        <v>3</v>
      </c>
      <c r="AG9" s="6"/>
      <c r="AH9" t="s">
        <v>5</v>
      </c>
    </row>
    <row r="10" spans="1:36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1</v>
      </c>
      <c r="U10" s="16">
        <v>0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1</v>
      </c>
      <c r="AC10" s="7">
        <f t="shared" si="14"/>
        <v>1</v>
      </c>
      <c r="AD10" s="7">
        <f t="shared" si="15"/>
        <v>1</v>
      </c>
      <c r="AE10" s="7">
        <f t="shared" si="16"/>
        <v>1</v>
      </c>
      <c r="AG10" s="4"/>
      <c r="AH10" t="s">
        <v>4</v>
      </c>
    </row>
    <row r="11" spans="1:36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1</v>
      </c>
      <c r="U11" s="16">
        <v>0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2</v>
      </c>
      <c r="AC11" s="7">
        <f t="shared" si="14"/>
        <v>1</v>
      </c>
      <c r="AD11" s="7">
        <f t="shared" si="15"/>
        <v>2</v>
      </c>
      <c r="AE11" s="7">
        <f t="shared" si="16"/>
        <v>1</v>
      </c>
    </row>
    <row r="12" spans="1:36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0</v>
      </c>
      <c r="U12" s="16">
        <v>1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1</v>
      </c>
      <c r="AC12" s="7">
        <f t="shared" si="14"/>
        <v>1</v>
      </c>
      <c r="AD12" s="7">
        <f t="shared" si="15"/>
        <v>1</v>
      </c>
      <c r="AE12" s="7">
        <f t="shared" si="16"/>
        <v>1</v>
      </c>
    </row>
    <row r="13" spans="1:36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1</v>
      </c>
      <c r="AC13" s="7">
        <f t="shared" si="14"/>
        <v>0</v>
      </c>
      <c r="AD13" s="7">
        <f t="shared" si="15"/>
        <v>1</v>
      </c>
      <c r="AE13" s="7">
        <f t="shared" si="16"/>
        <v>0</v>
      </c>
    </row>
    <row r="14" spans="1:36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6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2</v>
      </c>
      <c r="AC15" s="7">
        <f t="shared" si="18"/>
        <v>2</v>
      </c>
      <c r="AD15" s="15" t="s">
        <v>18</v>
      </c>
      <c r="AE15" s="15" t="s">
        <v>18</v>
      </c>
    </row>
    <row r="16" spans="1:36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2</v>
      </c>
      <c r="AC17" s="7">
        <f t="shared" si="18"/>
        <v>1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1</v>
      </c>
      <c r="AC18" s="7">
        <f t="shared" si="18"/>
        <v>1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0</v>
      </c>
      <c r="AC19" s="7">
        <f t="shared" si="18"/>
        <v>1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0</v>
      </c>
      <c r="U20" s="16">
        <v>1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1558101.5999999999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1</v>
      </c>
      <c r="U23" s="16">
        <v>0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1</v>
      </c>
      <c r="U25" s="16">
        <v>0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0</v>
      </c>
      <c r="U28" s="16">
        <v>1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1</v>
      </c>
      <c r="U29" s="16">
        <v>0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GridLines="0" zoomScaleNormal="100" workbookViewId="0">
      <selection activeCell="AK30" sqref="AK30"/>
    </sheetView>
  </sheetViews>
  <sheetFormatPr defaultRowHeight="15" x14ac:dyDescent="0.25"/>
  <cols>
    <col min="1" max="1" width="4.85546875" customWidth="1"/>
    <col min="2" max="7" width="4.85546875" style="2" customWidth="1"/>
    <col min="8" max="11" width="7" hidden="1" customWidth="1"/>
    <col min="12" max="12" width="8" hidden="1" customWidth="1"/>
    <col min="13" max="13" width="7" hidden="1" customWidth="1"/>
    <col min="14" max="17" width="8" hidden="1" customWidth="1"/>
    <col min="18" max="18" width="8" customWidth="1"/>
    <col min="19" max="19" width="7" customWidth="1"/>
    <col min="20" max="26" width="3.7109375" customWidth="1"/>
    <col min="27" max="28" width="5" customWidth="1"/>
    <col min="29" max="30" width="6" customWidth="1"/>
    <col min="31" max="31" width="6.28515625" customWidth="1"/>
    <col min="32" max="32" width="2.42578125" customWidth="1"/>
    <col min="33" max="33" width="6.85546875" customWidth="1"/>
    <col min="34" max="34" width="3.140625" customWidth="1"/>
    <col min="35" max="35" width="2.28515625" customWidth="1"/>
    <col min="36" max="36" width="3" customWidth="1"/>
  </cols>
  <sheetData>
    <row r="1" spans="1:34" ht="114" x14ac:dyDescent="0.25">
      <c r="A1" s="10" t="s">
        <v>30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26</v>
      </c>
      <c r="G1" s="10" t="s">
        <v>25</v>
      </c>
      <c r="H1" s="10" t="s">
        <v>36</v>
      </c>
      <c r="I1" s="10" t="s">
        <v>45</v>
      </c>
      <c r="J1" s="10" t="s">
        <v>37</v>
      </c>
      <c r="K1" s="10" t="s">
        <v>46</v>
      </c>
      <c r="L1" s="10" t="s">
        <v>38</v>
      </c>
      <c r="M1" s="10" t="s">
        <v>47</v>
      </c>
      <c r="N1" s="10" t="s">
        <v>39</v>
      </c>
      <c r="O1" s="10" t="s">
        <v>48</v>
      </c>
      <c r="P1" s="10" t="s">
        <v>40</v>
      </c>
      <c r="Q1" s="10" t="s">
        <v>49</v>
      </c>
      <c r="R1" s="10" t="s">
        <v>41</v>
      </c>
      <c r="S1" s="10" t="s">
        <v>50</v>
      </c>
      <c r="T1" s="10" t="s">
        <v>42</v>
      </c>
      <c r="U1" s="10" t="s">
        <v>51</v>
      </c>
      <c r="V1" s="10" t="s">
        <v>27</v>
      </c>
      <c r="Z1" s="10" t="s">
        <v>28</v>
      </c>
      <c r="AA1" s="10" t="s">
        <v>29</v>
      </c>
      <c r="AB1" s="10" t="s">
        <v>43</v>
      </c>
      <c r="AC1" s="10" t="s">
        <v>52</v>
      </c>
      <c r="AD1" s="10" t="s">
        <v>44</v>
      </c>
      <c r="AE1" s="10" t="s">
        <v>53</v>
      </c>
    </row>
    <row r="2" spans="1:34" x14ac:dyDescent="0.25">
      <c r="A2" s="22">
        <v>1</v>
      </c>
      <c r="B2" s="22">
        <v>1</v>
      </c>
      <c r="C2" s="22" t="s">
        <v>12</v>
      </c>
      <c r="D2" s="22" t="s">
        <v>13</v>
      </c>
      <c r="E2" s="22">
        <v>1060</v>
      </c>
      <c r="F2" s="22">
        <v>220</v>
      </c>
      <c r="G2" s="22">
        <v>160</v>
      </c>
      <c r="H2" s="11">
        <f t="shared" ref="H2:H29" si="0">$AD$24*F2*$AD$25</f>
        <v>8676.7999999999993</v>
      </c>
      <c r="I2" s="11">
        <f t="shared" ref="I2:I29" si="1">$AE$24*F2*$AE$25</f>
        <v>5086.3999999999996</v>
      </c>
      <c r="J2" s="22">
        <f t="shared" ref="J2:J29" si="2">$AD$26*F2</f>
        <v>9460</v>
      </c>
      <c r="K2" s="22">
        <f t="shared" ref="K2:K29" si="3">$AE$26*F2</f>
        <v>5500</v>
      </c>
      <c r="L2" s="22">
        <f t="shared" ref="L2:L29" si="4">$AD$27</f>
        <v>49900</v>
      </c>
      <c r="M2" s="22">
        <f t="shared" ref="M2:M29" si="5">$AE$27</f>
        <v>32100</v>
      </c>
      <c r="N2" s="11">
        <f>H2+J2+L2</f>
        <v>68036.800000000003</v>
      </c>
      <c r="O2" s="11">
        <f>I2+K2+M2</f>
        <v>42686.400000000001</v>
      </c>
      <c r="P2" s="11">
        <f t="shared" ref="P2:P29" si="6">E2*MIN($AD$28,G2)</f>
        <v>169600</v>
      </c>
      <c r="Q2" s="11">
        <f t="shared" ref="Q2:Q29" si="7">E2*MIN($AE$28,G2)</f>
        <v>74200</v>
      </c>
      <c r="R2" s="11">
        <f>P2-N2</f>
        <v>101563.2</v>
      </c>
      <c r="S2" s="11">
        <f>Q2-O2</f>
        <v>31513.599999999999</v>
      </c>
      <c r="T2" s="16">
        <v>1</v>
      </c>
      <c r="U2" s="16">
        <v>0</v>
      </c>
      <c r="V2" s="7">
        <f>SUM(T2:U2)</f>
        <v>1</v>
      </c>
      <c r="Z2" s="22">
        <v>1</v>
      </c>
      <c r="AA2" s="4" t="s">
        <v>12</v>
      </c>
      <c r="AB2" s="7">
        <v>14</v>
      </c>
      <c r="AC2" s="7">
        <v>14</v>
      </c>
      <c r="AD2" s="7">
        <f t="shared" ref="AD2:AD7" si="8">SUMIFS($T$2:$T$15,$C$2:$C$15,"="&amp;$AA2)</f>
        <v>1</v>
      </c>
      <c r="AE2" s="7">
        <f t="shared" ref="AE2:AE7" si="9">SUMIFS($U$2:$U$15,$C$2:$C$15,"="&amp;$AA2)</f>
        <v>1</v>
      </c>
      <c r="AG2" t="s">
        <v>32</v>
      </c>
    </row>
    <row r="3" spans="1:34" x14ac:dyDescent="0.25">
      <c r="A3" s="22">
        <v>2</v>
      </c>
      <c r="B3" s="22">
        <v>1</v>
      </c>
      <c r="C3" s="22" t="s">
        <v>12</v>
      </c>
      <c r="D3" s="22" t="s">
        <v>14</v>
      </c>
      <c r="E3" s="22">
        <v>2010</v>
      </c>
      <c r="F3" s="22">
        <v>410</v>
      </c>
      <c r="G3" s="22">
        <v>70</v>
      </c>
      <c r="H3" s="11">
        <f t="shared" si="0"/>
        <v>16170.4</v>
      </c>
      <c r="I3" s="11">
        <f t="shared" si="1"/>
        <v>9479.1999999999989</v>
      </c>
      <c r="J3" s="22">
        <f t="shared" si="2"/>
        <v>17630</v>
      </c>
      <c r="K3" s="22">
        <f t="shared" si="3"/>
        <v>10250</v>
      </c>
      <c r="L3" s="22">
        <f t="shared" si="4"/>
        <v>49900</v>
      </c>
      <c r="M3" s="22">
        <f t="shared" si="5"/>
        <v>32100</v>
      </c>
      <c r="N3" s="11">
        <f t="shared" ref="N3:O15" si="10">H3+J3+L3</f>
        <v>83700.399999999994</v>
      </c>
      <c r="O3" s="11">
        <f t="shared" si="10"/>
        <v>51829.2</v>
      </c>
      <c r="P3" s="11">
        <f t="shared" si="6"/>
        <v>140700</v>
      </c>
      <c r="Q3" s="11">
        <f t="shared" si="7"/>
        <v>140700</v>
      </c>
      <c r="R3" s="11">
        <f t="shared" ref="R3:S15" si="11">P3-N3</f>
        <v>56999.600000000006</v>
      </c>
      <c r="S3" s="11">
        <f t="shared" si="11"/>
        <v>88870.8</v>
      </c>
      <c r="T3" s="16">
        <v>0</v>
      </c>
      <c r="U3" s="16">
        <v>1</v>
      </c>
      <c r="V3" s="7">
        <f t="shared" ref="V3:V29" si="12">SUM(T3:U3)</f>
        <v>1</v>
      </c>
      <c r="Z3" s="22">
        <v>1</v>
      </c>
      <c r="AA3" s="4" t="s">
        <v>13</v>
      </c>
      <c r="AB3" s="7">
        <v>14</v>
      </c>
      <c r="AC3" s="7">
        <v>0</v>
      </c>
      <c r="AD3" s="7">
        <f t="shared" si="8"/>
        <v>4</v>
      </c>
      <c r="AE3" s="7">
        <f t="shared" si="9"/>
        <v>0</v>
      </c>
      <c r="AG3" s="4" t="s">
        <v>33</v>
      </c>
      <c r="AH3" s="7">
        <f>SUM(AD2:AD7)</f>
        <v>10</v>
      </c>
    </row>
    <row r="4" spans="1:34" x14ac:dyDescent="0.25">
      <c r="A4" s="22">
        <v>3</v>
      </c>
      <c r="B4" s="22">
        <v>1</v>
      </c>
      <c r="C4" s="22" t="s">
        <v>13</v>
      </c>
      <c r="D4" s="22" t="s">
        <v>12</v>
      </c>
      <c r="E4" s="22">
        <v>1050</v>
      </c>
      <c r="F4" s="22">
        <v>220</v>
      </c>
      <c r="G4" s="22">
        <v>200</v>
      </c>
      <c r="H4" s="11">
        <f t="shared" si="0"/>
        <v>8676.7999999999993</v>
      </c>
      <c r="I4" s="11">
        <f t="shared" si="1"/>
        <v>5086.3999999999996</v>
      </c>
      <c r="J4" s="22">
        <f t="shared" si="2"/>
        <v>9460</v>
      </c>
      <c r="K4" s="22">
        <f t="shared" si="3"/>
        <v>5500</v>
      </c>
      <c r="L4" s="22">
        <f t="shared" si="4"/>
        <v>49900</v>
      </c>
      <c r="M4" s="22">
        <f t="shared" si="5"/>
        <v>32100</v>
      </c>
      <c r="N4" s="11">
        <f t="shared" si="10"/>
        <v>68036.800000000003</v>
      </c>
      <c r="O4" s="11">
        <f t="shared" si="10"/>
        <v>42686.400000000001</v>
      </c>
      <c r="P4" s="11">
        <f t="shared" si="6"/>
        <v>189000</v>
      </c>
      <c r="Q4" s="11">
        <f t="shared" si="7"/>
        <v>73500</v>
      </c>
      <c r="R4" s="11">
        <f t="shared" si="11"/>
        <v>120963.2</v>
      </c>
      <c r="S4" s="11">
        <f t="shared" si="11"/>
        <v>30813.599999999999</v>
      </c>
      <c r="T4" s="16">
        <v>1</v>
      </c>
      <c r="U4" s="16">
        <v>0</v>
      </c>
      <c r="V4" s="7">
        <f t="shared" si="12"/>
        <v>1</v>
      </c>
      <c r="Z4" s="22">
        <v>1</v>
      </c>
      <c r="AA4" s="4" t="s">
        <v>14</v>
      </c>
      <c r="AB4" s="7">
        <v>14</v>
      </c>
      <c r="AC4" s="7">
        <v>14</v>
      </c>
      <c r="AD4" s="7">
        <f t="shared" si="8"/>
        <v>1</v>
      </c>
      <c r="AE4" s="7">
        <f t="shared" si="9"/>
        <v>1</v>
      </c>
      <c r="AG4" s="4" t="s">
        <v>34</v>
      </c>
      <c r="AH4" s="7">
        <f>SUM(AE2:AE7)</f>
        <v>4</v>
      </c>
    </row>
    <row r="5" spans="1:34" x14ac:dyDescent="0.25">
      <c r="A5" s="22">
        <v>4</v>
      </c>
      <c r="B5" s="22">
        <v>1</v>
      </c>
      <c r="C5" s="22" t="s">
        <v>13</v>
      </c>
      <c r="D5" s="22" t="s">
        <v>15</v>
      </c>
      <c r="E5" s="22">
        <v>2670</v>
      </c>
      <c r="F5" s="22">
        <v>520</v>
      </c>
      <c r="G5" s="22">
        <v>40</v>
      </c>
      <c r="H5" s="11">
        <f t="shared" si="0"/>
        <v>20508.8</v>
      </c>
      <c r="I5" s="11">
        <f t="shared" si="1"/>
        <v>12022.4</v>
      </c>
      <c r="J5" s="22">
        <f t="shared" si="2"/>
        <v>22360</v>
      </c>
      <c r="K5" s="22">
        <f t="shared" si="3"/>
        <v>13000</v>
      </c>
      <c r="L5" s="22">
        <f t="shared" si="4"/>
        <v>49900</v>
      </c>
      <c r="M5" s="22">
        <f t="shared" si="5"/>
        <v>32100</v>
      </c>
      <c r="N5" s="11">
        <f t="shared" si="10"/>
        <v>92768.8</v>
      </c>
      <c r="O5" s="11">
        <f t="shared" si="10"/>
        <v>57122.400000000001</v>
      </c>
      <c r="P5" s="11">
        <f t="shared" si="6"/>
        <v>106800</v>
      </c>
      <c r="Q5" s="11">
        <f t="shared" si="7"/>
        <v>106800</v>
      </c>
      <c r="R5" s="11">
        <f t="shared" si="11"/>
        <v>14031.199999999997</v>
      </c>
      <c r="S5" s="11">
        <f t="shared" si="11"/>
        <v>49677.599999999999</v>
      </c>
      <c r="T5" s="16">
        <v>1</v>
      </c>
      <c r="U5" s="16">
        <v>0</v>
      </c>
      <c r="V5" s="7">
        <f t="shared" si="12"/>
        <v>1</v>
      </c>
      <c r="Z5" s="22">
        <v>1</v>
      </c>
      <c r="AA5" s="4" t="s">
        <v>15</v>
      </c>
      <c r="AB5" s="7">
        <v>14</v>
      </c>
      <c r="AC5" s="7">
        <v>0</v>
      </c>
      <c r="AD5" s="7">
        <f t="shared" si="8"/>
        <v>3</v>
      </c>
      <c r="AE5" s="7">
        <f t="shared" si="9"/>
        <v>0</v>
      </c>
    </row>
    <row r="6" spans="1:34" x14ac:dyDescent="0.25">
      <c r="A6" s="22">
        <v>5</v>
      </c>
      <c r="B6" s="22">
        <v>1</v>
      </c>
      <c r="C6" s="22" t="s">
        <v>13</v>
      </c>
      <c r="D6" s="22" t="s">
        <v>16</v>
      </c>
      <c r="E6" s="22">
        <v>680</v>
      </c>
      <c r="F6" s="22">
        <v>150</v>
      </c>
      <c r="G6" s="22">
        <v>30</v>
      </c>
      <c r="H6" s="11">
        <f t="shared" si="0"/>
        <v>5916</v>
      </c>
      <c r="I6" s="11">
        <f t="shared" si="1"/>
        <v>3468</v>
      </c>
      <c r="J6" s="22">
        <f t="shared" si="2"/>
        <v>6450</v>
      </c>
      <c r="K6" s="22">
        <f t="shared" si="3"/>
        <v>3750</v>
      </c>
      <c r="L6" s="22">
        <f t="shared" si="4"/>
        <v>49900</v>
      </c>
      <c r="M6" s="22">
        <f t="shared" si="5"/>
        <v>32100</v>
      </c>
      <c r="N6" s="11">
        <f t="shared" si="10"/>
        <v>62266</v>
      </c>
      <c r="O6" s="11">
        <f t="shared" si="10"/>
        <v>39318</v>
      </c>
      <c r="P6" s="11">
        <f t="shared" si="6"/>
        <v>20400</v>
      </c>
      <c r="Q6" s="11">
        <f t="shared" si="7"/>
        <v>20400</v>
      </c>
      <c r="R6" s="11">
        <f t="shared" si="11"/>
        <v>-41866</v>
      </c>
      <c r="S6" s="11">
        <f t="shared" si="11"/>
        <v>-18918</v>
      </c>
      <c r="T6" s="16">
        <v>1</v>
      </c>
      <c r="U6" s="16">
        <v>0</v>
      </c>
      <c r="V6" s="7">
        <f t="shared" si="12"/>
        <v>1</v>
      </c>
      <c r="Z6" s="22">
        <v>1</v>
      </c>
      <c r="AA6" s="4" t="s">
        <v>17</v>
      </c>
      <c r="AB6" s="7">
        <v>14</v>
      </c>
      <c r="AC6" s="7">
        <v>14</v>
      </c>
      <c r="AD6" s="7">
        <f t="shared" si="8"/>
        <v>1</v>
      </c>
      <c r="AE6" s="7">
        <f t="shared" si="9"/>
        <v>1</v>
      </c>
      <c r="AG6" t="s">
        <v>1</v>
      </c>
    </row>
    <row r="7" spans="1:34" x14ac:dyDescent="0.25">
      <c r="A7" s="22">
        <v>6</v>
      </c>
      <c r="B7" s="22">
        <v>1</v>
      </c>
      <c r="C7" s="22" t="s">
        <v>13</v>
      </c>
      <c r="D7" s="22" t="s">
        <v>17</v>
      </c>
      <c r="E7" s="22">
        <v>2640</v>
      </c>
      <c r="F7" s="22">
        <v>530</v>
      </c>
      <c r="G7" s="22">
        <v>70</v>
      </c>
      <c r="H7" s="11">
        <f t="shared" si="0"/>
        <v>20903.2</v>
      </c>
      <c r="I7" s="11">
        <f t="shared" si="1"/>
        <v>12253.6</v>
      </c>
      <c r="J7" s="22">
        <f t="shared" si="2"/>
        <v>22790</v>
      </c>
      <c r="K7" s="22">
        <f t="shared" si="3"/>
        <v>13250</v>
      </c>
      <c r="L7" s="22">
        <f t="shared" si="4"/>
        <v>49900</v>
      </c>
      <c r="M7" s="22">
        <f t="shared" si="5"/>
        <v>32100</v>
      </c>
      <c r="N7" s="11">
        <f t="shared" si="10"/>
        <v>93593.2</v>
      </c>
      <c r="O7" s="11">
        <f t="shared" si="10"/>
        <v>57603.6</v>
      </c>
      <c r="P7" s="11">
        <f t="shared" si="6"/>
        <v>184800</v>
      </c>
      <c r="Q7" s="11">
        <f t="shared" si="7"/>
        <v>184800</v>
      </c>
      <c r="R7" s="11">
        <f t="shared" si="11"/>
        <v>91206.8</v>
      </c>
      <c r="S7" s="11">
        <f t="shared" si="11"/>
        <v>127196.4</v>
      </c>
      <c r="T7" s="16">
        <v>1</v>
      </c>
      <c r="U7" s="16">
        <v>0</v>
      </c>
      <c r="V7" s="7">
        <f t="shared" si="12"/>
        <v>1</v>
      </c>
      <c r="Z7" s="22">
        <v>1</v>
      </c>
      <c r="AA7" s="4" t="s">
        <v>16</v>
      </c>
      <c r="AB7" s="7">
        <v>14</v>
      </c>
      <c r="AC7" s="7">
        <v>14</v>
      </c>
      <c r="AD7" s="7">
        <f t="shared" si="8"/>
        <v>0</v>
      </c>
      <c r="AE7" s="7">
        <f t="shared" si="9"/>
        <v>1</v>
      </c>
      <c r="AG7" s="5"/>
      <c r="AH7" t="s">
        <v>2</v>
      </c>
    </row>
    <row r="8" spans="1:34" x14ac:dyDescent="0.25">
      <c r="A8" s="22">
        <v>7</v>
      </c>
      <c r="B8" s="22">
        <v>1</v>
      </c>
      <c r="C8" s="22" t="s">
        <v>14</v>
      </c>
      <c r="D8" s="22" t="s">
        <v>12</v>
      </c>
      <c r="E8" s="22">
        <v>2110</v>
      </c>
      <c r="F8" s="22">
        <v>410</v>
      </c>
      <c r="G8" s="22">
        <v>50</v>
      </c>
      <c r="H8" s="11">
        <f t="shared" si="0"/>
        <v>16170.4</v>
      </c>
      <c r="I8" s="11">
        <f t="shared" si="1"/>
        <v>9479.1999999999989</v>
      </c>
      <c r="J8" s="22">
        <f t="shared" si="2"/>
        <v>17630</v>
      </c>
      <c r="K8" s="22">
        <f t="shared" si="3"/>
        <v>10250</v>
      </c>
      <c r="L8" s="22">
        <f t="shared" si="4"/>
        <v>49900</v>
      </c>
      <c r="M8" s="22">
        <f t="shared" si="5"/>
        <v>32100</v>
      </c>
      <c r="N8" s="11">
        <f t="shared" si="10"/>
        <v>83700.399999999994</v>
      </c>
      <c r="O8" s="11">
        <f t="shared" si="10"/>
        <v>51829.2</v>
      </c>
      <c r="P8" s="11">
        <f t="shared" si="6"/>
        <v>105500</v>
      </c>
      <c r="Q8" s="11">
        <f t="shared" si="7"/>
        <v>105500</v>
      </c>
      <c r="R8" s="11">
        <f t="shared" si="11"/>
        <v>21799.600000000006</v>
      </c>
      <c r="S8" s="11">
        <f t="shared" si="11"/>
        <v>53670.8</v>
      </c>
      <c r="T8" s="16">
        <v>1</v>
      </c>
      <c r="U8" s="16">
        <v>0</v>
      </c>
      <c r="V8" s="7">
        <f t="shared" si="12"/>
        <v>1</v>
      </c>
      <c r="Z8" s="22">
        <v>2</v>
      </c>
      <c r="AA8" s="4" t="s">
        <v>12</v>
      </c>
      <c r="AB8" s="7">
        <f t="shared" ref="AB8:AB13" si="13">SUMIFS($T$2:$T$15,$D$2:$D$15,"="&amp;AA8)</f>
        <v>2</v>
      </c>
      <c r="AC8" s="7">
        <f t="shared" ref="AC8:AC13" si="14">SUMIFS($U$2:$U$15,$D$2:$D$15,"="&amp;AA8)</f>
        <v>0</v>
      </c>
      <c r="AD8" s="7">
        <f t="shared" ref="AD8:AD13" si="15">SUMIFS($T$16:$T$29,$C$16:$C$29,"="&amp;AA8)</f>
        <v>2</v>
      </c>
      <c r="AE8" s="7">
        <f t="shared" ref="AE8:AE13" si="16">SUMIFS($U$16:$U$29,$C$16:$C$29,"="&amp;AA8)</f>
        <v>0</v>
      </c>
      <c r="AG8" s="8"/>
      <c r="AH8" t="s">
        <v>3</v>
      </c>
    </row>
    <row r="9" spans="1:34" x14ac:dyDescent="0.25">
      <c r="A9" s="22">
        <v>8</v>
      </c>
      <c r="B9" s="22">
        <v>1</v>
      </c>
      <c r="C9" s="22" t="s">
        <v>14</v>
      </c>
      <c r="D9" s="22" t="s">
        <v>15</v>
      </c>
      <c r="E9" s="22">
        <v>1700</v>
      </c>
      <c r="F9" s="22">
        <v>340</v>
      </c>
      <c r="G9" s="22">
        <v>80</v>
      </c>
      <c r="H9" s="11">
        <f t="shared" si="0"/>
        <v>13409.6</v>
      </c>
      <c r="I9" s="11">
        <f t="shared" si="1"/>
        <v>7860.8</v>
      </c>
      <c r="J9" s="22">
        <f t="shared" si="2"/>
        <v>14620</v>
      </c>
      <c r="K9" s="22">
        <f t="shared" si="3"/>
        <v>8500</v>
      </c>
      <c r="L9" s="22">
        <f t="shared" si="4"/>
        <v>49900</v>
      </c>
      <c r="M9" s="22">
        <f t="shared" si="5"/>
        <v>32100</v>
      </c>
      <c r="N9" s="11">
        <f t="shared" si="10"/>
        <v>77929.600000000006</v>
      </c>
      <c r="O9" s="11">
        <f t="shared" si="10"/>
        <v>48460.800000000003</v>
      </c>
      <c r="P9" s="11">
        <f t="shared" si="6"/>
        <v>136000</v>
      </c>
      <c r="Q9" s="11">
        <f t="shared" si="7"/>
        <v>119000</v>
      </c>
      <c r="R9" s="11">
        <f t="shared" si="11"/>
        <v>58070.399999999994</v>
      </c>
      <c r="S9" s="11">
        <f t="shared" si="11"/>
        <v>70539.199999999997</v>
      </c>
      <c r="T9" s="16">
        <v>0</v>
      </c>
      <c r="U9" s="16">
        <v>1</v>
      </c>
      <c r="V9" s="7">
        <f t="shared" si="12"/>
        <v>1</v>
      </c>
      <c r="Z9" s="22">
        <v>2</v>
      </c>
      <c r="AA9" s="4" t="s">
        <v>13</v>
      </c>
      <c r="AB9" s="7">
        <f t="shared" si="13"/>
        <v>2</v>
      </c>
      <c r="AC9" s="7">
        <f t="shared" si="14"/>
        <v>2</v>
      </c>
      <c r="AD9" s="7">
        <f t="shared" si="15"/>
        <v>2</v>
      </c>
      <c r="AE9" s="7">
        <f t="shared" si="16"/>
        <v>2</v>
      </c>
      <c r="AG9" s="6"/>
      <c r="AH9" t="s">
        <v>5</v>
      </c>
    </row>
    <row r="10" spans="1:34" x14ac:dyDescent="0.25">
      <c r="A10" s="22">
        <v>9</v>
      </c>
      <c r="B10" s="22">
        <v>1</v>
      </c>
      <c r="C10" s="22" t="s">
        <v>15</v>
      </c>
      <c r="D10" s="22" t="s">
        <v>14</v>
      </c>
      <c r="E10" s="22">
        <v>1640</v>
      </c>
      <c r="F10" s="22">
        <v>340</v>
      </c>
      <c r="G10" s="22">
        <v>70</v>
      </c>
      <c r="H10" s="11">
        <f t="shared" si="0"/>
        <v>13409.6</v>
      </c>
      <c r="I10" s="11">
        <f t="shared" si="1"/>
        <v>7860.8</v>
      </c>
      <c r="J10" s="22">
        <f t="shared" si="2"/>
        <v>14620</v>
      </c>
      <c r="K10" s="22">
        <f t="shared" si="3"/>
        <v>8500</v>
      </c>
      <c r="L10" s="22">
        <f t="shared" si="4"/>
        <v>49900</v>
      </c>
      <c r="M10" s="22">
        <f t="shared" si="5"/>
        <v>32100</v>
      </c>
      <c r="N10" s="11">
        <f t="shared" si="10"/>
        <v>77929.600000000006</v>
      </c>
      <c r="O10" s="11">
        <f t="shared" si="10"/>
        <v>48460.800000000003</v>
      </c>
      <c r="P10" s="11">
        <f t="shared" si="6"/>
        <v>114800</v>
      </c>
      <c r="Q10" s="11">
        <f t="shared" si="7"/>
        <v>114800</v>
      </c>
      <c r="R10" s="11">
        <f t="shared" si="11"/>
        <v>36870.399999999994</v>
      </c>
      <c r="S10" s="11">
        <f t="shared" si="11"/>
        <v>66339.199999999997</v>
      </c>
      <c r="T10" s="16">
        <v>1</v>
      </c>
      <c r="U10" s="16">
        <v>0</v>
      </c>
      <c r="V10" s="7">
        <f t="shared" si="12"/>
        <v>1</v>
      </c>
      <c r="Z10" s="22">
        <v>2</v>
      </c>
      <c r="AA10" s="4" t="s">
        <v>14</v>
      </c>
      <c r="AB10" s="7">
        <f t="shared" si="13"/>
        <v>1</v>
      </c>
      <c r="AC10" s="7">
        <f t="shared" si="14"/>
        <v>1</v>
      </c>
      <c r="AD10" s="7">
        <f t="shared" si="15"/>
        <v>1</v>
      </c>
      <c r="AE10" s="7">
        <f t="shared" si="16"/>
        <v>1</v>
      </c>
      <c r="AG10" s="4"/>
      <c r="AH10" t="s">
        <v>4</v>
      </c>
    </row>
    <row r="11" spans="1:34" x14ac:dyDescent="0.25">
      <c r="A11" s="22">
        <v>10</v>
      </c>
      <c r="B11" s="22">
        <v>1</v>
      </c>
      <c r="C11" s="22" t="s">
        <v>15</v>
      </c>
      <c r="D11" s="22" t="s">
        <v>17</v>
      </c>
      <c r="E11" s="22">
        <v>2140</v>
      </c>
      <c r="F11" s="22">
        <v>410</v>
      </c>
      <c r="G11" s="22">
        <v>20</v>
      </c>
      <c r="H11" s="11">
        <f t="shared" si="0"/>
        <v>16170.4</v>
      </c>
      <c r="I11" s="11">
        <f t="shared" si="1"/>
        <v>9479.1999999999989</v>
      </c>
      <c r="J11" s="22">
        <f t="shared" si="2"/>
        <v>17630</v>
      </c>
      <c r="K11" s="22">
        <f t="shared" si="3"/>
        <v>10250</v>
      </c>
      <c r="L11" s="22">
        <f t="shared" si="4"/>
        <v>49900</v>
      </c>
      <c r="M11" s="22">
        <f t="shared" si="5"/>
        <v>32100</v>
      </c>
      <c r="N11" s="11">
        <f t="shared" si="10"/>
        <v>83700.399999999994</v>
      </c>
      <c r="O11" s="11">
        <f t="shared" si="10"/>
        <v>51829.2</v>
      </c>
      <c r="P11" s="11">
        <f t="shared" si="6"/>
        <v>42800</v>
      </c>
      <c r="Q11" s="11">
        <f t="shared" si="7"/>
        <v>42800</v>
      </c>
      <c r="R11" s="11">
        <f t="shared" si="11"/>
        <v>-40900.399999999994</v>
      </c>
      <c r="S11" s="11">
        <f t="shared" si="11"/>
        <v>-9029.1999999999971</v>
      </c>
      <c r="T11" s="16">
        <v>1</v>
      </c>
      <c r="U11" s="16">
        <v>0</v>
      </c>
      <c r="V11" s="7">
        <f t="shared" si="12"/>
        <v>1</v>
      </c>
      <c r="Z11" s="22">
        <v>2</v>
      </c>
      <c r="AA11" s="4" t="s">
        <v>15</v>
      </c>
      <c r="AB11" s="7">
        <f t="shared" si="13"/>
        <v>2</v>
      </c>
      <c r="AC11" s="7">
        <f t="shared" si="14"/>
        <v>1</v>
      </c>
      <c r="AD11" s="7">
        <f t="shared" si="15"/>
        <v>2</v>
      </c>
      <c r="AE11" s="7">
        <f t="shared" si="16"/>
        <v>1</v>
      </c>
    </row>
    <row r="12" spans="1:34" x14ac:dyDescent="0.25">
      <c r="A12" s="22">
        <v>11</v>
      </c>
      <c r="B12" s="22">
        <v>1</v>
      </c>
      <c r="C12" s="22" t="s">
        <v>15</v>
      </c>
      <c r="D12" s="22" t="s">
        <v>13</v>
      </c>
      <c r="E12" s="22">
        <v>2520</v>
      </c>
      <c r="F12" s="22">
        <v>520</v>
      </c>
      <c r="G12" s="22">
        <v>20</v>
      </c>
      <c r="H12" s="11">
        <f t="shared" si="0"/>
        <v>20508.8</v>
      </c>
      <c r="I12" s="11">
        <f t="shared" si="1"/>
        <v>12022.4</v>
      </c>
      <c r="J12" s="22">
        <f t="shared" si="2"/>
        <v>22360</v>
      </c>
      <c r="K12" s="22">
        <f t="shared" si="3"/>
        <v>13000</v>
      </c>
      <c r="L12" s="22">
        <f t="shared" si="4"/>
        <v>49900</v>
      </c>
      <c r="M12" s="22">
        <f t="shared" si="5"/>
        <v>32100</v>
      </c>
      <c r="N12" s="11">
        <f t="shared" si="10"/>
        <v>92768.8</v>
      </c>
      <c r="O12" s="11">
        <f t="shared" si="10"/>
        <v>57122.400000000001</v>
      </c>
      <c r="P12" s="11">
        <f t="shared" si="6"/>
        <v>50400</v>
      </c>
      <c r="Q12" s="11">
        <f t="shared" si="7"/>
        <v>50400</v>
      </c>
      <c r="R12" s="11">
        <f t="shared" si="11"/>
        <v>-42368.800000000003</v>
      </c>
      <c r="S12" s="11">
        <f t="shared" si="11"/>
        <v>-6722.4000000000015</v>
      </c>
      <c r="T12" s="16">
        <v>1</v>
      </c>
      <c r="U12" s="16">
        <v>0</v>
      </c>
      <c r="V12" s="7">
        <f t="shared" si="12"/>
        <v>1</v>
      </c>
      <c r="Z12" s="22">
        <v>2</v>
      </c>
      <c r="AA12" s="4" t="s">
        <v>17</v>
      </c>
      <c r="AB12" s="7">
        <f t="shared" si="13"/>
        <v>2</v>
      </c>
      <c r="AC12" s="7">
        <f t="shared" si="14"/>
        <v>0</v>
      </c>
      <c r="AD12" s="7">
        <f t="shared" si="15"/>
        <v>2</v>
      </c>
      <c r="AE12" s="7">
        <f t="shared" si="16"/>
        <v>0</v>
      </c>
    </row>
    <row r="13" spans="1:34" x14ac:dyDescent="0.25">
      <c r="A13" s="22">
        <v>12</v>
      </c>
      <c r="B13" s="22">
        <v>1</v>
      </c>
      <c r="C13" s="22" t="s">
        <v>17</v>
      </c>
      <c r="D13" s="22" t="s">
        <v>15</v>
      </c>
      <c r="E13" s="22">
        <v>2000</v>
      </c>
      <c r="F13" s="22">
        <v>410</v>
      </c>
      <c r="G13" s="22">
        <v>160</v>
      </c>
      <c r="H13" s="11">
        <f t="shared" si="0"/>
        <v>16170.4</v>
      </c>
      <c r="I13" s="11">
        <f t="shared" si="1"/>
        <v>9479.1999999999989</v>
      </c>
      <c r="J13" s="22">
        <f t="shared" si="2"/>
        <v>17630</v>
      </c>
      <c r="K13" s="22">
        <f t="shared" si="3"/>
        <v>10250</v>
      </c>
      <c r="L13" s="22">
        <f t="shared" si="4"/>
        <v>49900</v>
      </c>
      <c r="M13" s="22">
        <f t="shared" si="5"/>
        <v>32100</v>
      </c>
      <c r="N13" s="11">
        <f t="shared" si="10"/>
        <v>83700.399999999994</v>
      </c>
      <c r="O13" s="11">
        <f t="shared" si="10"/>
        <v>51829.2</v>
      </c>
      <c r="P13" s="11">
        <f t="shared" si="6"/>
        <v>320000</v>
      </c>
      <c r="Q13" s="11">
        <f t="shared" si="7"/>
        <v>140000</v>
      </c>
      <c r="R13" s="11">
        <f t="shared" si="11"/>
        <v>236299.6</v>
      </c>
      <c r="S13" s="11">
        <f t="shared" si="11"/>
        <v>88170.8</v>
      </c>
      <c r="T13" s="16">
        <v>1</v>
      </c>
      <c r="U13" s="16">
        <v>0</v>
      </c>
      <c r="V13" s="7">
        <f t="shared" si="12"/>
        <v>1</v>
      </c>
      <c r="Z13" s="22">
        <v>2</v>
      </c>
      <c r="AA13" s="4" t="s">
        <v>16</v>
      </c>
      <c r="AB13" s="7">
        <f t="shared" si="13"/>
        <v>1</v>
      </c>
      <c r="AC13" s="7">
        <f t="shared" si="14"/>
        <v>0</v>
      </c>
      <c r="AD13" s="7">
        <f t="shared" si="15"/>
        <v>1</v>
      </c>
      <c r="AE13" s="7">
        <f t="shared" si="16"/>
        <v>0</v>
      </c>
    </row>
    <row r="14" spans="1:34" x14ac:dyDescent="0.25">
      <c r="A14" s="22">
        <v>13</v>
      </c>
      <c r="B14" s="22">
        <v>1</v>
      </c>
      <c r="C14" s="22" t="s">
        <v>17</v>
      </c>
      <c r="D14" s="22" t="s">
        <v>13</v>
      </c>
      <c r="E14" s="22">
        <v>2720</v>
      </c>
      <c r="F14" s="22">
        <v>530</v>
      </c>
      <c r="G14" s="22">
        <v>10</v>
      </c>
      <c r="H14" s="11">
        <f t="shared" si="0"/>
        <v>20903.2</v>
      </c>
      <c r="I14" s="11">
        <f t="shared" si="1"/>
        <v>12253.6</v>
      </c>
      <c r="J14" s="22">
        <f t="shared" si="2"/>
        <v>22790</v>
      </c>
      <c r="K14" s="22">
        <f t="shared" si="3"/>
        <v>13250</v>
      </c>
      <c r="L14" s="22">
        <f t="shared" si="4"/>
        <v>49900</v>
      </c>
      <c r="M14" s="22">
        <f t="shared" si="5"/>
        <v>32100</v>
      </c>
      <c r="N14" s="11">
        <f t="shared" si="10"/>
        <v>93593.2</v>
      </c>
      <c r="O14" s="11">
        <f t="shared" si="10"/>
        <v>57603.6</v>
      </c>
      <c r="P14" s="11">
        <f t="shared" si="6"/>
        <v>27200</v>
      </c>
      <c r="Q14" s="11">
        <f t="shared" si="7"/>
        <v>27200</v>
      </c>
      <c r="R14" s="11">
        <f t="shared" si="11"/>
        <v>-66393.2</v>
      </c>
      <c r="S14" s="11">
        <f t="shared" si="11"/>
        <v>-30403.599999999999</v>
      </c>
      <c r="T14" s="16">
        <v>0</v>
      </c>
      <c r="U14" s="16">
        <v>1</v>
      </c>
      <c r="V14" s="7">
        <f t="shared" si="12"/>
        <v>1</v>
      </c>
      <c r="Z14" s="22">
        <v>3</v>
      </c>
      <c r="AA14" s="4" t="s">
        <v>12</v>
      </c>
      <c r="AB14" s="7">
        <f t="shared" ref="AB14:AB19" si="17">SUMIFS($T$16:$T$29,$D$16:$D$29,"="&amp;AA14)</f>
        <v>1</v>
      </c>
      <c r="AC14" s="7">
        <f t="shared" ref="AC14:AC19" si="18">SUMIFS($U$16:$U$29,$D$16:$D$29,"="&amp;AA14)</f>
        <v>1</v>
      </c>
      <c r="AD14" s="15" t="s">
        <v>18</v>
      </c>
      <c r="AE14" s="15" t="s">
        <v>18</v>
      </c>
    </row>
    <row r="15" spans="1:34" ht="15.75" thickBot="1" x14ac:dyDescent="0.3">
      <c r="A15" s="14">
        <v>14</v>
      </c>
      <c r="B15" s="14">
        <v>1</v>
      </c>
      <c r="C15" s="14" t="s">
        <v>16</v>
      </c>
      <c r="D15" s="14" t="s">
        <v>13</v>
      </c>
      <c r="E15" s="14">
        <v>730</v>
      </c>
      <c r="F15" s="14">
        <v>150</v>
      </c>
      <c r="G15" s="14">
        <v>40</v>
      </c>
      <c r="H15" s="14">
        <f t="shared" si="0"/>
        <v>5916</v>
      </c>
      <c r="I15" s="14">
        <f t="shared" si="1"/>
        <v>3468</v>
      </c>
      <c r="J15" s="24">
        <f t="shared" si="2"/>
        <v>6450</v>
      </c>
      <c r="K15" s="24">
        <f t="shared" si="3"/>
        <v>3750</v>
      </c>
      <c r="L15" s="24">
        <f t="shared" si="4"/>
        <v>49900</v>
      </c>
      <c r="M15" s="24">
        <f t="shared" si="5"/>
        <v>32100</v>
      </c>
      <c r="N15" s="14">
        <f t="shared" si="10"/>
        <v>62266</v>
      </c>
      <c r="O15" s="14">
        <f t="shared" si="10"/>
        <v>39318</v>
      </c>
      <c r="P15" s="14">
        <f t="shared" si="6"/>
        <v>29200</v>
      </c>
      <c r="Q15" s="14">
        <f t="shared" si="7"/>
        <v>29200</v>
      </c>
      <c r="R15" s="14">
        <f t="shared" si="11"/>
        <v>-33066</v>
      </c>
      <c r="S15" s="14">
        <f t="shared" si="11"/>
        <v>-10118</v>
      </c>
      <c r="T15" s="17">
        <v>0</v>
      </c>
      <c r="U15" s="17">
        <v>1</v>
      </c>
      <c r="V15" s="18">
        <f t="shared" si="12"/>
        <v>1</v>
      </c>
      <c r="Z15" s="22">
        <v>3</v>
      </c>
      <c r="AA15" s="4" t="s">
        <v>13</v>
      </c>
      <c r="AB15" s="7">
        <f t="shared" si="17"/>
        <v>3</v>
      </c>
      <c r="AC15" s="7">
        <f t="shared" si="18"/>
        <v>1</v>
      </c>
      <c r="AD15" s="15" t="s">
        <v>18</v>
      </c>
      <c r="AE15" s="15" t="s">
        <v>18</v>
      </c>
    </row>
    <row r="16" spans="1:34" x14ac:dyDescent="0.25">
      <c r="A16" s="12">
        <v>15</v>
      </c>
      <c r="B16" s="13">
        <v>2</v>
      </c>
      <c r="C16" s="13" t="s">
        <v>12</v>
      </c>
      <c r="D16" s="13" t="s">
        <v>13</v>
      </c>
      <c r="E16" s="12">
        <v>820</v>
      </c>
      <c r="F16" s="13">
        <v>220</v>
      </c>
      <c r="G16" s="13">
        <v>170</v>
      </c>
      <c r="H16" s="13">
        <f t="shared" si="0"/>
        <v>8676.7999999999993</v>
      </c>
      <c r="I16" s="13">
        <f t="shared" si="1"/>
        <v>5086.3999999999996</v>
      </c>
      <c r="J16" s="12">
        <f t="shared" si="2"/>
        <v>9460</v>
      </c>
      <c r="K16" s="12">
        <f t="shared" si="3"/>
        <v>5500</v>
      </c>
      <c r="L16" s="12">
        <f t="shared" si="4"/>
        <v>49900</v>
      </c>
      <c r="M16" s="12">
        <f t="shared" si="5"/>
        <v>32100</v>
      </c>
      <c r="N16" s="13">
        <f>H16+J16+L16</f>
        <v>68036.800000000003</v>
      </c>
      <c r="O16" s="13">
        <f>I16+K16+M16</f>
        <v>42686.400000000001</v>
      </c>
      <c r="P16" s="13">
        <f t="shared" si="6"/>
        <v>139400</v>
      </c>
      <c r="Q16" s="13">
        <f t="shared" si="7"/>
        <v>57400</v>
      </c>
      <c r="R16" s="13">
        <f>P16-N16</f>
        <v>71363.199999999997</v>
      </c>
      <c r="S16" s="13">
        <f>Q16-O16</f>
        <v>14713.599999999999</v>
      </c>
      <c r="T16" s="19">
        <v>1</v>
      </c>
      <c r="U16" s="19">
        <v>0</v>
      </c>
      <c r="V16" s="20">
        <f t="shared" si="12"/>
        <v>1</v>
      </c>
      <c r="Z16" s="22">
        <v>3</v>
      </c>
      <c r="AA16" s="4" t="s">
        <v>14</v>
      </c>
      <c r="AB16" s="7">
        <f t="shared" si="17"/>
        <v>2</v>
      </c>
      <c r="AC16" s="7">
        <f t="shared" si="18"/>
        <v>0</v>
      </c>
      <c r="AD16" s="15" t="s">
        <v>18</v>
      </c>
      <c r="AE16" s="15" t="s">
        <v>18</v>
      </c>
    </row>
    <row r="17" spans="1:31" s="1" customFormat="1" x14ac:dyDescent="0.25">
      <c r="A17" s="22">
        <v>16</v>
      </c>
      <c r="B17" s="22">
        <v>2</v>
      </c>
      <c r="C17" s="22" t="s">
        <v>12</v>
      </c>
      <c r="D17" s="22" t="s">
        <v>14</v>
      </c>
      <c r="E17" s="12">
        <v>2120</v>
      </c>
      <c r="F17" s="22">
        <v>410</v>
      </c>
      <c r="G17" s="13">
        <v>190</v>
      </c>
      <c r="H17" s="11">
        <f t="shared" si="0"/>
        <v>16170.4</v>
      </c>
      <c r="I17" s="11">
        <f t="shared" si="1"/>
        <v>9479.1999999999989</v>
      </c>
      <c r="J17" s="22">
        <f t="shared" si="2"/>
        <v>17630</v>
      </c>
      <c r="K17" s="22">
        <f t="shared" si="3"/>
        <v>10250</v>
      </c>
      <c r="L17" s="22">
        <f t="shared" si="4"/>
        <v>49900</v>
      </c>
      <c r="M17" s="22">
        <f t="shared" si="5"/>
        <v>32100</v>
      </c>
      <c r="N17" s="11">
        <f t="shared" ref="N17:O29" si="19">H17+J17+L17</f>
        <v>83700.399999999994</v>
      </c>
      <c r="O17" s="11">
        <f t="shared" si="19"/>
        <v>51829.2</v>
      </c>
      <c r="P17" s="11">
        <f t="shared" si="6"/>
        <v>381600</v>
      </c>
      <c r="Q17" s="11">
        <f t="shared" si="7"/>
        <v>148400</v>
      </c>
      <c r="R17" s="11">
        <f t="shared" ref="R17:S29" si="20">P17-N17</f>
        <v>297899.59999999998</v>
      </c>
      <c r="S17" s="11">
        <f t="shared" si="20"/>
        <v>96570.8</v>
      </c>
      <c r="T17" s="16">
        <v>1</v>
      </c>
      <c r="U17" s="16">
        <v>0</v>
      </c>
      <c r="V17" s="7">
        <f t="shared" si="12"/>
        <v>1</v>
      </c>
      <c r="Z17" s="22">
        <v>3</v>
      </c>
      <c r="AA17" s="4" t="s">
        <v>15</v>
      </c>
      <c r="AB17" s="7">
        <f t="shared" si="17"/>
        <v>2</v>
      </c>
      <c r="AC17" s="7">
        <f t="shared" si="18"/>
        <v>1</v>
      </c>
      <c r="AD17" s="15" t="s">
        <v>18</v>
      </c>
      <c r="AE17" s="15" t="s">
        <v>18</v>
      </c>
    </row>
    <row r="18" spans="1:31" x14ac:dyDescent="0.25">
      <c r="A18" s="22">
        <v>17</v>
      </c>
      <c r="B18" s="22">
        <v>2</v>
      </c>
      <c r="C18" s="22" t="s">
        <v>13</v>
      </c>
      <c r="D18" s="22" t="s">
        <v>12</v>
      </c>
      <c r="E18" s="12">
        <v>890</v>
      </c>
      <c r="F18" s="22">
        <v>220</v>
      </c>
      <c r="G18" s="13">
        <v>120</v>
      </c>
      <c r="H18" s="11">
        <f t="shared" si="0"/>
        <v>8676.7999999999993</v>
      </c>
      <c r="I18" s="11">
        <f t="shared" si="1"/>
        <v>5086.3999999999996</v>
      </c>
      <c r="J18" s="22">
        <f t="shared" si="2"/>
        <v>9460</v>
      </c>
      <c r="K18" s="22">
        <f t="shared" si="3"/>
        <v>5500</v>
      </c>
      <c r="L18" s="22">
        <f t="shared" si="4"/>
        <v>49900</v>
      </c>
      <c r="M18" s="22">
        <f t="shared" si="5"/>
        <v>32100</v>
      </c>
      <c r="N18" s="11">
        <f t="shared" si="19"/>
        <v>68036.800000000003</v>
      </c>
      <c r="O18" s="11">
        <f t="shared" si="19"/>
        <v>42686.400000000001</v>
      </c>
      <c r="P18" s="11">
        <f t="shared" si="6"/>
        <v>106800</v>
      </c>
      <c r="Q18" s="11">
        <f t="shared" si="7"/>
        <v>62300</v>
      </c>
      <c r="R18" s="11">
        <f t="shared" si="20"/>
        <v>38763.199999999997</v>
      </c>
      <c r="S18" s="11">
        <f t="shared" si="20"/>
        <v>19613.599999999999</v>
      </c>
      <c r="T18" s="16">
        <v>1</v>
      </c>
      <c r="U18" s="16">
        <v>0</v>
      </c>
      <c r="V18" s="7">
        <f t="shared" si="12"/>
        <v>1</v>
      </c>
      <c r="Z18" s="22">
        <v>3</v>
      </c>
      <c r="AA18" s="4" t="s">
        <v>17</v>
      </c>
      <c r="AB18" s="7">
        <f t="shared" si="17"/>
        <v>1</v>
      </c>
      <c r="AC18" s="7">
        <f t="shared" si="18"/>
        <v>1</v>
      </c>
      <c r="AD18" s="15" t="s">
        <v>18</v>
      </c>
      <c r="AE18" s="15" t="s">
        <v>18</v>
      </c>
    </row>
    <row r="19" spans="1:31" x14ac:dyDescent="0.25">
      <c r="A19" s="22">
        <v>18</v>
      </c>
      <c r="B19" s="22">
        <v>2</v>
      </c>
      <c r="C19" s="22" t="s">
        <v>13</v>
      </c>
      <c r="D19" s="22" t="s">
        <v>15</v>
      </c>
      <c r="E19" s="12">
        <v>2780</v>
      </c>
      <c r="F19" s="22">
        <v>520</v>
      </c>
      <c r="G19" s="13">
        <v>30</v>
      </c>
      <c r="H19" s="11">
        <f t="shared" si="0"/>
        <v>20508.8</v>
      </c>
      <c r="I19" s="11">
        <f t="shared" si="1"/>
        <v>12022.4</v>
      </c>
      <c r="J19" s="22">
        <f t="shared" si="2"/>
        <v>22360</v>
      </c>
      <c r="K19" s="22">
        <f t="shared" si="3"/>
        <v>13000</v>
      </c>
      <c r="L19" s="22">
        <f t="shared" si="4"/>
        <v>49900</v>
      </c>
      <c r="M19" s="22">
        <f t="shared" si="5"/>
        <v>32100</v>
      </c>
      <c r="N19" s="11">
        <f t="shared" si="19"/>
        <v>92768.8</v>
      </c>
      <c r="O19" s="11">
        <f t="shared" si="19"/>
        <v>57122.400000000001</v>
      </c>
      <c r="P19" s="11">
        <f t="shared" si="6"/>
        <v>83400</v>
      </c>
      <c r="Q19" s="11">
        <f t="shared" si="7"/>
        <v>83400</v>
      </c>
      <c r="R19" s="11">
        <f t="shared" si="20"/>
        <v>-9368.8000000000029</v>
      </c>
      <c r="S19" s="11">
        <f t="shared" si="20"/>
        <v>26277.599999999999</v>
      </c>
      <c r="T19" s="16">
        <v>0</v>
      </c>
      <c r="U19" s="16">
        <v>1</v>
      </c>
      <c r="V19" s="7">
        <f t="shared" si="12"/>
        <v>1</v>
      </c>
      <c r="Z19" s="22">
        <v>3</v>
      </c>
      <c r="AA19" s="4" t="s">
        <v>16</v>
      </c>
      <c r="AB19" s="7">
        <f t="shared" si="17"/>
        <v>1</v>
      </c>
      <c r="AC19" s="7">
        <f t="shared" si="18"/>
        <v>0</v>
      </c>
      <c r="AD19" s="15" t="s">
        <v>18</v>
      </c>
      <c r="AE19" s="15" t="s">
        <v>18</v>
      </c>
    </row>
    <row r="20" spans="1:31" x14ac:dyDescent="0.25">
      <c r="A20" s="22">
        <v>19</v>
      </c>
      <c r="B20" s="22">
        <v>2</v>
      </c>
      <c r="C20" s="22" t="s">
        <v>13</v>
      </c>
      <c r="D20" s="22" t="s">
        <v>16</v>
      </c>
      <c r="E20" s="12">
        <v>770</v>
      </c>
      <c r="F20" s="22">
        <v>150</v>
      </c>
      <c r="G20" s="13">
        <v>20</v>
      </c>
      <c r="H20" s="11">
        <f t="shared" si="0"/>
        <v>5916</v>
      </c>
      <c r="I20" s="11">
        <f t="shared" si="1"/>
        <v>3468</v>
      </c>
      <c r="J20" s="22">
        <f t="shared" si="2"/>
        <v>6450</v>
      </c>
      <c r="K20" s="22">
        <f t="shared" si="3"/>
        <v>3750</v>
      </c>
      <c r="L20" s="22">
        <f t="shared" si="4"/>
        <v>49900</v>
      </c>
      <c r="M20" s="22">
        <f t="shared" si="5"/>
        <v>32100</v>
      </c>
      <c r="N20" s="11">
        <f t="shared" si="19"/>
        <v>62266</v>
      </c>
      <c r="O20" s="11">
        <f t="shared" si="19"/>
        <v>39318</v>
      </c>
      <c r="P20" s="11">
        <f t="shared" si="6"/>
        <v>15400</v>
      </c>
      <c r="Q20" s="11">
        <f t="shared" si="7"/>
        <v>15400</v>
      </c>
      <c r="R20" s="11">
        <f t="shared" si="20"/>
        <v>-46866</v>
      </c>
      <c r="S20" s="11">
        <f t="shared" si="20"/>
        <v>-23918</v>
      </c>
      <c r="T20" s="16">
        <v>1</v>
      </c>
      <c r="U20" s="16">
        <v>0</v>
      </c>
      <c r="V20" s="7">
        <f t="shared" si="12"/>
        <v>1</v>
      </c>
    </row>
    <row r="21" spans="1:31" x14ac:dyDescent="0.25">
      <c r="A21" s="22">
        <v>20</v>
      </c>
      <c r="B21" s="22">
        <v>2</v>
      </c>
      <c r="C21" s="22" t="s">
        <v>13</v>
      </c>
      <c r="D21" s="22" t="s">
        <v>17</v>
      </c>
      <c r="E21" s="12">
        <v>2580</v>
      </c>
      <c r="F21" s="22">
        <v>530</v>
      </c>
      <c r="G21" s="13">
        <v>10</v>
      </c>
      <c r="H21" s="11">
        <f t="shared" si="0"/>
        <v>20903.2</v>
      </c>
      <c r="I21" s="11">
        <f t="shared" si="1"/>
        <v>12253.6</v>
      </c>
      <c r="J21" s="22">
        <f t="shared" si="2"/>
        <v>22790</v>
      </c>
      <c r="K21" s="22">
        <f t="shared" si="3"/>
        <v>13250</v>
      </c>
      <c r="L21" s="22">
        <f t="shared" si="4"/>
        <v>49900</v>
      </c>
      <c r="M21" s="22">
        <f t="shared" si="5"/>
        <v>32100</v>
      </c>
      <c r="N21" s="11">
        <f t="shared" si="19"/>
        <v>93593.2</v>
      </c>
      <c r="O21" s="11">
        <f t="shared" si="19"/>
        <v>57603.6</v>
      </c>
      <c r="P21" s="11">
        <f t="shared" si="6"/>
        <v>25800</v>
      </c>
      <c r="Q21" s="11">
        <f t="shared" si="7"/>
        <v>25800</v>
      </c>
      <c r="R21" s="11">
        <f t="shared" si="20"/>
        <v>-67793.2</v>
      </c>
      <c r="S21" s="11">
        <f t="shared" si="20"/>
        <v>-31803.599999999999</v>
      </c>
      <c r="T21" s="16">
        <v>0</v>
      </c>
      <c r="U21" s="16">
        <v>1</v>
      </c>
      <c r="V21" s="7">
        <f t="shared" si="12"/>
        <v>1</v>
      </c>
      <c r="Z21" s="29" t="s">
        <v>0</v>
      </c>
      <c r="AA21" s="29"/>
      <c r="AB21" s="28">
        <f>SUMPRODUCT(R2:S15,T2:U15)+SUMPRODUCT(R16:S29,T16:U29)</f>
        <v>1404350.4</v>
      </c>
      <c r="AC21" s="28"/>
      <c r="AD21" s="28"/>
      <c r="AE21" s="28"/>
    </row>
    <row r="22" spans="1:31" x14ac:dyDescent="0.25">
      <c r="A22" s="22">
        <v>21</v>
      </c>
      <c r="B22" s="22">
        <v>2</v>
      </c>
      <c r="C22" s="22" t="s">
        <v>14</v>
      </c>
      <c r="D22" s="22" t="s">
        <v>12</v>
      </c>
      <c r="E22" s="12">
        <v>2070</v>
      </c>
      <c r="F22" s="22">
        <v>410</v>
      </c>
      <c r="G22" s="13">
        <v>30</v>
      </c>
      <c r="H22" s="11">
        <f t="shared" si="0"/>
        <v>16170.4</v>
      </c>
      <c r="I22" s="11">
        <f t="shared" si="1"/>
        <v>9479.1999999999989</v>
      </c>
      <c r="J22" s="22">
        <f t="shared" si="2"/>
        <v>17630</v>
      </c>
      <c r="K22" s="22">
        <f t="shared" si="3"/>
        <v>10250</v>
      </c>
      <c r="L22" s="22">
        <f t="shared" si="4"/>
        <v>49900</v>
      </c>
      <c r="M22" s="22">
        <f t="shared" si="5"/>
        <v>32100</v>
      </c>
      <c r="N22" s="11">
        <f t="shared" si="19"/>
        <v>83700.399999999994</v>
      </c>
      <c r="O22" s="11">
        <f t="shared" si="19"/>
        <v>51829.2</v>
      </c>
      <c r="P22" s="11">
        <f t="shared" si="6"/>
        <v>62100</v>
      </c>
      <c r="Q22" s="11">
        <f t="shared" si="7"/>
        <v>62100</v>
      </c>
      <c r="R22" s="11">
        <f t="shared" si="20"/>
        <v>-21600.399999999994</v>
      </c>
      <c r="S22" s="11">
        <f t="shared" si="20"/>
        <v>10270.800000000003</v>
      </c>
      <c r="T22" s="16">
        <v>0</v>
      </c>
      <c r="U22" s="16">
        <v>1</v>
      </c>
      <c r="V22" s="7">
        <f t="shared" si="12"/>
        <v>1</v>
      </c>
    </row>
    <row r="23" spans="1:31" x14ac:dyDescent="0.25">
      <c r="A23" s="22">
        <v>22</v>
      </c>
      <c r="B23" s="22">
        <v>2</v>
      </c>
      <c r="C23" s="22" t="s">
        <v>14</v>
      </c>
      <c r="D23" s="22" t="s">
        <v>15</v>
      </c>
      <c r="E23" s="12">
        <v>2000</v>
      </c>
      <c r="F23" s="22">
        <v>340</v>
      </c>
      <c r="G23" s="13">
        <v>90</v>
      </c>
      <c r="H23" s="11">
        <f t="shared" si="0"/>
        <v>13409.6</v>
      </c>
      <c r="I23" s="11">
        <f t="shared" si="1"/>
        <v>7860.8</v>
      </c>
      <c r="J23" s="22">
        <f t="shared" si="2"/>
        <v>14620</v>
      </c>
      <c r="K23" s="22">
        <f t="shared" si="3"/>
        <v>8500</v>
      </c>
      <c r="L23" s="22">
        <f t="shared" si="4"/>
        <v>49900</v>
      </c>
      <c r="M23" s="22">
        <f t="shared" si="5"/>
        <v>32100</v>
      </c>
      <c r="N23" s="11">
        <f t="shared" si="19"/>
        <v>77929.600000000006</v>
      </c>
      <c r="O23" s="11">
        <f t="shared" si="19"/>
        <v>48460.800000000003</v>
      </c>
      <c r="P23" s="11">
        <f t="shared" si="6"/>
        <v>180000</v>
      </c>
      <c r="Q23" s="11">
        <f t="shared" si="7"/>
        <v>140000</v>
      </c>
      <c r="R23" s="11">
        <f t="shared" si="20"/>
        <v>102070.39999999999</v>
      </c>
      <c r="S23" s="11">
        <f t="shared" si="20"/>
        <v>91539.199999999997</v>
      </c>
      <c r="T23" s="16">
        <v>1</v>
      </c>
      <c r="U23" s="16">
        <v>0</v>
      </c>
      <c r="V23" s="7">
        <f t="shared" si="12"/>
        <v>1</v>
      </c>
      <c r="AC23" s="2" t="s">
        <v>35</v>
      </c>
      <c r="AD23" s="22" t="s">
        <v>33</v>
      </c>
      <c r="AE23" s="22" t="s">
        <v>34</v>
      </c>
    </row>
    <row r="24" spans="1:31" x14ac:dyDescent="0.25">
      <c r="A24" s="22">
        <v>23</v>
      </c>
      <c r="B24" s="22">
        <v>2</v>
      </c>
      <c r="C24" s="22" t="s">
        <v>15</v>
      </c>
      <c r="D24" s="22" t="s">
        <v>14</v>
      </c>
      <c r="E24" s="12">
        <v>1710</v>
      </c>
      <c r="F24" s="22">
        <v>340</v>
      </c>
      <c r="G24" s="13">
        <v>140</v>
      </c>
      <c r="H24" s="11">
        <f t="shared" si="0"/>
        <v>13409.6</v>
      </c>
      <c r="I24" s="11">
        <f t="shared" si="1"/>
        <v>7860.8</v>
      </c>
      <c r="J24" s="22">
        <f t="shared" si="2"/>
        <v>14620</v>
      </c>
      <c r="K24" s="22">
        <f t="shared" si="3"/>
        <v>8500</v>
      </c>
      <c r="L24" s="22">
        <f t="shared" si="4"/>
        <v>49900</v>
      </c>
      <c r="M24" s="22">
        <f t="shared" si="5"/>
        <v>32100</v>
      </c>
      <c r="N24" s="11">
        <f t="shared" si="19"/>
        <v>77929.600000000006</v>
      </c>
      <c r="O24" s="11">
        <f t="shared" si="19"/>
        <v>48460.800000000003</v>
      </c>
      <c r="P24" s="11">
        <f t="shared" si="6"/>
        <v>239400</v>
      </c>
      <c r="Q24" s="11">
        <f t="shared" si="7"/>
        <v>119700</v>
      </c>
      <c r="R24" s="11">
        <f t="shared" si="20"/>
        <v>161470.39999999999</v>
      </c>
      <c r="S24" s="11">
        <f t="shared" si="20"/>
        <v>71239.199999999997</v>
      </c>
      <c r="T24" s="16">
        <v>1</v>
      </c>
      <c r="U24" s="16">
        <v>0</v>
      </c>
      <c r="V24" s="7">
        <f t="shared" si="12"/>
        <v>1</v>
      </c>
      <c r="AC24" s="9" t="s">
        <v>55</v>
      </c>
      <c r="AD24" s="22">
        <v>5.8</v>
      </c>
      <c r="AE24" s="22">
        <v>3.4</v>
      </c>
    </row>
    <row r="25" spans="1:31" x14ac:dyDescent="0.25">
      <c r="A25" s="22">
        <v>24</v>
      </c>
      <c r="B25" s="22">
        <v>2</v>
      </c>
      <c r="C25" s="22" t="s">
        <v>15</v>
      </c>
      <c r="D25" s="22" t="s">
        <v>17</v>
      </c>
      <c r="E25" s="12">
        <v>2210</v>
      </c>
      <c r="F25" s="22">
        <v>410</v>
      </c>
      <c r="G25" s="13">
        <v>20</v>
      </c>
      <c r="H25" s="11">
        <f t="shared" si="0"/>
        <v>16170.4</v>
      </c>
      <c r="I25" s="11">
        <f t="shared" si="1"/>
        <v>9479.1999999999989</v>
      </c>
      <c r="J25" s="22">
        <f t="shared" si="2"/>
        <v>17630</v>
      </c>
      <c r="K25" s="22">
        <f t="shared" si="3"/>
        <v>10250</v>
      </c>
      <c r="L25" s="22">
        <f t="shared" si="4"/>
        <v>49900</v>
      </c>
      <c r="M25" s="22">
        <f t="shared" si="5"/>
        <v>32100</v>
      </c>
      <c r="N25" s="11">
        <f t="shared" si="19"/>
        <v>83700.399999999994</v>
      </c>
      <c r="O25" s="11">
        <f t="shared" si="19"/>
        <v>51829.2</v>
      </c>
      <c r="P25" s="11">
        <f t="shared" si="6"/>
        <v>44200</v>
      </c>
      <c r="Q25" s="11">
        <f t="shared" si="7"/>
        <v>44200</v>
      </c>
      <c r="R25" s="11">
        <f t="shared" si="20"/>
        <v>-39500.399999999994</v>
      </c>
      <c r="S25" s="11">
        <f t="shared" si="20"/>
        <v>-7629.1999999999971</v>
      </c>
      <c r="T25" s="16">
        <v>1</v>
      </c>
      <c r="U25" s="16">
        <v>0</v>
      </c>
      <c r="V25" s="7">
        <f t="shared" si="12"/>
        <v>1</v>
      </c>
      <c r="AC25" s="9" t="s">
        <v>54</v>
      </c>
      <c r="AD25" s="22">
        <v>6.8</v>
      </c>
      <c r="AE25" s="22">
        <v>6.8</v>
      </c>
    </row>
    <row r="26" spans="1:31" x14ac:dyDescent="0.25">
      <c r="A26" s="22">
        <v>25</v>
      </c>
      <c r="B26" s="22">
        <v>2</v>
      </c>
      <c r="C26" s="22" t="s">
        <v>15</v>
      </c>
      <c r="D26" s="22" t="s">
        <v>13</v>
      </c>
      <c r="E26" s="12">
        <v>2710</v>
      </c>
      <c r="F26" s="22">
        <v>520</v>
      </c>
      <c r="G26" s="13">
        <v>40</v>
      </c>
      <c r="H26" s="11">
        <f t="shared" si="0"/>
        <v>20508.8</v>
      </c>
      <c r="I26" s="11">
        <f t="shared" si="1"/>
        <v>12022.4</v>
      </c>
      <c r="J26" s="22">
        <f t="shared" si="2"/>
        <v>22360</v>
      </c>
      <c r="K26" s="22">
        <f t="shared" si="3"/>
        <v>13000</v>
      </c>
      <c r="L26" s="22">
        <f t="shared" si="4"/>
        <v>49900</v>
      </c>
      <c r="M26" s="22">
        <f t="shared" si="5"/>
        <v>32100</v>
      </c>
      <c r="N26" s="11">
        <f t="shared" si="19"/>
        <v>92768.8</v>
      </c>
      <c r="O26" s="11">
        <f t="shared" si="19"/>
        <v>57122.400000000001</v>
      </c>
      <c r="P26" s="11">
        <f t="shared" si="6"/>
        <v>108400</v>
      </c>
      <c r="Q26" s="11">
        <f t="shared" si="7"/>
        <v>108400</v>
      </c>
      <c r="R26" s="11">
        <f t="shared" si="20"/>
        <v>15631.199999999997</v>
      </c>
      <c r="S26" s="11">
        <f t="shared" si="20"/>
        <v>51277.599999999999</v>
      </c>
      <c r="T26" s="16">
        <v>0</v>
      </c>
      <c r="U26" s="16">
        <v>1</v>
      </c>
      <c r="V26" s="7">
        <f t="shared" si="12"/>
        <v>1</v>
      </c>
      <c r="AC26" s="9" t="s">
        <v>56</v>
      </c>
      <c r="AD26" s="22">
        <v>43</v>
      </c>
      <c r="AE26" s="22">
        <v>25</v>
      </c>
    </row>
    <row r="27" spans="1:31" x14ac:dyDescent="0.25">
      <c r="A27" s="22">
        <v>26</v>
      </c>
      <c r="B27" s="22">
        <v>2</v>
      </c>
      <c r="C27" s="22" t="s">
        <v>17</v>
      </c>
      <c r="D27" s="22" t="s">
        <v>15</v>
      </c>
      <c r="E27" s="12">
        <v>1720</v>
      </c>
      <c r="F27" s="22">
        <v>410</v>
      </c>
      <c r="G27" s="13">
        <v>180</v>
      </c>
      <c r="H27" s="11">
        <f t="shared" si="0"/>
        <v>16170.4</v>
      </c>
      <c r="I27" s="11">
        <f t="shared" si="1"/>
        <v>9479.1999999999989</v>
      </c>
      <c r="J27" s="22">
        <f t="shared" si="2"/>
        <v>17630</v>
      </c>
      <c r="K27" s="22">
        <f t="shared" si="3"/>
        <v>10250</v>
      </c>
      <c r="L27" s="22">
        <f t="shared" si="4"/>
        <v>49900</v>
      </c>
      <c r="M27" s="22">
        <f t="shared" si="5"/>
        <v>32100</v>
      </c>
      <c r="N27" s="11">
        <f t="shared" si="19"/>
        <v>83700.399999999994</v>
      </c>
      <c r="O27" s="11">
        <f t="shared" si="19"/>
        <v>51829.2</v>
      </c>
      <c r="P27" s="11">
        <f t="shared" si="6"/>
        <v>309600</v>
      </c>
      <c r="Q27" s="11">
        <f t="shared" si="7"/>
        <v>120400</v>
      </c>
      <c r="R27" s="11">
        <f t="shared" si="20"/>
        <v>225899.6</v>
      </c>
      <c r="S27" s="11">
        <f t="shared" si="20"/>
        <v>68570.8</v>
      </c>
      <c r="T27" s="16">
        <v>1</v>
      </c>
      <c r="U27" s="16">
        <v>0</v>
      </c>
      <c r="V27" s="7">
        <f t="shared" si="12"/>
        <v>1</v>
      </c>
      <c r="AC27" s="9" t="s">
        <v>57</v>
      </c>
      <c r="AD27" s="22">
        <v>49900</v>
      </c>
      <c r="AE27" s="22">
        <v>32100</v>
      </c>
    </row>
    <row r="28" spans="1:31" x14ac:dyDescent="0.25">
      <c r="A28" s="22">
        <v>27</v>
      </c>
      <c r="B28" s="22">
        <v>2</v>
      </c>
      <c r="C28" s="22" t="s">
        <v>17</v>
      </c>
      <c r="D28" s="22" t="s">
        <v>13</v>
      </c>
      <c r="E28" s="12">
        <v>2950</v>
      </c>
      <c r="F28" s="22">
        <v>530</v>
      </c>
      <c r="G28" s="13">
        <v>20</v>
      </c>
      <c r="H28" s="11">
        <f t="shared" si="0"/>
        <v>20903.2</v>
      </c>
      <c r="I28" s="11">
        <f t="shared" si="1"/>
        <v>12253.6</v>
      </c>
      <c r="J28" s="22">
        <f t="shared" si="2"/>
        <v>22790</v>
      </c>
      <c r="K28" s="22">
        <f t="shared" si="3"/>
        <v>13250</v>
      </c>
      <c r="L28" s="22">
        <f t="shared" si="4"/>
        <v>49900</v>
      </c>
      <c r="M28" s="22">
        <f t="shared" si="5"/>
        <v>32100</v>
      </c>
      <c r="N28" s="11">
        <f t="shared" si="19"/>
        <v>93593.2</v>
      </c>
      <c r="O28" s="11">
        <f t="shared" si="19"/>
        <v>57603.6</v>
      </c>
      <c r="P28" s="11">
        <f t="shared" si="6"/>
        <v>59000</v>
      </c>
      <c r="Q28" s="11">
        <f t="shared" si="7"/>
        <v>59000</v>
      </c>
      <c r="R28" s="11">
        <f t="shared" si="20"/>
        <v>-34593.199999999997</v>
      </c>
      <c r="S28" s="11">
        <f t="shared" si="20"/>
        <v>1396.4000000000015</v>
      </c>
      <c r="T28" s="16">
        <v>1</v>
      </c>
      <c r="U28" s="16">
        <v>0</v>
      </c>
      <c r="V28" s="7">
        <f t="shared" si="12"/>
        <v>1</v>
      </c>
      <c r="AC28" s="9" t="s">
        <v>58</v>
      </c>
      <c r="AD28" s="22">
        <v>180</v>
      </c>
      <c r="AE28" s="22">
        <v>70</v>
      </c>
    </row>
    <row r="29" spans="1:31" x14ac:dyDescent="0.25">
      <c r="A29" s="22">
        <v>28</v>
      </c>
      <c r="B29" s="22">
        <v>2</v>
      </c>
      <c r="C29" s="22" t="s">
        <v>16</v>
      </c>
      <c r="D29" s="22" t="s">
        <v>13</v>
      </c>
      <c r="E29" s="12">
        <v>880</v>
      </c>
      <c r="F29" s="22">
        <v>150</v>
      </c>
      <c r="G29" s="13">
        <v>20</v>
      </c>
      <c r="H29" s="11">
        <f t="shared" si="0"/>
        <v>5916</v>
      </c>
      <c r="I29" s="11">
        <f t="shared" si="1"/>
        <v>3468</v>
      </c>
      <c r="J29" s="22">
        <f t="shared" si="2"/>
        <v>6450</v>
      </c>
      <c r="K29" s="22">
        <f t="shared" si="3"/>
        <v>3750</v>
      </c>
      <c r="L29" s="22">
        <f t="shared" si="4"/>
        <v>49900</v>
      </c>
      <c r="M29" s="22">
        <f t="shared" si="5"/>
        <v>32100</v>
      </c>
      <c r="N29" s="11">
        <f t="shared" si="19"/>
        <v>62266</v>
      </c>
      <c r="O29" s="11">
        <f t="shared" si="19"/>
        <v>39318</v>
      </c>
      <c r="P29" s="11">
        <f t="shared" si="6"/>
        <v>17600</v>
      </c>
      <c r="Q29" s="11">
        <f t="shared" si="7"/>
        <v>17600</v>
      </c>
      <c r="R29" s="11">
        <f t="shared" si="20"/>
        <v>-44666</v>
      </c>
      <c r="S29" s="11">
        <f t="shared" si="20"/>
        <v>-21718</v>
      </c>
      <c r="T29" s="16">
        <v>1</v>
      </c>
      <c r="U29" s="16">
        <v>0</v>
      </c>
      <c r="V29" s="7">
        <f t="shared" si="12"/>
        <v>1</v>
      </c>
    </row>
    <row r="30" spans="1:31" x14ac:dyDescent="0.25">
      <c r="H30" s="23">
        <f t="shared" ref="H30:Q30" si="21">SUM(H2:H29)</f>
        <v>407020.79999999999</v>
      </c>
      <c r="I30" s="23">
        <f t="shared" si="21"/>
        <v>238598.39999999999</v>
      </c>
      <c r="J30" s="23">
        <f t="shared" si="21"/>
        <v>443760</v>
      </c>
      <c r="K30" s="23">
        <f t="shared" si="21"/>
        <v>258000</v>
      </c>
      <c r="L30" s="23">
        <f t="shared" si="21"/>
        <v>1397200</v>
      </c>
      <c r="M30" s="23">
        <f t="shared" si="21"/>
        <v>898800</v>
      </c>
      <c r="N30" s="23">
        <f t="shared" si="21"/>
        <v>2247980.8000000003</v>
      </c>
      <c r="O30" s="23">
        <f t="shared" si="21"/>
        <v>1395398.4</v>
      </c>
      <c r="P30" s="23">
        <f t="shared" si="21"/>
        <v>3409900</v>
      </c>
      <c r="Q30" s="23">
        <f t="shared" si="21"/>
        <v>2293400</v>
      </c>
      <c r="R30" s="23">
        <f>SUM(R2:R29)</f>
        <v>1161919.2</v>
      </c>
      <c r="S30" s="23">
        <f>SUM(S2:S29)</f>
        <v>898001.60000000009</v>
      </c>
    </row>
  </sheetData>
  <mergeCells count="2">
    <mergeCell ref="Z21:AA21"/>
    <mergeCell ref="AB21:AE21"/>
  </mergeCells>
  <pageMargins left="0.7" right="0.7" top="0.75" bottom="0.75" header="0.3" footer="0.3"/>
  <pageSetup paperSize="9" scale="3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tabSelected="1" workbookViewId="0">
      <selection activeCell="F33" sqref="F33"/>
    </sheetView>
  </sheetViews>
  <sheetFormatPr defaultRowHeight="15" x14ac:dyDescent="0.25"/>
  <cols>
    <col min="1" max="6" width="7.28515625" style="2" customWidth="1"/>
    <col min="7" max="8" width="7.28515625" customWidth="1"/>
  </cols>
  <sheetData>
    <row r="4" spans="1:9" ht="66.75" x14ac:dyDescent="0.25">
      <c r="A4" s="10" t="s">
        <v>21</v>
      </c>
      <c r="B4" s="10" t="s">
        <v>22</v>
      </c>
      <c r="C4" s="10" t="s">
        <v>23</v>
      </c>
      <c r="D4" s="10" t="s">
        <v>24</v>
      </c>
      <c r="E4" s="10" t="s">
        <v>26</v>
      </c>
      <c r="F4" s="10" t="s">
        <v>25</v>
      </c>
    </row>
    <row r="5" spans="1:9" x14ac:dyDescent="0.25">
      <c r="A5" s="3">
        <v>1</v>
      </c>
      <c r="B5" s="3" t="s">
        <v>12</v>
      </c>
      <c r="C5" s="3" t="s">
        <v>13</v>
      </c>
      <c r="D5" s="3">
        <f t="shared" ref="D5:D18" ca="1" si="0">ROUND(E5*5 + RANDBETWEEN(-100,100),-1)</f>
        <v>1130</v>
      </c>
      <c r="E5" s="3">
        <v>220</v>
      </c>
      <c r="F5" s="3">
        <f t="shared" ref="F5:F18" ca="1" si="1">ROUND(RANDBETWEEN(10,200),-1)</f>
        <v>190</v>
      </c>
      <c r="H5" t="s">
        <v>19</v>
      </c>
      <c r="I5" t="s">
        <v>20</v>
      </c>
    </row>
    <row r="6" spans="1:9" x14ac:dyDescent="0.25">
      <c r="A6" s="3">
        <v>1</v>
      </c>
      <c r="B6" s="3" t="s">
        <v>12</v>
      </c>
      <c r="C6" s="3" t="s">
        <v>14</v>
      </c>
      <c r="D6" s="3">
        <f t="shared" ca="1" si="0"/>
        <v>2060</v>
      </c>
      <c r="E6" s="3">
        <v>410</v>
      </c>
      <c r="F6" s="3">
        <f t="shared" ca="1" si="1"/>
        <v>120</v>
      </c>
      <c r="H6" t="s">
        <v>6</v>
      </c>
      <c r="I6" t="s">
        <v>12</v>
      </c>
    </row>
    <row r="7" spans="1:9" x14ac:dyDescent="0.25">
      <c r="A7" s="3">
        <v>1</v>
      </c>
      <c r="B7" s="3" t="s">
        <v>13</v>
      </c>
      <c r="C7" s="3" t="s">
        <v>12</v>
      </c>
      <c r="D7" s="3">
        <f t="shared" ca="1" si="0"/>
        <v>1080</v>
      </c>
      <c r="E7" s="3">
        <v>220</v>
      </c>
      <c r="F7" s="3">
        <f t="shared" ca="1" si="1"/>
        <v>100</v>
      </c>
      <c r="H7" t="s">
        <v>7</v>
      </c>
      <c r="I7" t="s">
        <v>13</v>
      </c>
    </row>
    <row r="8" spans="1:9" x14ac:dyDescent="0.25">
      <c r="A8" s="3">
        <v>1</v>
      </c>
      <c r="B8" s="3" t="s">
        <v>13</v>
      </c>
      <c r="C8" s="3" t="s">
        <v>15</v>
      </c>
      <c r="D8" s="3">
        <f t="shared" ca="1" si="0"/>
        <v>2680</v>
      </c>
      <c r="E8" s="3">
        <v>520</v>
      </c>
      <c r="F8" s="3">
        <f t="shared" ca="1" si="1"/>
        <v>20</v>
      </c>
      <c r="H8" t="s">
        <v>8</v>
      </c>
      <c r="I8" t="s">
        <v>14</v>
      </c>
    </row>
    <row r="9" spans="1:9" x14ac:dyDescent="0.25">
      <c r="A9" s="3">
        <v>1</v>
      </c>
      <c r="B9" s="3" t="s">
        <v>13</v>
      </c>
      <c r="C9" s="3" t="s">
        <v>16</v>
      </c>
      <c r="D9" s="3">
        <f t="shared" ca="1" si="0"/>
        <v>740</v>
      </c>
      <c r="E9" s="3">
        <v>150</v>
      </c>
      <c r="F9" s="3">
        <f t="shared" ca="1" si="1"/>
        <v>180</v>
      </c>
      <c r="H9" t="s">
        <v>9</v>
      </c>
      <c r="I9" t="s">
        <v>15</v>
      </c>
    </row>
    <row r="10" spans="1:9" x14ac:dyDescent="0.25">
      <c r="A10" s="3">
        <v>1</v>
      </c>
      <c r="B10" s="3" t="s">
        <v>13</v>
      </c>
      <c r="C10" s="3" t="s">
        <v>17</v>
      </c>
      <c r="D10" s="3">
        <f t="shared" ca="1" si="0"/>
        <v>2740</v>
      </c>
      <c r="E10" s="3">
        <v>530</v>
      </c>
      <c r="F10" s="3">
        <f t="shared" ca="1" si="1"/>
        <v>30</v>
      </c>
      <c r="H10" t="s">
        <v>10</v>
      </c>
      <c r="I10" t="s">
        <v>16</v>
      </c>
    </row>
    <row r="11" spans="1:9" x14ac:dyDescent="0.25">
      <c r="A11" s="3">
        <v>1</v>
      </c>
      <c r="B11" s="3" t="s">
        <v>14</v>
      </c>
      <c r="C11" s="3" t="s">
        <v>12</v>
      </c>
      <c r="D11" s="3">
        <f t="shared" ca="1" si="0"/>
        <v>2000</v>
      </c>
      <c r="E11" s="3">
        <v>410</v>
      </c>
      <c r="F11" s="3">
        <f t="shared" ca="1" si="1"/>
        <v>50</v>
      </c>
      <c r="H11" t="s">
        <v>11</v>
      </c>
      <c r="I11" t="s">
        <v>17</v>
      </c>
    </row>
    <row r="12" spans="1:9" x14ac:dyDescent="0.25">
      <c r="A12" s="3">
        <v>1</v>
      </c>
      <c r="B12" s="3" t="s">
        <v>14</v>
      </c>
      <c r="C12" s="3" t="s">
        <v>15</v>
      </c>
      <c r="D12" s="3">
        <f t="shared" ca="1" si="0"/>
        <v>1620</v>
      </c>
      <c r="E12" s="3">
        <v>340</v>
      </c>
      <c r="F12" s="3">
        <f t="shared" ca="1" si="1"/>
        <v>190</v>
      </c>
    </row>
    <row r="13" spans="1:9" x14ac:dyDescent="0.25">
      <c r="A13" s="3">
        <v>1</v>
      </c>
      <c r="B13" s="3" t="s">
        <v>15</v>
      </c>
      <c r="C13" s="3" t="s">
        <v>14</v>
      </c>
      <c r="D13" s="3">
        <f t="shared" ca="1" si="0"/>
        <v>1760</v>
      </c>
      <c r="E13" s="3">
        <v>340</v>
      </c>
      <c r="F13" s="3">
        <f t="shared" ca="1" si="1"/>
        <v>170</v>
      </c>
    </row>
    <row r="14" spans="1:9" x14ac:dyDescent="0.25">
      <c r="A14" s="3">
        <v>1</v>
      </c>
      <c r="B14" s="3" t="s">
        <v>15</v>
      </c>
      <c r="C14" s="3" t="s">
        <v>17</v>
      </c>
      <c r="D14" s="3">
        <f t="shared" ca="1" si="0"/>
        <v>2010</v>
      </c>
      <c r="E14" s="3">
        <v>410</v>
      </c>
      <c r="F14" s="3">
        <f t="shared" ca="1" si="1"/>
        <v>20</v>
      </c>
    </row>
    <row r="15" spans="1:9" x14ac:dyDescent="0.25">
      <c r="A15" s="3">
        <v>1</v>
      </c>
      <c r="B15" s="3" t="s">
        <v>15</v>
      </c>
      <c r="C15" s="3" t="s">
        <v>13</v>
      </c>
      <c r="D15" s="3">
        <f t="shared" ca="1" si="0"/>
        <v>2690</v>
      </c>
      <c r="E15" s="3">
        <v>520</v>
      </c>
      <c r="F15" s="3">
        <f t="shared" ca="1" si="1"/>
        <v>10</v>
      </c>
    </row>
    <row r="16" spans="1:9" x14ac:dyDescent="0.25">
      <c r="A16" s="3">
        <v>1</v>
      </c>
      <c r="B16" s="3" t="s">
        <v>17</v>
      </c>
      <c r="C16" s="3" t="s">
        <v>15</v>
      </c>
      <c r="D16" s="3">
        <f t="shared" ca="1" si="0"/>
        <v>1980</v>
      </c>
      <c r="E16" s="3">
        <v>410</v>
      </c>
      <c r="F16" s="3">
        <f t="shared" ca="1" si="1"/>
        <v>110</v>
      </c>
    </row>
    <row r="17" spans="1:6" x14ac:dyDescent="0.25">
      <c r="A17" s="3">
        <v>1</v>
      </c>
      <c r="B17" s="3" t="s">
        <v>17</v>
      </c>
      <c r="C17" s="3" t="s">
        <v>13</v>
      </c>
      <c r="D17" s="3">
        <f t="shared" ca="1" si="0"/>
        <v>2610</v>
      </c>
      <c r="E17" s="3">
        <v>530</v>
      </c>
      <c r="F17" s="3">
        <f t="shared" ca="1" si="1"/>
        <v>170</v>
      </c>
    </row>
    <row r="18" spans="1:6" ht="15.75" thickBot="1" x14ac:dyDescent="0.3">
      <c r="A18" s="14">
        <v>1</v>
      </c>
      <c r="B18" s="14" t="s">
        <v>16</v>
      </c>
      <c r="C18" s="14" t="s">
        <v>13</v>
      </c>
      <c r="D18" s="14">
        <f t="shared" ca="1" si="0"/>
        <v>760</v>
      </c>
      <c r="E18" s="14">
        <v>150</v>
      </c>
      <c r="F18" s="14">
        <f t="shared" ca="1" si="1"/>
        <v>70</v>
      </c>
    </row>
    <row r="19" spans="1:6" x14ac:dyDescent="0.25">
      <c r="A19" s="13">
        <v>2</v>
      </c>
      <c r="B19" s="13" t="s">
        <v>12</v>
      </c>
      <c r="C19" s="13" t="s">
        <v>13</v>
      </c>
      <c r="D19" s="12">
        <f t="shared" ref="D19:D32" ca="1" si="2">ROUND(D5 + RANDBETWEEN(-300,300),-1)</f>
        <v>920</v>
      </c>
      <c r="E19" s="13">
        <v>220</v>
      </c>
      <c r="F19" s="13">
        <f t="shared" ref="F19:F32" ca="1" si="3">ROUND(F5+RANDBETWEEN(-20,20),-1)</f>
        <v>190</v>
      </c>
    </row>
    <row r="20" spans="1:6" s="1" customFormat="1" x14ac:dyDescent="0.25">
      <c r="A20" s="3">
        <v>2</v>
      </c>
      <c r="B20" s="3" t="s">
        <v>12</v>
      </c>
      <c r="C20" s="3" t="s">
        <v>14</v>
      </c>
      <c r="D20" s="12">
        <f t="shared" ca="1" si="2"/>
        <v>2230</v>
      </c>
      <c r="E20" s="3">
        <v>410</v>
      </c>
      <c r="F20" s="13">
        <f t="shared" ca="1" si="3"/>
        <v>110</v>
      </c>
    </row>
    <row r="21" spans="1:6" x14ac:dyDescent="0.25">
      <c r="A21" s="3">
        <v>2</v>
      </c>
      <c r="B21" s="3" t="s">
        <v>13</v>
      </c>
      <c r="C21" s="3" t="s">
        <v>12</v>
      </c>
      <c r="D21" s="12">
        <f t="shared" ca="1" si="2"/>
        <v>1350</v>
      </c>
      <c r="E21" s="3">
        <v>220</v>
      </c>
      <c r="F21" s="13">
        <f t="shared" ca="1" si="3"/>
        <v>120</v>
      </c>
    </row>
    <row r="22" spans="1:6" x14ac:dyDescent="0.25">
      <c r="A22" s="3">
        <v>2</v>
      </c>
      <c r="B22" s="3" t="s">
        <v>13</v>
      </c>
      <c r="C22" s="3" t="s">
        <v>15</v>
      </c>
      <c r="D22" s="12">
        <f t="shared" ca="1" si="2"/>
        <v>2730</v>
      </c>
      <c r="E22" s="3">
        <v>520</v>
      </c>
      <c r="F22" s="13">
        <f t="shared" ca="1" si="3"/>
        <v>30</v>
      </c>
    </row>
    <row r="23" spans="1:6" x14ac:dyDescent="0.25">
      <c r="A23" s="3">
        <v>2</v>
      </c>
      <c r="B23" s="3" t="s">
        <v>13</v>
      </c>
      <c r="C23" s="3" t="s">
        <v>16</v>
      </c>
      <c r="D23" s="12">
        <f t="shared" ca="1" si="2"/>
        <v>860</v>
      </c>
      <c r="E23" s="3">
        <v>150</v>
      </c>
      <c r="F23" s="13">
        <f t="shared" ca="1" si="3"/>
        <v>190</v>
      </c>
    </row>
    <row r="24" spans="1:6" x14ac:dyDescent="0.25">
      <c r="A24" s="3">
        <v>2</v>
      </c>
      <c r="B24" s="3" t="s">
        <v>13</v>
      </c>
      <c r="C24" s="3" t="s">
        <v>17</v>
      </c>
      <c r="D24" s="12">
        <f t="shared" ca="1" si="2"/>
        <v>2860</v>
      </c>
      <c r="E24" s="3">
        <v>530</v>
      </c>
      <c r="F24" s="13">
        <f t="shared" ca="1" si="3"/>
        <v>20</v>
      </c>
    </row>
    <row r="25" spans="1:6" x14ac:dyDescent="0.25">
      <c r="A25" s="3">
        <v>2</v>
      </c>
      <c r="B25" s="3" t="s">
        <v>14</v>
      </c>
      <c r="C25" s="3" t="s">
        <v>12</v>
      </c>
      <c r="D25" s="12">
        <f t="shared" ca="1" si="2"/>
        <v>1930</v>
      </c>
      <c r="E25" s="3">
        <v>410</v>
      </c>
      <c r="F25" s="13">
        <f t="shared" ca="1" si="3"/>
        <v>40</v>
      </c>
    </row>
    <row r="26" spans="1:6" x14ac:dyDescent="0.25">
      <c r="A26" s="3">
        <v>2</v>
      </c>
      <c r="B26" s="3" t="s">
        <v>14</v>
      </c>
      <c r="C26" s="3" t="s">
        <v>15</v>
      </c>
      <c r="D26" s="12">
        <f t="shared" ca="1" si="2"/>
        <v>1500</v>
      </c>
      <c r="E26" s="3">
        <v>340</v>
      </c>
      <c r="F26" s="13">
        <f t="shared" ca="1" si="3"/>
        <v>210</v>
      </c>
    </row>
    <row r="27" spans="1:6" x14ac:dyDescent="0.25">
      <c r="A27" s="3">
        <v>2</v>
      </c>
      <c r="B27" s="3" t="s">
        <v>15</v>
      </c>
      <c r="C27" s="3" t="s">
        <v>14</v>
      </c>
      <c r="D27" s="12">
        <f t="shared" ca="1" si="2"/>
        <v>1640</v>
      </c>
      <c r="E27" s="3">
        <v>340</v>
      </c>
      <c r="F27" s="13">
        <f t="shared" ca="1" si="3"/>
        <v>170</v>
      </c>
    </row>
    <row r="28" spans="1:6" x14ac:dyDescent="0.25">
      <c r="A28" s="3">
        <v>2</v>
      </c>
      <c r="B28" s="3" t="s">
        <v>15</v>
      </c>
      <c r="C28" s="3" t="s">
        <v>17</v>
      </c>
      <c r="D28" s="12">
        <f t="shared" ca="1" si="2"/>
        <v>1960</v>
      </c>
      <c r="E28" s="3">
        <v>410</v>
      </c>
      <c r="F28" s="13">
        <f t="shared" ca="1" si="3"/>
        <v>0</v>
      </c>
    </row>
    <row r="29" spans="1:6" x14ac:dyDescent="0.25">
      <c r="A29" s="3">
        <v>2</v>
      </c>
      <c r="B29" s="3" t="s">
        <v>15</v>
      </c>
      <c r="C29" s="3" t="s">
        <v>13</v>
      </c>
      <c r="D29" s="12">
        <f t="shared" ca="1" si="2"/>
        <v>2550</v>
      </c>
      <c r="E29" s="3">
        <v>520</v>
      </c>
      <c r="F29" s="13">
        <f t="shared" ca="1" si="3"/>
        <v>20</v>
      </c>
    </row>
    <row r="30" spans="1:6" x14ac:dyDescent="0.25">
      <c r="A30" s="3">
        <v>2</v>
      </c>
      <c r="B30" s="3" t="s">
        <v>17</v>
      </c>
      <c r="C30" s="3" t="s">
        <v>15</v>
      </c>
      <c r="D30" s="12">
        <f t="shared" ca="1" si="2"/>
        <v>2250</v>
      </c>
      <c r="E30" s="3">
        <v>410</v>
      </c>
      <c r="F30" s="13">
        <f t="shared" ca="1" si="3"/>
        <v>120</v>
      </c>
    </row>
    <row r="31" spans="1:6" x14ac:dyDescent="0.25">
      <c r="A31" s="3">
        <v>2</v>
      </c>
      <c r="B31" s="3" t="s">
        <v>17</v>
      </c>
      <c r="C31" s="3" t="s">
        <v>13</v>
      </c>
      <c r="D31" s="12">
        <f t="shared" ca="1" si="2"/>
        <v>2890</v>
      </c>
      <c r="E31" s="3">
        <v>530</v>
      </c>
      <c r="F31" s="13">
        <f t="shared" ca="1" si="3"/>
        <v>180</v>
      </c>
    </row>
    <row r="32" spans="1:6" x14ac:dyDescent="0.25">
      <c r="A32" s="3">
        <v>2</v>
      </c>
      <c r="B32" s="3" t="s">
        <v>16</v>
      </c>
      <c r="C32" s="3" t="s">
        <v>13</v>
      </c>
      <c r="D32" s="12">
        <f t="shared" ca="1" si="2"/>
        <v>470</v>
      </c>
      <c r="E32" s="3">
        <v>150</v>
      </c>
      <c r="F32" s="13">
        <f t="shared" ca="1" si="3"/>
        <v>50</v>
      </c>
    </row>
    <row r="33" spans="6:6" x14ac:dyDescent="0.25">
      <c r="F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Opg2 Spm1</vt:lpstr>
      <vt:lpstr>Opg2 Spm1 formulars</vt:lpstr>
      <vt:lpstr>Opg2 Spm2</vt:lpstr>
      <vt:lpstr>Opg2 Spm2 formulars</vt:lpstr>
      <vt:lpstr>Opg2 Spm3a</vt:lpstr>
      <vt:lpstr>Opg2 Spm3b</vt:lpstr>
      <vt:lpstr>Opg2 Spm3c</vt:lpstr>
      <vt:lpstr>Random</vt:lpstr>
      <vt:lpstr>'Opg2 Spm1'!Print_Area</vt:lpstr>
      <vt:lpstr>'Opg2 Spm1 formulars'!Print_Area</vt:lpstr>
      <vt:lpstr>'Opg2 Spm2'!Print_Area</vt:lpstr>
      <vt:lpstr>'Opg2 Spm2 formulars'!Print_Area</vt:lpstr>
      <vt:lpstr>'Opg2 Spm3a'!Print_Area</vt:lpstr>
      <vt:lpstr>'Opg2 Spm3b'!Print_Area</vt:lpstr>
      <vt:lpstr>'Opg2 Spm3c'!Print_Area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2015-01-12T11:24:24Z</dcterms:modified>
</cp:coreProperties>
</file>