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B4B33E-8613-4EF7-9125-0FA8F84377DF}" xr6:coauthVersionLast="47" xr6:coauthVersionMax="47" xr10:uidLastSave="{00000000-0000-0000-0000-000000000000}"/>
  <bookViews>
    <workbookView xWindow="-108" yWindow="-108" windowWidth="23256" windowHeight="12456" activeTab="1" xr2:uid="{54A3ECBD-A67C-463B-A663-EEAFC298D6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23" i="2" s="1"/>
  <c r="K21" i="2"/>
  <c r="K20" i="2"/>
  <c r="K18" i="2"/>
  <c r="K16" i="2"/>
  <c r="K14" i="2"/>
  <c r="H21" i="2"/>
  <c r="H20" i="2"/>
  <c r="H19" i="2"/>
  <c r="H18" i="2"/>
  <c r="E24" i="2"/>
  <c r="E21" i="2"/>
  <c r="E20" i="2"/>
  <c r="E18" i="2"/>
  <c r="E16" i="2"/>
  <c r="E15" i="2"/>
  <c r="G6" i="1"/>
  <c r="E14" i="2"/>
  <c r="F6" i="1"/>
  <c r="E6" i="1"/>
  <c r="N31" i="1"/>
  <c r="N30" i="1"/>
  <c r="N29" i="1"/>
  <c r="L33" i="1"/>
  <c r="L31" i="1"/>
  <c r="L30" i="1"/>
  <c r="L29" i="1"/>
  <c r="K21" i="1"/>
  <c r="K19" i="1"/>
  <c r="K18" i="1"/>
  <c r="M14" i="1"/>
  <c r="M13" i="1"/>
  <c r="D15" i="1"/>
  <c r="D14" i="1"/>
  <c r="E13" i="1"/>
  <c r="D13" i="1"/>
  <c r="J26" i="1"/>
  <c r="M23" i="1"/>
  <c r="M22" i="1"/>
  <c r="K15" i="1"/>
  <c r="K14" i="1"/>
  <c r="K13" i="1"/>
  <c r="I16" i="1"/>
  <c r="F21" i="1"/>
  <c r="F20" i="1"/>
  <c r="F19" i="1"/>
  <c r="H16" i="2" l="1"/>
  <c r="K19" i="2" s="1"/>
  <c r="H13" i="2"/>
  <c r="K13" i="2" s="1"/>
  <c r="H15" i="2"/>
  <c r="K17" i="2" s="1"/>
  <c r="H14" i="2"/>
  <c r="K15" i="2" s="1"/>
  <c r="E19" i="2"/>
</calcChain>
</file>

<file path=xl/sharedStrings.xml><?xml version="1.0" encoding="utf-8"?>
<sst xmlns="http://schemas.openxmlformats.org/spreadsheetml/2006/main" count="84" uniqueCount="50">
  <si>
    <t>X1</t>
  </si>
  <si>
    <t>X2</t>
  </si>
  <si>
    <t>X3</t>
  </si>
  <si>
    <t>A(ALFA)</t>
  </si>
  <si>
    <t>Threshold</t>
  </si>
  <si>
    <t>Yd,6</t>
  </si>
  <si>
    <t>Initial Value</t>
  </si>
  <si>
    <t>Initaial Random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</si>
  <si>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</si>
  <si>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</si>
  <si>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</si>
  <si>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</si>
  <si>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</si>
  <si>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</si>
  <si>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</si>
  <si>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</si>
  <si>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</si>
  <si>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θ6</t>
  </si>
  <si>
    <t>θ5</t>
  </si>
  <si>
    <t>Y4</t>
  </si>
  <si>
    <t>Y6</t>
  </si>
  <si>
    <t>e G6</t>
  </si>
  <si>
    <t>deltaW46</t>
  </si>
  <si>
    <t>Weight theta 6</t>
  </si>
  <si>
    <t>e G5</t>
  </si>
  <si>
    <t>e G4</t>
  </si>
  <si>
    <t>Weight theta 4</t>
  </si>
  <si>
    <t>Weight theta 5</t>
  </si>
  <si>
    <t>e</t>
  </si>
  <si>
    <t>deltaW15</t>
  </si>
  <si>
    <t>theta 4</t>
  </si>
  <si>
    <t>theta 5</t>
  </si>
  <si>
    <t>theta 6</t>
  </si>
  <si>
    <t>Y5</t>
  </si>
  <si>
    <t>e(error)</t>
  </si>
  <si>
    <t>δ6</t>
  </si>
  <si>
    <t>Δ 46</t>
  </si>
  <si>
    <t>Δ 56</t>
  </si>
  <si>
    <t>Δ θ 6</t>
  </si>
  <si>
    <t>δ4</t>
  </si>
  <si>
    <t>δ5</t>
  </si>
  <si>
    <t>Δ W14</t>
  </si>
  <si>
    <t>Δ W24</t>
  </si>
  <si>
    <t>Δ W34</t>
  </si>
  <si>
    <t>Δ θ 4</t>
  </si>
  <si>
    <t>Δ θ 5</t>
  </si>
  <si>
    <t>Δ W15</t>
  </si>
  <si>
    <t>Δ W25</t>
  </si>
  <si>
    <t>Δ W35</t>
  </si>
  <si>
    <t>Final Perhitungan 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</si>
</sst>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2227-9B82-4B6B-9AAB-AE06B9E66DE7}">
  <dimension ref="C2:N33"/>
  <sheetViews>
    <sheetView workbookViewId="0">
      <selection activeCell="G7" sqref="G7"/>
    </sheetView>
  </sheetViews>
  <sheetFormatPr defaultRowHeight="14.4" x14ac:dyDescent="0.3"/>
  <cols>
    <col min="3" max="3" width="15" bestFit="1" customWidth="1"/>
    <col min="7" max="7" width="9.88671875" bestFit="1" customWidth="1"/>
    <col min="10" max="10" width="14.109375" bestFit="1" customWidth="1"/>
    <col min="13" max="13" width="12.6640625" bestFit="1" customWidth="1"/>
  </cols>
  <sheetData>
    <row r="2" spans="3:13" x14ac:dyDescent="0.3">
      <c r="C2" t="s">
        <v>6</v>
      </c>
    </row>
    <row r="3" spans="3:13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spans="3:13" x14ac:dyDescent="0.3">
      <c r="C4" s="1">
        <v>0.7</v>
      </c>
      <c r="D4" s="1">
        <v>0.8</v>
      </c>
      <c r="E4" s="1">
        <v>0.9</v>
      </c>
      <c r="F4" s="1">
        <v>0.1</v>
      </c>
      <c r="G4" s="1">
        <v>-1</v>
      </c>
      <c r="H4" s="1">
        <v>0</v>
      </c>
    </row>
    <row r="6" spans="3:13" x14ac:dyDescent="0.3">
      <c r="E6">
        <f>0.7 * 0.5 + 0.8 * 0.3 + 0.9 * -1 - 1 * 0.2</f>
        <v>-0.51</v>
      </c>
      <c r="F6">
        <f>0.7 * 0.6 + 0.8 * 1.1 + 0.9 * -0.1 - 1 * 0.3</f>
        <v>0.90999999999999992</v>
      </c>
      <c r="G6">
        <f>0.3751*-1.1+0.713*-0.7-0.4</f>
        <v>-1.3117100000000002</v>
      </c>
    </row>
    <row r="7" spans="3:13" x14ac:dyDescent="0.3">
      <c r="C7" t="s">
        <v>7</v>
      </c>
    </row>
    <row r="8" spans="3:13" x14ac:dyDescent="0.3"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18</v>
      </c>
      <c r="M8" s="1" t="s">
        <v>17</v>
      </c>
    </row>
    <row r="9" spans="3:13" x14ac:dyDescent="0.3">
      <c r="C9" s="1">
        <v>0.5</v>
      </c>
      <c r="D9" s="1">
        <v>0.6</v>
      </c>
      <c r="E9" s="1">
        <v>0.3</v>
      </c>
      <c r="F9" s="1">
        <v>1.1000000000000001</v>
      </c>
      <c r="G9" s="1">
        <v>-1</v>
      </c>
      <c r="H9" s="1">
        <v>0.1</v>
      </c>
      <c r="I9" s="1">
        <v>-1.1000000000000001</v>
      </c>
      <c r="J9" s="1">
        <v>-0.7</v>
      </c>
      <c r="K9" s="1">
        <v>0.2</v>
      </c>
      <c r="L9" s="1">
        <v>0.3</v>
      </c>
      <c r="M9" s="1">
        <v>0.4</v>
      </c>
    </row>
    <row r="12" spans="3:13" x14ac:dyDescent="0.3">
      <c r="C12" t="s">
        <v>19</v>
      </c>
    </row>
    <row r="13" spans="3:13" x14ac:dyDescent="0.3">
      <c r="D13">
        <f>1--0.6313</f>
        <v>1.6313</v>
      </c>
      <c r="E13">
        <f>D13*0.6313*-0.6313</f>
        <v>-0.65013779629699997</v>
      </c>
      <c r="J13" t="s">
        <v>21</v>
      </c>
      <c r="K13">
        <f>0.2123*7877*-0.7877</f>
        <v>-1317.2605486699999</v>
      </c>
      <c r="L13" t="s">
        <v>25</v>
      </c>
      <c r="M13">
        <f>0.6249*0.3751*-0.6501*-1.1</f>
        <v>0.16762177684890001</v>
      </c>
    </row>
    <row r="14" spans="3:13" x14ac:dyDescent="0.3">
      <c r="D14">
        <f>0.1*0.3751*-0.6501</f>
        <v>-2.4385251E-2</v>
      </c>
      <c r="J14" t="s">
        <v>22</v>
      </c>
      <c r="K14">
        <f>0.1*0.3751*-0.1317</f>
        <v>-4.9400670000000002E-3</v>
      </c>
      <c r="L14" t="s">
        <v>24</v>
      </c>
      <c r="M14">
        <f>0.2188*0.7812*-0.6501*0.7</f>
        <v>-7.7783549659199994E-2</v>
      </c>
    </row>
    <row r="15" spans="3:13" x14ac:dyDescent="0.3">
      <c r="D15">
        <f>0.1*(-1)*-0.6501</f>
        <v>6.5009999999999998E-2</v>
      </c>
      <c r="J15" t="s">
        <v>23</v>
      </c>
      <c r="K15">
        <f>0.1*(-1)*-0.1317</f>
        <v>1.3170000000000001E-2</v>
      </c>
    </row>
    <row r="16" spans="3:13" x14ac:dyDescent="0.3">
      <c r="H16" t="s">
        <v>20</v>
      </c>
      <c r="I16">
        <f>0.3751*-1.1+0.713*-0.7-0.4</f>
        <v>-1.3117100000000002</v>
      </c>
    </row>
    <row r="18" spans="6:14" x14ac:dyDescent="0.3">
      <c r="J18" t="s">
        <v>26</v>
      </c>
      <c r="K18">
        <f>0.1*-1*0.1676</f>
        <v>-1.6760000000000001E-2</v>
      </c>
    </row>
    <row r="19" spans="6:14" x14ac:dyDescent="0.3">
      <c r="F19">
        <f>0.2+-0.0048</f>
        <v>0.19520000000000001</v>
      </c>
      <c r="J19" t="s">
        <v>27</v>
      </c>
      <c r="K19">
        <f>0.1*-1*-0.0777</f>
        <v>7.7700000000000009E-3</v>
      </c>
    </row>
    <row r="20" spans="6:14" x14ac:dyDescent="0.3">
      <c r="F20">
        <f>0.3+-0.00094</f>
        <v>0.29905999999999999</v>
      </c>
    </row>
    <row r="21" spans="6:14" x14ac:dyDescent="0.3">
      <c r="F21">
        <f>0.4+-0.01887</f>
        <v>0.38113000000000002</v>
      </c>
      <c r="J21" t="s">
        <v>29</v>
      </c>
      <c r="K21">
        <f>0.1*0.7*-0.0777</f>
        <v>-5.4389999999999994E-3</v>
      </c>
    </row>
    <row r="22" spans="6:14" x14ac:dyDescent="0.3">
      <c r="M22">
        <f>0.2+-0.0033</f>
        <v>0.19670000000000001</v>
      </c>
    </row>
    <row r="23" spans="6:14" x14ac:dyDescent="0.3">
      <c r="M23">
        <f>0.4+-0.01317</f>
        <v>0.38683000000000001</v>
      </c>
    </row>
    <row r="26" spans="6:14" x14ac:dyDescent="0.3">
      <c r="I26" t="s">
        <v>28</v>
      </c>
      <c r="J26">
        <f>0 - -0.6313</f>
        <v>0.63129999999999997</v>
      </c>
    </row>
    <row r="29" spans="6:14" x14ac:dyDescent="0.3">
      <c r="K29" t="s">
        <v>9</v>
      </c>
      <c r="L29">
        <f>0.6+-0.0054</f>
        <v>0.59460000000000002</v>
      </c>
      <c r="M29" t="s">
        <v>30</v>
      </c>
      <c r="N29">
        <f>0.2+-0.0167</f>
        <v>0.18330000000000002</v>
      </c>
    </row>
    <row r="30" spans="6:14" x14ac:dyDescent="0.3">
      <c r="K30" t="s">
        <v>11</v>
      </c>
      <c r="L30">
        <f>1.1+-0.0062</f>
        <v>1.0938000000000001</v>
      </c>
      <c r="M30" t="s">
        <v>31</v>
      </c>
      <c r="N30">
        <f>0.3+0.0077</f>
        <v>0.30769999999999997</v>
      </c>
    </row>
    <row r="31" spans="6:14" x14ac:dyDescent="0.3">
      <c r="K31" t="s">
        <v>13</v>
      </c>
      <c r="L31">
        <f>0.1+-0.0069</f>
        <v>9.3100000000000002E-2</v>
      </c>
      <c r="M31" t="s">
        <v>32</v>
      </c>
      <c r="N31">
        <f>0.4+0.065</f>
        <v>0.46500000000000002</v>
      </c>
    </row>
    <row r="33" spans="11:12" x14ac:dyDescent="0.3">
      <c r="K33" t="s">
        <v>12</v>
      </c>
      <c r="L33">
        <f>-0.1+0.015</f>
        <v>-8.5000000000000006E-2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9773-4615-42EB-A436-A5B2F6A19331}">
  <dimension ref="D3:N24"/>
  <sheetViews>
    <sheetView tabSelected="1" topLeftCell="A7" workbookViewId="0">
      <selection activeCell="L16" sqref="L16"/>
    </sheetView>
  </sheetViews>
  <sheetFormatPr defaultRowHeight="14.4" x14ac:dyDescent="0.3"/>
  <cols>
    <col min="4" max="4" width="17.6640625" customWidth="1"/>
  </cols>
  <sheetData>
    <row r="3" spans="4:14" x14ac:dyDescent="0.3">
      <c r="D3" s="3" t="s">
        <v>49</v>
      </c>
      <c r="E3" s="2"/>
      <c r="F3" s="2"/>
      <c r="G3" s="2"/>
      <c r="H3" s="2"/>
    </row>
    <row r="5" spans="4:14" x14ac:dyDescent="0.3">
      <c r="D5" s="4" t="s">
        <v>6</v>
      </c>
    </row>
    <row r="6" spans="4:14" x14ac:dyDescent="0.3"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</row>
    <row r="7" spans="4:14" x14ac:dyDescent="0.3">
      <c r="D7" s="6">
        <v>0.7</v>
      </c>
      <c r="E7" s="6">
        <v>0.8</v>
      </c>
      <c r="F7" s="6">
        <v>0.9</v>
      </c>
      <c r="G7" s="6">
        <v>0.1</v>
      </c>
      <c r="H7" s="6">
        <v>-1</v>
      </c>
      <c r="I7" s="6">
        <v>0</v>
      </c>
    </row>
    <row r="9" spans="4:14" x14ac:dyDescent="0.3">
      <c r="D9" s="4" t="s">
        <v>7</v>
      </c>
    </row>
    <row r="10" spans="4:14" x14ac:dyDescent="0.3">
      <c r="D10" s="5" t="s">
        <v>8</v>
      </c>
      <c r="E10" s="5" t="s">
        <v>9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15</v>
      </c>
      <c r="L10" s="5" t="s">
        <v>16</v>
      </c>
      <c r="M10" s="5" t="s">
        <v>18</v>
      </c>
      <c r="N10" s="5" t="s">
        <v>17</v>
      </c>
    </row>
    <row r="11" spans="4:14" x14ac:dyDescent="0.3">
      <c r="D11" s="6">
        <v>0.5</v>
      </c>
      <c r="E11" s="6">
        <v>0.6</v>
      </c>
      <c r="F11" s="6">
        <v>0.3</v>
      </c>
      <c r="G11" s="6">
        <v>1.1000000000000001</v>
      </c>
      <c r="H11" s="6">
        <v>-1</v>
      </c>
      <c r="I11" s="6">
        <v>0.1</v>
      </c>
      <c r="J11" s="6">
        <v>-1.1000000000000001</v>
      </c>
      <c r="K11" s="6">
        <v>-0.7</v>
      </c>
      <c r="L11" s="6">
        <v>0.2</v>
      </c>
      <c r="M11" s="6">
        <v>0.3</v>
      </c>
      <c r="N11" s="6">
        <v>0.4</v>
      </c>
    </row>
    <row r="13" spans="4:14" x14ac:dyDescent="0.3">
      <c r="D13" s="7" t="s">
        <v>19</v>
      </c>
      <c r="E13" s="8">
        <f>1/(1+EXP(--0.51))</f>
        <v>0.3751935255315707</v>
      </c>
      <c r="G13" s="7" t="s">
        <v>41</v>
      </c>
      <c r="H13" s="8">
        <f>G7*D7*E23</f>
        <v>6.4032623002551511E-4</v>
      </c>
      <c r="J13" s="7" t="s">
        <v>8</v>
      </c>
      <c r="K13" s="8">
        <f>D11+H13</f>
        <v>0.50064032623002552</v>
      </c>
    </row>
    <row r="14" spans="4:14" x14ac:dyDescent="0.3">
      <c r="D14" s="7" t="s">
        <v>33</v>
      </c>
      <c r="E14" s="8">
        <f>1/(1+EXP(-0.91))</f>
        <v>0.71300016275228162</v>
      </c>
      <c r="G14" s="7" t="s">
        <v>42</v>
      </c>
      <c r="H14" s="8">
        <f>G7*E7*E23</f>
        <v>7.3180140574344603E-4</v>
      </c>
      <c r="J14" s="7" t="s">
        <v>9</v>
      </c>
      <c r="K14" s="8">
        <f>E11+H18</f>
        <v>0.60035569443464853</v>
      </c>
    </row>
    <row r="15" spans="4:14" x14ac:dyDescent="0.3">
      <c r="D15" s="7" t="s">
        <v>20</v>
      </c>
      <c r="E15" s="8">
        <f>1/(1+EXP(--1.31171))</f>
        <v>0.21220083992878958</v>
      </c>
      <c r="G15" s="7" t="s">
        <v>43</v>
      </c>
      <c r="H15" s="8">
        <f>G7*F7*E23</f>
        <v>8.2327658146137672E-4</v>
      </c>
      <c r="J15" s="7" t="s">
        <v>10</v>
      </c>
      <c r="K15" s="8">
        <f>F11+H14</f>
        <v>0.30073180140574346</v>
      </c>
    </row>
    <row r="16" spans="4:14" x14ac:dyDescent="0.3">
      <c r="D16" s="7" t="s">
        <v>34</v>
      </c>
      <c r="E16" s="8">
        <f>I7-E15</f>
        <v>-0.21220083992878958</v>
      </c>
      <c r="G16" s="7" t="s">
        <v>44</v>
      </c>
      <c r="H16" s="8">
        <f>G7*H7*E23</f>
        <v>-9.1475175717930742E-4</v>
      </c>
      <c r="J16" s="7" t="s">
        <v>11</v>
      </c>
      <c r="K16" s="8">
        <f>G11+H19</f>
        <v>1.1004065079253127</v>
      </c>
    </row>
    <row r="17" spans="4:11" x14ac:dyDescent="0.3">
      <c r="D17" s="8"/>
      <c r="E17" s="8"/>
      <c r="G17" s="8"/>
      <c r="H17" s="8"/>
      <c r="J17" s="7" t="s">
        <v>12</v>
      </c>
      <c r="K17" s="8">
        <f>H11+H15</f>
        <v>-0.99917672341853858</v>
      </c>
    </row>
    <row r="18" spans="4:11" x14ac:dyDescent="0.3">
      <c r="D18" s="7" t="s">
        <v>35</v>
      </c>
      <c r="E18" s="8">
        <f>E15*(1-E15)*E16</f>
        <v>-3.5473963154977431E-2</v>
      </c>
      <c r="G18" s="7" t="s">
        <v>46</v>
      </c>
      <c r="H18" s="8">
        <f>G7*D7*E24</f>
        <v>3.5569443464851682E-4</v>
      </c>
      <c r="J18" s="7" t="s">
        <v>13</v>
      </c>
      <c r="K18" s="8">
        <f>I11+H20</f>
        <v>0.10045732141597667</v>
      </c>
    </row>
    <row r="19" spans="4:11" x14ac:dyDescent="0.3">
      <c r="D19" s="7" t="s">
        <v>36</v>
      </c>
      <c r="E19" s="8">
        <f>G7*E13*E18</f>
        <v>-1.3309601300693025E-3</v>
      </c>
      <c r="G19" s="7" t="s">
        <v>47</v>
      </c>
      <c r="H19" s="8">
        <f>G7*E7*E24</f>
        <v>4.0650792531259078E-4</v>
      </c>
      <c r="J19" s="7" t="s">
        <v>16</v>
      </c>
      <c r="K19" s="8">
        <f>L11+H16</f>
        <v>0.1990852482428207</v>
      </c>
    </row>
    <row r="20" spans="4:11" x14ac:dyDescent="0.3">
      <c r="D20" s="7" t="s">
        <v>37</v>
      </c>
      <c r="E20" s="8">
        <f>G7*E14*E18</f>
        <v>-2.5292941502967352E-3</v>
      </c>
      <c r="G20" s="7" t="s">
        <v>48</v>
      </c>
      <c r="H20" s="8">
        <f>G7*F7*E24</f>
        <v>4.5732141597666458E-4</v>
      </c>
      <c r="J20" s="7" t="s">
        <v>18</v>
      </c>
      <c r="K20" s="8">
        <f>M11+H21</f>
        <v>0.29949186509335923</v>
      </c>
    </row>
    <row r="21" spans="4:11" x14ac:dyDescent="0.3">
      <c r="D21" s="7" t="s">
        <v>38</v>
      </c>
      <c r="E21" s="8">
        <f>G7*H7*E18</f>
        <v>3.5473963154977434E-3</v>
      </c>
      <c r="G21" s="7" t="s">
        <v>45</v>
      </c>
      <c r="H21" s="8">
        <f>G7*H7*E24</f>
        <v>-5.0813490664073843E-4</v>
      </c>
      <c r="J21" s="7" t="s">
        <v>17</v>
      </c>
      <c r="K21" s="8">
        <f>N11+E21</f>
        <v>0.40354739631549774</v>
      </c>
    </row>
    <row r="22" spans="4:11" x14ac:dyDescent="0.3">
      <c r="D22" s="8"/>
      <c r="E22" s="8"/>
    </row>
    <row r="23" spans="4:11" x14ac:dyDescent="0.3">
      <c r="D23" s="7" t="s">
        <v>39</v>
      </c>
      <c r="E23" s="8">
        <f>E13*(1-E13)*E18*J11</f>
        <v>9.1475175717930738E-3</v>
      </c>
    </row>
    <row r="24" spans="4:11" x14ac:dyDescent="0.3">
      <c r="D24" s="7" t="s">
        <v>40</v>
      </c>
      <c r="E24" s="8">
        <f>E14*(1-E14)*E18*K11</f>
        <v>5.0813490664073837E-3</v>
      </c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Haswan Gunawan Amir</dc:creator>
  <cp:lastModifiedBy>Rema Bagos Pudyastowo</cp:lastModifiedBy>
  <dcterms:created xsi:type="dcterms:W3CDTF">2024-08-28T12:40:23Z</dcterms:created>
  <dcterms:modified xsi:type="dcterms:W3CDTF">2024-09-02T14:12:55Z</dcterms:modified>
</cp:coreProperties>
</file>