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acenar\Desktop\Class Folder\Challenge 1\"/>
    </mc:Choice>
  </mc:AlternateContent>
  <xr:revisionPtr revIDLastSave="0" documentId="13_ncr:1_{6E016476-8615-4D4A-B5AD-EDE981867CB6}" xr6:coauthVersionLast="47" xr6:coauthVersionMax="47" xr10:uidLastSave="{00000000-0000-0000-0000-000000000000}"/>
  <bookViews>
    <workbookView xWindow="-110" yWindow="-110" windowWidth="25820" windowHeight="13900" activeTab="4" xr2:uid="{00000000-000D-0000-FFFF-FFFF00000000}"/>
  </bookViews>
  <sheets>
    <sheet name="Outcomes Based on Goals" sheetId="4" r:id="rId1"/>
    <sheet name="&lt;- OBG Line Graph" sheetId="5" r:id="rId2"/>
    <sheet name="Theater Outcomes by Launch Date" sheetId="2" r:id="rId3"/>
    <sheet name="&lt;- TOLD Line Graph" sheetId="3" r:id="rId4"/>
    <sheet name="Kickstarter Analysis Data" sheetId="1" r:id="rId5"/>
  </sheets>
  <definedNames>
    <definedName name="_xlnm._FilterDatabase" localSheetId="4" hidden="1">'Kickstarter Analysis Data'!$A$1:$U$4115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H4" i="4" s="1"/>
  <c r="D3" i="4"/>
  <c r="D2" i="4"/>
  <c r="C13" i="4"/>
  <c r="C12" i="4"/>
  <c r="C11" i="4"/>
  <c r="C10" i="4"/>
  <c r="C9" i="4"/>
  <c r="C8" i="4"/>
  <c r="C7" i="4"/>
  <c r="C6" i="4"/>
  <c r="C5" i="4"/>
  <c r="C4" i="4"/>
  <c r="G4" i="4" s="1"/>
  <c r="C3" i="4"/>
  <c r="C2" i="4"/>
  <c r="B12" i="4"/>
  <c r="B11" i="4"/>
  <c r="B10" i="4"/>
  <c r="B9" i="4"/>
  <c r="B8" i="4"/>
  <c r="B7" i="4"/>
  <c r="B6" i="4"/>
  <c r="B5" i="4"/>
  <c r="B4" i="4"/>
  <c r="E4" i="4" s="1"/>
  <c r="B13" i="4"/>
  <c r="B2" i="4"/>
  <c r="B3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4" l="1"/>
  <c r="F9" i="4"/>
  <c r="F10" i="4"/>
  <c r="H3" i="4"/>
  <c r="F11" i="4"/>
  <c r="F12" i="4"/>
  <c r="H5" i="4"/>
  <c r="G2" i="4"/>
  <c r="G3" i="4"/>
  <c r="G7" i="4"/>
  <c r="H11" i="4"/>
  <c r="F13" i="4"/>
  <c r="G8" i="4"/>
  <c r="H12" i="4"/>
  <c r="G9" i="4"/>
  <c r="H13" i="4"/>
  <c r="F4" i="4"/>
  <c r="E6" i="4"/>
  <c r="F6" i="4" s="1"/>
  <c r="E7" i="4"/>
  <c r="H7" i="4" s="1"/>
  <c r="E10" i="4"/>
  <c r="G10" i="4" s="1"/>
  <c r="E13" i="4"/>
  <c r="G13" i="4" s="1"/>
  <c r="E9" i="4"/>
  <c r="H9" i="4" s="1"/>
  <c r="E11" i="4"/>
  <c r="G11" i="4" s="1"/>
  <c r="E12" i="4"/>
  <c r="G12" i="4" s="1"/>
  <c r="E3" i="4"/>
  <c r="F3" i="4" s="1"/>
  <c r="E5" i="4"/>
  <c r="G5" i="4" s="1"/>
  <c r="E8" i="4"/>
  <c r="H8" i="4" s="1"/>
  <c r="E2" i="4"/>
  <c r="F2" i="4" s="1"/>
  <c r="H6" i="4" l="1"/>
  <c r="H2" i="4"/>
  <c r="H10" i="4"/>
  <c r="F8" i="4"/>
  <c r="G6" i="4"/>
  <c r="F5" i="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<sst xmlns="http://schemas.openxmlformats.org/spreadsheetml/2006/main" count="32975" uniqueCount="8400">
  <si>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</si>
  <si>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</si>
  <si>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</si>
  <si>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</si>
  <si>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</si>
  <si>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</si>
  <si>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</si>
  <si>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</si>
  <si>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</si>
  <si>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</si>
  <si>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</si>
  <si>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</si>
  <si>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</si>
  <si>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</si>
  <si>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</si>
  <si>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</si>
  <si>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</si>
  <si>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</si>
  <si>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</si>
  <si>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</si>
  <si>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</si>
  <si>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</si>
  <si>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</si>
  <si>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</si>
  <si>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</si>
  <si>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</si>
  <si>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</si>
  <si>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</si>
  <si>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</si>
  <si>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</si>
  <si>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</si>
  <si>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</si>
  <si>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</si>
  <si>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</si>
  <si>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</si>
  <si>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</si>
  <si>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</si>
  <si>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</si>
  <si>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</si>
  <si>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</si>
  <si>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</si>
  <si>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</si>
  <si>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</si>
  <si>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</si>
  <si>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</si>
  <si>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</si>
  <si>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</si>
  <si>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</si>
  <si>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</si>
  <si>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</si>
  <si>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</si>
  <si>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</si>
  <si>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</si>
  <si>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</si>
  <si>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</si>
  <si>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</si>
  <si>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</si>
  <si>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</si>
  <si>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</si>
  <si>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</si>
  <si>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</si>
  <si>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</si>
  <si>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</si>
  <si>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</si>
  <si>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</si>
  <si>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</si>
  <si>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</si>
  <si>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</si>
  <si>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</si>
  <si>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</si>
  <si>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</si>
  <si>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</si>
  <si>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</si>
  <si>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</si>
  <si>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</si>
  <si>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</si>
  <si>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</si>
  <si>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</si>
  <si>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</si>
  <si>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</si>
  <si>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</si>
  <si>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</si>
  <si>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</si>
  <si>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</si>
  <si>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</si>
  <si>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</si>
  <si>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</si>
  <si>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</si>
  <si>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</si>
  <si>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</si>
  <si>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</si>
  <si>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</si>
  <si>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</si>
  <si>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</si>
  <si>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</si>
  <si>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</si>
  <si>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</si>
  <si>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</si>
  <si>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</si>
  <si>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</si>
  <si>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</si>
  <si>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</si>
  <si>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</si>
  <si>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</si>
  <si>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</si>
  <si>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</si>
  <si>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</si>
  <si>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</si>
  <si>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</si>
  <si>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</si>
  <si>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</si>
  <si>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</si>
  <si>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</si>
  <si>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</si>
  <si>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</si>
  <si>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</si>
  <si>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</si>
  <si>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</si>
  <si>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</si>
  <si>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</si>
  <si>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</si>
  <si>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</si>
  <si>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</si>
  <si>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</si>
  <si>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</si>
  <si>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</si>
  <si>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</si>
  <si>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</si>
  <si>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</si>
  <si>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</si>
  <si>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</si>
  <si>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</si>
  <si>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</si>
  <si>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</si>
  <si>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</si>
  <si>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</si>
  <si>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</si>
  <si>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</si>
  <si>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</si>
  <si>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</si>
  <si>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</si>
  <si>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</si>
  <si>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</si>
  <si>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</si>
  <si>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</si>
  <si>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</si>
  <si>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</si>
  <si>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</si>
  <si>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</si>
  <si>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</si>
  <si>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</si>
  <si>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</si>
  <si>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</si>
  <si>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</si>
  <si>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</si>
  <si>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</si>
  <si>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</si>
  <si>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</si>
  <si>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</si>
  <si>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</si>
  <si>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</si>
  <si>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</si>
  <si>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</si>
  <si>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</si>
  <si>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</si>
  <si>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</si>
  <si>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</si>
  <si>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</si>
  <si>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</si>
  <si>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</si>
  <si>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</si>
  <si>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</si>
  <si>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</si>
  <si>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</si>
  <si>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</si>
  <si>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</si>
  <si>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</si>
  <si>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</si>
  <si>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</si>
  <si>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</si>
  <si>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</si>
  <si>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</si>
  <si>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</si>
  <si>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</si>
  <si>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</si>
  <si>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</si>
  <si>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</si>
  <si>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</si>
  <si>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</si>
  <si>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</si>
  <si>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</si>
  <si>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</si>
  <si>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</si>
  <si>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</si>
  <si>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</si>
  <si>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</si>
  <si>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</si>
  <si>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</si>
  <si>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</si>
  <si>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</si>
  <si>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</si>
  <si>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</si>
  <si>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</si>
  <si>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</si>
  <si>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</si>
  <si>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</si>
  <si>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</si>
  <si>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</si>
  <si>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</si>
  <si>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</si>
  <si>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</si>
  <si>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</si>
  <si>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</si>
  <si>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</si>
  <si>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</si>
  <si>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</si>
  <si>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</si>
  <si>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</si>
  <si>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</si>
  <si>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</si>
  <si>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</si>
  <si>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</si>
  <si>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</si>
  <si>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</si>
  <si>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</si>
  <si>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</si>
  <si>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</si>
  <si>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</si>
  <si>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</si>
  <si>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</si>
  <si>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</si>
  <si>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</si>
  <si>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</si>
  <si>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</si>
  <si>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</si>
  <si>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</si>
  <si>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</si>
  <si>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</si>
  <si>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</si>
  <si>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</si>
  <si>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</si>
  <si>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</si>
  <si>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</si>
  <si>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</si>
  <si>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</si>
  <si>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</si>
  <si>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</si>
  <si>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</si>
  <si>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</si>
  <si>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</si>
  <si>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</si>
  <si>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</si>
  <si>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</si>
  <si>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</si>
  <si>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</si>
  <si>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</si>
  <si>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</si>
  <si>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</si>
  <si>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</si>
  <si>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</si>
  <si>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</si>
  <si>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</si>
  <si>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</si>
  <si>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</si>
  <si>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</si>
  <si>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</si>
  <si>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</si>
  <si>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</si>
  <si>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</si>
  <si>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</si>
  <si>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</si>
  <si>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</si>
  <si>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</si>
  <si>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</si>
  <si>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</si>
  <si>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</si>
  <si>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</si>
  <si>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</si>
  <si>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</si>
  <si>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</si>
  <si>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</si>
  <si>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</si>
  <si>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</si>
  <si>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</si>
  <si>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</si>
  <si>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</si>
  <si>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</si>
  <si>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</si>
  <si>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</si>
  <si>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</si>
  <si>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</si>
  <si>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</si>
  <si>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</si>
  <si>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</si>
  <si>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</si>
  <si>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</si>
  <si>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</si>
  <si>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</si>
  <si>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</si>
  <si>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</si>
  <si>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</si>
  <si>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</si>
  <si>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</si>
  <si>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</si>
  <si>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</si>
  <si>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</si>
  <si>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</si>
  <si>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</si>
  <si>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</si>
  <si>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</si>
  <si>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</si>
  <si>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</si>
  <si>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</si>
  <si>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</si>
  <si>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</si>
  <si>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</si>
  <si>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</si>
  <si>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</si>
  <si>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</si>
  <si>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</si>
  <si>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</si>
  <si>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</si>
  <si>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</si>
  <si>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</si>
  <si>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</si>
  <si>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</si>
  <si>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</si>
  <si>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</si>
  <si>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</si>
  <si>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</si>
  <si>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</si>
  <si>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</si>
  <si>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</si>
  <si>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</si>
  <si>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</si>
  <si>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</si>
  <si>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</si>
  <si>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</si>
  <si>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</si>
  <si>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</si>
  <si>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</si>
  <si>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</si>
  <si>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</si>
  <si>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</si>
  <si>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</si>
  <si>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</si>
  <si>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</si>
  <si>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</si>
  <si>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</si>
  <si>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</si>
  <si>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</si>
  <si>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</si>
  <si>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</si>
  <si>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</si>
  <si>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</si>
  <si>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</si>
  <si>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</si>
  <si>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</si>
  <si>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</si>
  <si>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</si>
  <si>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</si>
  <si>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</si>
  <si>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</si>
  <si>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</si>
  <si>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</si>
  <si>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</si>
  <si>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</si>
  <si>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</si>
  <si>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</si>
  <si>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</si>
  <si>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</si>
  <si>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</si>
  <si>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</si>
  <si>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</si>
  <si>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</si>
  <si>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</si>
  <si>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</si>
  <si>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</si>
  <si>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</si>
  <si>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</si>
  <si>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</si>
  <si>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</si>
  <si>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</si>
  <si>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</si>
  <si>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</si>
  <si>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</si>
  <si>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</si>
  <si>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</si>
  <si>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</si>
  <si>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</si>
  <si>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</si>
  <si>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</si>
  <si>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</si>
  <si>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</si>
  <si>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</si>
  <si>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</si>
  <si>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</si>
  <si>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</si>
  <si>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</si>
  <si>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</si>
  <si>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</si>
  <si>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</si>
  <si>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</si>
  <si>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</si>
  <si>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</si>
  <si>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</si>
  <si>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</si>
  <si>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</si>
  <si>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</si>
  <si>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</si>
  <si>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</si>
  <si>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</si>
  <si>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</si>
  <si>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</si>
  <si>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</si>
  <si>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</si>
  <si>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</si>
  <si>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</si>
  <si>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</si>
  <si>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</si>
  <si>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</si>
  <si>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</si>
  <si>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</si>
  <si>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</si>
  <si>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</si>
  <si>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</si>
  <si>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</si>
  <si>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</si>
  <si>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</si>
  <si>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</si>
  <si>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</si>
  <si>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</si>
  <si>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</si>
  <si>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</si>
  <si>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</si>
  <si>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</si>
  <si>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</si>
  <si>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</si>
  <si>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</si>
  <si>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</si>
  <si>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</si>
  <si>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</si>
  <si>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</si>
  <si>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</si>
  <si>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</si>
  <si>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</si>
  <si>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</si>
  <si>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</si>
  <si>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</si>
  <si>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</si>
  <si>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</si>
  <si>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</si>
  <si>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</si>
  <si>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</si>
  <si>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</si>
  <si>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</si>
  <si>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</si>
  <si>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</si>
  <si>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</si>
  <si>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</si>
  <si>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</si>
  <si>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</si>
  <si>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</si>
  <si>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</si>
  <si>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</si>
  <si>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</si>
  <si>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</si>
  <si>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</si>
  <si>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</si>
  <si>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</si>
  <si>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</si>
  <si>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</si>
  <si>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</si>
  <si>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</si>
  <si>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</si>
  <si>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</si>
  <si>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</si>
  <si>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</si>
  <si>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</si>
  <si>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</si>
  <si>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</si>
  <si>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</si>
  <si>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</si>
  <si>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</si>
  <si>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</si>
  <si>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</si>
  <si>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</si>
  <si>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</si>
  <si>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</si>
  <si>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</si>
  <si>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</si>
  <si>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</si>
  <si>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</si>
  <si>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</si>
  <si>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</si>
  <si>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</si>
  <si>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</si>
  <si>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</si>
  <si>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</si>
  <si>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</si>
  <si>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</si>
  <si>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</si>
  <si>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</si>
  <si>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</si>
  <si>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</si>
  <si>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</si>
  <si>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</si>
  <si>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</si>
  <si>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</si>
  <si>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</si>
  <si>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</si>
  <si>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</si>
  <si>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</si>
  <si>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</si>
  <si>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</si>
  <si>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</si>
  <si>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</si>
  <si>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</si>
  <si>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</si>
  <si>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</si>
  <si>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</si>
  <si>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</si>
  <si>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</si>
  <si>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</si>
  <si>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</si>
  <si>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</si>
  <si>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</si>
  <si>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</si>
  <si>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</si>
  <si>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</si>
  <si>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</si>
  <si>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</si>
  <si>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</si>
  <si>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</si>
  <si>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</si>
  <si>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</si>
  <si>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</si>
  <si>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</si>
  <si>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</si>
  <si>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</si>
  <si>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</si>
  <si>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</si>
  <si>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</si>
  <si>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</si>
  <si>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</si>
  <si>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</si>
  <si>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</si>
  <si>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</si>
  <si>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</si>
  <si>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</si>
  <si>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</si>
  <si>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</si>
  <si>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</si>
  <si>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</si>
  <si>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</si>
  <si>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</si>
  <si>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</si>
  <si>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</si>
  <si>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</si>
  <si>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</si>
  <si>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</si>
  <si>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</si>
  <si>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</si>
  <si>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</si>
  <si>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</si>
  <si>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</si>
  <si>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</si>
  <si>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</si>
  <si>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</si>
  <si>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</si>
  <si>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</si>
  <si>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</si>
  <si>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</si>
  <si>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</si>
  <si>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</si>
  <si>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</si>
  <si>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</si>
  <si>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</si>
  <si>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</si>
  <si>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</si>
  <si>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</si>
  <si>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</si>
  <si>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</si>
  <si>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</si>
  <si>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</si>
  <si>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</si>
  <si>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</si>
  <si>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</si>
  <si>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</si>
  <si>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</si>
  <si>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</si>
  <si>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</si>
  <si>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</si>
  <si>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</si>
  <si>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</si>
  <si>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</si>
  <si>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</si>
  <si>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</si>
  <si>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</si>
  <si>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</si>
  <si>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</si>
  <si>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</si>
  <si>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</si>
  <si>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</si>
  <si>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</si>
  <si>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</si>
  <si>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</si>
  <si>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</si>
  <si>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</si>
  <si>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</si>
  <si>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</si>
  <si>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</si>
  <si>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</si>
  <si>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</si>
  <si>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</si>
  <si>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</si>
  <si>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</si>
  <si>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</si>
  <si>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</si>
  <si>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</si>
  <si>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</si>
  <si>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</si>
  <si>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</si>
  <si>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</si>
  <si>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</si>
  <si>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</si>
  <si>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</si>
  <si>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</si>
  <si>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</si>
  <si>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</si>
  <si>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</si>
  <si>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</si>
  <si>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</si>
  <si>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</si>
  <si>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</si>
  <si>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</si>
  <si>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</si>
  <si>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</si>
  <si>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</si>
  <si>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</si>
  <si>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</si>
  <si>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</si>
  <si>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</si>
  <si>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</si>
  <si>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</si>
  <si>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</si>
  <si>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</si>
  <si>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</si>
  <si>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</si>
  <si>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</si>
  <si>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</si>
  <si>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</si>
  <si>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</si>
  <si>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</si>
  <si>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</si>
  <si>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</si>
  <si>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</si>
  <si>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</si>
  <si>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</si>
  <si>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</si>
  <si>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</si>
  <si>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</si>
  <si>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</si>
  <si>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</si>
  <si>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</si>
  <si>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</si>
  <si>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</si>
  <si>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</si>
  <si>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</si>
  <si>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</si>
  <si>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</si>
  <si>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</si>
  <si>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</si>
  <si>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</si>
  <si>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</si>
  <si>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</si>
  <si>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</si>
  <si>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</si>
  <si>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</si>
  <si>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</si>
  <si>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</si>
  <si>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</si>
  <si>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</si>
  <si>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</si>
  <si>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</si>
  <si>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</si>
  <si>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</si>
  <si>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</si>
  <si>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</si>
  <si>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</si>
  <si>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</si>
  <si>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</si>
  <si>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</si>
  <si>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</si>
  <si>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</si>
  <si>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</si>
  <si>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</si>
  <si>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</si>
  <si>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</si>
  <si>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</si>
  <si>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</si>
  <si>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</si>
  <si>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</si>
  <si>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</si>
  <si>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</si>
  <si>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</si>
  <si>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</si>
  <si>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</si>
  <si>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</si>
  <si>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</si>
  <si>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</si>
  <si>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</si>
  <si>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</si>
  <si>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</si>
  <si>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</si>
  <si>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</si>
  <si>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</si>
  <si>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</si>
  <si>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</si>
  <si>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</si>
  <si>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</si>
  <si>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</si>
  <si>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</si>
  <si>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</si>
  <si>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</si>
  <si>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</si>
  <si>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</si>
  <si>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</si>
  <si>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</si>
  <si>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</si>
  <si>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</si>
  <si>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</si>
  <si>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</si>
  <si>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</si>
  <si>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</si>
  <si>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</si>
  <si>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</si>
  <si>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</si>
  <si>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</si>
  <si>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</si>
  <si>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</si>
  <si>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</si>
  <si>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</si>
  <si>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</si>
  <si>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</si>
  <si>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</si>
  <si>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</si>
  <si>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</si>
  <si>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</si>
  <si>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</si>
  <si>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</si>
  <si>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</si>
  <si>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</si>
  <si>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</si>
  <si>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</si>
  <si>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</si>
  <si>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</si>
  <si>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</si>
  <si>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</si>
  <si>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</si>
  <si>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</si>
  <si>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</si>
  <si>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</si>
  <si>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</si>
  <si>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</si>
  <si>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</si>
  <si>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</si>
  <si>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</si>
  <si>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</si>
  <si>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</si>
  <si>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</si>
  <si>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</si>
  <si>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</si>
  <si>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</si>
  <si>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</si>
  <si>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</si>
  <si>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</si>
  <si>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</si>
  <si>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</si>
  <si>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</si>
  <si>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</si>
  <si>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</si>
  <si>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</si>
  <si>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</si>
  <si>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</si>
  <si>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</si>
  <si>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</si>
  <si>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</si>
  <si>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</si>
  <si>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</si>
  <si>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</si>
  <si>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</si>
  <si>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</si>
  <si>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</si>
  <si>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</si>
  <si>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</si>
  <si>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</si>
  <si>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</si>
  <si>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</si>
  <si>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</si>
  <si>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</si>
  <si>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</si>
  <si>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</si>
  <si>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</si>
  <si>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</si>
  <si>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</si>
  <si>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</si>
  <si>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</si>
  <si>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</si>
  <si>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</si>
  <si>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</si>
  <si>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</si>
  <si>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</si>
  <si>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</si>
  <si>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</si>
  <si>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</si>
  <si>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</si>
  <si>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</si>
  <si>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</si>
  <si>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</si>
  <si>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</si>
  <si>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</si>
  <si>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</si>
  <si>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</si>
  <si>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</si>
  <si>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</si>
  <si>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</si>
  <si>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</si>
  <si>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</si>
  <si>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</si>
  <si>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</si>
  <si>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</si>
  <si>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</si>
  <si>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</si>
  <si>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</si>
  <si>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</si>
  <si>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</si>
  <si>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</si>
  <si>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</si>
  <si>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</si>
  <si>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</si>
  <si>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</si>
  <si>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</si>
  <si>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</si>
  <si>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</si>
  <si>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</si>
  <si>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</si>
  <si>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</si>
  <si>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</si>
  <si>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</si>
  <si>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</si>
  <si>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</si>
  <si>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</si>
  <si>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</si>
  <si>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</si>
  <si>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</si>
  <si>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</si>
  <si>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</si>
  <si>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</si>
  <si>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</si>
  <si>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</si>
  <si>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</si>
  <si>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</si>
  <si>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</si>
  <si>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</si>
  <si>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</si>
  <si>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</si>
  <si>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</si>
  <si>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</si>
  <si>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</si>
  <si>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</si>
  <si>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</si>
  <si>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</si>
  <si>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</si>
  <si>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</si>
  <si>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</si>
  <si>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</si>
  <si>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</si>
  <si>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</si>
  <si>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</si>
  <si>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</si>
  <si>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</si>
  <si>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</si>
  <si>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</si>
  <si>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</si>
  <si>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</si>
  <si>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</si>
  <si>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</si>
  <si>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</si>
  <si>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</si>
  <si>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</si>
  <si>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</si>
  <si>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</si>
  <si>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</si>
  <si>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</si>
  <si>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</si>
  <si>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</si>
  <si>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</si>
  <si>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</si>
  <si>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</si>
  <si>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</si>
  <si>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</si>
  <si>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</si>
  <si>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</si>
  <si>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</si>
  <si>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</si>
  <si>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</si>
  <si>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</si>
  <si>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</si>
  <si>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</si>
  <si>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</si>
  <si>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</si>
  <si>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</si>
  <si>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</si>
  <si>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</si>
  <si>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</si>
  <si>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</si>
  <si>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</si>
  <si>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</si>
  <si>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</si>
  <si>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</si>
  <si>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</si>
  <si>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</si>
  <si>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</si>
  <si>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</si>
  <si>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</si>
  <si>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</si>
  <si>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</si>
  <si>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</si>
  <si>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</si>
  <si>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</si>
  <si>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</si>
  <si>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</si>
  <si>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</si>
  <si>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</si>
  <si>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</si>
  <si>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</si>
  <si>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</si>
  <si>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</si>
  <si>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</si>
  <si>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</si>
  <si>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</si>
  <si>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</si>
  <si>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</si>
  <si>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</si>
  <si>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</si>
  <si>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</si>
  <si>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</si>
  <si>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</si>
  <si>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</si>
  <si>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</si>
  <si>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</si>
  <si>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</si>
  <si>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</si>
  <si>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</si>
  <si>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</si>
  <si>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</si>
  <si>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</si>
  <si>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</si>
  <si>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</si>
  <si>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</si>
  <si>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</si>
  <si>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</si>
  <si>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</si>
  <si>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</si>
  <si>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</si>
  <si>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</si>
  <si>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</si>
  <si>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</si>
  <si>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</si>
  <si>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</si>
  <si>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</si>
  <si>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</si>
  <si>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</si>
  <si>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</si>
  <si>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</si>
  <si>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</si>
  <si>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</si>
  <si>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</si>
  <si>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</si>
  <si>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</si>
  <si>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</si>
  <si>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</si>
  <si>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</si>
  <si>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</si>
  <si>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</si>
  <si>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</si>
  <si>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</si>
  <si>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</si>
  <si>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</si>
  <si>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</si>
  <si>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</si>
  <si>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</si>
  <si>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</si>
  <si>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</si>
  <si>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</si>
  <si>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</si>
  <si>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</si>
  <si>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</si>
  <si>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</si>
  <si>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</si>
  <si>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</si>
  <si>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</si>
  <si>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</si>
  <si>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</si>
  <si>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</si>
  <si>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</si>
  <si>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</si>
  <si>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</si>
  <si>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</si>
  <si>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</si>
  <si>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</si>
  <si>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</si>
  <si>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</si>
  <si>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</si>
  <si>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</si>
  <si>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</si>
  <si>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</si>
  <si>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</si>
  <si>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</si>
  <si>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</si>
  <si>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</si>
  <si>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</si>
  <si>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</si>
  <si>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</si>
  <si>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</si>
  <si>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</si>
  <si>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</si>
  <si>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</si>
  <si>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</si>
  <si>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</si>
  <si>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</si>
  <si>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</si>
  <si>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</si>
  <si>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</si>
  <si>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</si>
  <si>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</si>
  <si>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</si>
  <si>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</si>
  <si>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</si>
  <si>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</si>
  <si>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</si>
  <si>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</si>
  <si>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</si>
  <si>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</si>
  <si>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</si>
  <si>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</si>
  <si>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</si>
  <si>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</si>
  <si>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</si>
  <si>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</si>
  <si>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</si>
  <si>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</si>
  <si>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</si>
  <si>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</si>
  <si>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</si>
  <si>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</si>
  <si>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</si>
  <si>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</si>
  <si>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</si>
  <si>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</si>
  <si>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</si>
  <si>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</si>
  <si>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</si>
  <si>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</si>
  <si>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</si>
  <si>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</si>
  <si>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</si>
  <si>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</si>
  <si>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</si>
  <si>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</si>
  <si>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</si>
  <si>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</si>
  <si>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</si>
  <si>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</si>
  <si>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</si>
  <si>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</si>
  <si>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</si>
  <si>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</si>
  <si>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</si>
  <si>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</si>
  <si>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</si>
  <si>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</si>
  <si>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</si>
  <si>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</si>
  <si>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</si>
  <si>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</si>
  <si>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</si>
  <si>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</si>
  <si>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</si>
  <si>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</si>
  <si>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</si>
  <si>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</si>
  <si>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</si>
  <si>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</si>
  <si>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</si>
  <si>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</si>
  <si>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</si>
  <si>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</si>
  <si>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</si>
  <si>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</si>
  <si>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</si>
  <si>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</si>
  <si>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</si>
  <si>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</si>
  <si>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</si>
  <si>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</si>
  <si>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</si>
  <si>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</si>
  <si>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</si>
  <si>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</si>
  <si>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</si>
  <si>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</si>
  <si>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</si>
  <si>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</si>
  <si>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</si>
  <si>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</si>
  <si>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</si>
  <si>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</si>
  <si>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</si>
  <si>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</si>
  <si>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</si>
  <si>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</si>
  <si>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</si>
  <si>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</si>
  <si>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</si>
  <si>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</si>
  <si>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</si>
  <si>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</si>
  <si>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</si>
  <si>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</si>
  <si>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</si>
  <si>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</si>
  <si>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</si>
  <si>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</si>
  <si>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</si>
  <si>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</si>
  <si>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</si>
  <si>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</si>
  <si>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</si>
  <si>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</si>
  <si>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</si>
  <si>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</si>
  <si>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</si>
  <si>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</si>
  <si>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</si>
  <si>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</si>
  <si>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</si>
  <si>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</si>
  <si>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</si>
  <si>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</si>
  <si>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</si>
  <si>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</si>
  <si>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</si>
  <si>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</si>
  <si>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</si>
  <si>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</si>
  <si>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</si>
  <si>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</si>
  <si>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</si>
  <si>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</si>
  <si>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</si>
  <si>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</si>
  <si>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</si>
  <si>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</si>
  <si>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</si>
  <si>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</si>
  <si>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</si>
  <si>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</si>
  <si>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</si>
  <si>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</si>
  <si>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</si>
  <si>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</si>
  <si>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</si>
  <si>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</si>
  <si>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</si>
  <si>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</si>
  <si>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</si>
  <si>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</si>
  <si>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</si>
  <si>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</si>
  <si>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</si>
  <si>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</si>
  <si>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</si>
  <si>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</si>
  <si>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</si>
  <si>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</si>
  <si>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</si>
  <si>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</si>
  <si>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</si>
  <si>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</si>
  <si>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</si>
  <si>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</si>
  <si>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</si>
  <si>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</si>
  <si>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</si>
  <si>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</si>
  <si>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</si>
  <si>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</si>
  <si>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</si>
  <si>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</si>
  <si>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</si>
  <si>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</si>
  <si>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</si>
  <si>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</si>
  <si>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</si>
  <si>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</si>
  <si>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</si>
  <si>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</si>
  <si>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</si>
  <si>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</si>
  <si>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</si>
  <si>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</si>
  <si>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</si>
  <si>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</si>
  <si>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</si>
  <si>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</si>
  <si>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</si>
  <si>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</si>
  <si>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</si>
  <si>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</si>
  <si>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</si>
  <si>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</si>
  <si>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</si>
  <si>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</si>
  <si>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</si>
  <si>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</si>
  <si>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</si>
  <si>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</si>
  <si>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</si>
  <si>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</si>
  <si>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</si>
  <si>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</si>
  <si>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</si>
  <si>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</si>
  <si>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</si>
  <si>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</si>
  <si>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</si>
  <si>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</si>
  <si>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</si>
  <si>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</si>
  <si>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</si>
  <si>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</si>
  <si>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</si>
  <si>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</si>
  <si>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</si>
  <si>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</si>
  <si>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</si>
  <si>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</si>
  <si>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</si>
  <si>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</si>
  <si>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</si>
  <si>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</si>
  <si>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</si>
  <si>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</si>
  <si>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</si>
  <si>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</si>
  <si>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</si>
  <si>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</si>
  <si>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</si>
  <si>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</si>
  <si>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</si>
  <si>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</si>
  <si>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</si>
  <si>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</si>
  <si>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</si>
  <si>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</si>
  <si>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</si>
  <si>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</si>
  <si>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</si>
  <si>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</si>
  <si>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</si>
  <si>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</si>
  <si>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</si>
  <si>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</si>
  <si>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</si>
  <si>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</si>
  <si>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</si>
  <si>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</si>
  <si>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</si>
  <si>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</si>
  <si>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</si>
  <si>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</si>
  <si>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</si>
  <si>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</si>
  <si>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</si>
  <si>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</si>
  <si>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</si>
  <si>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</si>
  <si>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</si>
  <si>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</si>
  <si>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</si>
  <si>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</si>
  <si>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</si>
  <si>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</si>
  <si>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</si>
  <si>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</si>
  <si>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</si>
  <si>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</si>
  <si>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</si>
  <si>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</si>
  <si>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</si>
  <si>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</si>
  <si>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</si>
  <si>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</si>
  <si>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</si>
  <si>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</si>
  <si>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</si>
  <si>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</si>
  <si>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</si>
  <si>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</si>
  <si>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</si>
  <si>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</si>
  <si>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</si>
  <si>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</si>
  <si>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</si>
  <si>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</si>
  <si>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</si>
  <si>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</si>
  <si>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</si>
  <si>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</si>
  <si>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</si>
  <si>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</si>
  <si>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</si>
  <si>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</si>
  <si>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</si>
  <si>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</si>
  <si>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</si>
  <si>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</si>
  <si>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</si>
  <si>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</si>
  <si>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</si>
  <si>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</si>
  <si>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</si>
  <si>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</si>
  <si>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</si>
  <si>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</si>
  <si>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</si>
  <si>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</si>
  <si>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</si>
  <si>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</si>
  <si>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</si>
  <si>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</si>
  <si>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</si>
  <si>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</si>
  <si>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</si>
  <si>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</si>
  <si>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</si>
  <si>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</si>
  <si>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</si>
  <si>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</si>
  <si>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</si>
  <si>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</si>
  <si>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</si>
  <si>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</si>
  <si>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</si>
  <si>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</si>
  <si>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</si>
  <si>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</si>
  <si>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</si>
  <si>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</si>
  <si>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</si>
  <si>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</si>
  <si>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</si>
  <si>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</si>
  <si>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</si>
  <si>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</si>
  <si>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</si>
  <si>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</si>
  <si>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</si>
  <si>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</si>
  <si>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</si>
  <si>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</si>
  <si>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</si>
  <si>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</si>
  <si>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</si>
  <si>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</si>
  <si>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</si>
  <si>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</si>
  <si>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</si>
  <si>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</si>
  <si>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</si>
  <si>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</si>
  <si>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</si>
  <si>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</si>
  <si>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</si>
  <si>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</si>
  <si>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</si>
  <si>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</si>
  <si>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</si>
  <si>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</si>
  <si>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</si>
  <si>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</si>
  <si>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</si>
  <si>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</si>
  <si>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</si>
  <si>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</si>
  <si>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</si>
  <si>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</si>
  <si>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</si>
  <si>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</si>
  <si>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</si>
  <si>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</si>
  <si>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</si>
  <si>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</si>
  <si>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</si>
  <si>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</si>
  <si>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</si>
  <si>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</si>
  <si>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</si>
  <si>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</si>
  <si>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</si>
  <si>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</si>
  <si>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</si>
  <si>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</si>
  <si>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</si>
  <si>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</si>
  <si>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</si>
  <si>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</si>
  <si>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</si>
  <si>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</si>
  <si>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</si>
  <si>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</si>
  <si>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</si>
  <si>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</si>
  <si>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</si>
  <si>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</si>
  <si>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</si>
  <si>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</si>
  <si>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</si>
  <si>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</si>
  <si>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</si>
  <si>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</si>
  <si>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</si>
  <si>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</si>
  <si>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</si>
  <si>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</si>
  <si>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</si>
  <si>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</si>
  <si>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</si>
  <si>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</si>
  <si>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</si>
  <si>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</si>
  <si>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</si>
  <si>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</si>
  <si>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</si>
  <si>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</si>
  <si>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</si>
  <si>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</si>
  <si>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</si>
  <si>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</si>
  <si>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</si>
  <si>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</si>
  <si>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</si>
  <si>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</si>
  <si>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</si>
  <si>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</si>
  <si>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</si>
  <si>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</si>
  <si>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</si>
  <si>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</si>
  <si>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</si>
  <si>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</si>
  <si>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</si>
  <si>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</si>
  <si>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</si>
  <si>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</si>
  <si>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</si>
  <si>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</si>
  <si>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</si>
  <si>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</si>
  <si>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</si>
  <si>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</si>
  <si>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</si>
  <si>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</si>
  <si>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</si>
  <si>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</si>
  <si>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</si>
  <si>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</si>
  <si>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</si>
  <si>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</si>
  <si>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</si>
  <si>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</si>
  <si>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</si>
  <si>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</si>
  <si>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</si>
  <si>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</si>
  <si>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</si>
  <si>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</si>
  <si>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</si>
  <si>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</si>
  <si>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</si>
  <si>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</si>
  <si>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</si>
  <si>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</si>
  <si>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</si>
  <si>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</si>
  <si>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</si>
  <si>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</si>
  <si>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</si>
  <si>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</si>
  <si>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</si>
  <si>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</si>
  <si>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</si>
  <si>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</si>
  <si>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</si>
  <si>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</si>
  <si>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</si>
  <si>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</si>
  <si>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</si>
  <si>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</si>
  <si>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</si>
  <si>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</si>
  <si>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</si>
  <si>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</si>
  <si>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</si>
  <si>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</si>
  <si>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</si>
  <si>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</si>
  <si>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</si>
  <si>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</si>
  <si>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</si>
  <si>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</si>
  <si>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</si>
  <si>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</si>
  <si>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</si>
  <si>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</si>
  <si>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</si>
  <si>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</si>
  <si>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</si>
  <si>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</si>
  <si>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</si>
  <si>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</si>
  <si>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</si>
  <si>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</si>
  <si>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</si>
  <si>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</si>
  <si>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</si>
  <si>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</si>
  <si>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</si>
  <si>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</si>
  <si>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</si>
  <si>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</si>
  <si>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</si>
  <si>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</si>
  <si>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</si>
  <si>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</si>
  <si>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</si>
  <si>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</si>
  <si>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</si>
  <si>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</si>
  <si>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</si>
  <si>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</si>
  <si>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</si>
  <si>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</si>
  <si>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</si>
  <si>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</si>
  <si>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</si>
  <si>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</si>
  <si>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</si>
  <si>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</si>
  <si>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</si>
  <si>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</si>
  <si>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</si>
  <si>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</si>
  <si>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</si>
  <si>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</si>
  <si>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</si>
  <si>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</si>
  <si>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</si>
  <si>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</si>
  <si>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</si>
  <si>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</si>
  <si>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</si>
  <si>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</si>
  <si>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</si>
  <si>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</si>
  <si>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</si>
  <si>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</si>
  <si>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</si>
  <si>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</si>
  <si>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</si>
  <si>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</si>
  <si>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</si>
  <si>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</si>
  <si>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</si>
  <si>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</si>
  <si>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</si>
  <si>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</si>
  <si>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</si>
  <si>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</si>
  <si>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</si>
  <si>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</si>
  <si>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</si>
  <si>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</si>
  <si>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</si>
  <si>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</si>
  <si>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</si>
  <si>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</si>
  <si>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</si>
  <si>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</si>
  <si>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</si>
  <si>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</si>
  <si>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</si>
  <si>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</si>
  <si>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</si>
  <si>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</si>
  <si>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</si>
  <si>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</si>
  <si>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</si>
  <si>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</si>
  <si>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</si>
  <si>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</si>
  <si>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</si>
  <si>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</si>
  <si>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</si>
  <si>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</si>
  <si>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</si>
  <si>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</si>
  <si>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</si>
  <si>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</si>
  <si>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</si>
  <si>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</si>
  <si>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</si>
  <si>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</si>
  <si>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</si>
  <si>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</si>
  <si>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</si>
  <si>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</si>
  <si>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</si>
  <si>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</si>
  <si>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</si>
  <si>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</si>
  <si>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</si>
  <si>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</si>
  <si>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</si>
  <si>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</si>
  <si>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</si>
  <si>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</si>
  <si>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</si>
  <si>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</si>
  <si>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</si>
  <si>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</si>
  <si>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</si>
  <si>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</si>
  <si>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</si>
  <si>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</si>
  <si>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</si>
  <si>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</si>
  <si>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</si>
  <si>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</si>
  <si>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</si>
  <si>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</si>
  <si>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</si>
  <si>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</si>
  <si>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</si>
  <si>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</si>
  <si>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</si>
  <si>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</si>
  <si>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</si>
  <si>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</si>
  <si>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</si>
  <si>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</si>
  <si>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</si>
  <si>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</si>
  <si>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</si>
  <si>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</si>
  <si>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</si>
  <si>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</si>
  <si>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</si>
  <si>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</si>
  <si>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</si>
  <si>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</si>
  <si>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</si>
  <si>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</si>
  <si>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</si>
  <si>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</si>
  <si>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</si>
  <si>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</si>
  <si>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</si>
  <si>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</si>
  <si>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</si>
  <si>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</si>
  <si>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</si>
  <si>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</si>
  <si>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</si>
  <si>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</si>
  <si>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</si>
  <si>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</si>
  <si>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</si>
  <si>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</si>
  <si>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</si>
  <si>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</si>
  <si>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</si>
  <si>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</si>
  <si>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</si>
  <si>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</si>
  <si>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</si>
  <si>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</si>
  <si>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</si>
  <si>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</si>
  <si>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</si>
  <si>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</si>
  <si>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</si>
  <si>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</si>
  <si>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</si>
  <si>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</si>
  <si>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</si>
  <si>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</si>
  <si>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</si>
  <si>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</si>
  <si>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</si>
  <si>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</si>
  <si>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</si>
  <si>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</si>
  <si>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</si>
  <si>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</si>
  <si>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</si>
  <si>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</si>
  <si>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</si>
  <si>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</si>
  <si>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</si>
  <si>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</si>
  <si>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</si>
  <si>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</si>
  <si>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</si>
  <si>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</si>
  <si>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</si>
  <si>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</si>
  <si>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</si>
  <si>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</si>
  <si>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</si>
  <si>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</si>
  <si>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</si>
  <si>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</si>
  <si>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</si>
  <si>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</si>
  <si>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</si>
  <si>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</si>
  <si>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</si>
  <si>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</si>
  <si>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</si>
  <si>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</si>
  <si>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</si>
  <si>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</si>
  <si>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</si>
  <si>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</si>
  <si>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</si>
  <si>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</si>
  <si>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</si>
  <si>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</si>
  <si>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</si>
  <si>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</si>
  <si>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</si>
  <si>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</si>
  <si>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</si>
  <si>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</si>
  <si>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</si>
  <si>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</si>
  <si>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</si>
  <si>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</si>
  <si>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</si>
  <si>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</si>
  <si>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</si>
  <si>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</si>
  <si>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</si>
  <si>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</si>
  <si>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</si>
  <si>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</si>
  <si>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</si>
  <si>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</si>
  <si>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</si>
  <si>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</si>
  <si>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</si>
  <si>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</si>
  <si>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</si>
  <si>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</si>
  <si>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</si>
  <si>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</si>
  <si>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</si>
  <si>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</si>
  <si>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</si>
  <si>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</si>
  <si>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</si>
  <si>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</si>
  <si>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</si>
  <si>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</si>
  <si>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</si>
  <si>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</si>
  <si>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</si>
  <si>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</si>
  <si>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</si>
  <si>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</si>
  <si>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</si>
  <si>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</si>
  <si>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</si>
  <si>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</si>
  <si>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</si>
  <si>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</si>
  <si>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</si>
  <si>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</si>
  <si>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</si>
  <si>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</si>
  <si>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</si>
  <si>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</si>
  <si>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</si>
  <si>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</si>
  <si>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</si>
  <si>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</si>
  <si>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</si>
  <si>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</si>
  <si>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</si>
  <si>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</si>
  <si>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</si>
  <si>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</si>
  <si>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</si>
  <si>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</si>
  <si>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</si>
  <si>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</si>
  <si>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</si>
  <si>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</si>
  <si>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</si>
  <si>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</si>
  <si>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</si>
  <si>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</si>
  <si>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</si>
  <si>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</si>
  <si>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</si>
  <si>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</si>
  <si>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</si>
  <si>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</si>
  <si>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</si>
  <si>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</si>
  <si>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</si>
  <si>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</si>
  <si>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</si>
  <si>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</si>
  <si>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</si>
  <si>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</si>
  <si>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</si>
  <si>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</si>
  <si>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</si>
  <si>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</si>
  <si>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</si>
  <si>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</si>
  <si>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</si>
  <si>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</si>
  <si>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</si>
  <si>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</si>
  <si>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</si>
  <si>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</si>
  <si>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</si>
  <si>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</si>
  <si>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</si>
  <si>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</si>
  <si>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</si>
  <si>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</si>
  <si>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</si>
  <si>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</si>
  <si>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</si>
  <si>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</si>
  <si>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</si>
  <si>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</si>
  <si>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</si>
  <si>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</si>
  <si>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</si>
  <si>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</si>
  <si>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</si>
  <si>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</si>
  <si>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</si>
  <si>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</si>
  <si>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</si>
  <si>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</si>
  <si>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</si>
  <si>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</si>
  <si>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</si>
  <si>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</si>
  <si>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</si>
  <si>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</si>
  <si>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</si>
  <si>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</si>
  <si>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</si>
  <si>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</si>
  <si>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</si>
  <si>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</si>
  <si>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</si>
  <si>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</si>
  <si>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</si>
  <si>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</si>
  <si>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</si>
  <si>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</si>
  <si>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</si>
  <si>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</si>
  <si>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</si>
  <si>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</si>
  <si>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</si>
  <si>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</si>
  <si>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</si>
  <si>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</si>
  <si>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</si>
  <si>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</si>
  <si>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</si>
  <si>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</si>
  <si>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</si>
  <si>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</si>
  <si>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</si>
  <si>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</si>
  <si>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</si>
  <si>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</si>
  <si>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</si>
  <si>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</si>
  <si>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</si>
  <si>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</si>
  <si>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</si>
  <si>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</si>
  <si>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</si>
  <si>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</si>
  <si>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</si>
  <si>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</si>
  <si>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</si>
  <si>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</si>
  <si>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</si>
  <si>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</si>
  <si>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</si>
  <si>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</si>
  <si>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</si>
  <si>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</si>
  <si>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</si>
  <si>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</si>
  <si>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</si>
  <si>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</si>
  <si>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</si>
  <si>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</si>
  <si>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</si>
  <si>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</si>
  <si>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</si>
  <si>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</si>
  <si>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</si>
  <si>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</si>
  <si>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</si>
  <si>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</si>
  <si>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</si>
  <si>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</si>
  <si>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</si>
  <si>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</si>
  <si>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</si>
  <si>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</si>
  <si>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</si>
  <si>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</si>
  <si>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</si>
  <si>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</si>
  <si>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</si>
  <si>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</si>
  <si>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</si>
  <si>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</si>
  <si>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</si>
  <si>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</si>
  <si>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</si>
  <si>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</si>
  <si>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</si>
  <si>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</si>
  <si>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</si>
  <si>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</si>
  <si>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</si>
  <si>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</si>
  <si>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</si>
  <si>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</si>
  <si>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</si>
  <si>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</si>
  <si>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</si>
  <si>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</si>
  <si>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</si>
  <si>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</si>
  <si>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</si>
  <si>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</si>
  <si>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</si>
  <si>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</si>
  <si>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</si>
  <si>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</si>
  <si>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</si>
  <si>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</si>
  <si>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</si>
  <si>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</si>
  <si>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</si>
  <si>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</si>
  <si>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</si>
  <si>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</si>
  <si>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</si>
  <si>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</si>
  <si>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</si>
  <si>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</si>
  <si>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</si>
  <si>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</si>
  <si>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</si>
  <si>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</si>
  <si>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</si>
  <si>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</si>
  <si>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</si>
  <si>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</si>
  <si>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</si>
  <si>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</si>
  <si>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</si>
  <si>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</si>
  <si>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</si>
  <si>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</si>
  <si>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</si>
  <si>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</si>
  <si>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</si>
  <si>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</si>
  <si>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</si>
  <si>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</si>
  <si>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</si>
  <si>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</si>
  <si>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</si>
  <si>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</si>
  <si>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</si>
  <si>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</si>
  <si>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</si>
  <si>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</si>
  <si>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</si>
  <si>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</si>
  <si>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</si>
  <si>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</si>
  <si>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</si>
  <si>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</si>
  <si>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</si>
  <si>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</si>
  <si>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</si>
  <si>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</si>
  <si>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</si>
  <si>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</si>
  <si>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</si>
  <si>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</si>
  <si>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</si>
  <si>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</si>
  <si>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</si>
  <si>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</si>
  <si>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</si>
  <si>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</si>
  <si>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</si>
  <si>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</si>
  <si>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</si>
  <si>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</si>
  <si>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</si>
  <si>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</si>
  <si>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</si>
  <si>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</si>
  <si>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</si>
  <si>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</si>
  <si>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</si>
  <si>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</si>
  <si>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</si>
  <si>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</si>
  <si>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</si>
  <si>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</si>
  <si>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</si>
  <si>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</si>
  <si>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</si>
  <si>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</si>
  <si>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</si>
  <si>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</si>
  <si>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</si>
  <si>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</si>
  <si>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</si>
  <si>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</si>
  <si>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</si>
  <si>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</si>
  <si>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</si>
  <si>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</si>
  <si>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</si>
  <si>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</si>
  <si>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</si>
  <si>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</si>
  <si>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</si>
  <si>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</si>
  <si>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</si>
  <si>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</si>
  <si>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</si>
  <si>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</si>
  <si>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</si>
  <si>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</si>
  <si>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</si>
  <si>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</si>
  <si>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</si>
  <si>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</si>
  <si>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</si>
  <si>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</si>
  <si>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</si>
  <si>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</si>
  <si>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</si>
  <si>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</si>
  <si>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</si>
  <si>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</si>
  <si>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</si>
  <si>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</si>
  <si>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</si>
  <si>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</si>
  <si>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</si>
  <si>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</si>
  <si>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</si>
  <si>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</si>
  <si>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</si>
  <si>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</si>
  <si>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</si>
  <si>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</si>
  <si>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</si>
  <si>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</si>
  <si>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</si>
  <si>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</si>
  <si>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</si>
  <si>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</si>
  <si>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</si>
  <si>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</si>
  <si>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</si>
  <si>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</si>
  <si>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</si>
  <si>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</si>
  <si>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</si>
  <si>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</si>
  <si>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</si>
  <si>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</si>
  <si>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</si>
  <si>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</si>
  <si>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</si>
  <si>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</si>
  <si>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</si>
  <si>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</si>
  <si>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</si>
  <si>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</si>
  <si>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</si>
  <si>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</si>
  <si>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</si>
  <si>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</si>
  <si>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</si>
  <si>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</si>
  <si>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</si>
  <si>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</si>
  <si>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</si>
  <si>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</si>
  <si>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</si>
  <si>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</si>
  <si>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</si>
  <si>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</si>
  <si>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</si>
  <si>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</si>
  <si>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</si>
  <si>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</si>
  <si>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</si>
  <si>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</si>
  <si>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</si>
  <si>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</si>
  <si>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</si>
  <si>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</si>
  <si>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</si>
  <si>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</si>
  <si>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</si>
  <si>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</si>
  <si>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</si>
  <si>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</si>
  <si>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</si>
  <si>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</si>
  <si>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</si>
  <si>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</si>
  <si>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</si>
  <si>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</si>
  <si>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</si>
  <si>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</si>
  <si>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</si>
  <si>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</si>
  <si>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</si>
  <si>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</si>
  <si>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</si>
  <si>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</si>
  <si>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</si>
  <si>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</si>
  <si>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</si>
  <si>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</si>
  <si>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</si>
  <si>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</si>
  <si>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</si>
  <si>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</si>
  <si>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</si>
  <si>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</si>
  <si>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</si>
  <si>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</si>
  <si>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</si>
  <si>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</si>
  <si>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</si>
  <si>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</si>
  <si>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</si>
  <si>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</si>
  <si>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</si>
  <si>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</si>
  <si>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</si>
  <si>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</si>
  <si>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</si>
  <si>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</si>
  <si>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</si>
  <si>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</si>
  <si>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</si>
  <si>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</si>
  <si>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</si>
  <si>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</si>
  <si>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</si>
  <si>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</si>
  <si>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</si>
  <si>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</si>
  <si>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</si>
  <si>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</si>
  <si>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</si>
  <si>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</si>
  <si>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</si>
  <si>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</si>
  <si>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</si>
  <si>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</si>
  <si>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</si>
  <si>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</si>
  <si>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</si>
  <si>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</si>
  <si>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</si>
  <si>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</si>
  <si>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</si>
  <si>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</si>
  <si>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</si>
  <si>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</si>
  <si>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</si>
  <si>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</si>
  <si>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</si>
  <si>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</si>
  <si>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</si>
  <si>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</si>
  <si>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</si>
  <si>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</si>
  <si>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</si>
  <si>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</si>
  <si>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</si>
  <si>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</si>
  <si>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</si>
  <si>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</si>
  <si>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</si>
  <si>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</si>
  <si>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</si>
  <si>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</si>
  <si>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</si>
  <si>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</si>
  <si>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</si>
  <si>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</si>
  <si>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</si>
  <si>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</si>
  <si>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</si>
  <si>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</si>
  <si>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</si>
  <si>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</si>
  <si>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</si>
  <si>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</si>
  <si>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</si>
  <si>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</si>
  <si>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</si>
  <si>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</si>
  <si>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</si>
  <si>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</si>
  <si>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</si>
  <si>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</si>
  <si>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</si>
  <si>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</si>
  <si>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</si>
  <si>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</si>
  <si>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</si>
  <si>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</si>
  <si>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</si>
  <si>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</si>
  <si>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</si>
  <si>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</si>
  <si>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</si>
  <si>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</si>
  <si>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</si>
  <si>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</si>
  <si>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</si>
  <si>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</si>
  <si>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</si>
  <si>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</si>
  <si>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</si>
  <si>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</si>
  <si>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</si>
  <si>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</si>
  <si>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</si>
  <si>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</si>
  <si>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</si>
  <si>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</si>
  <si>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</si>
  <si>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</si>
  <si>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</si>
  <si>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</si>
  <si>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</si>
  <si>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</si>
  <si>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</si>
  <si>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</si>
  <si>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</si>
  <si>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</si>
  <si>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</si>
  <si>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</si>
  <si>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</si>
  <si>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</si>
  <si>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</si>
  <si>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</si>
  <si>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</si>
  <si>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</si>
  <si>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</si>
  <si>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</si>
  <si>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</si>
  <si>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</si>
  <si>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</si>
  <si>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</si>
  <si>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</si>
  <si>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</si>
  <si>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</si>
  <si>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</si>
  <si>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</si>
  <si>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</si>
  <si>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</si>
  <si>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</si>
  <si>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</si>
  <si>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</si>
  <si>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</si>
  <si>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</si>
  <si>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</si>
  <si>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</si>
  <si>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</si>
  <si>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</si>
  <si>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</si>
  <si>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</si>
  <si>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</si>
  <si>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</si>
  <si>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</si>
  <si>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</si>
  <si>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</si>
  <si>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</si>
  <si>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</si>
  <si>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</si>
  <si>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</si>
  <si>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</si>
  <si>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</si>
  <si>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</si>
  <si>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</si>
  <si>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</si>
  <si>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</si>
  <si>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</si>
  <si>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</si>
  <si>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</si>
  <si>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</si>
  <si>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</si>
  <si>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</si>
  <si>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</si>
  <si>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</si>
  <si>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</si>
  <si>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</si>
  <si>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</si>
  <si>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</si>
  <si>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</si>
  <si>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</si>
  <si>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</si>
  <si>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</si>
  <si>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</si>
  <si>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</si>
  <si>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</si>
  <si>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</si>
  <si>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</si>
  <si>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</si>
  <si>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</si>
  <si>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</si>
  <si>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</si>
  <si>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</si>
  <si>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</si>
  <si>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</si>
  <si>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</si>
  <si>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</si>
  <si>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</si>
  <si>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</si>
  <si>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</si>
  <si>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</si>
  <si>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</si>
  <si>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</si>
  <si>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</si>
  <si>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</si>
  <si>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</si>
  <si>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</si>
  <si>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</si>
  <si>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</si>
  <si>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</si>
  <si>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</si>
  <si>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</si>
  <si>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</si>
  <si>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</si>
  <si>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</si>
  <si>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</si>
  <si>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</si>
  <si>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</si>
  <si>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</si>
  <si>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</si>
  <si>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</si>
  <si>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</si>
  <si>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</si>
  <si>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</si>
  <si>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</si>
  <si>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</si>
  <si>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</si>
  <si>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</si>
  <si>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</si>
  <si>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</si>
  <si>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</si>
  <si>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</si>
  <si>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</si>
  <si>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</si>
  <si>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</si>
  <si>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</si>
  <si>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</si>
  <si>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</si>
  <si>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</si>
  <si>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</si>
  <si>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</si>
  <si>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</si>
  <si>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</si>
  <si>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</si>
  <si>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</si>
  <si>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</si>
  <si>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</si>
  <si>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</si>
  <si>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</si>
  <si>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</si>
  <si>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</si>
  <si>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</si>
  <si>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</si>
  <si>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</si>
  <si>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</si>
  <si>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</si>
  <si>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</si>
  <si>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</si>
  <si>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</si>
  <si>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</si>
  <si>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</si>
  <si>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</si>
  <si>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</si>
  <si>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</si>
  <si>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</si>
  <si>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</si>
  <si>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</si>
  <si>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</si>
  <si>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</si>
  <si>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</si>
  <si>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</si>
  <si>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</si>
  <si>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</si>
  <si>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</si>
  <si>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</si>
  <si>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</si>
  <si>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</si>
  <si>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</si>
  <si>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</si>
  <si>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</si>
  <si>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</si>
  <si>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</si>
  <si>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</si>
  <si>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</si>
  <si>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</si>
  <si>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</si>
  <si>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</si>
  <si>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</si>
  <si>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</si>
  <si>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</si>
  <si>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</si>
  <si>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</si>
  <si>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</si>
  <si>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</si>
  <si>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</si>
  <si>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</si>
  <si>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</si>
  <si>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</si>
  <si>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</si>
  <si>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</si>
  <si>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</si>
  <si>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</si>
  <si>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</si>
  <si>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</si>
  <si>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</si>
  <si>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</si>
  <si>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</si>
  <si>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</si>
  <si>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</si>
  <si>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</si>
  <si>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</si>
  <si>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</si>
  <si>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</si>
  <si>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</si>
  <si>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</si>
  <si>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</si>
  <si>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</si>
  <si>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</si>
  <si>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</si>
  <si>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</si>
  <si>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</si>
  <si>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</si>
  <si>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</si>
  <si>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</si>
  <si>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</si>
  <si>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</si>
  <si>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</si>
  <si>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</si>
  <si>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</si>
  <si>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</si>
  <si>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</si>
  <si>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</si>
  <si>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</si>
  <si>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</si>
  <si>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</si>
  <si>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</si>
  <si>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</si>
  <si>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</si>
  <si>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</si>
  <si>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</si>
  <si>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</si>
  <si>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</si>
  <si>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</si>
  <si>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</si>
  <si>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</si>
  <si>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</si>
  <si>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</si>
  <si>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</si>
  <si>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</si>
  <si>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</si>
  <si>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</si>
  <si>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</si>
  <si>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</si>
  <si>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</si>
  <si>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</si>
  <si>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</si>
  <si>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</si>
  <si>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</si>
  <si>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</si>
  <si>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</si>
  <si>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</si>
  <si>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</si>
  <si>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</si>
  <si>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</si>
  <si>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</si>
  <si>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</si>
  <si>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</si>
  <si>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</si>
  <si>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</si>
  <si>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</si>
  <si>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</si>
  <si>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</si>
  <si>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</si>
  <si>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</si>
  <si>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</si>
  <si>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</si>
  <si>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</si>
  <si>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</si>
  <si>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</si>
  <si>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</si>
  <si>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</si>
  <si>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</si>
  <si>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</si>
  <si>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</si>
  <si>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</si>
  <si>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</si>
  <si>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</si>
  <si>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</si>
  <si>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</si>
  <si>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</si>
  <si>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</si>
  <si>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</si>
  <si>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</si>
  <si>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</si>
  <si>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</si>
  <si>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</si>
  <si>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</si>
  <si>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</si>
  <si>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</si>
  <si>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</si>
  <si>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</si>
  <si>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</si>
  <si>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</si>
  <si>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</si>
  <si>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</si>
  <si>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</si>
  <si>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</si>
  <si>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</si>
  <si>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</si>
  <si>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</si>
  <si>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</si>
  <si>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</si>
  <si>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</si>
  <si>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</si>
  <si>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</si>
  <si>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</si>
  <si>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</si>
  <si>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</si>
  <si>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</si>
  <si>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</si>
  <si>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</si>
  <si>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</si>
  <si>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</si>
  <si>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</si>
  <si>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</si>
  <si>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</si>
  <si>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</si>
  <si>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</si>
  <si>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</si>
  <si>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</si>
  <si>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</si>
  <si>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</si>
  <si>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</si>
  <si>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</si>
  <si>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</si>
  <si>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</si>
  <si>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</si>
  <si>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</si>
  <si>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</si>
  <si>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</si>
  <si>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</si>
  <si>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</si>
  <si>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</si>
  <si>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</si>
  <si>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</si>
  <si>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</si>
  <si>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</si>
  <si>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</si>
  <si>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</si>
  <si>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</si>
  <si>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</si>
  <si>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</si>
  <si>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</si>
  <si>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</si>
  <si>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</si>
  <si>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</si>
  <si>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</si>
  <si>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</si>
  <si>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</si>
  <si>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</si>
  <si>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</si>
  <si>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</si>
  <si>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</si>
  <si>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</si>
  <si>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</si>
  <si>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</si>
  <si>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</si>
  <si>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</si>
  <si>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</si>
  <si>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</si>
  <si>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</si>
  <si>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</si>
  <si>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</si>
  <si>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</si>
  <si>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</si>
  <si>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</si>
  <si>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</si>
  <si>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</si>
  <si>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</si>
  <si>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</si>
  <si>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</si>
  <si>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</si>
  <si>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</si>
  <si>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</si>
  <si>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</si>
  <si>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</si>
  <si>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</si>
  <si>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</si>
  <si>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</si>
  <si>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</si>
  <si>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</si>
  <si>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</si>
  <si>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</si>
  <si>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</si>
  <si>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</si>
  <si>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</si>
  <si>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</si>
  <si>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</si>
  <si>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</si>
  <si>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</si>
  <si>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</si>
  <si>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</si>
  <si>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</si>
  <si>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</si>
  <si>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</si>
  <si>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</si>
  <si>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</si>
  <si>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</si>
  <si>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</si>
  <si>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</si>
  <si>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</si>
  <si>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</si>
  <si>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</si>
  <si>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</si>
  <si>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</si>
  <si>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</si>
  <si>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</si>
  <si>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</si>
  <si>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</si>
  <si>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</si>
  <si>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</si>
  <si>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</si>
  <si>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</si>
  <si>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</si>
  <si>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</si>
  <si>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</si>
  <si>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</si>
  <si>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</si>
  <si>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</si>
  <si>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</si>
  <si>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</si>
  <si>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</si>
  <si>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</si>
  <si>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</si>
  <si>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</si>
  <si>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</si>
  <si>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</si>
  <si>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</si>
  <si>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</si>
  <si>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</si>
  <si>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</si>
  <si>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</si>
  <si>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</si>
  <si>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</si>
  <si>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</si>
  <si>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</si>
  <si>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</si>
  <si>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</si>
  <si>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</si>
  <si>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</si>
  <si>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</si>
  <si>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</si>
  <si>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</si>
  <si>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</si>
  <si>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</si>
  <si>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</si>
  <si>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</si>
  <si>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</si>
  <si>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</si>
  <si>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</si>
  <si>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</si>
  <si>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</si>
  <si>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</si>
  <si>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</si>
  <si>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</si>
  <si>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</si>
  <si>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</si>
  <si>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</si>
  <si>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</si>
  <si>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</si>
  <si>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</si>
  <si>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</si>
  <si>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</si>
  <si>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</si>
  <si>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</si>
  <si>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</si>
  <si>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</si>
  <si>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</si>
  <si>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</si>
  <si>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</si>
  <si>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</si>
  <si>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</si>
  <si>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</si>
  <si>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</si>
  <si>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</si>
  <si>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</si>
  <si>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</si>
  <si>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</si>
  <si>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</si>
  <si>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</si>
  <si>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</si>
  <si>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</si>
  <si>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</si>
  <si>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</si>
  <si>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</si>
  <si>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</si>
  <si>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</si>
  <si>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</si>
  <si>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</si>
  <si>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</si>
  <si>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</si>
  <si>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</si>
  <si>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</si>
  <si>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</si>
  <si>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</si>
  <si>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</si>
  <si>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</si>
  <si>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</si>
  <si>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</si>
  <si>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</si>
  <si>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</si>
  <si>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</si>
  <si>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</si>
  <si>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</si>
  <si>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</si>
  <si>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</si>
  <si>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</si>
  <si>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</si>
  <si>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</si>
  <si>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</si>
  <si>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</si>
  <si>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</si>
  <si>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</si>
  <si>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</si>
  <si>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</si>
  <si>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</si>
  <si>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</si>
  <si>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</si>
  <si>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</si>
  <si>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</si>
  <si>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</si>
  <si>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</si>
  <si>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</si>
  <si>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</si>
  <si>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</si>
  <si>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</si>
  <si>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</si>
  <si>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</si>
  <si>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</si>
  <si>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</si>
  <si>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</si>
  <si>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</si>
  <si>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</si>
  <si>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</si>
  <si>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</si>
  <si>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</si>
  <si>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</si>
  <si>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</si>
  <si>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</si>
  <si>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</si>
  <si>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</si>
  <si>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</si>
  <si>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</si>
  <si>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</si>
  <si>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</si>
  <si>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</si>
  <si>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</si>
  <si>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</si>
  <si>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</si>
  <si>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</si>
  <si>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</si>
  <si>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</si>
  <si>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</si>
  <si>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</si>
  <si>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</si>
  <si>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</si>
  <si>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</si>
  <si>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</si>
  <si>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</si>
  <si>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</si>
  <si>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</si>
  <si>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</si>
  <si>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</si>
  <si>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</si>
  <si>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</si>
  <si>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</si>
  <si>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</si>
  <si>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</si>
  <si>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</si>
  <si>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</si>
  <si>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</si>
  <si>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</si>
  <si>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</si>
  <si>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</si>
  <si>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</si>
  <si>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</si>
  <si>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</si>
  <si>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</si>
  <si>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</si>
  <si>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</si>
  <si>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</si>
  <si>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</si>
  <si>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</si>
  <si>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</si>
  <si>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</si>
  <si>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</si>
  <si>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</si>
  <si>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</si>
  <si>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</si>
  <si>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</si>
  <si>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</si>
  <si>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</si>
  <si>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</si>
  <si>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</si>
  <si>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</si>
  <si>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</si>
  <si>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</si>
  <si>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</si>
  <si>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</si>
  <si>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</si>
  <si>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</si>
  <si>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</si>
  <si>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</si>
  <si>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</si>
  <si>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</si>
  <si>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</si>
  <si>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</si>
  <si>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</si>
  <si>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</si>
  <si>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</si>
  <si>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</si>
  <si>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</si>
  <si>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</si>
  <si>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</si>
  <si>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</si>
  <si>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</si>
  <si>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</si>
  <si>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</si>
  <si>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</si>
  <si>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</si>
  <si>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</si>
  <si>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</si>
  <si>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</si>
  <si>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</si>
  <si>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</si>
  <si>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</si>
  <si>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</si>
  <si>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</si>
  <si>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</si>
  <si>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</si>
  <si>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</si>
  <si>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</si>
  <si>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</si>
  <si>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</si>
  <si>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</si>
  <si>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</si>
  <si>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</si>
  <si>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</si>
  <si>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</si>
  <si>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</si>
  <si>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</si>
  <si>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</si>
  <si>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</si>
  <si>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</si>
  <si>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</si>
  <si>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</si>
  <si>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</si>
  <si>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</si>
  <si>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</si>
  <si>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</si>
  <si>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</si>
  <si>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</si>
  <si>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</si>
  <si>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</si>
  <si>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</si>
  <si>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</si>
  <si>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</si>
  <si>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</si>
  <si>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</si>
  <si>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</si>
  <si>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</si>
  <si>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</si>
  <si>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</si>
  <si>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</si>
  <si>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</si>
  <si>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</si>
  <si>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</si>
  <si>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</si>
  <si>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</si>
  <si>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</si>
  <si>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</si>
  <si>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</si>
  <si>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</si>
  <si>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</si>
  <si>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</si>
  <si>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</si>
  <si>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</si>
  <si>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</si>
  <si>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</si>
  <si>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</si>
  <si>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</si>
  <si>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</si>
  <si>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</si>
  <si>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</si>
  <si>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</si>
  <si>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</si>
  <si>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</si>
  <si>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</si>
  <si>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</si>
  <si>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</si>
  <si>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</si>
  <si>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</si>
  <si>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</si>
  <si>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</si>
  <si>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</si>
  <si>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</si>
  <si>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</si>
  <si>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</si>
  <si>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</si>
  <si>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</si>
  <si>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</si>
  <si>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</si>
  <si>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</si>
  <si>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</si>
  <si>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</si>
  <si>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</si>
  <si>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</si>
  <si>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</si>
  <si>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</si>
  <si>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</si>
  <si>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</si>
  <si>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</si>
  <si>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</si>
  <si>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</si>
  <si>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</si>
  <si>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</si>
  <si>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</si>
  <si>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</si>
  <si>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</si>
  <si>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</si>
  <si>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</si>
  <si>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</si>
  <si>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</si>
  <si>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</si>
  <si>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</si>
  <si>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</si>
  <si>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</si>
  <si>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</si>
  <si>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</si>
  <si>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</si>
  <si>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</si>
  <si>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</si>
  <si>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</si>
  <si>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</si>
  <si>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</si>
  <si>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</si>
  <si>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</si>
  <si>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</si>
  <si>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</si>
  <si>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</si>
  <si>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</si>
  <si>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</si>
  <si>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</si>
  <si>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</si>
  <si>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</si>
  <si>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</si>
  <si>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</si>
  <si>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</si>
  <si>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</si>
  <si>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</si>
  <si>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</si>
  <si>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</si>
  <si>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</si>
  <si>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</si>
  <si>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</si>
  <si>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</si>
  <si>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</si>
  <si>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</si>
  <si>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</si>
  <si>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</si>
  <si>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</si>
  <si>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</si>
  <si>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</si>
  <si>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</si>
  <si>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</si>
  <si>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</si>
  <si>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</si>
  <si>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</si>
  <si>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</si>
  <si>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</si>
  <si>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</si>
  <si>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</si>
  <si>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</si>
  <si>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</si>
  <si>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</si>
  <si>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</si>
  <si>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</si>
  <si>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</si>
  <si>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</si>
  <si>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</si>
  <si>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</si>
  <si>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</si>
  <si>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</si>
  <si>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</si>
  <si>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</si>
  <si>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</si>
  <si>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</si>
  <si>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</si>
  <si>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</si>
  <si>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</si>
  <si>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</si>
  <si>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</si>
  <si>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</si>
  <si>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</si>
  <si>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</si>
  <si>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</si>
  <si>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</si>
  <si>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</si>
  <si>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</si>
  <si>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</si>
  <si>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</si>
  <si>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</si>
  <si>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</si>
  <si>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</si>
  <si>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</si>
  <si>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</si>
  <si>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</si>
  <si>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</si>
  <si>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</si>
  <si>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</si>
  <si>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</si>
  <si>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</si>
  <si>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</si>
  <si>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</si>
  <si>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</si>
  <si>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</si>
  <si>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</si>
  <si>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</si>
  <si>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</si>
  <si>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</si>
  <si>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</si>
  <si>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</si>
  <si>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</si>
  <si>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</si>
  <si>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</si>
  <si>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</si>
  <si>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</si>
  <si>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</si>
  <si>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</si>
  <si>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</si>
  <si>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</si>
  <si>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</si>
  <si>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</si>
  <si>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</si>
  <si>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</si>
  <si>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</si>
  <si>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</si>
  <si>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</si>
  <si>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</si>
  <si>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</si>
  <si>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</si>
  <si>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</si>
  <si>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</si>
  <si>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</si>
  <si>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</si>
  <si>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</si>
  <si>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</si>
  <si>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</si>
  <si>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</si>
  <si>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</si>
  <si>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</si>
  <si>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</si>
  <si>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</si>
  <si>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</si>
  <si>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</si>
  <si>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</si>
  <si>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</si>
  <si>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</si>
  <si>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</si>
  <si>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</si>
  <si>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</si>
  <si>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</si>
  <si>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</si>
  <si>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</si>
  <si>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</si>
  <si>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</si>
  <si>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</si>
  <si>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</si>
  <si>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</si>
  <si>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</si>
  <si>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</si>
  <si>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</si>
  <si>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</si>
  <si>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</si>
  <si>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</si>
  <si>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</si>
  <si>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</si>
  <si>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</si>
  <si>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</si>
  <si>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</si>
  <si>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</si>
  <si>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</si>
  <si>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</si>
  <si>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</si>
  <si>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</si>
  <si>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</si>
  <si>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</si>
  <si>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</si>
  <si>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</si>
  <si>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</si>
  <si>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</si>
  <si>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</si>
  <si>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</si>
  <si>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</si>
  <si>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</si>
  <si>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</si>
  <si>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</si>
  <si>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</si>
  <si>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</si>
  <si>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</si>
  <si>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</si>
  <si>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</si>
  <si>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</si>
  <si>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</si>
  <si>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</si>
  <si>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</si>
  <si>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</si>
  <si>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</si>
  <si>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</si>
  <si>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</si>
  <si>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</si>
  <si>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</si>
  <si>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</si>
  <si>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</si>
  <si>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</si>
  <si>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</si>
  <si>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</si>
  <si>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</si>
  <si>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</si>
  <si>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</si>
  <si>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</si>
  <si>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</si>
  <si>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</si>
  <si>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</si>
  <si>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</si>
  <si>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</si>
  <si>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</si>
  <si>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</si>
  <si>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</si>
  <si>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</si>
  <si>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</si>
  <si>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</si>
  <si>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</si>
  <si>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</si>
  <si>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</si>
  <si>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</si>
  <si>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</si>
  <si>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</si>
  <si>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</si>
  <si>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</si>
  <si>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</si>
  <si>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</si>
  <si>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</si>
  <si>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</si>
  <si>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</si>
  <si>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</si>
  <si>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</si>
  <si>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</si>
  <si>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</si>
  <si>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</si>
  <si>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</si>
  <si>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</si>
  <si>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</si>
  <si>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</si>
  <si>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</si>
  <si>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</si>
  <si>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</si>
  <si>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</si>
  <si>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</si>
  <si>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</si>
  <si>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</si>
  <si>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</si>
  <si>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</si>
  <si>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</si>
  <si>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</si>
  <si>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</si>
  <si>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</si>
  <si>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</si>
  <si>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</si>
  <si>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</si>
  <si>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</si>
  <si>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</si>
  <si>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</si>
  <si>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</si>
  <si>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</si>
  <si>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</si>
  <si>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</si>
  <si>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</si>
  <si>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</si>
  <si>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</si>
  <si>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</si>
  <si>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</si>
  <si>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</si>
  <si>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</si>
  <si>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</si>
  <si>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</si>
  <si>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</si>
  <si>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</si>
  <si>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</si>
  <si>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</si>
  <si>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</si>
  <si>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</si>
  <si>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</si>
  <si>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</si>
  <si>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</si>
  <si>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</si>
  <si>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</si>
  <si>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</si>
  <si>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</si>
  <si>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</si>
  <si>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</si>
  <si>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</si>
  <si>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</si>
  <si>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</si>
  <si>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</si>
  <si>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</si>
  <si>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</si>
  <si>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</si>
  <si>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</si>
  <si>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</si>
  <si>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</si>
  <si>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</si>
  <si>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</si>
  <si>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</si>
  <si>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</si>
  <si>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</si>
  <si>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</si>
  <si>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</si>
  <si>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</si>
  <si>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</si>
  <si>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</si>
  <si>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</si>
  <si>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</si>
  <si>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</si>
  <si>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</si>
  <si>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</si>
  <si>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</si>
  <si>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</si>
  <si>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</si>
  <si>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</si>
  <si>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</si>
  <si>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</si>
  <si>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</si>
  <si>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</si>
  <si>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</si>
  <si>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</si>
  <si>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</si>
  <si>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</si>
  <si>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</si>
  <si>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</si>
  <si>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</si>
  <si>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</si>
  <si>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</si>
  <si>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</si>
  <si>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</si>
  <si>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</si>
  <si>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</si>
  <si>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</si>
  <si>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</si>
  <si>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</si>
  <si>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</si>
  <si>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</si>
  <si>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</si>
  <si>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</si>
  <si>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</si>
  <si>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</si>
  <si>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</si>
  <si>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</si>
  <si>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</si>
  <si>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</si>
  <si>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</si>
  <si>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</si>
  <si>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</si>
  <si>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</si>
  <si>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</si>
  <si>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</si>
  <si>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</si>
  <si>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</si>
  <si>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</si>
  <si>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</si>
  <si>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</si>
  <si>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</si>
  <si>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</si>
  <si>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</si>
  <si>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</si>
  <si>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</si>
  <si>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</si>
  <si>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</si>
  <si>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</si>
  <si>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</si>
  <si>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</si>
  <si>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</si>
  <si>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</si>
  <si>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</si>
  <si>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</si>
  <si>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</si>
  <si>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</si>
  <si>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</si>
  <si>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</si>
  <si>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</si>
  <si>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</si>
  <si>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</si>
  <si>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</si>
  <si>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</si>
  <si>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</si>
  <si>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</si>
  <si>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</si>
  <si>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</si>
  <si>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</si>
  <si>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</si>
  <si>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</si>
  <si>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</si>
  <si>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</si>
  <si>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</si>
  <si>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</si>
  <si>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</si>
  <si>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</si>
  <si>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</si>
  <si>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</si>
  <si>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</si>
  <si>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</si>
  <si>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</si>
  <si>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</si>
  <si>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</si>
  <si>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</si>
  <si>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</si>
  <si>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</si>
  <si>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</si>
  <si>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</si>
  <si>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</si>
  <si>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</si>
  <si>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</si>
  <si>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</si>
  <si>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</si>
  <si>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</si>
  <si>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</si>
  <si>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</si>
  <si>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</si>
  <si>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</si>
  <si>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</si>
  <si>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</si>
  <si>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</si>
  <si>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</si>
  <si>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</si>
  <si>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</si>
  <si>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</si>
  <si>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</si>
  <si>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</si>
  <si>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</si>
  <si>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</si>
  <si>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</si>
  <si>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</si>
  <si>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</si>
  <si>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</si>
  <si>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</si>
  <si>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</si>
  <si>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</si>
  <si>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</si>
  <si>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</si>
  <si>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</si>
  <si>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</si>
  <si>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</si>
  <si>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</si>
  <si>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</si>
  <si>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</si>
  <si>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</si>
  <si>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</si>
  <si>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</si>
  <si>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</si>
  <si>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</si>
  <si>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</si>
  <si>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</si>
  <si>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</si>
  <si>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</si>
  <si>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</si>
  <si>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</si>
  <si>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</si>
  <si>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</si>
  <si>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</si>
  <si>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</si>
  <si>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</si>
  <si>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</si>
  <si>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</si>
  <si>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</si>
  <si>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</si>
  <si>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</si>
  <si>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</si>
  <si>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</si>
  <si>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</si>
  <si>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</si>
  <si>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</si>
  <si>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</si>
  <si>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</si>
  <si>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</si>
  <si>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</si>
  <si>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</si>
  <si>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</si>
  <si>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</si>
  <si>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</si>
  <si>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</si>
  <si>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</si>
  <si>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</si>
  <si>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</si>
  <si>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</si>
  <si>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</si>
  <si>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</si>
  <si>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</si>
  <si>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</si>
  <si>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</si>
  <si>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</si>
  <si>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</si>
  <si>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</si>
  <si>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</si>
  <si>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</si>
  <si>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</si>
  <si>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</si>
  <si>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</si>
  <si>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</si>
  <si>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</si>
  <si>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</si>
  <si>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</si>
  <si>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</si>
  <si>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</si>
  <si>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</si>
  <si>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</si>
  <si>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</si>
  <si>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</si>
  <si>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</si>
  <si>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</si>
  <si>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</si>
  <si>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</si>
  <si>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</si>
  <si>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</si>
  <si>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</si>
  <si>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</si>
  <si>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</si>
  <si>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</si>
  <si>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</si>
  <si>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</si>
  <si>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</si>
  <si>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</si>
  <si>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</si>
  <si>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</si>
  <si>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</si>
  <si>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</si>
  <si>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</si>
  <si>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</si>
  <si>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</si>
  <si>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</si>
  <si>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</si>
  <si>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</si>
  <si>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</si>
  <si>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</si>
  <si>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</si>
  <si>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</si>
  <si>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</si>
  <si>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</si>
  <si>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</si>
  <si>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</si>
  <si>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</si>
  <si>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</si>
  <si>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</si>
  <si>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</si>
  <si>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</si>
  <si>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</si>
  <si>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</si>
  <si>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</si>
  <si>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</si>
  <si>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</si>
  <si>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</si>
  <si>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</si>
  <si>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</si>
  <si>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</si>
  <si>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</si>
  <si>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</si>
  <si>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</si>
  <si>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</si>
  <si>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</si>
  <si>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</si>
  <si>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</si>
  <si>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</si>
  <si>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</si>
  <si>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</si>
  <si>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</si>
  <si>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</si>
  <si>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</si>
  <si>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</si>
  <si>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</si>
  <si>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</si>
  <si>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</si>
  <si>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</si>
  <si>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</si>
  <si>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</si>
  <si>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</si>
  <si>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</si>
  <si>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</si>
  <si>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</si>
  <si>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</si>
  <si>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</si>
  <si>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</si>
  <si>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</si>
  <si>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</si>
  <si>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</si>
  <si>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</si>
  <si>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</si>
  <si>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</si>
  <si>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</si>
  <si>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</si>
  <si>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</si>
  <si>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</si>
  <si>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</si>
  <si>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</si>
  <si>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</si>
  <si>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</si>
  <si>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</si>
  <si>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</si>
  <si>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</si>
  <si>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</si>
  <si>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</si>
  <si>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</si>
  <si>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</si>
  <si>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</si>
  <si>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</si>
  <si>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</si>
  <si>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</si>
  <si>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</si>
  <si>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</si>
  <si>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</si>
  <si>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</si>
  <si>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</si>
  <si>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</si>
  <si>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</si>
  <si>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</si>
  <si>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</si>
  <si>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</si>
  <si>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</si>
  <si>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</si>
  <si>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</si>
  <si>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</si>
  <si>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</si>
  <si>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</si>
  <si>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</si>
  <si>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</si>
  <si>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</si>
  <si>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</si>
  <si>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</si>
  <si>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</si>
  <si>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</si>
  <si>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</si>
  <si>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</si>
  <si>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</si>
  <si>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</si>
  <si>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</si>
  <si>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</si>
  <si>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</si>
  <si>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</si>
  <si>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</si>
  <si>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</si>
  <si>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</si>
  <si>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</si>
  <si>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</si>
  <si>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</si>
  <si>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</si>
  <si>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</si>
  <si>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</si>
  <si>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</si>
  <si>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</si>
  <si>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</si>
  <si>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</si>
  <si>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</si>
  <si>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</si>
  <si>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</si>
  <si>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</si>
  <si>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</si>
  <si>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</si>
  <si>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</si>
  <si>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</si>
  <si>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</si>
  <si>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</si>
  <si>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</si>
  <si>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</si>
  <si>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</si>
  <si>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</si>
  <si>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</si>
  <si>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</si>
  <si>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</si>
  <si>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</si>
  <si>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</si>
  <si>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</si>
  <si>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</si>
  <si>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</si>
  <si>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</si>
  <si>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</si>
  <si>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</si>
  <si>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</si>
  <si>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</si>
  <si>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</si>
  <si>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</si>
  <si>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</si>
  <si>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</si>
  <si>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</si>
  <si>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</si>
  <si>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</si>
  <si>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</si>
  <si>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</si>
  <si>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</si>
  <si>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</si>
  <si>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</si>
  <si>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</si>
  <si>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</si>
  <si>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</si>
  <si>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</si>
  <si>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</si>
  <si>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</si>
  <si>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</si>
  <si>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</si>
  <si>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</si>
  <si>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</si>
  <si>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</si>
  <si>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</si>
  <si>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</si>
  <si>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</si>
  <si>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</si>
  <si>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</si>
  <si>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</si>
  <si>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</si>
  <si>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</si>
  <si>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</si>
  <si>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</si>
  <si>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</si>
  <si>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</si>
  <si>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</si>
  <si>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</si>
  <si>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</si>
  <si>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</si>
  <si>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</si>
  <si>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</si>
  <si>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</si>
  <si>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</si>
  <si>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</si>
  <si>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</si>
  <si>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</si>
  <si>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</si>
  <si>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</si>
  <si>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</si>
  <si>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</si>
  <si>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</si>
  <si>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</si>
  <si>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</si>
  <si>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</si>
  <si>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</si>
  <si>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</si>
  <si>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</si>
  <si>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</si>
  <si>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</si>
  <si>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</si>
  <si>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</si>
  <si>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</si>
  <si>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</si>
  <si>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</si>
  <si>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</si>
  <si>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</si>
  <si>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</si>
  <si>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</si>
  <si>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</si>
  <si>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</si>
  <si>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</si>
  <si>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</si>
  <si>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</si>
  <si>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</si>
  <si>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</si>
  <si>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</si>
  <si>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</si>
  <si>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</si>
  <si>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</si>
  <si>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</si>
  <si>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</si>
  <si>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</si>
  <si>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</si>
  <si>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</si>
  <si>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</si>
  <si>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</si>
  <si>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</si>
  <si>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</si>
  <si>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</si>
  <si>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</si>
  <si>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</si>
  <si>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</si>
  <si>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</si>
  <si>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</si>
  <si>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</si>
  <si>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</si>
  <si>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</si>
  <si>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</si>
  <si>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</si>
  <si>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</si>
  <si>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</si>
  <si>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</si>
  <si>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</si>
  <si>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</si>
  <si>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</si>
  <si>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</si>
  <si>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</si>
  <si>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</si>
  <si>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</si>
  <si>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</si>
  <si>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</si>
  <si>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</si>
  <si>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</si>
  <si>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</si>
  <si>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</si>
  <si>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</si>
  <si>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</si>
  <si>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</si>
  <si>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</si>
  <si>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</si>
  <si>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</si>
  <si>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</si>
  <si>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</si>
  <si>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</si>
  <si>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</si>
  <si>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</si>
  <si>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</si>
  <si>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</si>
  <si>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</si>
  <si>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</si>
  <si>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</si>
  <si>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</si>
  <si>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</si>
  <si>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</si>
  <si>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</si>
  <si>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</si>
  <si>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</si>
  <si>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</si>
  <si>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</si>
  <si>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</si>
  <si>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</si>
  <si>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</si>
  <si>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</si>
  <si>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</si>
  <si>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</si>
  <si>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</si>
  <si>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</si>
  <si>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</si>
  <si>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</si>
  <si>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</si>
  <si>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</si>
  <si>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</si>
  <si>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</si>
  <si>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</si>
  <si>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</si>
  <si>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</si>
  <si>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</si>
  <si>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</si>
  <si>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</si>
  <si>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</si>
  <si>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</si>
  <si>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</si>
  <si>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</si>
  <si>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</si>
  <si>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</si>
  <si>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</si>
  <si>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</si>
  <si>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</si>
  <si>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</si>
  <si>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</si>
  <si>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</si>
  <si>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</si>
  <si>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</si>
  <si>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</si>
  <si>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</si>
  <si>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</si>
  <si>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</si>
  <si>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</si>
  <si>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</si>
  <si>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</si>
  <si>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</si>
  <si>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</si>
  <si>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</si>
  <si>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</si>
  <si>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</si>
  <si>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</si>
  <si>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</si>
  <si>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</si>
  <si>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</si>
  <si>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</si>
  <si>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</si>
  <si>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</si>
  <si>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</si>
  <si>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</si>
  <si>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</si>
  <si>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</si>
  <si>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</si>
  <si>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</si>
  <si>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</si>
  <si>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</si>
  <si>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</si>
  <si>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</si>
  <si>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</si>
  <si>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</si>
  <si>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</si>
  <si>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</si>
  <si>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</si>
  <si>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</si>
  <si>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</si>
  <si>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</si>
  <si>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</si>
  <si>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</si>
  <si>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</si>
  <si>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</si>
  <si>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</si>
  <si>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</si>
  <si>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</si>
  <si>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</si>
  <si>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</si>
  <si>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</si>
  <si>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</si>
  <si>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</si>
  <si>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</si>
  <si>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</si>
  <si>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</si>
  <si>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</si>
  <si>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</si>
  <si>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</si>
  <si>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</si>
  <si>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</si>
  <si>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</si>
  <si>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</si>
  <si>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</si>
  <si>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</si>
  <si>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</si>
  <si>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</si>
  <si>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</si>
  <si>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</si>
  <si>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</si>
  <si>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</si>
  <si>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</si>
  <si>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</si>
  <si>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</si>
  <si>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</si>
  <si>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</si>
  <si>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</si>
  <si>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</si>
  <si>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</si>
  <si>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</si>
  <si>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</si>
  <si>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</si>
  <si>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</si>
  <si>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</si>
  <si>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</si>
  <si>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</si>
  <si>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</si>
  <si>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</si>
  <si>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</si>
  <si>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</si>
  <si>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</si>
  <si>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</si>
  <si>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</si>
  <si>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</si>
  <si>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</si>
  <si>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</si>
  <si>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</si>
  <si>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</si>
  <si>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</si>
  <si>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</si>
  <si>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</si>
  <si>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</si>
  <si>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</si>
  <si>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</si>
  <si>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</si>
  <si>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</si>
  <si>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</si>
  <si>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</si>
  <si>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</si>
  <si>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</si>
  <si>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</si>
  <si>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</si>
  <si>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</si>
  <si>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</si>
  <si>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</si>
  <si>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</si>
  <si>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</si>
  <si>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</si>
  <si>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</si>
  <si>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</si>
  <si>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</si>
  <si>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</si>
  <si>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</si>
  <si>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</si>
  <si>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</si>
  <si>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</si>
  <si>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</si>
  <si>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</si>
  <si>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</si>
  <si>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</si>
  <si>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</si>
  <si>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</si>
  <si>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</si>
  <si>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</si>
  <si>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</si>
  <si>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</si>
  <si>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</si>
  <si>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</si>
  <si>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</si>
  <si>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</si>
  <si>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</si>
  <si>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</si>
  <si>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</si>
  <si>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</si>
  <si>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</si>
  <si>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</si>
  <si>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</si>
  <si>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</si>
  <si>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</si>
  <si>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</si>
  <si>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</si>
  <si>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</si>
  <si>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</si>
  <si>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</si>
  <si>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</si>
  <si>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</si>
  <si>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</si>
  <si>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</si>
  <si>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</si>
  <si>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</si>
  <si>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</si>
  <si>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</si>
  <si>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</si>
  <si>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</si>
  <si>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</si>
  <si>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</si>
  <si>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</si>
  <si>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</si>
  <si>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</si>
  <si>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</si>
  <si>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</si>
  <si>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</si>
  <si>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</si>
  <si>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</si>
  <si>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</si>
  <si>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</si>
  <si>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</si>
  <si>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</si>
  <si>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</si>
  <si>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</si>
  <si>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</si>
  <si>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</si>
  <si>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</si>
  <si>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</si>
  <si>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</si>
  <si>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</si>
  <si>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</si>
  <si>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</si>
  <si>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</si>
  <si>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</si>
  <si>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</si>
  <si>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</si>
  <si>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</si>
  <si>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</si>
  <si>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</si>
  <si>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</si>
  <si>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</si>
  <si>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</si>
  <si>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</si>
  <si>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</si>
  <si>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</si>
  <si>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</si>
  <si>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</si>
  <si>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</si>
  <si>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</si>
  <si>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</si>
  <si>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</si>
  <si>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</si>
  <si>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</si>
  <si>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</si>
  <si>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</si>
  <si>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</si>
  <si>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</si>
  <si>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</si>
  <si>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</si>
  <si>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</si>
  <si>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</si>
  <si>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</si>
  <si>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</si>
  <si>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</si>
  <si>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</si>
  <si>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</si>
  <si>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</si>
  <si>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</si>
  <si>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</si>
  <si>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</si>
  <si>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</si>
  <si>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</si>
  <si>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</si>
  <si>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</si>
  <si>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</si>
  <si>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</si>
  <si>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</si>
  <si>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</si>
  <si>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</si>
  <si>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</si>
  <si>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</si>
  <si>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</si>
  <si>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</si>
  <si>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</si>
  <si>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</si>
  <si>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</si>
  <si>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</si>
  <si>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</si>
  <si>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</si>
  <si>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</si>
  <si>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</si>
  <si>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</si>
  <si>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</si>
  <si>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</si>
  <si>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</si>
  <si>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</si>
  <si>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</si>
  <si>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</si>
  <si>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</si>
  <si>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</si>
  <si>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</si>
  <si>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</si>
  <si>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</si>
  <si>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</si>
  <si>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</si>
  <si>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</si>
  <si>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</si>
  <si>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</si>
  <si>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</si>
  <si>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</si>
  <si>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</si>
  <si>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</si>
  <si>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</si>
  <si>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</si>
  <si>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</si>
  <si>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</si>
  <si>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</si>
  <si>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</si>
  <si>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</si>
  <si>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</si>
  <si>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</si>
  <si>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</si>
  <si>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</si>
  <si>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</si>
  <si>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</si>
  <si>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</si>
  <si>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</si>
  <si>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</si>
  <si>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</si>
  <si>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</si>
  <si>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</si>
  <si>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</si>
  <si>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</si>
  <si>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</si>
  <si>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</si>
  <si>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</si>
  <si>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</si>
  <si>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</si>
  <si>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</si>
  <si>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</si>
  <si>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</si>
  <si>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</si>
  <si>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</si>
  <si>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</si>
  <si>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</si>
  <si>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</si>
  <si>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</si>
  <si>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</si>
  <si>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</si>
  <si>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</si>
  <si>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</si>
  <si>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</si>
  <si>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</si>
  <si>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</si>
  <si>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</si>
  <si>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</si>
  <si>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</si>
  <si>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</si>
  <si>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</si>
  <si>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</si>
  <si>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</si>
  <si>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</si>
  <si>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</si>
  <si>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</si>
  <si>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</si>
  <si>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</si>
  <si>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</si>
  <si>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</si>
  <si>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</si>
  <si>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</si>
  <si>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</si>
  <si>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</si>
  <si>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</si>
  <si>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</si>
  <si>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</si>
  <si>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</si>
  <si>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</si>
  <si>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</si>
  <si>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</si>
  <si>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</si>
  <si>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</si>
  <si>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</si>
  <si>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</si>
  <si>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</si>
  <si>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</si>
  <si>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</si>
  <si>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</si>
  <si>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</si>
  <si>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</si>
  <si>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</si>
  <si>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</si>
  <si>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</si>
  <si>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</si>
  <si>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</si>
  <si>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</si>
  <si>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</si>
  <si>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</si>
  <si>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</si>
  <si>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</si>
  <si>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</si>
  <si>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</si>
  <si>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</si>
  <si>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</si>
  <si>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</si>
  <si>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</si>
  <si>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</si>
  <si>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</si>
  <si>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</si>
  <si>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</si>
  <si>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</si>
  <si>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</si>
  <si>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</si>
  <si>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</si>
  <si>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</si>
  <si>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</si>
  <si>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</si>
  <si>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</si>
  <si>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</si>
  <si>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</si>
  <si>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</si>
  <si>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</si>
  <si>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</si>
  <si>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</si>
  <si>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</si>
  <si>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</si>
  <si>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</si>
  <si>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</si>
  <si>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</si>
  <si>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</si>
  <si>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</si>
  <si>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</si>
  <si>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</si>
  <si>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</si>
  <si>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</si>
  <si>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</si>
  <si>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</si>
  <si>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</si>
  <si>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</si>
  <si>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</si>
  <si>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</si>
  <si>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</si>
  <si>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</si>
  <si>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</si>
  <si>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</si>
  <si>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</si>
  <si>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</si>
  <si>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</si>
  <si>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</si>
  <si>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</si>
  <si>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</si>
  <si>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</si>
  <si>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</si>
  <si>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</si>
  <si>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</si>
  <si>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</si>
  <si>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</si>
  <si>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</si>
  <si>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</si>
  <si>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</si>
  <si>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</si>
  <si>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</si>
  <si>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</si>
  <si>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</si>
  <si>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</si>
  <si>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</si>
  <si>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</si>
  <si>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</si>
  <si>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</si>
  <si>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</si>
  <si>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</si>
  <si>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</si>
  <si>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</si>
  <si>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</si>
  <si>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</si>
  <si>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</si>
  <si>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</si>
  <si>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</si>
  <si>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</si>
  <si>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</si>
  <si>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</si>
  <si>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</si>
  <si>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</si>
  <si>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</si>
  <si>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</si>
  <si>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</si>
  <si>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</si>
  <si>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</si>
  <si>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</si>
  <si>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</si>
  <si>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</si>
  <si>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</si>
  <si>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</si>
  <si>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</si>
  <si>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</si>
  <si>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</si>
  <si>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</si>
  <si>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</si>
  <si>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</si>
  <si>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</si>
  <si>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</si>
  <si>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</si>
  <si>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</si>
  <si>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</si>
  <si>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</si>
  <si>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</si>
  <si>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</si>
  <si>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</si>
  <si>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</si>
  <si>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</si>
  <si>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</si>
  <si>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</si>
  <si>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</si>
  <si>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</si>
  <si>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</si>
  <si>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</si>
  <si>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</si>
  <si>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</si>
  <si>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</si>
  <si>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</si>
  <si>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</si>
  <si>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</si>
  <si>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</si>
  <si>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</si>
  <si>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</si>
  <si>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</si>
  <si>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</si>
  <si>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</si>
  <si>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</si>
  <si>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</si>
  <si>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</si>
  <si>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</si>
  <si>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</si>
  <si>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</si>
  <si>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</si>
  <si>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</si>
  <si>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</si>
  <si>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</si>
  <si>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</si>
  <si>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</si>
  <si>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</si>
  <si>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</si>
  <si>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</si>
  <si>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</si>
  <si>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</si>
  <si>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</si>
  <si>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</si>
  <si>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</si>
  <si>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</si>
  <si>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</si>
  <si>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</si>
  <si>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</si>
  <si>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</si>
  <si>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</si>
  <si>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</si>
  <si>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</si>
  <si>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</si>
  <si>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</si>
  <si>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</si>
  <si>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</si>
  <si>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</si>
  <si>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</si>
  <si>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</si>
  <si>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</si>
  <si>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</si>
  <si>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</si>
  <si>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</si>
  <si>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</si>
  <si>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</si>
  <si>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</si>
  <si>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</si>
  <si>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</si>
  <si>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</si>
  <si>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</si>
  <si>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</si>
  <si>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</si>
  <si>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</si>
  <si>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</si>
  <si>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</si>
  <si>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</si>
  <si>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</si>
  <si>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</si>
  <si>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</si>
  <si>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</si>
  <si>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</si>
  <si>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</si>
  <si>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</si>
  <si>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</si>
  <si>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</si>
  <si>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</si>
  <si>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</si>
  <si>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</si>
  <si>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</si>
  <si>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</si>
  <si>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</si>
  <si>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</si>
  <si>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</si>
  <si>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</si>
  <si>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</si>
  <si>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</si>
  <si>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</si>
  <si>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</si>
  <si>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</si>
  <si>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</si>
  <si>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</si>
  <si>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</si>
  <si>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</si>
  <si>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</si>
  <si>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</si>
  <si>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</si>
  <si>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</si>
  <si>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</si>
  <si>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</si>
  <si>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</si>
  <si>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</si>
  <si>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</si>
  <si>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</si>
  <si>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</si>
  <si>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</si>
  <si>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</si>
  <si>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</si>
  <si>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</si>
  <si>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</si>
  <si>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</si>
  <si>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</si>
  <si>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</si>
  <si>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</si>
  <si>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</si>
  <si>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</si>
  <si>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</si>
  <si>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</si>
  <si>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</si>
  <si>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</si>
  <si>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</si>
  <si>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</si>
  <si>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</si>
  <si>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</si>
  <si>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</si>
  <si>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</si>
  <si>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</si>
  <si>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</si>
  <si>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</si>
  <si>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</si>
  <si>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</si>
  <si>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</si>
  <si>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</si>
  <si>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</si>
  <si>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</si>
  <si>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</si>
  <si>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</si>
  <si>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</si>
  <si>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</si>
  <si>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</si>
  <si>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</si>
  <si>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</si>
  <si>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</si>
  <si>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</si>
  <si>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</si>
  <si>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</si>
  <si>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</si>
  <si>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</si>
  <si>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</si>
  <si>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</si>
  <si>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</si>
  <si>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</si>
  <si>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</si>
  <si>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</si>
  <si>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</si>
  <si>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</si>
  <si>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</si>
  <si>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</si>
  <si>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</si>
  <si>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</si>
  <si>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</si>
  <si>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</si>
  <si>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</si>
  <si>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</si>
  <si>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</si>
  <si>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</si>
  <si>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</si>
  <si>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</si>
  <si>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</si>
  <si>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</si>
  <si>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</si>
  <si>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</si>
  <si>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</si>
  <si>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</si>
  <si>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</si>
  <si>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</si>
  <si>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</si>
  <si>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</si>
  <si>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</si>
  <si>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</si>
  <si>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</si>
  <si>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</si>
  <si>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</si>
  <si>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</si>
  <si>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</si>
  <si>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</si>
  <si>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</si>
  <si>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</si>
  <si>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</si>
  <si>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</si>
  <si>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</si>
  <si>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</si>
  <si>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</si>
  <si>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</si>
  <si>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</si>
  <si>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</si>
  <si>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</si>
  <si>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</si>
  <si>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</si>
  <si>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</si>
  <si>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</si>
  <si>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</si>
  <si>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</si>
  <si>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</si>
  <si>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</si>
  <si>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</si>
  <si>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</si>
  <si>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</si>
  <si>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</si>
  <si>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</si>
  <si>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</si>
  <si>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</si>
  <si>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</si>
  <si>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</si>
  <si>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</si>
  <si>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</si>
  <si>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</si>
  <si>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</si>
  <si>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</si>
  <si>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</si>
  <si>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</si>
  <si>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</si>
  <si>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</si>
  <si>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</si>
  <si>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</si>
  <si>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</si>
  <si>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</si>
  <si>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</si>
  <si>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</si>
  <si>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</si>
  <si>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</si>
  <si>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</si>
  <si>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</si>
  <si>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</si>
  <si>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</si>
  <si>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</si>
  <si>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</si>
  <si>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</si>
  <si>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</si>
  <si>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</si>
  <si>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</si>
  <si>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</si>
  <si>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</si>
  <si>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</si>
  <si>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</si>
  <si>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</si>
  <si>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</si>
  <si>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</si>
  <si>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</si>
  <si>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</si>
  <si>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</si>
  <si>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</si>
  <si>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</si>
  <si>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</si>
  <si>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</si>
  <si>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</si>
  <si>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</si>
  <si>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</si>
  <si>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</si>
  <si>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</si>
  <si>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</si>
  <si>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</si>
  <si>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</si>
  <si>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</si>
  <si>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</si>
  <si>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</si>
  <si>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</si>
  <si>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</si>
  <si>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</si>
  <si>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</si>
  <si>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</si>
  <si>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</si>
  <si>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</si>
  <si>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</si>
  <si>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</si>
  <si>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</si>
  <si>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</si>
  <si>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</si>
  <si>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</si>
  <si>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</si>
  <si>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</si>
  <si>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</si>
  <si>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</si>
  <si>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</si>
  <si>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</si>
  <si>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</si>
  <si>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</si>
  <si>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</si>
  <si>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</si>
  <si>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</si>
  <si>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</si>
  <si>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</si>
  <si>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</si>
  <si>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</si>
  <si>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</si>
  <si>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</si>
  <si>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</si>
  <si>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</si>
  <si>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</si>
  <si>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</si>
  <si>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</si>
  <si>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</si>
  <si>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</si>
  <si>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</si>
  <si>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</si>
  <si>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</si>
  <si>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</si>
  <si>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</si>
  <si>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</si>
  <si>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</si>
  <si>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</si>
  <si>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</si>
  <si>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</si>
  <si>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</si>
  <si>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</si>
  <si>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</si>
  <si>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</si>
  <si>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</si>
  <si>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</si>
  <si>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</si>
  <si>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</si>
  <si>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</si>
  <si>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</si>
  <si>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</si>
  <si>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</si>
  <si>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</si>
  <si>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</si>
  <si>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</si>
  <si>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</si>
  <si>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</si>
  <si>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</si>
  <si>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</si>
  <si>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</si>
  <si>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</si>
  <si>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</si>
  <si>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</si>
  <si>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</si>
  <si>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</si>
  <si>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</si>
  <si>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</si>
  <si>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</si>
  <si>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</si>
  <si>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</si>
  <si>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</si>
  <si>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</si>
  <si>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</si>
  <si>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</si>
  <si>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</si>
  <si>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</si>
  <si>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</si>
  <si>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</si>
  <si>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</si>
  <si>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</si>
  <si>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</si>
  <si>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</si>
  <si>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</si>
  <si>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</si>
  <si>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</si>
  <si>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</si>
  <si>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</si>
  <si>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</si>
  <si>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</si>
  <si>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</si>
  <si>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</si>
  <si>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</si>
  <si>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</si>
  <si>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</si>
  <si>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</si>
  <si>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</si>
  <si>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</si>
  <si>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</si>
  <si>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</si>
  <si>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</si>
  <si>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</si>
  <si>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</si>
  <si>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</si>
  <si>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</si>
  <si>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</si>
  <si>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</si>
  <si>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</si>
  <si>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</si>
  <si>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</si>
  <si>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</si>
  <si>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</si>
  <si>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</si>
  <si>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</si>
  <si>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</si>
  <si>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</si>
  <si>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</si>
  <si>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</si>
  <si>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</si>
  <si>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</si>
  <si>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</si>
  <si>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</si>
  <si>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</si>
  <si>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</si>
  <si>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</si>
  <si>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</si>
  <si>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</si>
  <si>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</si>
  <si>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</si>
  <si>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</si>
  <si>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</si>
  <si>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</si>
  <si>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</si>
  <si>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</si>
  <si>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</si>
  <si>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</si>
  <si>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</si>
  <si>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</si>
  <si>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</si>
  <si>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</si>
  <si>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</si>
  <si>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</si>
  <si>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</si>
  <si>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</si>
  <si>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</si>
  <si>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</si>
  <si>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</si>
  <si>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</si>
  <si>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</si>
  <si>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</si>
  <si>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</si>
  <si>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</si>
  <si>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</si>
  <si>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</si>
  <si>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</si>
  <si>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</si>
  <si>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</si>
  <si>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</si>
  <si>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</si>
  <si>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</si>
  <si>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</si>
  <si>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</si>
  <si>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</si>
  <si>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</si>
  <si>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</si>
  <si>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</si>
  <si>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</si>
  <si>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</si>
  <si>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</si>
  <si>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</si>
  <si>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</si>
  <si>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</si>
  <si>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</si>
  <si>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</si>
  <si>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</si>
  <si>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</si>
  <si>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</si>
  <si>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</si>
  <si>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</si>
  <si>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</si>
  <si>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</si>
  <si>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</si>
  <si>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</si>
  <si>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</si>
  <si>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</si>
  <si>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</si>
  <si>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</si>
  <si>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</si>
  <si>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</si>
  <si>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</si>
  <si>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</si>
  <si>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</si>
  <si>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</si>
  <si>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</si>
  <si>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</si>
  <si>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</si>
  <si>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</si>
  <si>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</si>
  <si>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</si>
  <si>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</si>
  <si>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</si>
  <si>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</si>
  <si>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</si>
  <si>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</si>
  <si>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</si>
  <si>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</si>
  <si>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</si>
  <si>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</si>
  <si>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</si>
  <si>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</si>
  <si>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</si>
  <si>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</si>
  <si>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</si>
  <si>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</si>
  <si>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</si>
  <si>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</si>
  <si>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</si>
  <si>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</si>
  <si>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</si>
  <si>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</si>
  <si>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</si>
  <si>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</si>
  <si>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</si>
  <si>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</si>
  <si>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</si>
  <si>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</si>
  <si>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</si>
  <si>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</si>
  <si>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</si>
  <si>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</si>
  <si>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</si>
  <si>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</si>
  <si>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</si>
  <si>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</si>
  <si>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</si>
  <si>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</si>
  <si>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</si>
  <si>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</si>
  <si>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</si>
  <si>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</si>
  <si>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</si>
  <si>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</si>
  <si>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</si>
  <si>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</si>
  <si>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</si>
  <si>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</si>
  <si>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</si>
  <si>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</si>
  <si>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</si>
  <si>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</si>
  <si>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</si>
  <si>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</si>
  <si>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</si>
  <si>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</si>
  <si>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</si>
  <si>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</si>
  <si>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</si>
  <si>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</si>
  <si>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</si>
  <si>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</si>
  <si>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</si>
  <si>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</si>
  <si>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</si>
  <si>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</si>
  <si>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</si>
  <si>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</si>
  <si>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</si>
  <si>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</si>
  <si>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</si>
  <si>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</si>
  <si>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</si>
  <si>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</si>
  <si>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</si>
  <si>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</si>
  <si>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</si>
  <si>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</si>
  <si>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</si>
  <si>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</si>
  <si>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</si>
  <si>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</si>
  <si>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</si>
  <si>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</si>
  <si>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</si>
  <si>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</si>
  <si>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</si>
  <si>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</si>
  <si>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</si>
  <si>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</si>
  <si>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</si>
  <si>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</si>
  <si>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</si>
  <si>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</si>
  <si>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</si>
  <si>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</si>
  <si>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</si>
  <si>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</si>
  <si>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</si>
  <si>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</si>
  <si>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</si>
  <si>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</si>
  <si>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</si>
  <si>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</si>
  <si>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</si>
  <si>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</si>
  <si>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</si>
  <si>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</si>
  <si>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</si>
  <si>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</si>
  <si>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</si>
  <si>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</si>
  <si>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</si>
  <si>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</si>
  <si>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</si>
  <si>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</si>
  <si>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</si>
  <si>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</si>
  <si>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</si>
  <si>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</si>
  <si>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</si>
  <si>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</si>
  <si>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</si>
  <si>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</si>
  <si>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</si>
  <si>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</si>
  <si>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</si>
  <si>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</si>
  <si>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</si>
  <si>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</si>
  <si>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</si>
  <si>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</si>
  <si>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</si>
  <si>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</si>
  <si>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</si>
  <si>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</si>
  <si>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</si>
  <si>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</si>
  <si>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</si>
  <si>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</si>
  <si>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</si>
  <si>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</si>
  <si>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</si>
  <si>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</si>
  <si>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</si>
  <si>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</si>
  <si>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</si>
  <si>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</si>
  <si>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</si>
  <si>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</si>
  <si>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</si>
  <si>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</si>
  <si>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</si>
  <si>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</si>
  <si>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</si>
  <si>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</si>
  <si>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</si>
  <si>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</si>
  <si>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</si>
  <si>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</si>
  <si>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</si>
  <si>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</si>
  <si>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</si>
  <si>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</si>
  <si>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</si>
  <si>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</si>
  <si>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</si>
  <si>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</si>
  <si>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</si>
  <si>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</si>
  <si>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</si>
  <si>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</si>
  <si>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</si>
  <si>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</si>
  <si>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</si>
  <si>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</si>
  <si>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</si>
  <si>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</si>
  <si>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</si>
  <si>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</si>
  <si>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</si>
  <si>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</si>
  <si>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</si>
  <si>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</si>
  <si>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</si>
  <si>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</si>
  <si>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</si>
  <si>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</si>
  <si>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</si>
  <si>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</si>
  <si>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</si>
  <si>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</si>
  <si>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</si>
  <si>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</si>
  <si>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</si>
  <si>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</si>
  <si>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</si>
  <si>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</si>
  <si>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</si>
  <si>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</si>
  <si>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</si>
  <si>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</si>
  <si>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</si>
  <si>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</si>
  <si>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</si>
  <si>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</si>
  <si>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</si>
  <si>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</si>
  <si>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</si>
  <si>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</si>
  <si>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</si>
  <si>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</si>
  <si>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</si>
  <si>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</si>
  <si>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</si>
  <si>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</si>
  <si>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</si>
  <si>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</si>
  <si>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</si>
  <si>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</si>
  <si>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</si>
  <si>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</si>
  <si>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</si>
  <si>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</si>
  <si>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</si>
  <si>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</si>
  <si>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</si>
  <si>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</si>
  <si>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</si>
  <si>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</si>
  <si>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</si>
  <si>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</si>
  <si>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</si>
  <si>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</si>
  <si>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</si>
  <si>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</si>
  <si>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</si>
  <si>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</si>
  <si>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</si>
  <si>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</si>
  <si>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</si>
  <si>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</si>
  <si>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</si>
  <si>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</si>
  <si>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</si>
  <si>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</si>
  <si>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</si>
  <si>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</si>
  <si>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</si>
  <si>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</si>
  <si>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</si>
  <si>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</si>
  <si>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</si>
  <si>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</si>
  <si>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</si>
  <si>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</si>
  <si>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</si>
  <si>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</si>
  <si>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</si>
  <si>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</si>
  <si>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</si>
  <si>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</si>
  <si>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</si>
  <si>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</si>
  <si>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</si>
  <si>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</si>
  <si>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</si>
  <si>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</si>
  <si>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</si>
  <si>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</si>
  <si>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</si>
  <si>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</si>
  <si>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</si>
  <si>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</si>
  <si>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</si>
  <si>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</si>
  <si>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</si>
  <si>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</si>
  <si>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</si>
  <si>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</si>
  <si>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</si>
  <si>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</si>
  <si>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</si>
  <si>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</si>
  <si>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</si>
  <si>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</si>
  <si>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</si>
  <si>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</si>
  <si>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</si>
  <si>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</si>
  <si>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</si>
  <si>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</si>
  <si>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</si>
  <si>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</si>
  <si>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</si>
  <si>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</si>
  <si>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</si>
  <si>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</si>
  <si>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</si>
  <si>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</si>
  <si>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</si>
  <si>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</si>
  <si>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</si>
  <si>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</si>
  <si>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</si>
  <si>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</si>
  <si>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</si>
  <si>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</si>
  <si>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</si>
  <si>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</si>
  <si>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</si>
  <si>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</si>
  <si>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</si>
  <si>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</si>
  <si>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</si>
  <si>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</si>
  <si>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</si>
  <si>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</si>
  <si>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</si>
  <si>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</si>
  <si>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</si>
  <si>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</si>
  <si>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</si>
  <si>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</si>
  <si>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</si>
  <si>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</si>
  <si>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</si>
  <si>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</si>
  <si>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</si>
  <si>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</si>
  <si>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</si>
  <si>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</si>
  <si>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</si>
  <si>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</si>
  <si>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</si>
  <si>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</si>
  <si>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</si>
  <si>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</si>
  <si>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</si>
  <si>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</si>
  <si>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</si>
  <si>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</si>
  <si>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</si>
  <si>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</si>
  <si>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</si>
  <si>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</si>
  <si>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</si>
  <si>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</si>
  <si>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</si>
  <si>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</si>
  <si>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</si>
  <si>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</si>
  <si>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</si>
  <si>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</si>
  <si>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</si>
  <si>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</si>
  <si>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</si>
  <si>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</si>
  <si>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</si>
  <si>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</si>
  <si>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</si>
  <si>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</si>
  <si>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</si>
  <si>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</si>
  <si>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</si>
  <si>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</si>
  <si>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</si>
  <si>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</si>
  <si>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</si>
  <si>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</si>
  <si>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</si>
  <si>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</si>
  <si>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</si>
  <si>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</si>
  <si>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</si>
  <si>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</si>
  <si>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</si>
  <si>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</si>
  <si>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</si>
  <si>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</si>
  <si>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</si>
  <si>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</si>
  <si>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</si>
  <si>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</si>
  <si>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</si>
  <si>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</si>
  <si>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</si>
  <si>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</si>
  <si>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</si>
  <si>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</si>
  <si>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</si>
  <si>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</si>
  <si>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</si>
  <si>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</si>
  <si>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</si>
  <si>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</si>
  <si>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</si>
  <si>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</si>
  <si>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</si>
  <si>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</si>
  <si>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</si>
  <si>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</si>
  <si>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</si>
  <si>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</si>
  <si>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</si>
  <si>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</si>
  <si>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</si>
  <si>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</si>
  <si>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</si>
  <si>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</si>
  <si>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</si>
  <si>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</si>
  <si>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</si>
  <si>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</si>
  <si>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</si>
  <si>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</si>
  <si>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</si>
  <si>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</si>
  <si>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</si>
  <si>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</si>
  <si>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</si>
  <si>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</si>
  <si>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</si>
  <si>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</si>
  <si>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</si>
  <si>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</si>
  <si>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</si>
  <si>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</si>
  <si>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</si>
  <si>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</si>
  <si>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</si>
  <si>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</si>
  <si>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</si>
  <si>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</si>
  <si>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</si>
  <si>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</si>
  <si>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</si>
  <si>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</si>
  <si>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</si>
  <si>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</si>
  <si>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</si>
  <si>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</si>
  <si>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</si>
  <si>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</si>
  <si>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</si>
  <si>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</si>
  <si>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</si>
  <si>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</si>
  <si>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</si>
  <si>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</si>
  <si>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</si>
  <si>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</si>
  <si>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</si>
  <si>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</si>
  <si>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</si>
  <si>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</si>
  <si>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</si>
  <si>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</si>
  <si>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</si>
  <si>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</si>
  <si>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</si>
  <si>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</si>
  <si>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</si>
  <si>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</si>
  <si>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</si>
  <si>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</si>
  <si>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</si>
  <si>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</si>
  <si>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</si>
  <si>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</si>
  <si>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</si>
  <si>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</si>
  <si>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</si>
  <si>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</si>
  <si>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</si>
  <si>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</si>
  <si>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</si>
  <si>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</si>
  <si>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</si>
  <si>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</si>
  <si>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</si>
  <si>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</si>
  <si>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</si>
  <si>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</si>
  <si>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</si>
  <si>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</si>
  <si>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</si>
  <si>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</si>
  <si>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</si>
  <si>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</si>
  <si>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</si>
  <si>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</si>
  <si>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</si>
  <si>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</si>
  <si>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</si>
  <si>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</si>
  <si>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</si>
  <si>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</si>
  <si>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</si>
  <si>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</si>
  <si>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</si>
  <si>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</si>
  <si>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</si>
  <si>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</si>
  <si>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</si>
  <si>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</si>
  <si>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</si>
  <si>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</si>
  <si>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</si>
  <si>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</si>
  <si>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</si>
  <si>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</si>
  <si>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</si>
  <si>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</si>
  <si>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</si>
  <si>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</si>
  <si>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</si>
  <si>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</si>
  <si>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</si>
  <si>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</si>
  <si>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</si>
  <si>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</si>
  <si>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</si>
  <si>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</si>
  <si>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</si>
  <si>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</si>
  <si>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</si>
  <si>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</si>
  <si>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</si>
  <si>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</si>
  <si>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</si>
  <si>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</si>
  <si>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</si>
  <si>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</si>
  <si>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</si>
  <si>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</si>
  <si>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</si>
  <si>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</si>
  <si>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</si>
  <si>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</si>
  <si>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</si>
  <si>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</si>
  <si>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</si>
  <si>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</si>
  <si>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</si>
  <si>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</si>
  <si>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</si>
  <si>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</si>
  <si>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</si>
  <si>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</si>
  <si>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</si>
  <si>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</si>
  <si>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</si>
  <si>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</si>
  <si>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</si>
  <si>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</si>
  <si>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</si>
  <si>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</si>
  <si>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</si>
  <si>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</si>
  <si>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</si>
  <si>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</si>
  <si>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</si>
  <si>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</si>
  <si>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</si>
  <si>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</si>
  <si>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</si>
  <si>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</si>
  <si>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</si>
  <si>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</si>
  <si>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</si>
  <si>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</si>
  <si>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</si>
  <si>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</si>
  <si>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</si>
  <si>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</si>
  <si>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</si>
  <si>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</si>
  <si>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</si>
  <si>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</si>
  <si>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</si>
  <si>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</si>
  <si>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</si>
  <si>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</si>
  <si>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</si>
  <si>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</si>
  <si>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</si>
  <si>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</si>
  <si>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</si>
  <si>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</si>
  <si>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</si>
  <si>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</si>
  <si>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</si>
  <si>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</si>
  <si>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</si>
  <si>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</si>
  <si>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</si>
  <si>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</si>
  <si>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</si>
  <si>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</si>
  <si>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</si>
  <si>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</si>
  <si>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</si>
  <si>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</si>
  <si>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</si>
  <si>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</si>
  <si>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</si>
  <si>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</si>
  <si>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</si>
  <si>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</si>
  <si>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</si>
  <si>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</si>
  <si>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</si>
  <si>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</si>
  <si>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</si>
  <si>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</si>
  <si>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</si>
  <si>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</si>
  <si>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</si>
  <si>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</si>
  <si>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</si>
  <si>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</si>
  <si>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</si>
  <si>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</si>
  <si>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</si>
  <si>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</si>
  <si>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</si>
  <si>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</si>
  <si>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</si>
  <si>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</si>
  <si>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</si>
  <si>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</si>
  <si>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</si>
  <si>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</si>
  <si>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</si>
  <si>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</si>
  <si>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</si>
  <si>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</si>
  <si>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</si>
  <si>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</si>
  <si>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</si>
  <si>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</si>
  <si>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</si>
  <si>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</si>
  <si>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</si>
  <si>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</si>
  <si>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</si>
  <si>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</si>
  <si>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</si>
  <si>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</si>
  <si>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</si>
  <si>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</si>
  <si>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</si>
  <si>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</si>
  <si>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</si>
  <si>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</si>
  <si>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</si>
  <si>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</si>
  <si>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</si>
  <si>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</si>
  <si>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</si>
  <si>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</si>
  <si>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</si>
  <si>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</si>
  <si>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</si>
  <si>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</si>
  <si>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</si>
  <si>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</si>
  <si>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</si>
  <si>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</si>
  <si>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</si>
  <si>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</si>
  <si>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</si>
  <si>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</si>
  <si>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</si>
  <si>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</si>
  <si>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</si>
  <si>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</si>
  <si>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</si>
  <si>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</si>
  <si>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</si>
  <si>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</si>
  <si>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</si>
  <si>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</si>
  <si>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</si>
  <si>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</si>
  <si>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</si>
  <si>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</si>
  <si>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</si>
  <si>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</si>
  <si>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</si>
  <si>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</si>
  <si>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</si>
  <si>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</si>
  <si>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</si>
  <si>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</si>
  <si>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</si>
  <si>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</si>
  <si>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</si>
  <si>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</si>
  <si>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</si>
  <si>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</si>
  <si>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</si>
  <si>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</si>
  <si>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</si>
  <si>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</si>
  <si>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</si>
  <si>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</si>
  <si>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</si>
  <si>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</si>
  <si>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</si>
  <si>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</si>
  <si>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</si>
  <si>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</si>
  <si>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</si>
  <si>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</si>
  <si>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</si>
  <si>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</si>
  <si>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</si>
  <si>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</si>
  <si>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</si>
  <si>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</si>
  <si>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</si>
  <si>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</si>
  <si>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</si>
  <si>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</si>
  <si>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</si>
  <si>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</si>
  <si>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</si>
  <si>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</si>
  <si>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</si>
  <si>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</si>
  <si>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</si>
  <si>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</si>
  <si>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</si>
  <si>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</si>
  <si>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</si>
  <si>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</si>
  <si>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</si>
  <si>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</si>
  <si>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</si>
  <si>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</si>
  <si>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</si>
  <si>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</si>
  <si>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</si>
  <si>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</si>
  <si>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</si>
  <si>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</si>
  <si>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</si>
  <si>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</si>
  <si>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</si>
  <si>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</si>
  <si>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</si>
  <si>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</si>
  <si>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</si>
  <si>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</si>
  <si>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</si>
  <si>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</si>
  <si>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</si>
  <si>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</si>
  <si>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</si>
  <si>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</si>
  <si>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</si>
  <si>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</si>
  <si>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</si>
  <si>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</si>
  <si>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</si>
  <si>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</si>
  <si>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</si>
  <si>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</si>
  <si>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</si>
  <si>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</si>
  <si>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</si>
  <si>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</si>
  <si>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</si>
  <si>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</si>
  <si>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</si>
  <si>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</si>
  <si>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</si>
  <si>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</si>
  <si>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</si>
  <si>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</si>
  <si>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</si>
  <si>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</si>
  <si>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</si>
  <si>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</si>
  <si>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</si>
  <si>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</si>
  <si>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</si>
  <si>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</si>
  <si>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</si>
  <si>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</si>
  <si>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</si>
  <si>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</si>
  <si>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</si>
  <si>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</si>
  <si>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</si>
  <si>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</si>
  <si>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</si>
  <si>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</si>
  <si>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</si>
  <si>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</si>
  <si>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</si>
  <si>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</si>
  <si>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</si>
  <si>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</si>
  <si>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</si>
  <si>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</si>
  <si>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</si>
  <si>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</si>
  <si>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</si>
  <si>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</si>
  <si>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</si>
  <si>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</si>
  <si>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</si>
  <si>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</si>
  <si>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</si>
  <si>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</si>
  <si>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</si>
  <si>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</si>
  <si>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</si>
  <si>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</si>
  <si>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</si>
  <si>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</si>
  <si>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</si>
  <si>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</si>
  <si>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</si>
  <si>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</si>
  <si>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</si>
  <si>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</si>
  <si>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</si>
  <si>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</si>
  <si>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</si>
  <si>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</si>
  <si>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</si>
  <si>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</si>
  <si>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</si>
  <si>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</si>
  <si>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</si>
  <si>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</si>
  <si>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</si>
  <si>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</si>
  <si>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</si>
  <si>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</si>
  <si>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</si>
  <si>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</si>
  <si>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</si>
  <si>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</si>
  <si>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</si>
  <si>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</si>
  <si>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</si>
  <si>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</si>
  <si>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</si>
  <si>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</si>
  <si>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</si>
  <si>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</si>
  <si>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</si>
  <si>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</si>
  <si>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</si>
  <si>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</si>
  <si>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</si>
  <si>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</si>
  <si>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</si>
  <si>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</si>
  <si>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</si>
  <si>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</si>
  <si>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</si>
  <si>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</si>
  <si>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</si>
  <si>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</si>
  <si>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</si>
  <si>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</si>
  <si>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</si>
  <si>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</si>
  <si>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</si>
  <si>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</si>
  <si>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</si>
  <si>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</si>
  <si>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</si>
  <si>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</si>
  <si>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</si>
  <si>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</si>
  <si>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</si>
  <si>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</si>
  <si>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</si>
  <si>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</si>
  <si>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</si>
  <si>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</si>
  <si>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</si>
  <si>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</si>
  <si>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</si>
  <si>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</si>
  <si>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</si>
  <si>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</si>
  <si>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</si>
  <si>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</si>
  <si>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</si>
  <si>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</si>
  <si>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</si>
  <si>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</si>
  <si>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</si>
  <si>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</si>
  <si>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</si>
  <si>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</si>
  <si>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</si>
  <si>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</si>
  <si>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</si>
  <si>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</si>
  <si>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</si>
  <si>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</si>
  <si>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</si>
  <si>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</si>
  <si>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</si>
  <si>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</si>
  <si>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</si>
  <si>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</si>
  <si>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</si>
  <si>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</si>
  <si>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</si>
  <si>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</si>
  <si>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</si>
  <si>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</si>
  <si>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</si>
  <si>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</si>
  <si>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</si>
  <si>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</si>
  <si>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</si>
  <si>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</si>
  <si>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</si>
  <si>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</si>
  <si>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</si>
  <si>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</si>
  <si>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</si>
  <si>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</si>
  <si>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</si>
  <si>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</si>
  <si>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</si>
  <si>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</si>
  <si>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</si>
  <si>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</si>
  <si>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</si>
  <si>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</si>
  <si>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</si>
  <si>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</si>
  <si>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</si>
  <si>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</si>
  <si>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</si>
  <si>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</si>
  <si>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</si>
  <si>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</si>
  <si>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</si>
  <si>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</si>
  <si>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</si>
  <si>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</si>
  <si>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</si>
  <si>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</si>
  <si>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</si>
  <si>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</si>
  <si>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</si>
  <si>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</si>
  <si>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</si>
  <si>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</si>
  <si>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</si>
  <si>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</si>
  <si>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</si>
  <si>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</si>
  <si>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</si>
  <si>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</si>
  <si>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</si>
  <si>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</si>
  <si>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</si>
  <si>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</si>
  <si>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</si>
  <si>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</si>
  <si>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</si>
  <si>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</si>
  <si>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</si>
  <si>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</si>
  <si>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</si>
  <si>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</si>
  <si>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</si>
  <si>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</si>
  <si>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</si>
  <si>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</si>
  <si>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</si>
  <si>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</si>
  <si>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</si>
  <si>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</si>
  <si>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</si>
  <si>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</si>
  <si>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</si>
  <si>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</si>
  <si>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</si>
  <si>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</si>
  <si>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</si>
  <si>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</si>
  <si>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</si>
  <si>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</si>
  <si>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</si>
  <si>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</si>
  <si>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</si>
  <si>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</si>
  <si>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</si>
  <si>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</si>
  <si>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</si>
  <si>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</si>
  <si>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</si>
  <si>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</si>
  <si>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</si>
  <si>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</si>
  <si>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</si>
  <si>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</si>
  <si>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</si>
  <si>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</si>
  <si>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</si>
  <si>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</si>
  <si>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</si>
  <si>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</si>
  <si>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</si>
  <si>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</si>
  <si>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</si>
  <si>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</si>
  <si>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</si>
  <si>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</si>
  <si>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</si>
  <si>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</si>
  <si>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</si>
  <si>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</si>
  <si>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</si>
  <si>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</si>
  <si>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</si>
  <si>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</si>
  <si>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</si>
  <si>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</si>
  <si>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</si>
  <si>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</si>
  <si>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</si>
  <si>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</si>
  <si>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</si>
  <si>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</si>
  <si>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</si>
  <si>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</si>
  <si>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</si>
  <si>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</si>
  <si>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</si>
  <si>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</si>
  <si>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</si>
  <si>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</si>
  <si>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</si>
  <si>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</si>
  <si>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</si>
  <si>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</si>
  <si>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</si>
  <si>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</si>
  <si>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</si>
  <si>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</si>
  <si>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</si>
  <si>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</si>
  <si>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</si>
  <si>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</si>
  <si>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</si>
  <si>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</si>
  <si>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</si>
  <si>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</si>
  <si>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</si>
  <si>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</si>
  <si>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</si>
  <si>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</si>
  <si>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</si>
  <si>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</si>
  <si>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</si>
  <si>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</si>
  <si>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</si>
  <si>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</si>
  <si>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</si>
  <si>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</si>
  <si>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</si>
  <si>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</si>
  <si>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</si>
  <si>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</si>
  <si>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</si>
  <si>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</si>
  <si>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</si>
  <si>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</si>
  <si>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</si>
  <si>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</si>
  <si>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</si>
  <si>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</si>
  <si>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</si>
  <si>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</si>
  <si>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</si>
  <si>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</si>
  <si>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</si>
  <si>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</si>
  <si>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</si>
  <si>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</si>
  <si>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</si>
  <si>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</si>
  <si>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</si>
  <si>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</si>
  <si>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</si>
  <si>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</si>
  <si>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</si>
  <si>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</si>
  <si>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</si>
  <si>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</si>
  <si>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</si>
  <si>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</si>
  <si>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</si>
  <si>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</si>
  <si>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</si>
  <si>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</si>
  <si>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</si>
  <si>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</si>
  <si>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</si>
  <si>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</si>
  <si>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</si>
  <si>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</si>
  <si>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</si>
  <si>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</si>
  <si>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</si>
  <si>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</si>
  <si>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</si>
  <si>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</si>
  <si>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</si>
  <si>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</si>
  <si>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</si>
  <si>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</si>
  <si>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</si>
  <si>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</si>
  <si>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</si>
  <si>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</si>
  <si>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</si>
  <si>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</si>
  <si>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</si>
  <si>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</si>
  <si>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</si>
  <si>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</si>
  <si>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</si>
  <si>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</si>
  <si>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</si>
  <si>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</si>
  <si>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</si>
  <si>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</si>
  <si>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</si>
  <si>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</si>
  <si>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</si>
  <si>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</si>
  <si>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</si>
  <si>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</si>
  <si>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</si>
  <si>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</si>
  <si>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</si>
  <si>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</si>
  <si>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</si>
  <si>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</si>
  <si>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</si>
  <si>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</si>
  <si>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</si>
  <si>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</si>
  <si>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</si>
  <si>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</si>
  <si>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</si>
  <si>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</si>
  <si>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</si>
  <si>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</si>
  <si>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</si>
  <si>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</si>
  <si>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</si>
  <si>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</si>
  <si>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</si>
  <si>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</si>
  <si>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</si>
  <si>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</si>
  <si>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</si>
  <si>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</si>
  <si>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</si>
  <si>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</si>
  <si>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</si>
  <si>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</si>
  <si>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</si>
  <si>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</si>
  <si>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</si>
  <si>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</si>
  <si>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</si>
  <si>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</si>
  <si>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</si>
  <si>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</si>
  <si>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</si>
  <si>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</si>
  <si>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</si>
  <si>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</si>
  <si>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</si>
  <si>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</si>
  <si>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</si>
  <si>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</si>
  <si>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</si>
  <si>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</si>
  <si>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</si>
  <si>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</si>
  <si>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</si>
  <si>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</si>
  <si>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</si>
  <si>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</si>
  <si>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</si>
  <si>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</si>
  <si>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</si>
  <si>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</si>
  <si>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</si>
  <si>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</si>
  <si>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</si>
  <si>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</si>
  <si>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</si>
  <si>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</si>
  <si>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</si>
  <si>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</si>
  <si>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</si>
  <si>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</si>
  <si>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</si>
  <si>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</si>
  <si>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</si>
  <si>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</si>
  <si>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</si>
  <si>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</si>
  <si>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</si>
  <si>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</si>
  <si>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</si>
  <si>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</si>
  <si>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</si>
  <si>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</si>
  <si>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</si>
  <si>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</si>
  <si>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</si>
  <si>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</si>
  <si>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</si>
  <si>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</si>
  <si>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</si>
  <si>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</si>
  <si>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</si>
  <si>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</si>
  <si>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</si>
  <si>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</si>
  <si>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</si>
  <si>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</si>
  <si>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</si>
  <si>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</si>
  <si>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</si>
  <si>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</si>
  <si>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</si>
  <si>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</si>
  <si>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</si>
  <si>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</si>
  <si>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</si>
  <si>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</si>
  <si>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</si>
  <si>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</si>
  <si>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</si>
  <si>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</si>
  <si>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</si>
  <si>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</si>
  <si>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</si>
  <si>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</si>
  <si>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</si>
  <si>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</si>
  <si>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</si>
  <si>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</si>
  <si>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</si>
  <si>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</si>
  <si>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</si>
  <si>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</si>
  <si>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</si>
  <si>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</si>
  <si>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</si>
  <si>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</si>
  <si>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</si>
  <si>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</si>
  <si>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</si>
  <si>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</si>
  <si>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</si>
  <si>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</si>
  <si>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</si>
  <si>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</si>
  <si>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</si>
  <si>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</si>
  <si>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</si>
  <si>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</si>
  <si>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</si>
  <si>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</si>
  <si>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</si>
  <si>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</si>
  <si>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</si>
  <si>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</si>
  <si>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</si>
  <si>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</si>
  <si>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</si>
  <si>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</si>
  <si>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</si>
  <si>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</si>
  <si>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</si>
  <si>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</si>
  <si>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</si>
  <si>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</si>
  <si>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</si>
  <si>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</si>
  <si>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</si>
  <si>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</si>
  <si>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</si>
  <si>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</si>
  <si>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</si>
  <si>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</si>
  <si>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</si>
  <si>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</si>
  <si>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</si>
  <si>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</si>
  <si>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</si>
  <si>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</si>
  <si>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</si>
  <si>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</si>
  <si>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</si>
  <si>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</si>
  <si>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</si>
  <si>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</si>
  <si>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</si>
  <si>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</si>
  <si>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</si>
  <si>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</si>
  <si>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</si>
  <si>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</si>
  <si>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</si>
  <si>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</si>
  <si>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</si>
  <si>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</si>
  <si>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</si>
  <si>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</si>
  <si>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</si>
  <si>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</si>
  <si>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</si>
  <si>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</si>
  <si>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</si>
  <si>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</si>
  <si>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</si>
  <si>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</si>
  <si>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</si>
  <si>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</si>
  <si>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</si>
  <si>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</si>
  <si>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</si>
  <si>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</si>
  <si>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</si>
  <si>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</si>
  <si>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</si>
  <si>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</si>
  <si>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</si>
  <si>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</si>
  <si>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</si>
  <si>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</si>
  <si>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</si>
  <si>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</si>
  <si>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</si>
  <si>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</si>
  <si>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</si>
  <si>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</si>
  <si>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</si>
  <si>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</si>
  <si>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</si>
  <si>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</si>
  <si>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</si>
  <si>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</si>
  <si>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</si>
  <si>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</si>
  <si>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</si>
  <si>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</si>
  <si>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</si>
  <si>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</si>
  <si>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</si>
  <si>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</si>
  <si>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</si>
  <si>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</si>
  <si>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</si>
  <si>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</si>
  <si>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</si>
  <si>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</si>
  <si>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</si>
  <si>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</si>
  <si>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</si>
  <si>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</si>
  <si>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</si>
  <si>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</si>
  <si>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</si>
  <si>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</si>
  <si>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</si>
  <si>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</si>
  <si>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</si>
  <si>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</si>
  <si>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</si>
  <si>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</si>
  <si>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</si>
  <si>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</si>
  <si>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</si>
  <si>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</si>
  <si>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</si>
  <si>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</si>
  <si>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</si>
  <si>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</si>
  <si>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</si>
  <si>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</si>
  <si>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</si>
  <si>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</si>
  <si>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</si>
  <si>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</si>
  <si>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</si>
  <si>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</si>
  <si>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</si>
  <si>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</si>
  <si>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</si>
  <si>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</si>
  <si>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</si>
  <si>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</si>
  <si>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</si>
  <si>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</si>
  <si>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</si>
  <si>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</si>
  <si>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</si>
  <si>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</si>
  <si>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</si>
  <si>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</si>
  <si>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</si>
  <si>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</si>
  <si>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</si>
  <si>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</si>
  <si>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</si>
  <si>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</si>
  <si>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</si>
  <si>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</si>
  <si>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</si>
  <si>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</si>
  <si>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</si>
  <si>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</si>
  <si>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</si>
  <si>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</si>
  <si>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</si>
  <si>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</si>
  <si>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</si>
  <si>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</si>
  <si>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</si>
  <si>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</si>
  <si>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</si>
  <si>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</si>
  <si>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</si>
  <si>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</si>
  <si>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</si>
  <si>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</si>
  <si>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</si>
  <si>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</si>
  <si>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</si>
  <si>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</si>
  <si>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</si>
  <si>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</si>
  <si>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</si>
  <si>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</si>
  <si>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</si>
  <si>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</si>
  <si>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</si>
  <si>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</si>
  <si>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</si>
  <si>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</si>
  <si>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</si>
  <si>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</si>
  <si>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</si>
  <si>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</si>
  <si>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</si>
  <si>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</si>
  <si>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</si>
  <si>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</si>
  <si>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</si>
  <si>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</si>
  <si>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</si>
  <si>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</si>
  <si>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</si>
  <si>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</si>
  <si>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</si>
  <si>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</si>
  <si>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</si>
  <si>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</si>
  <si>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</si>
  <si>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</si>
  <si>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</si>
  <si>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</si>
  <si>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</si>
  <si>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</si>
  <si>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</si>
  <si>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</si>
  <si>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</si>
  <si>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</si>
  <si>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</si>
  <si>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</si>
  <si>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</si>
  <si>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</si>
  <si>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</si>
  <si>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</si>
  <si>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</si>
  <si>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</si>
  <si>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</si>
  <si>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</si>
  <si>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</si>
  <si>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</si>
  <si>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</si>
  <si>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</si>
  <si>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</si>
  <si>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</si>
  <si>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</si>
  <si>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</si>
  <si>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</si>
  <si>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</si>
  <si>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</si>
  <si>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</si>
  <si>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</si>
  <si>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</si>
  <si>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</si>
  <si>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</si>
  <si>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</si>
  <si>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</si>
  <si>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</si>
  <si>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</si>
  <si>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</si>
  <si>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</si>
  <si>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</si>
  <si>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</si>
  <si>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</si>
  <si>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</si>
  <si>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</si>
  <si>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</si>
  <si>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</si>
  <si>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</si>
  <si>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</si>
  <si>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</si>
  <si>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</si>
  <si>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</si>
  <si>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</si>
  <si>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</si>
  <si>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</si>
  <si>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</si>
  <si>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</si>
  <si>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</si>
  <si>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</si>
  <si>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</si>
  <si>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</si>
  <si>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</si>
  <si>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</si>
  <si>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</si>
  <si>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</si>
  <si>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</si>
  <si>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</si>
  <si>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</si>
  <si>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</si>
  <si>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</si>
  <si>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</si>
  <si>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</si>
  <si>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</si>
  <si>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</si>
  <si>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</si>
  <si>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</si>
  <si>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</si>
  <si>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</si>
  <si>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</si>
  <si>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</si>
  <si>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</si>
  <si>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</si>
  <si>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</si>
  <si>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</si>
  <si>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</si>
  <si>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</si>
  <si>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</si>
  <si>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</si>
  <si>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</si>
  <si>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</si>
  <si>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</si>
  <si>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</si>
  <si>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</si>
  <si>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</si>
  <si>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</si>
  <si>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</si>
  <si>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</si>
  <si>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</si>
  <si>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</si>
  <si>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</si>
  <si>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</si>
  <si>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</si>
  <si>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</si>
  <si>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</si>
  <si>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</si>
  <si>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</si>
  <si>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</si>
  <si>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</si>
  <si>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</si>
  <si>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</si>
  <si>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</si>
  <si>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</si>
  <si>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</si>
  <si>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</si>
  <si>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</si>
  <si>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</si>
  <si>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</si>
  <si>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</si>
  <si>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</si>
  <si>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</si>
  <si>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</si>
  <si>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</si>
  <si>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</si>
  <si>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</si>
  <si>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</si>
  <si>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</si>
  <si>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</si>
  <si>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</si>
  <si>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</si>
  <si>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</si>
  <si>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</si>
  <si>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</si>
  <si>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</si>
  <si>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</si>
  <si>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</si>
  <si>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</si>
  <si>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</si>
  <si>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</si>
  <si>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</si>
  <si>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</si>
  <si>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</si>
  <si>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</si>
  <si>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</si>
  <si>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</si>
  <si>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</si>
  <si>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</si>
  <si>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</si>
  <si>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</si>
  <si>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</si>
  <si>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</si>
  <si>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</si>
  <si>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</si>
  <si>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</si>
  <si>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</si>
  <si>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</si>
  <si>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</si>
  <si>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</si>
  <si>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</si>
  <si>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</si>
  <si>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</si>
  <si>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</si>
  <si>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</si>
  <si>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</si>
  <si>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</si>
  <si>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</si>
  <si>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</si>
  <si>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</si>
  <si>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</si>
  <si>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</si>
  <si>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</si>
  <si>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</si>
  <si>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</si>
  <si>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</si>
  <si>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</si>
  <si>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</si>
  <si>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</si>
  <si>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</si>
  <si>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</si>
  <si>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</si>
  <si>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</si>
  <si>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</si>
  <si>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</si>
  <si>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</si>
  <si>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</si>
  <si>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</si>
  <si>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</si>
  <si>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</si>
  <si>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</si>
  <si>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</si>
  <si>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</si>
  <si>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</si>
  <si>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</si>
  <si>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</si>
  <si>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</si>
  <si>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</si>
  <si>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</si>
  <si>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</si>
  <si>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</si>
  <si>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</si>
  <si>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</si>
  <si>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</si>
  <si>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</si>
  <si>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</si>
  <si>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</si>
  <si>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</si>
  <si>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</si>
  <si>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</si>
  <si>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</si>
  <si>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</si>
  <si>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</si>
  <si>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</si>
  <si>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</si>
  <si>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</si>
  <si>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</si>
  <si>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</si>
  <si>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</si>
  <si>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</si>
  <si>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</si>
  <si>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</si>
  <si>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</si>
  <si>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</si>
  <si>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</si>
  <si>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</si>
  <si>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</si>
  <si>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</si>
  <si>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</si>
  <si>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</si>
  <si>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</si>
  <si>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</si>
  <si>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</si>
  <si>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</si>
  <si>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</si>
  <si>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</si>
  <si>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</si>
  <si>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</si>
  <si>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</si>
  <si>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</si>
  <si>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</si>
  <si>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</si>
  <si>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</si>
  <si>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</si>
  <si>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</si>
  <si>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</si>
  <si>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</si>
  <si>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</si>
  <si>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</si>
  <si>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</si>
  <si>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</si>
  <si>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</si>
  <si>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</si>
  <si>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</si>
  <si>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</si>
  <si>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</si>
  <si>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</si>
  <si>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</si>
  <si>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</si>
  <si>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</si>
  <si>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</si>
  <si>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</si>
  <si>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</si>
  <si>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</si>
  <si>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</si>
  <si>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</si>
  <si>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</si>
  <si>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</si>
  <si>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</si>
  <si>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</si>
  <si>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</si>
  <si>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</si>
  <si>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</si>
  <si>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</si>
  <si>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</si>
  <si>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</si>
  <si>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</si>
  <si>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</si>
  <si>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</si>
  <si>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</si>
  <si>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</si>
  <si>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</si>
  <si>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</si>
  <si>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</si>
  <si>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</si>
  <si>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</si>
  <si>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</si>
  <si>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</si>
  <si>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</si>
  <si>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</si>
  <si>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</si>
  <si>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</si>
  <si>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</si>
  <si>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</si>
  <si>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</si>
  <si>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</si>
  <si>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</si>
  <si>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</si>
  <si>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</si>
  <si>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</si>
  <si>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</si>
  <si>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</si>
  <si>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</si>
  <si>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</si>
  <si>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</si>
  <si>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</si>
  <si>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</si>
  <si>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</si>
  <si>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</si>
  <si>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</si>
  <si>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</si>
  <si>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</si>
  <si>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</si>
  <si>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</si>
  <si>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</si>
  <si>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</si>
  <si>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</si>
  <si>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</si>
  <si>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</si>
  <si>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</si>
  <si>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</si>
  <si>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</si>
  <si>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</si>
  <si>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</si>
  <si>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</si>
  <si>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</si>
  <si>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</si>
  <si>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</si>
  <si>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</si>
  <si>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</si>
  <si>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</si>
  <si>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</si>
  <si>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</si>
  <si>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</si>
  <si>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</si>
  <si>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</si>
  <si>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</si>
  <si>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</si>
  <si>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</si>
  <si>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</si>
  <si>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</si>
  <si>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</si>
  <si>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</si>
  <si>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</si>
  <si>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</si>
  <si>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</si>
  <si>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</si>
  <si>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</si>
  <si>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</si>
  <si>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</si>
  <si>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</si>
  <si>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</si>
  <si>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</si>
  <si>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</si>
  <si>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</si>
  <si>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</si>
  <si>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</si>
  <si>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</si>
  <si>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</si>
  <si>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</si>
  <si>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</si>
  <si>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</si>
  <si>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</si>
  <si>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</si>
  <si>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</si>
  <si>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</si>
  <si>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</si>
  <si>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</si>
  <si>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</si>
  <si>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</si>
  <si>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</si>
  <si>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</si>
  <si>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</si>
  <si>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</si>
  <si>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</si>
  <si>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</si>
  <si>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</si>
  <si>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</si>
  <si>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</si>
  <si>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</si>
  <si>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</si>
  <si>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</si>
  <si>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</si>
  <si>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</si>
  <si>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</si>
  <si>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</si>
  <si>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</si>
  <si>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</si>
  <si>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</si>
  <si>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</si>
  <si>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</si>
  <si>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</si>
  <si>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</si>
  <si>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</si>
  <si>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</si>
  <si>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</si>
  <si>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</si>
  <si>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</si>
  <si>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</si>
  <si>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</si>
  <si>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</si>
  <si>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</si>
  <si>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</si>
  <si>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</si>
  <si>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</si>
  <si>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</si>
  <si>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</si>
  <si>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</si>
  <si>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</si>
  <si>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</si>
  <si>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</si>
  <si>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</si>
  <si>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</si>
  <si>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</si>
  <si>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</si>
  <si>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</si>
  <si>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</si>
  <si>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</si>
  <si>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</si>
  <si>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</si>
  <si>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</si>
  <si>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</si>
  <si>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</si>
  <si>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</si>
  <si>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</si>
  <si>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</si>
  <si>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</si>
  <si>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</si>
  <si>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</si>
  <si>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</si>
  <si>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</si>
  <si>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</si>
  <si>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</si>
  <si>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</si>
  <si>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</si>
  <si>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</si>
  <si>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</si>
  <si>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</si>
  <si>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</si>
  <si>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</si>
  <si>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</si>
  <si>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</si>
  <si>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</si>
  <si>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</si>
  <si>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</si>
  <si>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</si>
  <si>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</si>
  <si>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</si>
  <si>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</si>
  <si>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</si>
  <si>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</si>
  <si>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</si>
  <si>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</si>
  <si>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</si>
  <si>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</si>
  <si>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</si>
  <si>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</si>
  <si>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</si>
  <si>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</si>
  <si>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</si>
  <si>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</si>
  <si>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</si>
  <si>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</si>
  <si>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</si>
  <si>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</si>
  <si>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</si>
  <si>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</si>
  <si>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</si>
  <si>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</si>
  <si>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</si>
  <si>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</si>
  <si>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</si>
  <si>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</si>
  <si>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</si>
  <si>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</si>
  <si>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</si>
  <si>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</si>
  <si>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</si>
  <si>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</si>
  <si>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</si>
  <si>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</si>
  <si>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</si>
  <si>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</si>
  <si>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</si>
  <si>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</si>
  <si>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</si>
  <si>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</si>
  <si>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</si>
  <si>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</si>
  <si>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</si>
  <si>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</si>
  <si>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</si>
  <si>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</si>
  <si>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</si>
  <si>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</si>
  <si>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</si>
  <si>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</si>
  <si>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</si>
  <si>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</si>
  <si>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</si>
  <si>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</si>
  <si>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</si>
  <si>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</si>
  <si>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</si>
  <si>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</si>
  <si>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</si>
  <si>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</si>
  <si>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</si>
  <si>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</si>
  <si>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</si>
  <si>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</si>
  <si>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</si>
  <si>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</si>
  <si>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</si>
  <si>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</si>
  <si>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</si>
  <si>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</si>
  <si>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</si>
  <si>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</si>
  <si>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</si>
  <si>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</si>
  <si>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</si>
  <si>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</si>
  <si>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</si>
  <si>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</si>
  <si>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</si>
  <si>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</si>
  <si>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</si>
  <si>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</si>
  <si>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</si>
  <si>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</si>
  <si>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</si>
  <si>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</si>
  <si>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</si>
  <si>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</si>
  <si>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</si>
  <si>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</si>
  <si>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</si>
  <si>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</si>
  <si>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</si>
  <si>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</si>
  <si>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</si>
  <si>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</si>
  <si>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</si>
  <si>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</si>
  <si>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</si>
  <si>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</si>
  <si>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</si>
  <si>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</si>
  <si>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</si>
  <si>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</si>
  <si>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</si>
  <si>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</si>
  <si>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</si>
  <si>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</si>
  <si>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</si>
  <si>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</si>
  <si>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</si>
  <si>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</si>
  <si>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</si>
  <si>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</si>
  <si>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</si>
  <si>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</si>
  <si>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</si>
  <si>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</si>
  <si>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</si>
  <si>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</si>
  <si>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</si>
  <si>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</si>
  <si>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</si>
  <si>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</si>
  <si>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</si>
  <si>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</si>
  <si>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</si>
  <si>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</si>
  <si>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</si>
  <si>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</si>
  <si>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</si>
  <si>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</si>
  <si>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</si>
  <si>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</si>
  <si>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</si>
  <si>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</si>
  <si>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</si>
  <si>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</si>
  <si>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</si>
  <si>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</si>
  <si>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</si>
  <si>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</si>
  <si>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</si>
  <si>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</si>
  <si>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</si>
  <si>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</si>
  <si>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</si>
  <si>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</si>
  <si>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</si>
  <si>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</si>
  <si>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</si>
  <si>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</si>
  <si>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</si>
  <si>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</si>
  <si>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</si>
  <si>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</si>
  <si>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</si>
  <si>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</si>
  <si>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</si>
  <si>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</si>
  <si>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</si>
  <si>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</si>
  <si>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</si>
  <si>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</si>
  <si>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</si>
  <si>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</si>
  <si>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</si>
  <si>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</si>
  <si>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</si>
  <si>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</si>
  <si>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</si>
  <si>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</si>
  <si>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</si>
  <si>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</si>
  <si>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</si>
  <si>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</si>
  <si>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</si>
  <si>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</si>
  <si>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</si>
  <si>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</si>
  <si>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</si>
  <si>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</si>
  <si>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</si>
  <si>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</si>
  <si>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</si>
  <si>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</si>
  <si>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</si>
  <si>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</si>
  <si>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</si>
  <si>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</si>
  <si>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</si>
  <si>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</si>
  <si>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</si>
  <si>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</si>
  <si>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</si>
  <si>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</si>
  <si>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</si>
  <si>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</si>
  <si>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</si>
  <si>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</si>
  <si>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</si>
  <si>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</si>
  <si>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</si>
  <si>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</si>
  <si>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</si>
  <si>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</si>
  <si>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</si>
  <si>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</si>
  <si>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</si>
  <si>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</si>
  <si>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</si>
  <si>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</si>
  <si>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</si>
  <si>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</si>
  <si>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</si>
  <si>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</si>
  <si>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</si>
  <si>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</si>
  <si>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</si>
  <si>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</si>
  <si>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</si>
  <si>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</si>
  <si>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</si>
  <si>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</si>
  <si>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</si>
  <si>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</si>
  <si>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</si>
  <si>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</si>
  <si>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</si>
  <si>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</si>
  <si>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</si>
  <si>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</si>
  <si>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</si>
  <si>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</si>
  <si>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</si>
  <si>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</si>
  <si>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</si>
  <si>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</si>
  <si>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</si>
  <si>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</si>
  <si>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</si>
  <si>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</si>
  <si>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</si>
  <si>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</si>
  <si>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</si>
  <si>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</si>
  <si>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</si>
  <si>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</si>
  <si>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</si>
  <si>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</si>
  <si>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</si>
  <si>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</si>
  <si>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</si>
  <si>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</si>
  <si>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</si>
  <si>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</si>
  <si>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</si>
  <si>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</si>
  <si>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</si>
  <si>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</si>
  <si>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</si>
  <si>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</si>
  <si>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</si>
  <si>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</si>
  <si>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</si>
  <si>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</si>
  <si>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</si>
  <si>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</si>
  <si>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</si>
  <si>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</si>
  <si>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</si>
  <si>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</si>
  <si>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</si>
  <si>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</si>
  <si>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</si>
  <si>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</si>
  <si>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</si>
  <si>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</si>
  <si>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</si>
  <si>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</si>
  <si>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</si>
  <si>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</si>
  <si>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</si>
  <si>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</si>
  <si>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</si>
  <si>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</si>
  <si>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</si>
  <si>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</si>
  <si>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</si>
  <si>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</si>
  <si>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</si>
  <si>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</si>
  <si>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</si>
  <si>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</si>
  <si>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</si>
  <si>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</si>
  <si>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</si>
  <si>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</si>
  <si>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</si>
  <si>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</si>
  <si>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</si>
  <si>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</si>
  <si>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</si>
  <si>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</si>
  <si>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</si>
  <si>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</si>
  <si>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</si>
  <si>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</si>
  <si>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</si>
  <si>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</si>
  <si>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</si>
  <si>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</si>
  <si>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</si>
  <si>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</si>
  <si>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</si>
  <si>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</si>
  <si>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</si>
  <si>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</si>
  <si>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</si>
  <si>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</si>
  <si>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</si>
  <si>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</si>
  <si>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</si>
  <si>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</si>
  <si>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</si>
  <si>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</si>
  <si>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</si>
  <si>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</si>
  <si>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</si>
  <si>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</si>
  <si>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</si>
  <si>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</si>
  <si>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</si>
  <si>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</si>
  <si>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</si>
  <si>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</si>
  <si>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</si>
  <si>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</si>
  <si>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</si>
  <si>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</si>
  <si>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</si>
  <si>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</si>
  <si>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</si>
  <si>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</si>
  <si>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</si>
  <si>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</si>
  <si>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</si>
  <si>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</si>
  <si>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</si>
  <si>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</si>
  <si>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</si>
  <si>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</si>
  <si>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</si>
  <si>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</si>
  <si>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</si>
  <si>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</si>
  <si>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</si>
  <si>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</si>
  <si>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</si>
  <si>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</si>
  <si>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</si>
  <si>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</si>
  <si>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</si>
  <si>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</si>
  <si>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</si>
  <si>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</si>
  <si>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</si>
  <si>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</si>
  <si>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</si>
  <si>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</si>
  <si>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</si>
  <si>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</si>
  <si>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</si>
  <si>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</si>
  <si>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</si>
  <si>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</si>
  <si>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</si>
  <si>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</si>
  <si>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</si>
  <si>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</si>
  <si>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</si>
  <si>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</si>
  <si>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</si>
  <si>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</si>
  <si>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</si>
  <si>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</si>
  <si>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</si>
  <si>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</si>
  <si>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</si>
  <si>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</si>
  <si>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</si>
  <si>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</si>
  <si>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</si>
  <si>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</si>
  <si>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</si>
  <si>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</si>
  <si>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</si>
  <si>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</si>
  <si>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</si>
  <si>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</si>
  <si>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</si>
  <si>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</si>
  <si>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</si>
  <si>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</si>
  <si>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</si>
  <si>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</si>
  <si>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</si>
  <si>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</si>
  <si>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</si>
  <si>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</si>
  <si>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</si>
  <si>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</si>
  <si>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</si>
  <si>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</si>
  <si>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</si>
  <si>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</si>
  <si>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</si>
  <si>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</si>
  <si>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</si>
  <si>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</si>
  <si>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</si>
  <si>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</si>
  <si>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</si>
  <si>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</si>
  <si>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</si>
  <si>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</si>
  <si>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</si>
  <si>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</si>
  <si>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</si>
  <si>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</si>
  <si>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</si>
  <si>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</si>
  <si>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</si>
  <si>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</si>
  <si>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</si>
  <si>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</si>
  <si>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</si>
  <si>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</si>
  <si>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</si>
  <si>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</si>
  <si>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</si>
  <si>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</si>
  <si>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</si>
  <si>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</si>
  <si>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</si>
  <si>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</si>
  <si>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</si>
  <si>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</si>
  <si>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</si>
  <si>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</si>
  <si>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</si>
  <si>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</si>
  <si>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</si>
  <si>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</si>
  <si>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</si>
  <si>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</si>
  <si>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</si>
  <si>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</si>
  <si>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</si>
  <si>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</si>
  <si>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</si>
  <si>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</si>
  <si>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</si>
  <si>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</si>
  <si>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</si>
  <si>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</si>
  <si>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</si>
  <si>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</si>
  <si>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</si>
  <si>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</si>
  <si>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</si>
  <si>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</si>
  <si>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</si>
  <si>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</si>
  <si>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</si>
  <si>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</si>
  <si>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</si>
  <si>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</si>
  <si>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</si>
  <si>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</si>
  <si>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</si>
  <si>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</si>
  <si>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</si>
  <si>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</si>
  <si>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</si>
  <si>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</si>
  <si>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</si>
  <si>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</si>
  <si>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</si>
  <si>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</si>
  <si>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</si>
  <si>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</si>
  <si>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</si>
  <si>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</si>
  <si>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</si>
  <si>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</si>
  <si>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</si>
  <si>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</si>
  <si>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</si>
  <si>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</si>
  <si>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</si>
  <si>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</si>
  <si>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</si>
  <si>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</si>
  <si>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</si>
  <si>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</si>
  <si>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</si>
  <si>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</si>
  <si>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</si>
  <si>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</si>
  <si>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</si>
  <si>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</si>
  <si>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</si>
  <si>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</si>
  <si>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</si>
  <si>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</si>
  <si>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</si>
  <si>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</si>
  <si>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</si>
  <si>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</si>
  <si>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</si>
  <si>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</si>
  <si>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</si>
  <si>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</si>
  <si>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</si>
  <si>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</si>
  <si>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</si>
  <si>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</si>
  <si>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</si>
  <si>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</si>
  <si>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</si>
  <si>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</si>
  <si>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</si>
  <si>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</si>
  <si>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</si>
  <si>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</si>
  <si>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</si>
  <si>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</si>
  <si>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</si>
  <si>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</si>
  <si>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</si>
  <si>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</si>
  <si>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</si>
  <si>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</si>
  <si>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</si>
  <si>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</si>
  <si>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</si>
  <si>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</si>
  <si>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</si>
  <si>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</si>
  <si>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</si>
  <si>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</si>
  <si>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</si>
  <si>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</si>
  <si>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</si>
  <si>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</si>
  <si>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</si>
  <si>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</si>
  <si>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</si>
  <si>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</si>
  <si>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</si>
  <si>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</si>
  <si>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</si>
  <si>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</si>
  <si>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</si>
  <si>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</si>
  <si>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</si>
  <si>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</si>
  <si>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</si>
  <si>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</si>
  <si>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</si>
  <si>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</si>
  <si>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</si>
  <si>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</si>
  <si>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</si>
  <si>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</si>
  <si>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</si>
  <si>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</si>
  <si>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</si>
  <si>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</si>
  <si>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</si>
  <si>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</si>
  <si>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</si>
  <si>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</si>
  <si>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</si>
  <si>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</si>
  <si>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</si>
  <si>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</si>
  <si>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</si>
  <si>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</si>
  <si>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</si>
  <si>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</si>
  <si>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</si>
  <si>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</si>
  <si>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</si>
  <si>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</si>
  <si>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</si>
  <si>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</si>
  <si>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</si>
  <si>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</si>
  <si>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</si>
  <si>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</si>
  <si>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</si>
  <si>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</si>
  <si>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</si>
  <si>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</si>
  <si>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</si>
  <si>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</si>
  <si>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</si>
  <si>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</si>
  <si>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</si>
  <si>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</si>
  <si>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</si>
  <si>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</si>
  <si>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</si>
  <si>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</si>
  <si>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</si>
  <si>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</si>
  <si>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</si>
  <si>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</si>
  <si>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</si>
  <si>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</si>
  <si>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</si>
  <si>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</si>
  <si>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</si>
  <si>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</si>
  <si>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</si>
  <si>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</si>
  <si>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</si>
  <si>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</si>
  <si>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</si>
  <si>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</si>
  <si>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</si>
  <si>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</si>
  <si>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</si>
  <si>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</si>
  <si>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</si>
  <si>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</si>
  <si>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</si>
  <si>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</si>
  <si>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</si>
  <si>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</si>
  <si>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</si>
  <si>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</si>
  <si>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</si>
  <si>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</si>
  <si>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</si>
  <si>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</si>
  <si>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</si>
  <si>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</si>
  <si>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</si>
  <si>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</si>
  <si>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</si>
  <si>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</si>
  <si>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</si>
  <si>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</si>
  <si>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</si>
  <si>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</si>
  <si>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</si>
  <si>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</si>
  <si>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</si>
  <si>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</si>
  <si>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</si>
  <si>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</si>
  <si>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</si>
  <si>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</si>
  <si>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</si>
  <si>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</si>
  <si>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</si>
  <si>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</si>
  <si>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</si>
  <si>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</si>
  <si>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</si>
  <si>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</si>
  <si>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</si>
  <si>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</si>
  <si>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</si>
  <si>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</si>
  <si>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</si>
  <si>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</si>
  <si>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</si>
  <si>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</si>
  <si>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</si>
  <si>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</si>
  <si>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</si>
  <si>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</si>
  <si>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</si>
  <si>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</si>
  <si>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</si>
  <si>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</si>
  <si>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</si>
  <si>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</si>
  <si>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</si>
  <si>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</si>
  <si>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</si>
  <si>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</si>
  <si>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</si>
  <si>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</si>
  <si>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</si>
  <si>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</si>
  <si>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</si>
  <si>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</si>
  <si>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</si>
  <si>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</si>
  <si>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</si>
  <si>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</si>
  <si>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</si>
  <si>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</si>
  <si>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</si>
  <si>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</si>
  <si>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</si>
  <si>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</si>
  <si>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</si>
  <si>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</si>
  <si>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</si>
  <si>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</si>
  <si>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</si>
  <si>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</si>
  <si>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</si>
  <si>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</si>
  <si>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</si>
  <si>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</si>
  <si>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</si>
  <si>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</si>
  <si>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</si>
  <si>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</si>
  <si>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</si>
  <si>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</si>
  <si>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</si>
  <si>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</si>
  <si>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</si>
  <si>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</si>
  <si>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</si>
  <si>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</si>
  <si>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</si>
  <si>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</si>
  <si>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</si>
  <si>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</si>
  <si>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</si>
  <si>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</si>
  <si>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</si>
  <si>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</si>
  <si>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</si>
  <si>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</si>
  <si>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</si>
  <si>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</si>
  <si>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</si>
  <si>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</si>
  <si>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</si>
  <si>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</si>
  <si>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</si>
  <si>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</si>
  <si>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</si>
  <si>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</si>
  <si>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</si>
  <si>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</si>
  <si>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</si>
  <si>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</si>
  <si>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</si>
  <si>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</si>
  <si>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</si>
  <si>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</si>
  <si>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</si>
  <si>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</si>
  <si>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</si>
  <si>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</si>
  <si>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</si>
  <si>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</si>
  <si>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</si>
  <si>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</si>
  <si>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</si>
  <si>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</si>
  <si>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</si>
  <si>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</si>
  <si>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</si>
  <si>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</si>
  <si>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</si>
  <si>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</si>
  <si>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</si>
  <si>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</si>
  <si>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</si>
  <si>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</si>
  <si>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</si>
  <si>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</si>
  <si>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</si>
  <si>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</si>
  <si>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</si>
  <si>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</si>
  <si>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</si>
  <si>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</si>
  <si>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</si>
  <si>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</si>
  <si>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</si>
  <si>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</si>
  <si>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</si>
  <si>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</si>
  <si>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</si>
  <si>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</si>
  <si>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</si>
  <si>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</si>
  <si>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</si>
  <si>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</si>
  <si>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</si>
  <si>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</si>
  <si>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</si>
  <si>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</si>
  <si>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</si>
  <si>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</si>
  <si>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</si>
  <si>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</si>
  <si>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</si>
  <si>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</si>
  <si>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</si>
  <si>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</si>
  <si>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</si>
  <si>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</si>
  <si>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</si>
  <si>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</si>
  <si>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</si>
  <si>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</si>
  <si>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</si>
  <si>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</si>
  <si>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</si>
  <si>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</si>
  <si>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</si>
  <si>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</si>
  <si>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</si>
  <si>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</si>
  <si>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</si>
  <si>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</si>
  <si>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</si>
  <si>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</si>
  <si>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</si>
  <si>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</si>
  <si>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</si>
  <si>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</si>
  <si>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</si>
  <si>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</si>
  <si>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</si>
  <si>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</si>
  <si>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</si>
  <si>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</si>
  <si>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</si>
  <si>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</si>
  <si>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</si>
  <si>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</si>
  <si>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</si>
  <si>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</si>
  <si>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</si>
  <si>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</si>
  <si>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</si>
  <si>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</si>
  <si>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</si>
  <si>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</si>
  <si>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</si>
  <si>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</si>
  <si>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</si>
  <si>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</si>
  <si>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</si>
  <si>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</si>
  <si>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</si>
  <si>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</si>
  <si>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</si>
  <si>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</si>
  <si>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</si>
  <si>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</si>
  <si>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</si>
  <si>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</si>
  <si>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</si>
  <si>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</si>
  <si>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</si>
  <si>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</si>
  <si>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</si>
  <si>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</si>
  <si>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</si>
  <si>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</si>
  <si>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</si>
  <si>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</si>
  <si>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</si>
  <si>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</si>
  <si>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</si>
  <si>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</si>
  <si>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</si>
  <si>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</si>
  <si>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</si>
  <si>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</si>
  <si>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</si>
  <si>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</si>
  <si>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</si>
  <si>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</si>
  <si>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</si>
  <si>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</si>
  <si>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</si>
  <si>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</si>
  <si>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</si>
  <si>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</si>
  <si>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</si>
  <si>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</si>
  <si>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</si>
  <si>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</si>
  <si>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</si>
  <si>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</si>
  <si>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</si>
  <si>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</si>
  <si>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</si>
  <si>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</si>
  <si>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</si>
  <si>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</si>
  <si>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</si>
  <si>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</si>
  <si>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</si>
  <si>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</si>
  <si>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</si>
  <si>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</si>
  <si>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</si>
  <si>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</si>
  <si>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</si>
  <si>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</si>
  <si>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</si>
  <si>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</si>
  <si>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</si>
  <si>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</si>
  <si>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</si>
  <si>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</si>
  <si>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</si>
  <si>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</si>
  <si>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</si>
  <si>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</si>
  <si>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</si>
  <si>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</si>
  <si>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</si>
  <si>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</si>
  <si>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</si>
  <si>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</si>
  <si>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</si>
  <si>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</si>
  <si>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</si>
  <si>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</si>
  <si>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</si>
  <si>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</si>
  <si>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</si>
  <si>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</si>
  <si>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</si>
  <si>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</si>
  <si>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</si>
  <si>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</si>
  <si>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</si>
  <si>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</si>
  <si>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</si>
  <si>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</si>
  <si>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</si>
  <si>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</si>
  <si>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</si>
  <si>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</si>
  <si>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</si>
  <si>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</si>
  <si>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</si>
  <si>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</si>
  <si>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</si>
  <si>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</si>
  <si>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</si>
  <si>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</si>
  <si>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</si>
  <si>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</si>
  <si>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</si>
  <si>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</si>
  <si>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</si>
  <si>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</si>
  <si>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</si>
  <si>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</si>
  <si>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</si>
  <si>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</si>
  <si>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</si>
  <si>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</si>
  <si>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</si>
  <si>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</si>
  <si>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</si>
  <si>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</si>
  <si>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</si>
  <si>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</si>
  <si>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</si>
  <si>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</si>
  <si>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</si>
  <si>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</si>
  <si>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</si>
  <si>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</si>
  <si>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</si>
  <si>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</si>
  <si>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</si>
  <si>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</si>
  <si>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</si>
  <si>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</si>
  <si>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</si>
  <si>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</si>
  <si>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</si>
  <si>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</si>
  <si>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</si>
  <si>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</si>
  <si>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</si>
  <si>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</si>
  <si>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</si>
  <si>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</si>
  <si>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</si>
  <si>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</si>
  <si>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</si>
  <si>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</si>
  <si>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</si>
  <si>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</si>
  <si>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</si>
  <si>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</si>
  <si>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</si>
  <si>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</si>
  <si>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</si>
  <si>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</si>
  <si>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</si>
  <si>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</si>
  <si>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</si>
  <si>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</si>
  <si>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</si>
  <si>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</si>
  <si>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</si>
  <si>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</si>
  <si>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</si>
  <si>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</si>
  <si>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</si>
  <si>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</si>
  <si>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</si>
  <si>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</si>
  <si>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</si>
  <si>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</si>
  <si>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</si>
  <si>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</si>
  <si>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</si>
  <si>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</si>
  <si>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</si>
  <si>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</si>
  <si>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</si>
  <si>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</si>
  <si>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</si>
  <si>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</si>
  <si>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</si>
  <si>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</si>
  <si>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</si>
  <si>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</si>
  <si>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</si>
  <si>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</si>
  <si>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</si>
  <si>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</si>
  <si>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</si>
  <si>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</si>
  <si>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</si>
  <si>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</si>
  <si>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</si>
  <si>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</si>
  <si>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</si>
  <si>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</si>
  <si>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</si>
  <si>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</si>
  <si>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</si>
  <si>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</si>
  <si>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</si>
  <si>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</si>
  <si>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</si>
  <si>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</si>
  <si>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</si>
  <si>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</si>
  <si>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</si>
  <si>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</si>
  <si>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</si>
  <si>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</si>
  <si>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</si>
  <si>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</si>
  <si>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</si>
  <si>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</si>
  <si>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</si>
  <si>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</si>
  <si>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</si>
  <si>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</si>
  <si>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</si>
  <si>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</si>
  <si>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</si>
  <si>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</si>
  <si>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</si>
  <si>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</si>
  <si>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</si>
  <si>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</si>
  <si>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</si>
  <si>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</si>
  <si>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</si>
  <si>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</si>
  <si>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</si>
  <si>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</si>
  <si>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</si>
  <si>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</si>
  <si>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</si>
  <si>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</si>
  <si>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</si>
  <si>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</si>
  <si>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</si>
  <si>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</si>
  <si>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</si>
  <si>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</si>
  <si>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</si>
  <si>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</si>
  <si>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</si>
  <si>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</si>
  <si>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</si>
  <si>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</si>
  <si>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</si>
  <si>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</si>
  <si>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</si>
  <si>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</si>
  <si>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</si>
  <si>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</si>
  <si>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</si>
  <si>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</si>
  <si>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</si>
  <si>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</si>
  <si>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</si>
  <si>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</si>
  <si>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</si>
  <si>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</si>
  <si>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</si>
  <si>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</si>
  <si>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</si>
  <si>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</si>
  <si>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</si>
  <si>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</si>
  <si>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</si>
  <si>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</si>
  <si>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</si>
  <si>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</si>
  <si>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</si>
  <si>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</si>
  <si>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</si>
  <si>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</si>
  <si>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</si>
  <si>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</si>
  <si>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</si>
  <si>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</si>
  <si>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</si>
  <si>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</si>
  <si>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</si>
  <si>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</si>
  <si>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</si>
  <si>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</si>
  <si>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</si>
  <si>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</si>
  <si>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</si>
  <si>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</si>
  <si>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</si>
  <si>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</si>
  <si>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</si>
  <si>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</si>
  <si>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</si>
  <si>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</si>
  <si>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</si>
  <si>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</si>
  <si>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</si>
  <si>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</si>
  <si>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</si>
  <si>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</si>
  <si>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</si>
  <si>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</si>
  <si>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</si>
  <si>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</si>
  <si>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</si>
  <si>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</si>
  <si>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</si>
  <si>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</si>
  <si>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</si>
  <si>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</si>
  <si>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</si>
  <si>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</si>
  <si>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</si>
  <si>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</si>
  <si>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</si>
  <si>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</si>
  <si>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</si>
  <si>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</si>
  <si>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</si>
  <si>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</si>
  <si>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</si>
  <si>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</si>
  <si>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</si>
  <si>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</si>
  <si>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</si>
  <si>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</si>
  <si>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</si>
  <si>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</si>
  <si>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</si>
  <si>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</si>
  <si>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</si>
  <si>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</si>
  <si>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</si>
  <si>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</si>
  <si>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</si>
  <si>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</si>
  <si>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</si>
  <si>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</si>
  <si>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</si>
  <si>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</si>
  <si>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</si>
  <si>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</si>
  <si>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</si>
  <si>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</si>
  <si>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</si>
  <si>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</si>
  <si>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</si>
  <si>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</si>
  <si>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</si>
  <si>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</si>
  <si>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</si>
  <si>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</si>
  <si>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</si>
  <si>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</si>
  <si>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</si>
  <si>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</si>
  <si>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</si>
  <si>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</si>
  <si>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</si>
  <si>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</si>
  <si>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</si>
  <si>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</si>
  <si>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</si>
  <si>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</si>
  <si>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</si>
  <si>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</si>
  <si>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</si>
  <si>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</si>
  <si>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</si>
  <si>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</si>
  <si>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</si>
  <si>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</si>
  <si>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</si>
  <si>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</si>
  <si>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</si>
  <si>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</si>
  <si>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</si>
  <si>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</si>
  <si>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</si>
  <si>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</si>
  <si>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</si>
  <si>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</si>
  <si>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</si>
  <si>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</si>
  <si>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</si>
  <si>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</si>
  <si>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</si>
  <si>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</si>
  <si>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</si>
  <si>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</si>
  <si>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</si>
  <si>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</si>
  <si>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</si>
  <si>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</si>
  <si>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</si>
  <si>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</si>
  <si>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</si>
  <si>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</si>
  <si>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</si>
  <si>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</si>
  <si>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</si>
  <si>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</si>
  <si>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</si>
  <si>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</si>
  <si>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</si>
  <si>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</si>
  <si>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</si>
  <si>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</si>
  <si>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</si>
  <si>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</si>
  <si>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</si>
  <si>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</si>
  <si>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</si>
  <si>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</si>
  <si>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</si>
  <si>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</si>
  <si>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</si>
  <si>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</si>
  <si>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</si>
  <si>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</si>
  <si>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</si>
  <si>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</si>
  <si>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</si>
  <si>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</si>
  <si>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</si>
  <si>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</si>
  <si>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</si>
  <si>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</si>
  <si>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</si>
  <si>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</si>
  <si>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</si>
  <si>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</si>
  <si>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</si>
  <si>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</si>
  <si>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</si>
  <si>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</si>
  <si>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</si>
  <si>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</si>
  <si>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</si>
  <si>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</si>
  <si>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</si>
  <si>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</si>
  <si>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</si>
  <si>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</si>
  <si>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</si>
  <si>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</si>
  <si>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</si>
  <si>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</si>
  <si>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</si>
  <si>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</si>
  <si>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</si>
  <si>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</si>
  <si>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</si>
  <si>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</si>
  <si>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</si>
  <si>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</si>
  <si>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</si>
  <si>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</si>
  <si>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</si>
  <si>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</si>
  <si>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</si>
  <si>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</si>
  <si>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</si>
  <si>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</si>
  <si>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</si>
  <si>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</si>
  <si>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</si>
  <si>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</si>
  <si>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</si>
  <si>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</si>
  <si>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</si>
  <si>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</si>
  <si>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</si>
  <si>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</si>
  <si>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</si>
  <si>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</si>
  <si>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</si>
  <si>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</si>
  <si>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</si>
  <si>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</si>
  <si>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</si>
  <si>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</si>
  <si>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</si>
  <si>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</si>
  <si>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</si>
  <si>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</si>
  <si>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</si>
  <si>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</si>
  <si>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</si>
  <si>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</si>
  <si>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</si>
  <si>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</si>
  <si>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</si>
  <si>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</si>
  <si>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</si>
  <si>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</si>
  <si>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</si>
  <si>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</si>
  <si>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</si>
  <si>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</si>
  <si>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</si>
  <si>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</si>
  <si>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</si>
  <si>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</si>
  <si>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</si>
  <si>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</si>
  <si>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</si>
  <si>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</si>
  <si>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</si>
  <si>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</si>
  <si>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</si>
  <si>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</si>
  <si>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</si>
  <si>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</si>
  <si>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</si>
  <si>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</si>
  <si>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</si>
  <si>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</si>
  <si>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</si>
  <si>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</si>
  <si>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</si>
  <si>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</si>
  <si>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</si>
  <si>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</si>
  <si>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</si>
  <si>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</si>
  <si>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</si>
  <si>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</si>
  <si>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</si>
  <si>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</si>
  <si>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</si>
  <si>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</si>
  <si>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</si>
  <si>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</si>
  <si>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</si>
  <si>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</si>
  <si>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</si>
  <si>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</si>
  <si>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</si>
  <si>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</si>
  <si>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</si>
  <si>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</si>
  <si>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</si>
  <si>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</si>
  <si>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</si>
  <si>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</si>
  <si>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</si>
  <si>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</si>
  <si>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</si>
  <si>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</si>
  <si>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</si>
  <si>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</si>
  <si>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</si>
  <si>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</si>
  <si>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</si>
  <si>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</si>
  <si>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</si>
  <si>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</si>
  <si>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</si>
  <si>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</si>
  <si>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</si>
  <si>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</si>
  <si>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</si>
  <si>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</si>
  <si>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</si>
  <si>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</si>
  <si>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</si>
  <si>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</si>
  <si>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</si>
  <si>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</si>
  <si>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</si>
  <si>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</si>
  <si>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</si>
  <si>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</si>
  <si>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</si>
  <si>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</si>
  <si>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</si>
  <si>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</si>
  <si>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</si>
  <si>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</si>
  <si>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</si>
  <si>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</si>
  <si>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</si>
  <si>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</si>
  <si>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</si>
  <si>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</si>
  <si>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</si>
  <si>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</si>
  <si>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</si>
  <si>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</si>
  <si>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</si>
  <si>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</si>
  <si>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</si>
  <si>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</si>
  <si>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</si>
  <si>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</si>
  <si>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</si>
  <si>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</si>
  <si>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</si>
  <si>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</si>
  <si>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</si>
  <si>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</si>
  <si>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</si>
  <si>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</si>
  <si>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</si>
  <si>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</si>
  <si>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</si>
  <si>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</si>
  <si>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</si>
  <si>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</si>
  <si>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</si>
  <si>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</si>
  <si>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</si>
  <si>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</si>
  <si>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</si>
  <si>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</si>
  <si>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</si>
  <si>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</si>
  <si>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</si>
  <si>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</si>
  <si>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</si>
  <si>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</si>
  <si>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</si>
  <si>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</si>
  <si>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</si>
  <si>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</si>
  <si>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</si>
  <si>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</si>
  <si>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</si>
  <si>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</si>
  <si>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</si>
  <si>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</si>
  <si>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</si>
  <si>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</si>
  <si>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</si>
  <si>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</si>
  <si>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</si>
  <si>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</si>
  <si>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</si>
  <si>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</si>
  <si>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</si>
  <si>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</si>
  <si>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</si>
  <si>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</si>
  <si>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</si>
  <si>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</si>
  <si>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</si>
  <si>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</si>
  <si>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</si>
  <si>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</si>
  <si>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</si>
  <si>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</si>
  <si>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</si>
  <si>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</si>
  <si>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</si>
  <si>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</si>
  <si>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</si>
  <si>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</si>
  <si>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</si>
  <si>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</si>
  <si>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</si>
  <si>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</si>
  <si>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</si>
  <si>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</si>
  <si>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</si>
  <si>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</si>
  <si>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</si>
  <si>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</si>
  <si>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</si>
  <si>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</si>
  <si>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</si>
  <si>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</si>
  <si>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</si>
  <si>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</si>
  <si>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</si>
  <si>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</si>
  <si>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</si>
  <si>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</si>
  <si>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</si>
  <si>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</si>
  <si>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</si>
  <si>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</si>
  <si>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</si>
  <si>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</si>
  <si>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</si>
  <si>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</si>
  <si>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</si>
  <si>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</si>
  <si>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</si>
  <si>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</si>
  <si>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</si>
  <si>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</si>
  <si>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</si>
  <si>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</si>
  <si>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</si>
  <si>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</si>
  <si>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</si>
  <si>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</si>
  <si>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</si>
  <si>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</si>
  <si>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</si>
  <si>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</si>
  <si>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</si>
  <si>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</si>
  <si>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</si>
  <si>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</si>
  <si>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</si>
  <si>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</si>
  <si>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</si>
  <si>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</si>
  <si>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</si>
  <si>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</si>
  <si>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</si>
  <si>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</si>
  <si>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</si>
  <si>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</si>
  <si>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</si>
  <si>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</si>
  <si>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</si>
  <si>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</si>
  <si>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</si>
  <si>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</si>
  <si>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</si>
  <si>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</si>
  <si>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</si>
  <si>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</si>
  <si>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</si>
  <si>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</si>
  <si>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</si>
  <si>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</si>
  <si>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</si>
  <si>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</si>
  <si>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</si>
  <si>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</si>
  <si>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</si>
  <si>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</si>
  <si>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</si>
  <si>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</si>
  <si>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</si>
  <si>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</si>
  <si>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</si>
  <si>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</si>
  <si>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</si>
  <si>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</si>
  <si>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</si>
  <si>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</si>
  <si>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</si>
  <si>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</si>
  <si>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</si>
  <si>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</si>
  <si>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</si>
  <si>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</si>
  <si>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</si>
  <si>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</si>
  <si>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</si>
  <si>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</si>
  <si>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</si>
  <si>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</si>
  <si>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</si>
  <si>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</si>
  <si>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</si>
  <si>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</si>
  <si>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</si>
  <si>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</si>
  <si>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</si>
  <si>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</si>
  <si>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</si>
  <si>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</si>
  <si>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</si>
  <si>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</si>
  <si>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</si>
  <si>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</si>
  <si>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</si>
  <si>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</si>
  <si>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</si>
  <si>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</si>
  <si>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</si>
  <si>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</si>
  <si>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</si>
  <si>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</si>
  <si>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</si>
  <si>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</si>
  <si>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</si>
  <si>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</si>
  <si>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</si>
  <si>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</si>
  <si>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Ended Conversion</t>
  </si>
  <si>
    <t>Years</t>
  </si>
  <si>
    <t>(All)</t>
  </si>
  <si>
    <t>Count of outcomes</t>
  </si>
  <si>
    <t>Row Labels</t>
  </si>
  <si>
    <t>Grand Total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</si>
  <si>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</si>
  <si>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</si>
  <si>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</si>
  <si>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</si>
  <si>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</si>
  <si>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</si>
  <si>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</si>
  <si>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</si>
  <si>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</si>
  <si>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</si>
  <si>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</si>
  <si>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</si>
  <si>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Column Labels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</si>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</sst>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AA-4C0B-A91D-51FF6387F3A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AA-4C0B-A91D-51FF6387F3A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AA-4C0B-A91D-51FF6387F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091999"/>
        <c:axId val="10740878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9AA-4C0B-A91D-51FF6387F3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9AA-4C0B-A91D-51FF6387F3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9AA-4C0B-A91D-51FF6387F3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9AA-4C0B-A91D-51FF6387F3A0}"/>
                  </c:ext>
                </c:extLst>
              </c15:ser>
            </c15:filteredLineSeries>
          </c:ext>
        </c:extLst>
      </c:lineChart>
      <c:catAx>
        <c:axId val="107409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7839"/>
        <c:crosses val="autoZero"/>
        <c:auto val="1"/>
        <c:lblAlgn val="ctr"/>
        <c:lblOffset val="100"/>
        <c:noMultiLvlLbl val="0"/>
      </c:catAx>
      <c:valAx>
        <c:axId val="107408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9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 Theater</a:t>
            </a:r>
            <a:r>
              <a:rPr lang="en-US" sz="2400" b="1" baseline="0"/>
              <a:t> Outcomes by Launch Date</a:t>
            </a:r>
            <a:endParaRPr lang="en-US" sz="2400" b="1"/>
          </a:p>
        </c:rich>
      </c:tx>
      <c:layout>
        <c:manualLayout>
          <c:xMode val="edge"/>
          <c:yMode val="edge"/>
          <c:x val="0.24094672272287079"/>
          <c:y val="3.7499459065927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0-4C10-BE47-D80A0DD981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0-4C10-BE47-D80A0DD981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70-4C10-BE47-D80A0DD98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115135"/>
        <c:axId val="1001116383"/>
      </c:lineChart>
      <c:catAx>
        <c:axId val="100111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16383"/>
        <c:crosses val="autoZero"/>
        <c:auto val="1"/>
        <c:lblAlgn val="ctr"/>
        <c:lblOffset val="100"/>
        <c:noMultiLvlLbl val="0"/>
      </c:catAx>
      <c:valAx>
        <c:axId val="10011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1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17839C-6E7E-4467-BD69-CDD386D67DBE}">
  <sheetPr/>
  <sheetViews>
    <sheetView zoomScale="8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406E03-EEFB-4CCC-91D6-56EE99E2F1CA}">
  <sheetPr/>
  <sheetViews>
    <sheetView zoomScale="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876" cy="62845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0D310-7B25-4256-B772-79FE40A0747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654B0-9704-422B-B3B2-9CCB56D6B8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nar" refreshedDate="44640.515528819444" createdVersion="7" refreshedVersion="7" minRefreshableVersion="3" recordCount="4114" xr:uid="{34452ED7-EFDA-40BC-B1B1-EBEE694F3DF9}">
  <cacheSource type="worksheet">
    <worksheetSource ref="A1:U4115" sheet="Kickstarter Analysis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AE69D-F4B4-496A-9157-E05CFA55EA88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2DF80-4B83-491B-A66B-2932E1E7CED0}">
  <dimension ref="A1:H13"/>
  <sheetViews>
    <sheetView zoomScale="76" zoomScaleNormal="76" workbookViewId="0">
      <selection activeCell="J11" sqref="J11"/>
    </sheetView>
  </sheetViews>
  <sheetFormatPr defaultRowHeight="14.5" x14ac:dyDescent="0.35"/>
  <cols>
    <col min="1" max="1" width="15.7265625" bestFit="1" customWidth="1"/>
    <col min="2" max="2" width="16.6328125" bestFit="1" customWidth="1"/>
    <col min="3" max="3" width="13.2695312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COUNTIFS('Kickstarter Analysis Data'!$F$2:$F$4115,"successful",'Kickstarter Analysis Data'!$R$2:$R$4115,"plays",'Kickstarter Analysis Data'!$D$2:$D$4115,"&lt;1000")</f>
        <v>141</v>
      </c>
      <c r="C2">
        <f>COUNTIFS('Kickstarter Analysis Data'!$F$2:$F$4115,"failed",'Kickstarter Analysis Data'!$R$2:$R$4115,"plays",'Kickstarter Analysis Data'!$D$2:$D$4115,"&lt;1000")</f>
        <v>45</v>
      </c>
      <c r="D2">
        <f>COUNTIFS('Kickstarter Analysis Data'!$F$2:$F$4115,"canceled",'Kickstarter Analysis Data'!$R$2:$R$4115,"plays",'Kickstarter Analysis Data'!$D$2:$D$4115,"&lt;1000")</f>
        <v>0</v>
      </c>
      <c r="E2">
        <f>SUM(B2:D2)</f>
        <v>186</v>
      </c>
      <c r="F2" s="15">
        <f>IFERROR(B2/E2,0)</f>
        <v>0.75806451612903225</v>
      </c>
      <c r="G2" s="15">
        <f>IFERROR(C2/E2,0)</f>
        <v>0.24193548387096775</v>
      </c>
      <c r="H2" s="15">
        <f>IFERROR(D2/E2,0)</f>
        <v>0</v>
      </c>
    </row>
    <row r="3" spans="1:8" x14ac:dyDescent="0.35">
      <c r="A3" t="s">
        <v>8389</v>
      </c>
      <c r="B3">
        <f>COUNTIFS('Kickstarter Analysis Data'!$F$2:$F$4115,"successful",'Kickstarter Analysis Data'!$R$2:$R$4115,"plays",'Kickstarter Analysis Data'!$D$2:$D$4115,"&gt;=1000",'Kickstarter Analysis Data'!$D$2:$D$4115,"&lt;5000")</f>
        <v>388</v>
      </c>
      <c r="C3">
        <f>COUNTIFS('Kickstarter Analysis Data'!$F$2:$F$4115,"failed",'Kickstarter Analysis Data'!$R$2:$R$4115,"plays",'Kickstarter Analysis Data'!$D$2:$D$4115,"&gt;=1000",'Kickstarter Analysis Data'!$D$2:$D$4115,"&lt;5000")</f>
        <v>146</v>
      </c>
      <c r="D3">
        <f>COUNTIFS('Kickstarter Analysis Data'!$F$2:$F$4115,"canceled",'Kickstarter Analysis Data'!$R$2:$R$4115,"plays",'Kickstarter Analysis Data'!$D$2:$D$4115,"&gt;=1000",'Kickstarter Analysis Data'!$D$2:$D$4115,"&lt;5000")</f>
        <v>0</v>
      </c>
      <c r="E3">
        <f t="shared" ref="E3:E13" si="0">SUM(B3:D3)</f>
        <v>534</v>
      </c>
      <c r="F3" s="15">
        <f t="shared" ref="F3:F13" si="1">IFERROR(B3/E3,0)</f>
        <v>0.72659176029962547</v>
      </c>
      <c r="G3" s="15">
        <f t="shared" ref="G3:G13" si="2">IFERROR(C3/E3,0)</f>
        <v>0.27340823970037453</v>
      </c>
      <c r="H3" s="15">
        <f t="shared" ref="H3:H13" si="3">IFERROR(D3/E3,0)</f>
        <v>0</v>
      </c>
    </row>
    <row r="4" spans="1:8" x14ac:dyDescent="0.35">
      <c r="A4" t="s">
        <v>8390</v>
      </c>
      <c r="B4">
        <f>COUNTIFS('Kickstarter Analysis Data'!$F$2:$F$4115,"successful",'Kickstarter Analysis Data'!$R$2:$R$4115,"plays",'Kickstarter Analysis Data'!$D$2:$D$4115,"&gt;=5000",'Kickstarter Analysis Data'!$D$2:$D$4115,"&lt;10000")</f>
        <v>93</v>
      </c>
      <c r="C4">
        <f>COUNTIFS('Kickstarter Analysis Data'!$F$2:$F$4115,"failed",'Kickstarter Analysis Data'!$R$2:$R$4115,"plays",'Kickstarter Analysis Data'!$D$2:$D$4115,"&gt;=5000",'Kickstarter Analysis Data'!$D$2:$D$4115,"&lt;10000")</f>
        <v>76</v>
      </c>
      <c r="D4">
        <f>COUNTIFS('Kickstarter Analysis Data'!$F$2:$F$4115,"canceled",'Kickstarter Analysis Data'!$R$2:$R$4115,"plays",'Kickstarter Analysis Data'!$D$2:$D$4115,"&gt;=5000",'Kickstarter Analysis Data'!$D$2:$D$4115,"&lt;10000")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5">
      <c r="A5" t="s">
        <v>8391</v>
      </c>
      <c r="B5">
        <f>COUNTIFS('Kickstarter Analysis Data'!$F$2:$F$4115,"successful",'Kickstarter Analysis Data'!$R$2:$R$4115,"plays",'Kickstarter Analysis Data'!$D$2:$D$4115,"&gt;=10000",'Kickstarter Analysis Data'!$D$2:$D$4115,"&lt;15000")</f>
        <v>39</v>
      </c>
      <c r="C5">
        <f>COUNTIFS('Kickstarter Analysis Data'!$F$2:$F$4115,"failed",'Kickstarter Analysis Data'!$R$2:$R$4115,"plays",'Kickstarter Analysis Data'!$D$2:$D$4115,"&gt;=10000",'Kickstarter Analysis Data'!$D$2:$D$4115,"&lt;15000")</f>
        <v>33</v>
      </c>
      <c r="D5">
        <f>COUNTIFS('Kickstarter Analysis Data'!$F$2:$F$4115,"canceled",'Kickstarter Analysis Data'!$R$2:$R$4115,"plays",'Kickstarter Analysis Data'!$D$2:$D$4115,"&gt;=10000",'Kickstarter Analysis Data'!$D$2:$D$4115,"&lt;15000")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5">
      <c r="A6" t="s">
        <v>8392</v>
      </c>
      <c r="B6">
        <f>COUNTIFS('Kickstarter Analysis Data'!$F$2:$F$4115,"successful",'Kickstarter Analysis Data'!$R$2:$R$4115,"plays",'Kickstarter Analysis Data'!$D$2:$D$4115,"&gt;=15000",'Kickstarter Analysis Data'!$D$2:$D$4115,"&lt;20000")</f>
        <v>12</v>
      </c>
      <c r="C6">
        <f>COUNTIFS('Kickstarter Analysis Data'!$F$2:$F$4115,"failed",'Kickstarter Analysis Data'!$R$2:$R$4115,"plays",'Kickstarter Analysis Data'!$D$2:$D$4115,"&gt;=15000",'Kickstarter Analysis Data'!$D$2:$D$4115,"&lt;20000")</f>
        <v>12</v>
      </c>
      <c r="D6">
        <f>COUNTIFS('Kickstarter Analysis Data'!$F$2:$F$4115,"canceled",'Kickstarter Analysis Data'!$R$2:$R$4115,"plays",'Kickstarter Analysis Data'!$D$2:$D$4115,"&gt;=15000",'Kickstarter Analysis Data'!$D$2:$D$4115,"&lt;20000")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5">
      <c r="A7" t="s">
        <v>8393</v>
      </c>
      <c r="B7">
        <f>COUNTIFS('Kickstarter Analysis Data'!$F$2:$F$4115,"successful",'Kickstarter Analysis Data'!$R$2:$R$4115,"plays",'Kickstarter Analysis Data'!$D$2:$D$4115,"&gt;=20000",'Kickstarter Analysis Data'!$D$2:$D$4115,"&lt;25000")</f>
        <v>9</v>
      </c>
      <c r="C7">
        <f>COUNTIFS('Kickstarter Analysis Data'!$F$2:$F$4115,"failed",'Kickstarter Analysis Data'!$R$2:$R$4115,"plays",'Kickstarter Analysis Data'!$D$2:$D$4115,"&gt;=20000",'Kickstarter Analysis Data'!$D$2:$D$4115,"&lt;25000")</f>
        <v>11</v>
      </c>
      <c r="D7">
        <f>COUNTIFS('Kickstarter Analysis Data'!$F$2:$F$4115,"canceled",'Kickstarter Analysis Data'!$R$2:$R$4115,"plays",'Kickstarter Analysis Data'!$D$2:$D$4115,"&gt;=20000",'Kickstarter Analysis Data'!$D$2:$D$4115,"&lt;25000")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5">
      <c r="A8" t="s">
        <v>8394</v>
      </c>
      <c r="B8">
        <f>COUNTIFS('Kickstarter Analysis Data'!$F$2:$F$4115,"successful",'Kickstarter Analysis Data'!$R$2:$R$4115,"plays",'Kickstarter Analysis Data'!$D$2:$D$4115,"&gt;=25000",'Kickstarter Analysis Data'!$D$2:$D$4115,"&lt;30000")</f>
        <v>1</v>
      </c>
      <c r="C8">
        <f>COUNTIFS('Kickstarter Analysis Data'!$F$2:$F$4115,"failed",'Kickstarter Analysis Data'!$R$2:$R$4115,"plays",'Kickstarter Analysis Data'!$D$2:$D$4115,"&gt;=25000",'Kickstarter Analysis Data'!$D$2:$D$4115,"&lt;30000")</f>
        <v>4</v>
      </c>
      <c r="D8">
        <f>COUNTIFS('Kickstarter Analysis Data'!$F$2:$F$4115,"canceled",'Kickstarter Analysis Data'!$R$2:$R$4115,"plays",'Kickstarter Analysis Data'!$D$2:$D$4115,"&gt;=25000",'Kickstarter Analysis Data'!$D$2:$D$4115,"&lt;30000")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5">
      <c r="A9" t="s">
        <v>8395</v>
      </c>
      <c r="B9">
        <f>COUNTIFS('Kickstarter Analysis Data'!$F$2:$F$4115,"successful",'Kickstarter Analysis Data'!$R$2:$R$4115,"plays",'Kickstarter Analysis Data'!$D$2:$D$4115,"&gt;=30000",'Kickstarter Analysis Data'!$D$2:$D$4115,"&lt;35000")</f>
        <v>3</v>
      </c>
      <c r="C9">
        <f>COUNTIFS('Kickstarter Analysis Data'!$F$2:$F$4115,"failed",'Kickstarter Analysis Data'!$R$2:$R$4115,"plays",'Kickstarter Analysis Data'!$D$2:$D$4115,"&gt;=30000",'Kickstarter Analysis Data'!$D$2:$D$4115,"&lt;35000")</f>
        <v>8</v>
      </c>
      <c r="D9">
        <f>COUNTIFS('Kickstarter Analysis Data'!$F$2:$F$4115,"canceled",'Kickstarter Analysis Data'!$R$2:$R$4115,"plays",'Kickstarter Analysis Data'!$D$2:$D$4115,"&gt;=30000",'Kickstarter Analysis Data'!$D$2:$D$4115,"&lt;35000")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5">
      <c r="A10" t="s">
        <v>8396</v>
      </c>
      <c r="B10">
        <f>COUNTIFS('Kickstarter Analysis Data'!$F$2:$F$4115,"successful",'Kickstarter Analysis Data'!$R$2:$R$4115,"plays",'Kickstarter Analysis Data'!$D$2:$D$4115,"&gt;=35000",'Kickstarter Analysis Data'!$D$2:$D$4115,"&lt;40000")</f>
        <v>4</v>
      </c>
      <c r="C10">
        <f>COUNTIFS('Kickstarter Analysis Data'!$F$2:$F$4115,"failed",'Kickstarter Analysis Data'!$R$2:$R$4115,"plays",'Kickstarter Analysis Data'!$D$2:$D$4115,"&gt;=35000",'Kickstarter Analysis Data'!$D$2:$D$4115,"&lt;40000")</f>
        <v>2</v>
      </c>
      <c r="D10">
        <f>COUNTIFS('Kickstarter Analysis Data'!$F$2:$F$4115,"canceled",'Kickstarter Analysis Data'!$R$2:$R$4115,"plays",'Kickstarter Analysis Data'!$D$2:$D$4115,"&gt;=35000",'Kickstarter Analysis Data'!$D$2:$D$4115,"&lt;40000")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5">
      <c r="A11" t="s">
        <v>8397</v>
      </c>
      <c r="B11">
        <f>COUNTIFS('Kickstarter Analysis Data'!$F$2:$F$4115,"successful",'Kickstarter Analysis Data'!$R$2:$R$4115,"plays",'Kickstarter Analysis Data'!$D$2:$D$4115,"&gt;=40000",'Kickstarter Analysis Data'!$D$2:$D$4115,"&lt;45000")</f>
        <v>2</v>
      </c>
      <c r="C11">
        <f>COUNTIFS('Kickstarter Analysis Data'!$F$2:$F$4115,"failed",'Kickstarter Analysis Data'!$R$2:$R$4115,"plays",'Kickstarter Analysis Data'!$D$2:$D$4115,"&gt;=40000",'Kickstarter Analysis Data'!$D$2:$D$4115,"&lt;45000")</f>
        <v>1</v>
      </c>
      <c r="D11">
        <f>COUNTIFS('Kickstarter Analysis Data'!$F$2:$F$4115,"canceled",'Kickstarter Analysis Data'!$R$2:$R$4115,"plays",'Kickstarter Analysis Data'!$D$2:$D$4115,"&gt;=40000",'Kickstarter Analysis Data'!$D$2:$D$4115,"&lt;45000")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5">
      <c r="A12" t="s">
        <v>8398</v>
      </c>
      <c r="B12">
        <f>COUNTIFS('Kickstarter Analysis Data'!$F$2:$F$4115,"successful",'Kickstarter Analysis Data'!$R$2:$R$4115,"plays",'Kickstarter Analysis Data'!$D$2:$D$4115,"&gt;=45000",'Kickstarter Analysis Data'!$D$2:$D$4115,"&lt;50000")</f>
        <v>0</v>
      </c>
      <c r="C12">
        <f>COUNTIFS('Kickstarter Analysis Data'!$F$2:$F$4115,"failed",'Kickstarter Analysis Data'!$R$2:$R$4115,"plays",'Kickstarter Analysis Data'!$D$2:$D$4115,"&gt;=45000",'Kickstarter Analysis Data'!$D$2:$D$4115,"&lt;50000")</f>
        <v>1</v>
      </c>
      <c r="D12">
        <f>COUNTIFS('Kickstarter Analysis Data'!$F$2:$F$4115,"canceled",'Kickstarter Analysis Data'!$R$2:$R$4115,"plays",'Kickstarter Analysis Data'!$D$2:$D$4115,"&gt;=45000",'Kickstarter Analysis Data'!$D$2:$D$4115,"&lt;50000")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5">
      <c r="A13" t="s">
        <v>8399</v>
      </c>
      <c r="B13">
        <f>COUNTIFS('Kickstarter Analysis Data'!$F$2:$F$4115,"successful",'Kickstarter Analysis Data'!$R$2:$R$4115,"plays",'Kickstarter Analysis Data'!$D$2:$D$4115,"&gt;=50000")</f>
        <v>2</v>
      </c>
      <c r="C13">
        <f>COUNTIFS('Kickstarter Analysis Data'!$F$2:$F$4115,"failed",'Kickstarter Analysis Data'!$R$2:$R$4115,"plays",'Kickstarter Analysis Data'!$D$2:$D$4115,"&gt;=50000")</f>
        <v>14</v>
      </c>
      <c r="D13">
        <f>COUNTIFS('Kickstarter Analysis Data'!$F$2:$F$4115,"canceled",'Kickstarter Analysis Data'!$R$2:$R$4115,"plays",'Kickstarter Analysis Data'!$D$2:$D$4115,"&gt;=50000")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5D885-5A9A-4A4B-8D69-C4DD918AF2C2}">
  <dimension ref="A1:E18"/>
  <sheetViews>
    <sheetView zoomScale="77" zoomScaleNormal="77" workbookViewId="0">
      <selection activeCell="F22" sqref="F22"/>
    </sheetView>
  </sheetViews>
  <sheetFormatPr defaultRowHeight="14.5" x14ac:dyDescent="0.35"/>
  <cols>
    <col min="1" max="1" width="17" bestFit="1" customWidth="1"/>
    <col min="2" max="2" width="16" bestFit="1" customWidth="1"/>
    <col min="3" max="3" width="5.6328125" bestFit="1" customWidth="1"/>
    <col min="4" max="4" width="8.36328125" bestFit="1" customWidth="1"/>
    <col min="5" max="6" width="10.7265625" bestFit="1" customWidth="1"/>
  </cols>
  <sheetData>
    <row r="1" spans="1:5" x14ac:dyDescent="0.35">
      <c r="A1" s="12" t="s">
        <v>8359</v>
      </c>
      <c r="B1" t="s">
        <v>8315</v>
      </c>
    </row>
    <row r="2" spans="1:5" x14ac:dyDescent="0.35">
      <c r="A2" s="12" t="s">
        <v>8361</v>
      </c>
      <c r="B2" t="s">
        <v>8362</v>
      </c>
    </row>
    <row r="4" spans="1:5" x14ac:dyDescent="0.35">
      <c r="A4" s="12" t="s">
        <v>8363</v>
      </c>
      <c r="B4" s="12" t="s">
        <v>8378</v>
      </c>
    </row>
    <row r="5" spans="1:5" x14ac:dyDescent="0.35">
      <c r="A5" s="12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35">
      <c r="A6" s="14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4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4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4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4" t="s">
        <v>8375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4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4" t="s">
        <v>8377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4" t="s">
        <v>8366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4" t="s">
        <v>8367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4" t="s">
        <v>8368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4" t="s">
        <v>8369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4" t="s">
        <v>8370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4" t="s">
        <v>8365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4" zoomScaleNormal="54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9" sqref="H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bestFit="1" customWidth="1"/>
    <col min="16" max="16" width="16.54296875" bestFit="1" customWidth="1"/>
    <col min="17" max="17" width="11.54296875" bestFit="1" customWidth="1"/>
    <col min="18" max="18" width="15.90625" bestFit="1" customWidth="1"/>
    <col min="19" max="19" width="23.26953125" bestFit="1" customWidth="1"/>
    <col min="20" max="20" width="21.269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8379</v>
      </c>
      <c r="T1" s="1" t="s">
        <v>8360</v>
      </c>
      <c r="U1" s="1" t="s">
        <v>8361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Outcomes Based on Goals</vt:lpstr>
      <vt:lpstr>Theater Outcomes by Launch Date</vt:lpstr>
      <vt:lpstr>Kickstarter Analysis Data</vt:lpstr>
      <vt:lpstr>&lt;- OBG Line Graph</vt:lpstr>
      <vt:lpstr>&lt;- TOLD 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Stacenar</cp:lastModifiedBy>
  <dcterms:created xsi:type="dcterms:W3CDTF">2017-04-20T15:17:24Z</dcterms:created>
  <dcterms:modified xsi:type="dcterms:W3CDTF">2022-03-20T17:40:18Z</dcterms:modified>
</cp:coreProperties>
</file>