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\Desktop\prism\"/>
    </mc:Choice>
  </mc:AlternateContent>
  <bookViews>
    <workbookView xWindow="0" yWindow="0" windowWidth="2856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M5" i="1"/>
  <c r="J5" i="1"/>
  <c r="K5" i="1"/>
  <c r="L14" i="1"/>
  <c r="M14" i="1"/>
  <c r="K15" i="1"/>
  <c r="L8" i="1"/>
  <c r="L9" i="1"/>
  <c r="M9" i="1"/>
  <c r="M8" i="1"/>
  <c r="K12" i="1"/>
  <c r="K11" i="1"/>
  <c r="J4" i="1"/>
  <c r="M4" i="1"/>
  <c r="Q10" i="1"/>
  <c r="R7" i="1"/>
  <c r="Q7" i="1" s="1"/>
  <c r="M13" i="1"/>
  <c r="L13" i="1" s="1"/>
  <c r="M12" i="1"/>
  <c r="L12" i="1" s="1"/>
  <c r="M7" i="1"/>
  <c r="L7" i="1" s="1"/>
  <c r="L10" i="1"/>
  <c r="L4" i="1"/>
  <c r="M11" i="1"/>
  <c r="L11" i="1" s="1"/>
  <c r="J11" i="1"/>
  <c r="J12" i="1"/>
  <c r="M6" i="1"/>
  <c r="L6" i="1" s="1"/>
  <c r="K6" i="1"/>
  <c r="K4" i="1"/>
  <c r="L15" i="1" l="1"/>
  <c r="M15" i="1"/>
</calcChain>
</file>

<file path=xl/sharedStrings.xml><?xml version="1.0" encoding="utf-8"?>
<sst xmlns="http://schemas.openxmlformats.org/spreadsheetml/2006/main" count="53" uniqueCount="35">
  <si>
    <t>Source</t>
  </si>
  <si>
    <t>1st author (year)</t>
  </si>
  <si>
    <t>Experiment</t>
  </si>
  <si>
    <t>n</t>
  </si>
  <si>
    <t>Prism°</t>
  </si>
  <si>
    <t>Duration (min)</t>
  </si>
  <si>
    <t>No. of movements</t>
  </si>
  <si>
    <t>Prism exposure method</t>
  </si>
  <si>
    <t>Proprioceptive straight ahead</t>
  </si>
  <si>
    <t>Effect size</t>
  </si>
  <si>
    <t>SD</t>
  </si>
  <si>
    <t>SE</t>
  </si>
  <si>
    <t>Visual straight ahead</t>
  </si>
  <si>
    <t>Berberovic (2003)</t>
  </si>
  <si>
    <t>1 (peripersonal)</t>
  </si>
  <si>
    <t>15-20</t>
  </si>
  <si>
    <t>cm</t>
  </si>
  <si>
    <t>Striemer (2010)</t>
  </si>
  <si>
    <t>200-300</t>
  </si>
  <si>
    <t>Herlihey (2010)</t>
  </si>
  <si>
    <t>1 (concurrent)</t>
  </si>
  <si>
    <t>deg</t>
  </si>
  <si>
    <t>Guinet (2013)</t>
  </si>
  <si>
    <t>1 (prism group)</t>
  </si>
  <si>
    <t>Striemer (2016)</t>
  </si>
  <si>
    <t>7-10</t>
  </si>
  <si>
    <t>Schintu (2017)</t>
  </si>
  <si>
    <t>1 (early post-test)</t>
  </si>
  <si>
    <t>5-7</t>
  </si>
  <si>
    <t xml:space="preserve"> </t>
  </si>
  <si>
    <t>Fortis (2011)</t>
  </si>
  <si>
    <t>Side</t>
  </si>
  <si>
    <t>L</t>
  </si>
  <si>
    <t>R</t>
  </si>
  <si>
    <t>2 (early post-test)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</si>
</sst>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Q10" sqref="Q10"/>
    </sheetView>
  </sheetViews>
  <sheetFormatPr baseColWidth="10" defaultRowHeight="15" x14ac:dyDescent="0.25"/>
  <cols>
    <col min="1" max="1" width="16.5703125" bestFit="1" customWidth="1"/>
    <col min="2" max="2" width="16.85546875" bestFit="1" customWidth="1"/>
    <col min="4" max="4" width="4.42578125" customWidth="1"/>
    <col min="5" max="5" width="4.85546875" bestFit="1" customWidth="1"/>
    <col min="7" max="7" width="14" bestFit="1" customWidth="1"/>
    <col min="8" max="8" width="17.5703125" bestFit="1" customWidth="1"/>
    <col min="9" max="9" width="4.42578125" customWidth="1"/>
    <col min="10" max="10" width="27.5703125" bestFit="1" customWidth="1"/>
    <col min="11" max="11" width="27.5703125" customWidth="1"/>
    <col min="14" max="14" width="4.42578125" customWidth="1"/>
  </cols>
  <sheetData>
    <row r="1" spans="1:18" s="5" customFormat="1" x14ac:dyDescent="0.25">
      <c r="A1" s="3" t="s">
        <v>0</v>
      </c>
      <c r="B1" s="3"/>
      <c r="C1" s="3"/>
      <c r="D1" s="4"/>
      <c r="E1" s="3" t="s">
        <v>7</v>
      </c>
      <c r="F1" s="3"/>
      <c r="G1" s="3"/>
      <c r="H1" s="3"/>
      <c r="I1" s="4"/>
      <c r="J1" s="3" t="s">
        <v>8</v>
      </c>
      <c r="K1" s="3"/>
      <c r="L1" s="3"/>
      <c r="M1" s="3"/>
      <c r="N1" s="4"/>
      <c r="O1" s="3" t="s">
        <v>12</v>
      </c>
      <c r="P1" s="3"/>
      <c r="Q1" s="3"/>
      <c r="R1" s="3"/>
    </row>
    <row r="2" spans="1:18" x14ac:dyDescent="0.25">
      <c r="A2" t="s">
        <v>1</v>
      </c>
      <c r="B2" t="s">
        <v>2</v>
      </c>
      <c r="C2" t="s">
        <v>3</v>
      </c>
      <c r="E2" t="s">
        <v>31</v>
      </c>
      <c r="F2" t="s">
        <v>4</v>
      </c>
      <c r="G2" t="s">
        <v>5</v>
      </c>
      <c r="H2" t="s">
        <v>6</v>
      </c>
      <c r="J2" s="1" t="s">
        <v>9</v>
      </c>
      <c r="K2" s="1"/>
      <c r="L2" t="s">
        <v>11</v>
      </c>
      <c r="M2" t="s">
        <v>10</v>
      </c>
      <c r="O2" s="1" t="s">
        <v>9</v>
      </c>
      <c r="P2" s="1"/>
      <c r="Q2" t="s">
        <v>11</v>
      </c>
      <c r="R2" t="s">
        <v>10</v>
      </c>
    </row>
    <row r="3" spans="1:18" x14ac:dyDescent="0.25">
      <c r="J3" t="s">
        <v>16</v>
      </c>
      <c r="K3" t="s">
        <v>21</v>
      </c>
      <c r="O3" t="s">
        <v>16</v>
      </c>
      <c r="P3" t="s">
        <v>21</v>
      </c>
    </row>
    <row r="4" spans="1:18" x14ac:dyDescent="0.25">
      <c r="A4" t="s">
        <v>13</v>
      </c>
      <c r="B4" t="s">
        <v>14</v>
      </c>
      <c r="C4">
        <v>16</v>
      </c>
      <c r="E4" t="s">
        <v>32</v>
      </c>
      <c r="F4">
        <v>10</v>
      </c>
      <c r="G4" t="s">
        <v>15</v>
      </c>
      <c r="H4">
        <v>200</v>
      </c>
      <c r="J4">
        <f>3.88 - 0.43</f>
        <v>3.4499999999999997</v>
      </c>
      <c r="K4">
        <f>3.74-0.04</f>
        <v>3.7</v>
      </c>
      <c r="L4">
        <f>M4/SQRT(C4)</f>
        <v>1.3673514544549255</v>
      </c>
      <c r="M4">
        <f>SQRT(((3.62^2)+(4.1^2)))</f>
        <v>5.4694058178197018</v>
      </c>
    </row>
    <row r="5" spans="1:18" x14ac:dyDescent="0.25">
      <c r="B5" t="s">
        <v>14</v>
      </c>
      <c r="C5">
        <v>16</v>
      </c>
      <c r="E5" t="s">
        <v>33</v>
      </c>
      <c r="F5">
        <v>10</v>
      </c>
      <c r="G5" t="s">
        <v>15</v>
      </c>
      <c r="H5">
        <v>200</v>
      </c>
      <c r="J5">
        <f>ABS(-1.315-2.203)</f>
        <v>3.5179999999999998</v>
      </c>
      <c r="K5">
        <f>ABS(-1.27 - 2.13)</f>
        <v>3.4</v>
      </c>
      <c r="L5">
        <f>M5/SQRT(C5)</f>
        <v>1.4668468307904545</v>
      </c>
      <c r="M5">
        <f>SQRT(((4.425^2)+(3.853^2)))</f>
        <v>5.8673873231618181</v>
      </c>
    </row>
    <row r="6" spans="1:18" x14ac:dyDescent="0.25">
      <c r="A6" t="s">
        <v>17</v>
      </c>
      <c r="B6">
        <v>1</v>
      </c>
      <c r="C6">
        <v>8</v>
      </c>
      <c r="E6" t="s">
        <v>32</v>
      </c>
      <c r="F6">
        <v>10</v>
      </c>
      <c r="G6">
        <v>10</v>
      </c>
      <c r="H6" t="s">
        <v>18</v>
      </c>
      <c r="K6">
        <f>10.3-3.4</f>
        <v>6.9</v>
      </c>
      <c r="L6">
        <f>M6/SQRT(C6)</f>
        <v>1.7492855684535902</v>
      </c>
      <c r="M6">
        <f>SQRT((((1.5*SQRT(8))^2)+((0.9*SQRT(8))^2)))</f>
        <v>4.9477267507411931</v>
      </c>
    </row>
    <row r="7" spans="1:18" x14ac:dyDescent="0.25">
      <c r="A7" t="s">
        <v>19</v>
      </c>
      <c r="B7" t="s">
        <v>20</v>
      </c>
      <c r="C7">
        <v>20</v>
      </c>
      <c r="E7" t="s">
        <v>32</v>
      </c>
      <c r="F7">
        <v>10</v>
      </c>
      <c r="G7">
        <v>6.8</v>
      </c>
      <c r="H7">
        <v>204</v>
      </c>
      <c r="K7">
        <v>1.6</v>
      </c>
      <c r="L7">
        <f>M7/SQRT(C7)</f>
        <v>0.7</v>
      </c>
      <c r="M7">
        <f>0.7*SQRT(C7)</f>
        <v>3.1304951684997055</v>
      </c>
      <c r="P7">
        <v>-1.4</v>
      </c>
      <c r="Q7">
        <f>R7/SQRT(C7)</f>
        <v>0.4</v>
      </c>
      <c r="R7">
        <f>0.4*SQRT(C7)</f>
        <v>1.7888543819998319</v>
      </c>
    </row>
    <row r="8" spans="1:18" x14ac:dyDescent="0.25">
      <c r="A8" t="s">
        <v>30</v>
      </c>
      <c r="B8">
        <v>1</v>
      </c>
      <c r="C8">
        <v>28</v>
      </c>
      <c r="E8" t="s">
        <v>32</v>
      </c>
      <c r="F8">
        <v>12.4</v>
      </c>
      <c r="G8">
        <v>10</v>
      </c>
      <c r="H8">
        <v>60</v>
      </c>
      <c r="K8">
        <v>1.5</v>
      </c>
      <c r="L8">
        <f t="shared" ref="L8:L9" si="0">M8/SQRT(C8)</f>
        <v>0.81215762016987814</v>
      </c>
      <c r="M8">
        <f>SQRT((((0.5*SQRT(28))^2)+((0.64*SQRT(28))^2)))</f>
        <v>4.2975341767111059</v>
      </c>
    </row>
    <row r="9" spans="1:18" x14ac:dyDescent="0.25">
      <c r="B9">
        <v>1</v>
      </c>
      <c r="C9">
        <v>28</v>
      </c>
      <c r="E9" t="s">
        <v>33</v>
      </c>
      <c r="F9">
        <v>12.4</v>
      </c>
      <c r="G9">
        <v>10</v>
      </c>
      <c r="H9">
        <v>60</v>
      </c>
      <c r="K9">
        <v>1.81</v>
      </c>
      <c r="L9">
        <f t="shared" si="0"/>
        <v>0.97652444925869619</v>
      </c>
      <c r="M9">
        <f>SQRT((((0.56*SQRT(28))^2)+((0.8*SQRT(28))^2)))</f>
        <v>5.1672816838256459</v>
      </c>
    </row>
    <row r="10" spans="1:18" x14ac:dyDescent="0.25">
      <c r="A10" t="s">
        <v>22</v>
      </c>
      <c r="B10" t="s">
        <v>23</v>
      </c>
      <c r="C10">
        <v>9</v>
      </c>
      <c r="E10" t="s">
        <v>32</v>
      </c>
      <c r="F10">
        <v>15</v>
      </c>
      <c r="G10">
        <v>15</v>
      </c>
      <c r="H10">
        <v>540</v>
      </c>
      <c r="K10">
        <v>2.2000000000000002</v>
      </c>
      <c r="L10">
        <f>M10/SQRT(C10)</f>
        <v>0.22999999999999998</v>
      </c>
      <c r="M10">
        <v>0.69</v>
      </c>
      <c r="P10">
        <v>-2.87</v>
      </c>
      <c r="Q10">
        <f>R10/SQRT(C10)</f>
        <v>0.36000000000000004</v>
      </c>
      <c r="R10">
        <v>1.08</v>
      </c>
    </row>
    <row r="11" spans="1:18" x14ac:dyDescent="0.25">
      <c r="A11" t="s">
        <v>24</v>
      </c>
      <c r="B11">
        <v>1</v>
      </c>
      <c r="C11">
        <v>22</v>
      </c>
      <c r="E11" t="s">
        <v>32</v>
      </c>
      <c r="F11">
        <v>8.5</v>
      </c>
      <c r="G11" s="2" t="s">
        <v>25</v>
      </c>
      <c r="H11">
        <v>200</v>
      </c>
      <c r="J11">
        <f>4.7-2.2</f>
        <v>2.5</v>
      </c>
      <c r="K11">
        <f>(RADIANS(J11))*55</f>
        <v>2.399827721492203</v>
      </c>
      <c r="L11">
        <f>M11/SQRT(C11)</f>
        <v>0.93509357820487693</v>
      </c>
      <c r="M11">
        <f>SQRT((((0.7*SQRT(22))^2)+((0.62*SQRT(22))^2)))</f>
        <v>4.3859776561218373</v>
      </c>
    </row>
    <row r="12" spans="1:18" x14ac:dyDescent="0.25">
      <c r="B12">
        <v>1</v>
      </c>
      <c r="C12">
        <v>25</v>
      </c>
      <c r="E12" t="s">
        <v>32</v>
      </c>
      <c r="F12">
        <v>17</v>
      </c>
      <c r="G12" s="2" t="s">
        <v>25</v>
      </c>
      <c r="H12">
        <v>200</v>
      </c>
      <c r="J12">
        <f>7.93-2.67</f>
        <v>5.26</v>
      </c>
      <c r="K12">
        <f>(RADIANS(J12))*55</f>
        <v>5.0492375260195947</v>
      </c>
      <c r="L12">
        <f>M12/SQRT(C12)</f>
        <v>1.1540038994734809</v>
      </c>
      <c r="M12">
        <f>SQRT((((0.925*SQRT(25))^2)+((0.69*SQRT(25))^2)))</f>
        <v>5.7700194973674046</v>
      </c>
    </row>
    <row r="13" spans="1:18" x14ac:dyDescent="0.25">
      <c r="A13" t="s">
        <v>26</v>
      </c>
      <c r="B13" t="s">
        <v>27</v>
      </c>
      <c r="C13">
        <v>40</v>
      </c>
      <c r="E13" t="s">
        <v>32</v>
      </c>
      <c r="F13">
        <v>15</v>
      </c>
      <c r="G13" s="2" t="s">
        <v>28</v>
      </c>
      <c r="H13">
        <v>150</v>
      </c>
      <c r="K13">
        <v>4.9000000000000004</v>
      </c>
      <c r="L13">
        <f>M13/SQRT(C13)</f>
        <v>0.58600341295934444</v>
      </c>
      <c r="M13">
        <f>SQRT((((0.53*SQRT(40))^2)+((0.25*SQRT(40))^2)))</f>
        <v>3.7062110031675211</v>
      </c>
    </row>
    <row r="14" spans="1:18" x14ac:dyDescent="0.25">
      <c r="B14" t="s">
        <v>34</v>
      </c>
      <c r="C14">
        <v>40</v>
      </c>
      <c r="E14" t="s">
        <v>33</v>
      </c>
      <c r="F14">
        <v>15</v>
      </c>
      <c r="G14" s="2" t="s">
        <v>28</v>
      </c>
      <c r="H14">
        <v>150</v>
      </c>
      <c r="K14">
        <v>3.8</v>
      </c>
      <c r="L14">
        <f>M14/SQRT(C14)</f>
        <v>0.55901699437494745</v>
      </c>
      <c r="M14">
        <f>SQRT((((0.25*SQRT(40))^2)+((0.5*SQRT(40))^2)))</f>
        <v>3.5355339059327378</v>
      </c>
    </row>
    <row r="15" spans="1:18" x14ac:dyDescent="0.25">
      <c r="K15">
        <f>AVERAGE(K4:K14)</f>
        <v>3.3871877497737994</v>
      </c>
      <c r="L15">
        <f t="shared" ref="L15:M15" si="1">AVERAGE(L4:L13)</f>
        <v>0.99772668137652454</v>
      </c>
      <c r="M15">
        <f t="shared" si="1"/>
        <v>4.3432039077415938</v>
      </c>
    </row>
    <row r="16" spans="1:18" x14ac:dyDescent="0.25">
      <c r="L16" t="s">
        <v>29</v>
      </c>
    </row>
  </sheetData>
  <mergeCells count="2">
    <mergeCell ref="J2:K2"/>
    <mergeCell ref="O2:P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2020-11-02T13:00:30Z</dcterms:created>
  <dcterms:modified xsi:type="dcterms:W3CDTF">2020-11-02T15:17:13Z</dcterms:modified>
</cp:coreProperties>
</file>